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https://lepellecoza-my.sharepoint.com/personal/ramannam_lepelle_co_za/Documents/Documents/TENDERS/RADIAL GATES LNW 04-24-25/SECOND ADDENDUM/"/>
    </mc:Choice>
  </mc:AlternateContent>
  <xr:revisionPtr revIDLastSave="0" documentId="8_{BDB76566-75D6-4337-B505-D01367356BA5}" xr6:coauthVersionLast="47" xr6:coauthVersionMax="47" xr10:uidLastSave="{00000000-0000-0000-0000-000000000000}"/>
  <bookViews>
    <workbookView xWindow="-110" yWindow="-110" windowWidth="19420" windowHeight="11500" activeTab="4" xr2:uid="{00000000-000D-0000-FFFF-FFFF00000000}"/>
  </bookViews>
  <sheets>
    <sheet name="P&amp;G's" sheetId="4" r:id="rId1"/>
    <sheet name="Mechanical" sheetId="8" r:id="rId2"/>
    <sheet name="CIVIL" sheetId="1" r:id="rId3"/>
    <sheet name="Electrical" sheetId="5" r:id="rId4"/>
    <sheet name="SUMMARY" sheetId="2" r:id="rId5"/>
  </sheets>
  <definedNames>
    <definedName name="_xlnm.Print_Area" localSheetId="2">CIVIL!$A$1:$G$109</definedName>
    <definedName name="_xlnm.Print_Area" localSheetId="4">SUMMARY!$A$1:$E$48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9" i="4" l="1"/>
  <c r="H183" i="8" l="1"/>
  <c r="B198" i="8"/>
  <c r="B196" i="8"/>
  <c r="B189" i="8"/>
  <c r="B187" i="8"/>
  <c r="B185" i="8"/>
  <c r="B172" i="8"/>
  <c r="B170" i="8"/>
  <c r="H137" i="8"/>
  <c r="H145" i="8"/>
  <c r="H143" i="8"/>
  <c r="H141" i="8"/>
  <c r="H139" i="8"/>
  <c r="H196" i="8"/>
  <c r="H198" i="8"/>
  <c r="H8" i="8" l="1"/>
  <c r="F32" i="8"/>
  <c r="F33" i="8"/>
  <c r="F34" i="8"/>
  <c r="F35" i="8"/>
  <c r="G74" i="1"/>
  <c r="G73" i="1"/>
  <c r="G72" i="1"/>
  <c r="H32" i="8" l="1"/>
  <c r="H33" i="8"/>
  <c r="H35" i="8"/>
  <c r="H172" i="8"/>
  <c r="H173" i="8"/>
  <c r="H175" i="8"/>
  <c r="H177" i="8"/>
  <c r="H181" i="8"/>
  <c r="H185" i="8"/>
  <c r="H187" i="8"/>
  <c r="F170" i="8" l="1"/>
  <c r="H170" i="8" s="1"/>
  <c r="F168" i="8"/>
  <c r="H168" i="8" s="1"/>
  <c r="B173" i="8"/>
  <c r="B175" i="8" s="1"/>
  <c r="B177" i="8" s="1"/>
  <c r="B179" i="8" s="1"/>
  <c r="B181" i="8" s="1"/>
  <c r="B183" i="8" s="1"/>
  <c r="H131" i="8"/>
  <c r="H128" i="8"/>
  <c r="H125" i="8"/>
  <c r="H122" i="8"/>
  <c r="F114" i="8"/>
  <c r="F50" i="8"/>
  <c r="F84" i="8" s="1"/>
  <c r="H84" i="8" s="1"/>
  <c r="H34" i="8"/>
  <c r="F31" i="8"/>
  <c r="H31" i="8" s="1"/>
  <c r="F30" i="8"/>
  <c r="H30" i="8" s="1"/>
  <c r="F29" i="8"/>
  <c r="H29" i="8" s="1"/>
  <c r="F28" i="8"/>
  <c r="H28" i="8" s="1"/>
  <c r="F27" i="8"/>
  <c r="H27" i="8" s="1"/>
  <c r="F26" i="8"/>
  <c r="H26" i="8" s="1"/>
  <c r="F25" i="8"/>
  <c r="H25" i="8" s="1"/>
  <c r="F24" i="8"/>
  <c r="H24" i="8" s="1"/>
  <c r="F23" i="8"/>
  <c r="H23" i="8" s="1"/>
  <c r="F22" i="8"/>
  <c r="H22" i="8" s="1"/>
  <c r="F21" i="8"/>
  <c r="H21" i="8" s="1"/>
  <c r="F20" i="8"/>
  <c r="H20" i="8" s="1"/>
  <c r="F19" i="8"/>
  <c r="H19" i="8" s="1"/>
  <c r="F18" i="8"/>
  <c r="H18" i="8" s="1"/>
  <c r="F17" i="8"/>
  <c r="H17" i="8" s="1"/>
  <c r="F16" i="8"/>
  <c r="H16" i="8" s="1"/>
  <c r="F10" i="8"/>
  <c r="E64" i="1"/>
  <c r="G22" i="5"/>
  <c r="F88" i="8" l="1"/>
  <c r="H88" i="8" s="1"/>
  <c r="F94" i="8"/>
  <c r="H94" i="8" s="1"/>
  <c r="F96" i="8"/>
  <c r="H96" i="8" s="1"/>
  <c r="F90" i="8"/>
  <c r="H90" i="8" s="1"/>
  <c r="F74" i="8"/>
  <c r="H74" i="8" s="1"/>
  <c r="F92" i="8"/>
  <c r="H92" i="8" s="1"/>
  <c r="F72" i="8"/>
  <c r="H72" i="8" s="1"/>
  <c r="F86" i="8"/>
  <c r="H86" i="8" s="1"/>
  <c r="F102" i="8"/>
  <c r="H102" i="8" s="1"/>
  <c r="F58" i="8"/>
  <c r="H58" i="8" s="1"/>
  <c r="F64" i="8"/>
  <c r="H64" i="8" s="1"/>
  <c r="F66" i="8"/>
  <c r="H66" i="8" s="1"/>
  <c r="F68" i="8"/>
  <c r="H68" i="8" s="1"/>
  <c r="F70" i="8"/>
  <c r="H70" i="8" s="1"/>
  <c r="F76" i="8"/>
  <c r="H76" i="8" s="1"/>
  <c r="F98" i="8"/>
  <c r="H98" i="8" s="1"/>
  <c r="F78" i="8"/>
  <c r="H78" i="8" s="1"/>
  <c r="F100" i="8"/>
  <c r="H100" i="8" s="1"/>
  <c r="F80" i="8"/>
  <c r="H80" i="8" s="1"/>
  <c r="F60" i="8"/>
  <c r="H60" i="8" s="1"/>
  <c r="F104" i="8"/>
  <c r="H104" i="8" s="1"/>
  <c r="F82" i="8"/>
  <c r="H82" i="8" s="1"/>
  <c r="F62" i="8"/>
  <c r="H62" i="8" s="1"/>
  <c r="F126" i="4" l="1"/>
  <c r="G126" i="4" s="1"/>
  <c r="G124" i="4"/>
  <c r="H163" i="8" l="1"/>
  <c r="G69" i="1"/>
  <c r="G68" i="1"/>
  <c r="G63" i="1"/>
  <c r="G47" i="1"/>
  <c r="G43" i="1"/>
  <c r="G12" i="4"/>
  <c r="G13" i="4"/>
  <c r="G14" i="4"/>
  <c r="G15" i="4"/>
  <c r="G16" i="4"/>
  <c r="G17" i="4"/>
  <c r="G22" i="4"/>
  <c r="G25" i="4"/>
  <c r="G26" i="4"/>
  <c r="G27" i="4"/>
  <c r="G28" i="4"/>
  <c r="G29" i="4"/>
  <c r="G30" i="4"/>
  <c r="G32" i="4"/>
  <c r="G33" i="4"/>
  <c r="G38" i="4"/>
  <c r="G41" i="4"/>
  <c r="G42" i="4"/>
  <c r="G43" i="4"/>
  <c r="G44" i="4"/>
  <c r="G46" i="4"/>
  <c r="G47" i="4"/>
  <c r="G49" i="4"/>
  <c r="G20" i="5"/>
  <c r="G24" i="5"/>
  <c r="G23" i="5"/>
  <c r="G21" i="5"/>
  <c r="G17" i="5"/>
  <c r="G16" i="5"/>
  <c r="G15" i="5"/>
  <c r="G12" i="5"/>
  <c r="G11" i="5"/>
  <c r="G10" i="5"/>
  <c r="G20" i="1"/>
  <c r="G11" i="1"/>
  <c r="G86" i="4"/>
  <c r="G91" i="4"/>
  <c r="G96" i="4"/>
  <c r="G97" i="4"/>
  <c r="G100" i="4"/>
  <c r="G101" i="4"/>
  <c r="G102" i="4"/>
  <c r="G103" i="4"/>
  <c r="G104" i="4"/>
  <c r="G83" i="4"/>
  <c r="G106" i="4"/>
  <c r="G76" i="4"/>
  <c r="G78" i="4"/>
  <c r="G74" i="4"/>
  <c r="G61" i="4"/>
  <c r="E9" i="2" l="1"/>
  <c r="G52" i="4"/>
  <c r="G35" i="5"/>
  <c r="E13" i="2" s="1"/>
  <c r="E36" i="1"/>
  <c r="G36" i="1" s="1"/>
  <c r="G60" i="4" l="1"/>
  <c r="G108" i="4" s="1"/>
  <c r="G116" i="4" s="1"/>
  <c r="E7" i="2" l="1"/>
  <c r="E11" i="2"/>
  <c r="E15" i="2" l="1"/>
  <c r="E21" i="2" s="1"/>
  <c r="E19" i="2" l="1"/>
  <c r="E23" i="2" l="1"/>
  <c r="E27" i="2" l="1"/>
  <c r="E25" i="2"/>
  <c r="E29" i="2" l="1"/>
  <c r="E31" i="2" s="1"/>
  <c r="E33" i="2" s="1"/>
</calcChain>
</file>

<file path=xl/sharedStrings.xml><?xml version="1.0" encoding="utf-8"?>
<sst xmlns="http://schemas.openxmlformats.org/spreadsheetml/2006/main" count="641" uniqueCount="366">
  <si>
    <t>Rate</t>
  </si>
  <si>
    <t xml:space="preserve">Contractual Requirment </t>
  </si>
  <si>
    <t xml:space="preserve">Work Insurance </t>
  </si>
  <si>
    <t>a</t>
  </si>
  <si>
    <t>b</t>
  </si>
  <si>
    <t>c</t>
  </si>
  <si>
    <t>d</t>
  </si>
  <si>
    <t>f</t>
  </si>
  <si>
    <t>sum</t>
  </si>
  <si>
    <t>1.1.1</t>
  </si>
  <si>
    <t>1.1.1.1</t>
  </si>
  <si>
    <t>1.1.2</t>
  </si>
  <si>
    <t xml:space="preserve">Removel of site Establisment </t>
  </si>
  <si>
    <t>2.2.1</t>
  </si>
  <si>
    <t>2.2.2</t>
  </si>
  <si>
    <t>2.2.3</t>
  </si>
  <si>
    <t>General Responsibilities and other</t>
  </si>
  <si>
    <t xml:space="preserve">Time related obligations </t>
  </si>
  <si>
    <t>2.2.4</t>
  </si>
  <si>
    <t>3.6.1  a</t>
  </si>
  <si>
    <t>3.6.2  b</t>
  </si>
  <si>
    <t>3.6.3  c</t>
  </si>
  <si>
    <t>3.6.4  d</t>
  </si>
  <si>
    <t>3.6.5  e</t>
  </si>
  <si>
    <t>3.6.6. f</t>
  </si>
  <si>
    <t>3.6.7  g</t>
  </si>
  <si>
    <t>h</t>
  </si>
  <si>
    <t>prov</t>
  </si>
  <si>
    <t>%</t>
  </si>
  <si>
    <t>4.8.1</t>
  </si>
  <si>
    <t xml:space="preserve">Protection of Structure </t>
  </si>
  <si>
    <t>4.8.2</t>
  </si>
  <si>
    <t>4.8.12</t>
  </si>
  <si>
    <t>5.9.1</t>
  </si>
  <si>
    <t>5.9.2</t>
  </si>
  <si>
    <t>5.9.3</t>
  </si>
  <si>
    <t xml:space="preserve">Operation and Maintenance </t>
  </si>
  <si>
    <t>A</t>
  </si>
  <si>
    <t>no</t>
  </si>
  <si>
    <t>2.1.1</t>
  </si>
  <si>
    <t>2.1.2</t>
  </si>
  <si>
    <t>2.1.3</t>
  </si>
  <si>
    <t>2.1.4</t>
  </si>
  <si>
    <t>2.3.1</t>
  </si>
  <si>
    <t>2.3.2</t>
  </si>
  <si>
    <t>2.4.1</t>
  </si>
  <si>
    <t>2.4.2</t>
  </si>
  <si>
    <t>2.5.1</t>
  </si>
  <si>
    <t>2.6.1</t>
  </si>
  <si>
    <t>2.6.2</t>
  </si>
  <si>
    <t>2.7.1</t>
  </si>
  <si>
    <t>2.8.1</t>
  </si>
  <si>
    <t>2.9.1</t>
  </si>
  <si>
    <t>2.11.1</t>
  </si>
  <si>
    <t>2.11.2</t>
  </si>
  <si>
    <t>2.12.1</t>
  </si>
  <si>
    <t>2.13.1</t>
  </si>
  <si>
    <t>2.14.1</t>
  </si>
  <si>
    <t>2.15.1</t>
  </si>
  <si>
    <t xml:space="preserve">ANCILLARIES </t>
  </si>
  <si>
    <t>3.2.1</t>
  </si>
  <si>
    <t>3.3.1</t>
  </si>
  <si>
    <t>3.4.1</t>
  </si>
  <si>
    <t>GENERAL</t>
  </si>
  <si>
    <t>g</t>
  </si>
  <si>
    <t>m</t>
  </si>
  <si>
    <t>m²</t>
  </si>
  <si>
    <t>1.1</t>
  </si>
  <si>
    <t>Workmans compensation</t>
  </si>
  <si>
    <t>Third party insuarance</t>
  </si>
  <si>
    <t>Additional insuarance long - leed time</t>
  </si>
  <si>
    <t>Storage - Long leed Items</t>
  </si>
  <si>
    <t>Contract Management</t>
  </si>
  <si>
    <t>Facilities for Engineer</t>
  </si>
  <si>
    <t>Facilities Required by Contractor</t>
  </si>
  <si>
    <t>a) Office and Storage sheds</t>
  </si>
  <si>
    <t>b) Ablution and Latrine facilities</t>
  </si>
  <si>
    <t>c)Tools and Equiptment</t>
  </si>
  <si>
    <t xml:space="preserve">1.1.2.1 </t>
  </si>
  <si>
    <t xml:space="preserve">1.1.2.2 </t>
  </si>
  <si>
    <t xml:space="preserve">1.1.2.3 </t>
  </si>
  <si>
    <t xml:space="preserve">1.1.2.4 </t>
  </si>
  <si>
    <t>e) Dealing with water</t>
  </si>
  <si>
    <t>f) Plant</t>
  </si>
  <si>
    <t>Sum</t>
  </si>
  <si>
    <t xml:space="preserve">1.1.2.5 </t>
  </si>
  <si>
    <t xml:space="preserve">1.1.2.6 </t>
  </si>
  <si>
    <t>1.2</t>
  </si>
  <si>
    <t>2.1</t>
  </si>
  <si>
    <t>Contractual Requirements</t>
  </si>
  <si>
    <t>Operation and Maintanance of facilities on</t>
  </si>
  <si>
    <t>2.2</t>
  </si>
  <si>
    <t xml:space="preserve">2.2.1.1 </t>
  </si>
  <si>
    <t xml:space="preserve">a) Nameboards </t>
  </si>
  <si>
    <t>a) Offices and storage sheds</t>
  </si>
  <si>
    <t>b) Ablution and latrine facilities</t>
  </si>
  <si>
    <t>c) Tools and Equoptment</t>
  </si>
  <si>
    <t>d)Water supplies, electric power and communication</t>
  </si>
  <si>
    <t xml:space="preserve">2.2.2.1 </t>
  </si>
  <si>
    <t xml:space="preserve">2.2.2.2 </t>
  </si>
  <si>
    <t xml:space="preserve">2.2.2.3 </t>
  </si>
  <si>
    <t xml:space="preserve">2.2.2.4 </t>
  </si>
  <si>
    <t xml:space="preserve">2.2.2.5 </t>
  </si>
  <si>
    <t xml:space="preserve">2.2.2.6 </t>
  </si>
  <si>
    <t>SUBTOTAL CARRIED FORWARD</t>
  </si>
  <si>
    <t>SUBTOTAL FROM PREVIOUS PAGE</t>
  </si>
  <si>
    <t>Supervision for Duration of Construction</t>
  </si>
  <si>
    <t>Daywork (Provisional)</t>
  </si>
  <si>
    <t>Rate only</t>
  </si>
  <si>
    <t>a) Labour (Incl overheads, Proffit, ect)</t>
  </si>
  <si>
    <t>b) Skilled</t>
  </si>
  <si>
    <t>c) Semi-Skilled</t>
  </si>
  <si>
    <t>d) Unskilled</t>
  </si>
  <si>
    <t>e) Materials</t>
  </si>
  <si>
    <t>f) Nett cost of materials (Prov. Sum)</t>
  </si>
  <si>
    <t>g) Percentage adjustment</t>
  </si>
  <si>
    <t>PAYMENT</t>
  </si>
  <si>
    <t>ITEM</t>
  </si>
  <si>
    <t>DESCRIPTION</t>
  </si>
  <si>
    <t>UNIT</t>
  </si>
  <si>
    <t>QTY</t>
  </si>
  <si>
    <t>RATE</t>
  </si>
  <si>
    <t>AMOUNT</t>
  </si>
  <si>
    <t>8.8</t>
  </si>
  <si>
    <t>Temporary works</t>
  </si>
  <si>
    <t>8.8.1</t>
  </si>
  <si>
    <t>8.8.2</t>
  </si>
  <si>
    <t>Existing services</t>
  </si>
  <si>
    <t>8.8.6</t>
  </si>
  <si>
    <t>PSA 8.3</t>
  </si>
  <si>
    <t>Preparation  and Implementation  of Health and Safety Plan</t>
  </si>
  <si>
    <t>Compliance with envirommental legislation</t>
  </si>
  <si>
    <t>Mannuals</t>
  </si>
  <si>
    <t>Trainning</t>
  </si>
  <si>
    <t>Workshop Drawings</t>
  </si>
  <si>
    <t>Builders Work Drawings</t>
  </si>
  <si>
    <t>Allowance for as build Drawings in hard copies and electronic format</t>
  </si>
  <si>
    <t>One year written guarantee and maintenance for 12 months</t>
  </si>
  <si>
    <t>7.0</t>
  </si>
  <si>
    <t>Additional Specialized works</t>
  </si>
  <si>
    <t>Three (3) quotations to be forwarded for approval before implementation</t>
  </si>
  <si>
    <t>To be paid under disbursements</t>
  </si>
  <si>
    <t>SECTION 1: PRELIMINARY AND GENERAL</t>
  </si>
  <si>
    <t>FIXED-CHARGE ITEMS</t>
  </si>
  <si>
    <t xml:space="preserve">Establisment of Facilities on the Site </t>
  </si>
  <si>
    <t>c) Nameboards</t>
  </si>
  <si>
    <t>PROJECT NAME:   REFURBISHMENT OF RADIAL GATES AT PHALABORWA BARRAGE, REAL MONITORING AND REPLACEMENT OF STOP LOGS AT PHALABORWA PLANT.</t>
  </si>
  <si>
    <t>Facilities Rquired by Contractor</t>
  </si>
  <si>
    <t>Special Water Control in Terms of Project</t>
  </si>
  <si>
    <t>Copliance with Occupational Health &amp; Safety act (Act 85 of 1993 and ammendments)</t>
  </si>
  <si>
    <t>Personel and Protective clothing and Equipments</t>
  </si>
  <si>
    <t>6.1</t>
  </si>
  <si>
    <t>6.2</t>
  </si>
  <si>
    <t>6.3</t>
  </si>
  <si>
    <t>6.4</t>
  </si>
  <si>
    <t>6.5</t>
  </si>
  <si>
    <t>6.6</t>
  </si>
  <si>
    <t>7.1</t>
  </si>
  <si>
    <t>MECHANICAL WORKS</t>
  </si>
  <si>
    <t>UPSTREAM</t>
  </si>
  <si>
    <t>No</t>
  </si>
  <si>
    <t>B</t>
  </si>
  <si>
    <t>DOWNSTREAM</t>
  </si>
  <si>
    <t>Unblock weeping holes</t>
  </si>
  <si>
    <t>C</t>
  </si>
  <si>
    <t>Gate 13</t>
  </si>
  <si>
    <t>D</t>
  </si>
  <si>
    <t>General</t>
  </si>
  <si>
    <t>TOTAL AMOUNT TO BE CARRIED TO SUMMARY</t>
  </si>
  <si>
    <t>Laboratory testing</t>
  </si>
  <si>
    <t>Concrete repairs</t>
  </si>
  <si>
    <t>a.    Repair all the cracks identified on the piers.</t>
  </si>
  <si>
    <t>b.   Repair all the cracks on the concrete ogee bays downstream of the radial gates.</t>
  </si>
  <si>
    <t>d.    Propose a method to eliminate the current fouling of the rope with the concrete structure for approval by the engineer. Exposure of reinforcement steel would need to be approved</t>
  </si>
  <si>
    <t>Inspect and replace or refurbish all intake equipment (trash rack, valves and outlet valves).</t>
  </si>
  <si>
    <t>Inspect and repair hand rail and corrosion protect steel members and bolts</t>
  </si>
  <si>
    <t>Provision for access downstream</t>
  </si>
  <si>
    <t>P &amp; G's</t>
  </si>
  <si>
    <t>PRELIMINARY &amp; GENERAL</t>
  </si>
  <si>
    <t>Works 1</t>
  </si>
  <si>
    <t>CIVIL WORKS</t>
  </si>
  <si>
    <t>Works 2</t>
  </si>
  <si>
    <t>SECTION ITEM</t>
  </si>
  <si>
    <t>SUMMARY SCHEDULE</t>
  </si>
  <si>
    <t>DIVING</t>
  </si>
  <si>
    <t>Divers Inspection</t>
  </si>
  <si>
    <t>QTY/GATE</t>
  </si>
  <si>
    <t xml:space="preserve">Extra over : rate on existing </t>
  </si>
  <si>
    <t>Seal Stoplogs - 2 Days / Dive</t>
  </si>
  <si>
    <t>Seal Stoplogs - 4 Days Dive</t>
  </si>
  <si>
    <t>Seal Stoplogs - Additional</t>
  </si>
  <si>
    <t>Replace trunnion bearing cover bolts, gaskets and seals</t>
  </si>
  <si>
    <t>Preparation of Environmental Management Plan</t>
  </si>
  <si>
    <t>Implementation of Environmental Management Plan</t>
  </si>
  <si>
    <t>Waste management</t>
  </si>
  <si>
    <t>Operation and Maintanance on site</t>
  </si>
  <si>
    <t>i</t>
  </si>
  <si>
    <t>Installation of an isolation chamber in the form of</t>
  </si>
  <si>
    <t>cantilevered sheetpiles around create a coffer dam</t>
  </si>
  <si>
    <t>j</t>
  </si>
  <si>
    <t>Desilting</t>
  </si>
  <si>
    <t>Works 3</t>
  </si>
  <si>
    <t>ELECTRICAL WORKS</t>
  </si>
  <si>
    <t xml:space="preserve">  </t>
  </si>
  <si>
    <t xml:space="preserve">Barrage Gates </t>
  </si>
  <si>
    <t xml:space="preserve">Replacement of LCPs for the barrage gates drives </t>
  </si>
  <si>
    <t xml:space="preserve">Demolishment and removal of the welding socket outlets next at the Barrage Gates area. </t>
  </si>
  <si>
    <t xml:space="preserve">Fixing of cables on the steel racks installed adjacent to the drives for barrage gates. </t>
  </si>
  <si>
    <t xml:space="preserve">Barrage Pump Station </t>
  </si>
  <si>
    <t xml:space="preserve">Demolishment and removal of the high-bay lights from the ceiling of the Barrage Pump Station and repair the ceiling.  </t>
  </si>
  <si>
    <t xml:space="preserve">Replacement of the fluorescent lights mounted on the walls of the Barrage Pump Station. </t>
  </si>
  <si>
    <t xml:space="preserve">Conduct electrical checks and tests to issue the CoC for building electrical installations at the Barrage Pump Station. This is inclusive of any remedial repairs to ensure compliance of the installations. </t>
  </si>
  <si>
    <t xml:space="preserve">Barrage Substation </t>
  </si>
  <si>
    <t xml:space="preserve">Conduct electrical checks and tests to issue the CoC for building electrical installations at the Barrage Substation. This is inclusive of any remedial repairs to ensure compliance of the installations. </t>
  </si>
  <si>
    <t xml:space="preserve">Replacement of the MCC for the drives of the barrage gates. </t>
  </si>
  <si>
    <t xml:space="preserve">Conduct routine tests on the capacitor banks found at the yard behind the Barrage Substation to confirm functionality.  </t>
  </si>
  <si>
    <t xml:space="preserve">Qty </t>
  </si>
  <si>
    <t xml:space="preserve">Lot </t>
  </si>
  <si>
    <t>PROJECT NUMBER: LNW 04/24/25</t>
  </si>
  <si>
    <t>ii</t>
  </si>
  <si>
    <t>iii</t>
  </si>
  <si>
    <t>iv</t>
  </si>
  <si>
    <t>C2.2 - 101</t>
  </si>
  <si>
    <t>C2.2 - 102</t>
  </si>
  <si>
    <t>C2.2 - 103</t>
  </si>
  <si>
    <t>C2.2 - 104</t>
  </si>
  <si>
    <t>C2.2 - 105</t>
  </si>
  <si>
    <t>C2.2 - 106</t>
  </si>
  <si>
    <t>C2.2 - 107</t>
  </si>
  <si>
    <t>C2.2 - 109</t>
  </si>
  <si>
    <t>C2.2 - 110</t>
  </si>
  <si>
    <t>C2.2 - 111</t>
  </si>
  <si>
    <t>C2.2 - 112</t>
  </si>
  <si>
    <t xml:space="preserve">Facililties Required by the Engineer </t>
  </si>
  <si>
    <t>Community Liaison Officers (CLO)</t>
  </si>
  <si>
    <t>PC Sum</t>
  </si>
  <si>
    <t>Prime Cost Sums</t>
  </si>
  <si>
    <t>8.1</t>
  </si>
  <si>
    <t>[b] COMPLIANCE WITH CIDB B.U.I.I.D STANDARDS</t>
  </si>
  <si>
    <t>[a] SUBTOTAL A (1 + 2 + 3 + 4)</t>
  </si>
  <si>
    <t>[c] SUBTOTAL B (SUB-TOTAL A + CPG + CSDG)</t>
  </si>
  <si>
    <t>PROJECT NAME:   REFURBISHMENT OF RADIAL GATES AT PHALABORWA BARRAGE, REAL MONITORING AND REPLACEMENT OF STOP LOGS AT PHALABORWA PLANT</t>
  </si>
  <si>
    <t>Percentage (%) mark-up on item 8.1 above for Contractor's overheads, administration charges and profit</t>
  </si>
  <si>
    <t>Allow Amount Contract Skills Development Goals (CSDG) @ 0.25% of the Contract Amount [0.25% x (a)]</t>
  </si>
  <si>
    <t>Allow Amount Contract Participation Goals (CPG) @ 5% of the Contract Amount [5% x (a)]</t>
  </si>
  <si>
    <t>[d] CONTRACT PRICE ADJUSTMENT (CPA) (5% of [c])</t>
  </si>
  <si>
    <t>[e] CONTINGENCIES @ 10%</t>
  </si>
  <si>
    <t>[f] SUBTOTAL C ([c] +[d] + [e])</t>
  </si>
  <si>
    <t>TOTAL CARRIED FORWARD</t>
  </si>
  <si>
    <t>The isolation chamber/coffer dam should satisfy the following minimum specs:</t>
  </si>
  <si>
    <t>[h] TOTAL AMOUNT ([f] + [g]): CARRIED TO FORM OF OFFER AND ACCEPTANCE</t>
  </si>
  <si>
    <t>[g] ADD 15% VAT (15% * [f])</t>
  </si>
  <si>
    <t>c.    Inspect, clean and Repair all concrete bases below the winch supports and concrete surfaces on the abutments and piers</t>
  </si>
  <si>
    <t>f.    Hydro jet cleaning of all the roofs of buildings and apply water sealing subatance in accordance with manufacturer's instructions (Pump house and Substation).</t>
  </si>
  <si>
    <t xml:space="preserve">Rate Only </t>
  </si>
  <si>
    <t>Re-seal all roofs of buildings (Pumphouse and Sub-Station)</t>
  </si>
  <si>
    <t>Replace Topping on roof (Pumphouse and Sub-Station)</t>
  </si>
  <si>
    <t>Replace left-hand seals (as per drawing number K194-176)</t>
  </si>
  <si>
    <t>-</t>
  </si>
  <si>
    <t>Replace right-hand seals (as per drawing number K194-176)</t>
  </si>
  <si>
    <t>Replace bottom seals (as per drawing number K194-176)</t>
  </si>
  <si>
    <t>Replace left-hand seal holding brackets (length = 2.87m x 3) (as per drawing number K194-176)</t>
  </si>
  <si>
    <t>Replace right-hand seal holding brackets (length = 2.87m x 3) (as per drawing number K194-176)</t>
  </si>
  <si>
    <t>Replace left rope holding bracket (as per drawing number K194-176)</t>
  </si>
  <si>
    <t>Replace right rope holding bracket (as per drawing number K194-176)</t>
  </si>
  <si>
    <t>Replace left rope wear strips (manufacturer to recommend)</t>
  </si>
  <si>
    <t>Replace right rope wear strips (manufacturer to recommend)</t>
  </si>
  <si>
    <t>Replace bottom seal holding brackets (as per drawing number K194-176)</t>
  </si>
  <si>
    <t>Replace holding bracket bolts (as per drawing number K194-176)</t>
  </si>
  <si>
    <t>Replace rope eye-bolts (as per drawing number K194-176)</t>
  </si>
  <si>
    <t>Sandblast the skin plate (as per drawing number K194-176)</t>
  </si>
  <si>
    <t>NDT of existing welds/X-Ray welds (as per drawing number K194-1287)</t>
  </si>
  <si>
    <t>Repair vertical welds – 9.2 m</t>
  </si>
  <si>
    <t>Repair weld T-sections and struts</t>
  </si>
  <si>
    <t>NDT of new weld repairs</t>
  </si>
  <si>
    <t>Conduct thickness tests of skin plates (as per drawing number K194-176)</t>
  </si>
  <si>
    <t>Repair gate bottom seal plate – provisional</t>
  </si>
  <si>
    <t>NDT of welds (as per drawing number K194-1287)</t>
  </si>
  <si>
    <t>Repair welds – Downstream</t>
  </si>
  <si>
    <t>Replace lubrication pipes (as per drawing number K194-176)</t>
  </si>
  <si>
    <t>Repair corrosion on trunnion</t>
  </si>
  <si>
    <t>Repair rust (Top strut &amp; trunnion connection)</t>
  </si>
  <si>
    <t>Repair corrosion in 1st bracing connection</t>
  </si>
  <si>
    <t>Repair rust on 1st bracing</t>
  </si>
  <si>
    <t>Repair corrosion in 2nd bracing connection</t>
  </si>
  <si>
    <t>Repair rust on 2nd bracing</t>
  </si>
  <si>
    <t>Repair corrosion in 3rd bracing strut</t>
  </si>
  <si>
    <t>Repair pitting corrosion on last bracing</t>
  </si>
  <si>
    <t>Repair corrosion in connected bolts (last bracing)</t>
  </si>
  <si>
    <t>Repair corrosion on top strut to top I-beam connection</t>
  </si>
  <si>
    <t>Repair corrosion at top of the strut</t>
  </si>
  <si>
    <t>Repair corrosion on stiffeners</t>
  </si>
  <si>
    <t>2.10.1</t>
  </si>
  <si>
    <t>Repair corrosion on 2nd beam from top of gate</t>
  </si>
  <si>
    <t>Repair rust on middle beam side</t>
  </si>
  <si>
    <t>Repair rusted connecting bolts (middle beam)</t>
  </si>
  <si>
    <t>Repair corrosion on top sides of skin plate</t>
  </si>
  <si>
    <t>Repair corrosion on bottom I-beam sides</t>
  </si>
  <si>
    <t>Repair corrosion on bottom strut and beam connection</t>
  </si>
  <si>
    <t>Repair corrosion on cross bracing at skin plate</t>
  </si>
  <si>
    <t>E</t>
  </si>
  <si>
    <t>Corrosion protection of upstream of the gates (as per drawing number K194-176)</t>
  </si>
  <si>
    <t>Corrosion protection of downstream of the gates and girders (as per drawing number K194-176)</t>
  </si>
  <si>
    <t>Corrosion protection of the hoist and support structure</t>
  </si>
  <si>
    <t>Clean rope drums, check for defects and repair as necessary</t>
  </si>
  <si>
    <t>Manufacture and supply stop logs – Short (as per approved specification)</t>
  </si>
  <si>
    <t>Repair stop logs to functional condition</t>
  </si>
  <si>
    <t>Refurbishment of existing crane system to functional condition</t>
  </si>
  <si>
    <t>Repair or replace Stoplog Guide Rails</t>
  </si>
  <si>
    <t>Install linear position sensors (Draw Wire or LVDT, 4–20 mA / 0–10 V / Modbus / Profibus) - All Gates</t>
  </si>
  <si>
    <t>2.1.5</t>
  </si>
  <si>
    <t>Reinstate blocked oil sight glasses on gearboxes</t>
  </si>
  <si>
    <t>Replace corroded I-beam between gearbox and rope drum</t>
  </si>
  <si>
    <t>Replace corroded bottom support channel</t>
  </si>
  <si>
    <t>3.1.1</t>
  </si>
  <si>
    <t>b) Desilting and removal of deposited silt and sediment from stop log slots, gate base, and surrounding structural interfaces. Includes manual or mechanical removal.</t>
  </si>
  <si>
    <t>a) Pumping out water and slurry from the isolation chamber or gate bay (Estimated volume ≥ 3400 m³). Contractor to propose a suitable method, including slurry handling and filtration.</t>
  </si>
  <si>
    <t>Repair of minor cracks (&lt; 2 mm width): Clean, seal with flexible epoxy-based crack filler.</t>
  </si>
  <si>
    <t>Repair of moderate cracks (2–5 mm): Route and seal with resin injection or crack-bridging membrane system.</t>
  </si>
  <si>
    <t>Repair of structural cracks (&gt; 5 mm): Stitching, epoxy grouting, and possible rebar exposure/repair under engineer’s instruction</t>
  </si>
  <si>
    <t>Cracks on Pumphouse wall - Crack Identification and Repair</t>
  </si>
  <si>
    <t>Repair horizontal welds – 7 m</t>
  </si>
  <si>
    <t xml:space="preserve"> Rate </t>
  </si>
  <si>
    <t>The following items must be applied to the following gates: Gate 1, Gate 3, Gate 14, Gate 15, Gate 16, Gate 17, Gate 18, Gate 19, Gate 20, and Gate 21.  Refer to drawing number K194-176.</t>
  </si>
  <si>
    <t xml:space="preserve">The following downstream repairs apply to Gate 1, Gate 3, Gate 14, Gate 15, Gate 16, Gate 17, Gate 18, Gate 19, Gate 20, and Gate 21. Refer to drawing number K194-176. </t>
  </si>
  <si>
    <t xml:space="preserve">Replace worn guides and guides shoes ( 3 Gates = 4 x Guides &amp; Shoes)  </t>
  </si>
  <si>
    <t>Manufacture and supply Stop logs - Long (According to the required specification)</t>
  </si>
  <si>
    <r>
      <rPr>
        <sz val="12"/>
        <rFont val="Calibri"/>
        <family val="2"/>
      </rPr>
      <t>RATE ONLY</t>
    </r>
  </si>
  <si>
    <t>Service or Overhaul of the 250 kVA, 3.3/0.4 kV step-down power transformer, depending on condition as assessed. Scope includes inspection, testing, and execution of all required repairs to restore the unit to full functional condition.</t>
  </si>
  <si>
    <t>Service or Overhaul of the 100 kVA, 400 V diesel generator set, depending on condition as assessed. This includes any required mechanical or electrical repairs to the engine or alternator to recondition the unit to reliable operating status.</t>
  </si>
  <si>
    <t>RATE ONLY</t>
  </si>
  <si>
    <t>Users Replaceable Battery Pack (HCB)</t>
  </si>
  <si>
    <t>4-20mAdepth/level transmitter</t>
  </si>
  <si>
    <t>4-20mAdepth/level transmitter cablep/meter</t>
  </si>
  <si>
    <t>Dedicated Control Centresoftwarec/w external modem +cables</t>
  </si>
  <si>
    <t>12 month subscription fee(GSMAirtime+DataHosting)</t>
  </si>
  <si>
    <t>Submersible Low power GSM Data Logger Modem (SMS/GPRS) - Multi -Channel Data Input Cable (SPRS544) - c/w Breather Box</t>
  </si>
  <si>
    <t>Supply, install, and remove a temporary isolation chamber formed using cantilevered sheetpiles to create a water-tight coffer dam around the work area. The chamber shall extend at least 500 - 1000 mm above normal water level and include internal bracing supports to ensure structural stability. The system shall allow for a dry and secure working environment for the repair of stop log rails and bottom steel seals. All design proposals and construction methodologies are to be submitted by the contractor for approval.</t>
  </si>
  <si>
    <t>Gate 1 - 21 Upstream</t>
  </si>
  <si>
    <t>Gate 1 - 21 Downstream</t>
  </si>
  <si>
    <t>Overhaul of all gearbox and motor sets, including inspection, servicing, and re-instatement to “as-new” operational condition.</t>
  </si>
  <si>
    <t>Gates 1-21</t>
  </si>
  <si>
    <t>Cleaning of gate faces and removal of rubbish, reeds, and debris.</t>
  </si>
  <si>
    <t>Replacement of narrow access ladders with new cat ladders complete with safety cages and landing platforms, or modification to increase ladder size and improve accessibility. All works to comply with applicable safety and structural standards.</t>
  </si>
  <si>
    <t xml:space="preserve">Replace all the ropes - Gate 1 - 21 with Stainless Steel 316 ropes. Refer to drawing number K194-176. </t>
  </si>
  <si>
    <t>Testing and restoration of pumps to ensure operation at Best Efficiency Point (BEP), including adjustments, balancing, and replacements where required.</t>
  </si>
  <si>
    <t>Motor efficiency testing and performance assessment, including servicing or replacement of underperforming units.</t>
  </si>
  <si>
    <t>Resetting of pump and motor hour meters to zero to establish uniform operating baselines.</t>
  </si>
  <si>
    <t>Replacement of faulty suction and delivery line valves with new, compatible units to restore hydraulic performance.</t>
  </si>
  <si>
    <t>Replacement of faulty non-return valves on pump discharge lines to maintain backflow protection and operational integrity.</t>
  </si>
  <si>
    <t>F</t>
  </si>
  <si>
    <t>PUMP STATION</t>
  </si>
  <si>
    <t>Inspect and repair existing handrails, including straightening, welding, or component replacement as required. Apply anti-corrosion treatment to all steel members and bolts.</t>
  </si>
  <si>
    <t>G</t>
  </si>
  <si>
    <t>6.3.1</t>
  </si>
  <si>
    <t>6.3.2</t>
  </si>
  <si>
    <t>6.3.3</t>
  </si>
  <si>
    <t>6.6.1</t>
  </si>
  <si>
    <t>6.6.2</t>
  </si>
  <si>
    <t>6.6.3</t>
  </si>
  <si>
    <t>6.6.4</t>
  </si>
  <si>
    <t>H</t>
  </si>
  <si>
    <t>Manufacture Stop Log seal Plates ( Lashing strips x 20)</t>
  </si>
  <si>
    <t>200m</t>
  </si>
  <si>
    <t>Provisional Allowance</t>
  </si>
  <si>
    <t>Allow for inspection and testing of existing services to determine their operational condition before refurbishment. Reports and recommendations to be submitted to the Engineer.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</si>
</sst>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R&quot;* #,##0.00_-;\-&quot;R&quot;* #,##0.00_-;_-&quot;R&quot;* &quot;-&quot;??_-;_-@_-"/>
    <numFmt numFmtId="165" formatCode="_ &quot;R&quot;\ * #,##0.00_ ;_ &quot;R&quot;\ * \-#,##0.00_ ;_ &quot;R&quot;\ * &quot;-&quot;??_ ;_ @_ "/>
    <numFmt numFmtId="166" formatCode="_-[$R-436]* #,##0.00_-;\-[$R-436]* #,##0.00_-;_-[$R-436]* &quot;-&quot;??_-;_-@_-"/>
  </numFmts>
  <fonts count="14" x14ac:knownFonts="1">
    <font>
      <sz val="11"/>
      <color theme="1"/>
      <name val="Calibri"/>
      <family val="2"/>
      <scheme val="minor"/>
    </font>
    <font>
      <b/>
      <sz val="11"/>
      <color theme="1"/>
      <name val="Calibri"/>
      <family val="2"/>
      <scheme val="minor"/>
    </font>
    <font>
      <sz val="12"/>
      <color theme="1"/>
      <name val="Calibri"/>
      <family val="2"/>
      <scheme val="minor"/>
    </font>
    <font>
      <sz val="11"/>
      <color theme="1"/>
      <name val="Calibri"/>
      <family val="2"/>
      <scheme val="minor"/>
    </font>
    <font>
      <sz val="11"/>
      <color rgb="FFFF0000"/>
      <name val="Calibri"/>
      <family val="2"/>
      <scheme val="minor"/>
    </font>
    <font>
      <sz val="10"/>
      <color theme="1"/>
      <name val="Calibri"/>
      <family val="2"/>
      <scheme val="minor"/>
    </font>
    <font>
      <sz val="11"/>
      <name val="Calibri"/>
      <family val="2"/>
      <scheme val="minor"/>
    </font>
    <font>
      <sz val="8"/>
      <name val="Calibri"/>
      <family val="2"/>
      <scheme val="minor"/>
    </font>
    <font>
      <b/>
      <sz val="11"/>
      <color rgb="FF000000"/>
      <name val="Calibri"/>
      <family val="2"/>
      <scheme val="minor"/>
    </font>
    <font>
      <sz val="11"/>
      <color rgb="FF000000"/>
      <name val="Calibri"/>
      <family val="2"/>
      <scheme val="minor"/>
    </font>
    <font>
      <b/>
      <sz val="11"/>
      <name val="Calibri"/>
      <family val="2"/>
      <scheme val="minor"/>
    </font>
    <font>
      <sz val="12"/>
      <name val="Calibri"/>
      <family val="2"/>
      <scheme val="minor"/>
    </font>
    <font>
      <sz val="11"/>
      <name val="Calibri"/>
      <family val="2"/>
    </font>
    <font>
      <sz val="12"/>
      <name val="Calibri"/>
      <family val="2"/>
    </font>
  </fonts>
  <fills count="2">
    <fill>
      <patternFill patternType="none"/>
    </fill>
    <fill>
      <patternFill patternType="gray125"/>
    </fill>
  </fills>
  <borders count="42">
    <border>
      <left/>
      <right/>
      <top/>
      <bottom/>
      <diagonal/>
    </border>
    <border>
      <left style="medium">
        <color indexed="64"/>
      </left>
      <right style="thin">
        <color auto="1"/>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right/>
      <top style="medium">
        <color auto="1"/>
      </top>
      <bottom/>
      <diagonal/>
    </border>
    <border>
      <left style="medium">
        <color indexed="64"/>
      </left>
      <right style="thin">
        <color auto="1"/>
      </right>
      <top style="medium">
        <color indexed="64"/>
      </top>
      <bottom/>
      <diagonal/>
    </border>
    <border>
      <left/>
      <right style="thin">
        <color auto="1"/>
      </right>
      <top style="medium">
        <color indexed="64"/>
      </top>
      <bottom/>
      <diagonal/>
    </border>
    <border>
      <left style="thin">
        <color auto="1"/>
      </left>
      <right style="thin">
        <color auto="1"/>
      </right>
      <top style="medium">
        <color indexed="64"/>
      </top>
      <bottom/>
      <diagonal/>
    </border>
    <border>
      <left style="medium">
        <color auto="1"/>
      </left>
      <right style="thin">
        <color auto="1"/>
      </right>
      <top/>
      <bottom/>
      <diagonal/>
    </border>
    <border>
      <left/>
      <right style="thin">
        <color auto="1"/>
      </right>
      <top/>
      <bottom/>
      <diagonal/>
    </border>
    <border>
      <left style="thin">
        <color auto="1"/>
      </left>
      <right style="thin">
        <color auto="1"/>
      </right>
      <top/>
      <bottom/>
      <diagonal/>
    </border>
    <border>
      <left style="thin">
        <color auto="1"/>
      </left>
      <right style="medium">
        <color auto="1"/>
      </right>
      <top/>
      <bottom/>
      <diagonal/>
    </border>
    <border>
      <left/>
      <right style="medium">
        <color auto="1"/>
      </right>
      <top style="medium">
        <color auto="1"/>
      </top>
      <bottom/>
      <diagonal/>
    </border>
    <border>
      <left/>
      <right style="medium">
        <color auto="1"/>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bottom/>
      <diagonal/>
    </border>
    <border>
      <left/>
      <right/>
      <top/>
      <bottom style="medium">
        <color auto="1"/>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auto="1"/>
      </left>
      <right/>
      <top/>
      <bottom/>
      <diagonal/>
    </border>
    <border>
      <left style="thin">
        <color auto="1"/>
      </left>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auto="1"/>
      </right>
      <top style="thin">
        <color indexed="64"/>
      </top>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s>
  <cellStyleXfs count="3">
    <xf numFmtId="0" fontId="0" fillId="0" borderId="0"/>
    <xf numFmtId="165" fontId="3" fillId="0" borderId="0" applyFont="0" applyFill="0" applyBorder="0" applyAlignment="0" applyProtection="0"/>
    <xf numFmtId="0" fontId="12" fillId="0" borderId="0"/>
  </cellStyleXfs>
  <cellXfs count="278">
    <xf numFmtId="0" fontId="0" fillId="0" borderId="0" xfId="0"/>
    <xf numFmtId="166" fontId="0" fillId="0" borderId="0" xfId="0" applyNumberFormat="1"/>
    <xf numFmtId="0" fontId="0" fillId="0" borderId="0" xfId="0" applyAlignment="1">
      <alignment horizontal="left"/>
    </xf>
    <xf numFmtId="0" fontId="0" fillId="0" borderId="0" xfId="0" applyAlignment="1">
      <alignment horizontal="center"/>
    </xf>
    <xf numFmtId="0" fontId="0" fillId="0" borderId="8" xfId="0" applyBorder="1" applyAlignment="1">
      <alignment horizontal="center"/>
    </xf>
    <xf numFmtId="166" fontId="0" fillId="0" borderId="8" xfId="0" applyNumberFormat="1" applyBorder="1"/>
    <xf numFmtId="0" fontId="0" fillId="0" borderId="11" xfId="0" applyBorder="1" applyAlignment="1">
      <alignment horizontal="center"/>
    </xf>
    <xf numFmtId="166" fontId="0" fillId="0" borderId="11" xfId="0" applyNumberFormat="1" applyBorder="1"/>
    <xf numFmtId="0" fontId="1" fillId="0" borderId="0" xfId="0" applyFont="1" applyAlignment="1">
      <alignment horizontal="left"/>
    </xf>
    <xf numFmtId="0" fontId="0" fillId="0" borderId="0" xfId="0" applyAlignment="1">
      <alignment horizontal="center" wrapText="1"/>
    </xf>
    <xf numFmtId="0" fontId="0" fillId="0" borderId="0" xfId="0" applyAlignment="1">
      <alignment horizontal="left" wrapText="1"/>
    </xf>
    <xf numFmtId="0" fontId="1" fillId="0" borderId="0" xfId="0" applyFont="1" applyAlignment="1">
      <alignment horizontal="center"/>
    </xf>
    <xf numFmtId="166" fontId="1" fillId="0" borderId="0" xfId="0" applyNumberFormat="1" applyFont="1"/>
    <xf numFmtId="0" fontId="0" fillId="0" borderId="0" xfId="0" applyAlignment="1">
      <alignment wrapText="1"/>
    </xf>
    <xf numFmtId="0" fontId="0" fillId="0" borderId="19" xfId="0" applyBorder="1"/>
    <xf numFmtId="0" fontId="0" fillId="0" borderId="22" xfId="0" applyBorder="1"/>
    <xf numFmtId="0" fontId="1" fillId="0" borderId="21" xfId="0" applyFont="1" applyBorder="1" applyAlignment="1">
      <alignment horizontal="left"/>
    </xf>
    <xf numFmtId="0" fontId="0" fillId="0" borderId="11" xfId="0" applyBorder="1" applyAlignment="1">
      <alignment horizontal="left"/>
    </xf>
    <xf numFmtId="0" fontId="0" fillId="0" borderId="11" xfId="0" applyBorder="1" applyAlignment="1">
      <alignment horizontal="left" wrapText="1"/>
    </xf>
    <xf numFmtId="0" fontId="1" fillId="0" borderId="11" xfId="0" applyFont="1" applyBorder="1" applyAlignment="1">
      <alignment horizontal="left"/>
    </xf>
    <xf numFmtId="0" fontId="2" fillId="0" borderId="0" xfId="0" applyFont="1" applyAlignment="1">
      <alignment horizontal="center" vertical="center" wrapText="1"/>
    </xf>
    <xf numFmtId="166" fontId="2" fillId="0" borderId="14" xfId="0" applyNumberFormat="1" applyFont="1" applyBorder="1" applyAlignment="1">
      <alignment horizontal="center" vertical="center" wrapText="1"/>
    </xf>
    <xf numFmtId="166" fontId="0" fillId="0" borderId="14" xfId="0" applyNumberFormat="1" applyBorder="1"/>
    <xf numFmtId="166" fontId="1" fillId="0" borderId="14" xfId="0" applyNumberFormat="1" applyFont="1" applyBorder="1"/>
    <xf numFmtId="0" fontId="1" fillId="0" borderId="11" xfId="0" applyFont="1" applyBorder="1" applyAlignment="1">
      <alignment horizontal="center"/>
    </xf>
    <xf numFmtId="0" fontId="1" fillId="0" borderId="0" xfId="0" applyFont="1" applyAlignment="1">
      <alignment wrapText="1"/>
    </xf>
    <xf numFmtId="0" fontId="2" fillId="0" borderId="11" xfId="0" applyFont="1" applyBorder="1" applyAlignment="1">
      <alignment horizontal="left" vertical="center" wrapText="1"/>
    </xf>
    <xf numFmtId="0" fontId="2" fillId="0" borderId="11" xfId="0" applyFont="1" applyBorder="1" applyAlignment="1">
      <alignment horizontal="center" vertical="center" wrapText="1"/>
    </xf>
    <xf numFmtId="0" fontId="0" fillId="0" borderId="1" xfId="0" applyBorder="1" applyAlignment="1">
      <alignment horizontal="left"/>
    </xf>
    <xf numFmtId="0" fontId="0" fillId="0" borderId="6" xfId="0" applyBorder="1" applyAlignment="1">
      <alignment horizontal="left"/>
    </xf>
    <xf numFmtId="0" fontId="0" fillId="0" borderId="5" xfId="0" applyBorder="1" applyAlignment="1">
      <alignment horizontal="center"/>
    </xf>
    <xf numFmtId="166" fontId="0" fillId="0" borderId="13" xfId="0" applyNumberFormat="1" applyBorder="1"/>
    <xf numFmtId="0" fontId="0" fillId="0" borderId="9" xfId="0" applyBorder="1" applyAlignment="1">
      <alignment horizontal="left"/>
    </xf>
    <xf numFmtId="0" fontId="1" fillId="0" borderId="9" xfId="0" applyFont="1" applyBorder="1" applyAlignment="1">
      <alignment horizontal="left"/>
    </xf>
    <xf numFmtId="0" fontId="0" fillId="0" borderId="26" xfId="0" applyBorder="1" applyAlignment="1">
      <alignment horizontal="center"/>
    </xf>
    <xf numFmtId="166" fontId="0" fillId="0" borderId="26" xfId="0" applyNumberFormat="1" applyBorder="1"/>
    <xf numFmtId="0" fontId="5" fillId="0" borderId="14" xfId="0" applyFont="1" applyBorder="1" applyAlignment="1">
      <alignment horizontal="center" vertical="center"/>
    </xf>
    <xf numFmtId="166" fontId="0" fillId="0" borderId="14" xfId="0" applyNumberFormat="1" applyBorder="1" applyAlignment="1">
      <alignment horizontal="center"/>
    </xf>
    <xf numFmtId="0" fontId="1" fillId="0" borderId="18" xfId="0" applyFont="1" applyBorder="1" applyAlignment="1">
      <alignment horizontal="left"/>
    </xf>
    <xf numFmtId="0" fontId="0" fillId="0" borderId="14" xfId="0" applyBorder="1"/>
    <xf numFmtId="0" fontId="0" fillId="0" borderId="16" xfId="0" applyBorder="1" applyAlignment="1">
      <alignment horizontal="center"/>
    </xf>
    <xf numFmtId="166" fontId="1" fillId="0" borderId="17" xfId="0" applyNumberFormat="1" applyFont="1" applyBorder="1"/>
    <xf numFmtId="0" fontId="1" fillId="0" borderId="15" xfId="0" applyFont="1" applyBorder="1" applyAlignment="1">
      <alignment horizontal="left"/>
    </xf>
    <xf numFmtId="0" fontId="1" fillId="0" borderId="3" xfId="0" applyFont="1" applyBorder="1" applyAlignment="1">
      <alignment horizontal="center"/>
    </xf>
    <xf numFmtId="0" fontId="1" fillId="0" borderId="0" xfId="0" applyFont="1" applyAlignment="1">
      <alignment horizontal="left" wrapText="1"/>
    </xf>
    <xf numFmtId="166" fontId="1" fillId="0" borderId="13" xfId="0" applyNumberFormat="1" applyFont="1" applyBorder="1"/>
    <xf numFmtId="0" fontId="1" fillId="0" borderId="5" xfId="0" applyFont="1" applyBorder="1" applyAlignment="1">
      <alignment wrapText="1"/>
    </xf>
    <xf numFmtId="0" fontId="0" fillId="0" borderId="19" xfId="0" applyBorder="1" applyAlignment="1">
      <alignment horizontal="left"/>
    </xf>
    <xf numFmtId="0" fontId="0" fillId="0" borderId="11" xfId="0" applyBorder="1"/>
    <xf numFmtId="0" fontId="0" fillId="0" borderId="20" xfId="0" applyBorder="1" applyAlignment="1">
      <alignment horizontal="center"/>
    </xf>
    <xf numFmtId="0" fontId="1" fillId="0" borderId="18" xfId="0" applyFont="1" applyBorder="1" applyAlignment="1">
      <alignment horizontal="center"/>
    </xf>
    <xf numFmtId="0" fontId="0" fillId="0" borderId="18" xfId="0" applyBorder="1" applyAlignment="1">
      <alignment horizontal="center"/>
    </xf>
    <xf numFmtId="0" fontId="0" fillId="0" borderId="21" xfId="0" applyBorder="1" applyAlignment="1">
      <alignment horizontal="center"/>
    </xf>
    <xf numFmtId="166" fontId="0" fillId="0" borderId="22" xfId="0" applyNumberFormat="1" applyBorder="1"/>
    <xf numFmtId="0" fontId="0" fillId="0" borderId="31" xfId="0" applyBorder="1" applyAlignment="1">
      <alignment horizontal="center"/>
    </xf>
    <xf numFmtId="0" fontId="0" fillId="0" borderId="21" xfId="0" applyBorder="1"/>
    <xf numFmtId="0" fontId="0" fillId="0" borderId="26" xfId="0" applyBorder="1"/>
    <xf numFmtId="0" fontId="1" fillId="0" borderId="0" xfId="0" applyFont="1"/>
    <xf numFmtId="0" fontId="0" fillId="0" borderId="5" xfId="0" applyBorder="1"/>
    <xf numFmtId="0" fontId="0" fillId="0" borderId="20" xfId="0" applyBorder="1" applyAlignment="1">
      <alignment horizontal="left"/>
    </xf>
    <xf numFmtId="0" fontId="1" fillId="0" borderId="5" xfId="0" applyFont="1" applyBorder="1" applyAlignment="1">
      <alignment horizontal="left" wrapText="1"/>
    </xf>
    <xf numFmtId="0" fontId="1" fillId="0" borderId="8" xfId="0" applyFont="1" applyBorder="1" applyAlignment="1">
      <alignment wrapText="1"/>
    </xf>
    <xf numFmtId="0" fontId="1" fillId="0" borderId="31" xfId="0" applyFont="1" applyBorder="1" applyAlignment="1">
      <alignment horizontal="left"/>
    </xf>
    <xf numFmtId="0" fontId="1" fillId="0" borderId="31" xfId="0" applyFont="1" applyBorder="1" applyAlignment="1">
      <alignment horizontal="center"/>
    </xf>
    <xf numFmtId="166" fontId="1" fillId="0" borderId="10" xfId="0" applyNumberFormat="1" applyFont="1" applyBorder="1"/>
    <xf numFmtId="0" fontId="1" fillId="0" borderId="28" xfId="0" applyFont="1" applyBorder="1"/>
    <xf numFmtId="165" fontId="1" fillId="0" borderId="14" xfId="1" applyFont="1" applyBorder="1"/>
    <xf numFmtId="0" fontId="1" fillId="0" borderId="9" xfId="0" applyFont="1" applyBorder="1" applyAlignment="1">
      <alignment horizontal="center"/>
    </xf>
    <xf numFmtId="165" fontId="1" fillId="0" borderId="12" xfId="1" applyFont="1" applyBorder="1"/>
    <xf numFmtId="165" fontId="1" fillId="0" borderId="35" xfId="1" applyFont="1" applyBorder="1"/>
    <xf numFmtId="0" fontId="1" fillId="0" borderId="19" xfId="0" applyFont="1" applyBorder="1"/>
    <xf numFmtId="0" fontId="1" fillId="0" borderId="21" xfId="0" applyFont="1" applyBorder="1" applyAlignment="1">
      <alignment horizontal="left" vertical="center"/>
    </xf>
    <xf numFmtId="0" fontId="1" fillId="0" borderId="4" xfId="0" applyFont="1" applyBorder="1"/>
    <xf numFmtId="0" fontId="6" fillId="0" borderId="0" xfId="0" applyFont="1" applyAlignment="1">
      <alignment horizontal="center"/>
    </xf>
    <xf numFmtId="2" fontId="0" fillId="0" borderId="0" xfId="0" applyNumberFormat="1"/>
    <xf numFmtId="0" fontId="6" fillId="0" borderId="11" xfId="0" applyFont="1" applyBorder="1" applyAlignment="1">
      <alignment horizontal="center"/>
    </xf>
    <xf numFmtId="165" fontId="0" fillId="0" borderId="0" xfId="0" applyNumberFormat="1"/>
    <xf numFmtId="0" fontId="1" fillId="0" borderId="11" xfId="0" applyFont="1" applyBorder="1" applyAlignment="1">
      <alignment horizontal="left" wrapText="1"/>
    </xf>
    <xf numFmtId="0" fontId="1" fillId="0" borderId="16" xfId="0" applyFont="1" applyBorder="1" applyAlignment="1">
      <alignment wrapText="1"/>
    </xf>
    <xf numFmtId="166" fontId="2" fillId="0" borderId="0" xfId="0" applyNumberFormat="1" applyFont="1" applyAlignment="1">
      <alignment horizontal="center" vertical="center" wrapText="1"/>
    </xf>
    <xf numFmtId="0" fontId="0" fillId="0" borderId="19" xfId="0" applyBorder="1" applyAlignment="1">
      <alignment horizontal="center" vertical="center"/>
    </xf>
    <xf numFmtId="0" fontId="0" fillId="0" borderId="26" xfId="0" applyBorder="1" applyAlignment="1">
      <alignment horizontal="center" vertical="center"/>
    </xf>
    <xf numFmtId="0" fontId="0" fillId="0" borderId="0" xfId="0" applyAlignment="1">
      <alignment horizontal="center" vertical="center"/>
    </xf>
    <xf numFmtId="166" fontId="5" fillId="0" borderId="14" xfId="0" applyNumberFormat="1" applyFont="1" applyBorder="1" applyAlignment="1">
      <alignment horizontal="center" wrapText="1"/>
    </xf>
    <xf numFmtId="49" fontId="0" fillId="0" borderId="9" xfId="0" applyNumberFormat="1" applyBorder="1" applyAlignment="1">
      <alignment horizontal="left"/>
    </xf>
    <xf numFmtId="165" fontId="1" fillId="0" borderId="12" xfId="1" applyFont="1" applyBorder="1" applyAlignment="1">
      <alignment horizontal="center"/>
    </xf>
    <xf numFmtId="0" fontId="1" fillId="0" borderId="33" xfId="0" applyFont="1" applyBorder="1" applyAlignment="1">
      <alignment horizontal="left" vertical="center"/>
    </xf>
    <xf numFmtId="0" fontId="1" fillId="0" borderId="23" xfId="0" applyFont="1" applyBorder="1" applyAlignment="1">
      <alignment horizontal="center" vertical="center"/>
    </xf>
    <xf numFmtId="165" fontId="1" fillId="0" borderId="34" xfId="1" applyFont="1" applyBorder="1" applyAlignment="1">
      <alignment vertical="center"/>
    </xf>
    <xf numFmtId="165" fontId="1" fillId="0" borderId="12" xfId="1" applyFont="1" applyBorder="1" applyAlignment="1"/>
    <xf numFmtId="0" fontId="1" fillId="0" borderId="31" xfId="0" applyFont="1" applyBorder="1" applyAlignment="1">
      <alignment vertical="center" wrapText="1"/>
    </xf>
    <xf numFmtId="0" fontId="1" fillId="0" borderId="10" xfId="0" applyFont="1" applyBorder="1" applyAlignment="1">
      <alignment vertical="center" wrapText="1"/>
    </xf>
    <xf numFmtId="0" fontId="0" fillId="0" borderId="6" xfId="0" applyBorder="1" applyAlignment="1">
      <alignment horizontal="center"/>
    </xf>
    <xf numFmtId="0" fontId="0" fillId="0" borderId="30" xfId="0" applyBorder="1" applyAlignment="1">
      <alignment horizontal="center"/>
    </xf>
    <xf numFmtId="166" fontId="0" fillId="0" borderId="7" xfId="0" applyNumberFormat="1" applyBorder="1"/>
    <xf numFmtId="165" fontId="0" fillId="0" borderId="13" xfId="1" applyFont="1" applyBorder="1"/>
    <xf numFmtId="165" fontId="1" fillId="0" borderId="36" xfId="1" applyFont="1" applyBorder="1"/>
    <xf numFmtId="0" fontId="1" fillId="0" borderId="9" xfId="0" applyFont="1" applyBorder="1" applyAlignment="1">
      <alignment horizontal="left" vertical="center"/>
    </xf>
    <xf numFmtId="0" fontId="1" fillId="0" borderId="11" xfId="0" applyFont="1" applyBorder="1" applyAlignment="1">
      <alignment horizontal="center" vertical="center"/>
    </xf>
    <xf numFmtId="0" fontId="1" fillId="0" borderId="0" xfId="0" applyFont="1" applyAlignment="1">
      <alignment horizontal="left" vertical="center"/>
    </xf>
    <xf numFmtId="165" fontId="1" fillId="0" borderId="12" xfId="1" applyFont="1" applyBorder="1" applyAlignment="1">
      <alignment vertical="center"/>
    </xf>
    <xf numFmtId="0" fontId="1" fillId="0" borderId="26" xfId="0" applyFont="1" applyBorder="1"/>
    <xf numFmtId="0" fontId="1" fillId="0" borderId="40" xfId="0" applyFont="1" applyBorder="1" applyAlignment="1">
      <alignment horizontal="left"/>
    </xf>
    <xf numFmtId="0" fontId="1" fillId="0" borderId="27" xfId="0" applyFont="1" applyBorder="1" applyAlignment="1">
      <alignment horizontal="left"/>
    </xf>
    <xf numFmtId="0" fontId="1" fillId="0" borderId="11" xfId="0" applyFont="1" applyBorder="1"/>
    <xf numFmtId="0" fontId="1" fillId="0" borderId="24" xfId="0" applyFont="1" applyBorder="1"/>
    <xf numFmtId="0" fontId="0" fillId="0" borderId="9" xfId="0" applyBorder="1" applyAlignment="1">
      <alignment horizontal="center"/>
    </xf>
    <xf numFmtId="0" fontId="0" fillId="0" borderId="11" xfId="0" applyBorder="1" applyAlignment="1">
      <alignment horizontal="center" vertical="center"/>
    </xf>
    <xf numFmtId="164" fontId="0" fillId="0" borderId="14" xfId="0" applyNumberFormat="1" applyBorder="1"/>
    <xf numFmtId="0" fontId="0" fillId="0" borderId="10" xfId="0" applyBorder="1" applyAlignment="1">
      <alignment wrapText="1"/>
    </xf>
    <xf numFmtId="0" fontId="0" fillId="0" borderId="10" xfId="0" applyBorder="1" applyAlignment="1">
      <alignment horizontal="left"/>
    </xf>
    <xf numFmtId="0" fontId="8" fillId="0" borderId="0" xfId="0" applyFont="1" applyAlignment="1">
      <alignment vertical="center" wrapText="1"/>
    </xf>
    <xf numFmtId="0" fontId="9" fillId="0" borderId="0" xfId="0" applyFont="1" applyAlignment="1">
      <alignment vertical="center" wrapText="1"/>
    </xf>
    <xf numFmtId="0" fontId="9" fillId="0" borderId="0" xfId="0" applyFont="1" applyAlignment="1">
      <alignment horizontal="left" vertical="center" wrapText="1"/>
    </xf>
    <xf numFmtId="0" fontId="4" fillId="0" borderId="11" xfId="0" applyFont="1" applyBorder="1" applyAlignment="1">
      <alignment horizontal="center"/>
    </xf>
    <xf numFmtId="0" fontId="4" fillId="0" borderId="0" xfId="0" applyFont="1" applyAlignment="1">
      <alignment horizontal="center"/>
    </xf>
    <xf numFmtId="166" fontId="4" fillId="0" borderId="14" xfId="0" applyNumberFormat="1" applyFont="1" applyBorder="1"/>
    <xf numFmtId="166" fontId="4" fillId="0" borderId="11" xfId="0" applyNumberFormat="1" applyFont="1" applyBorder="1"/>
    <xf numFmtId="0" fontId="4" fillId="0" borderId="18" xfId="0" applyFont="1" applyBorder="1" applyAlignment="1">
      <alignment horizontal="center"/>
    </xf>
    <xf numFmtId="0" fontId="10" fillId="0" borderId="0" xfId="0" applyFont="1" applyAlignment="1">
      <alignment horizontal="left"/>
    </xf>
    <xf numFmtId="0" fontId="10" fillId="0" borderId="0" xfId="0" applyFont="1" applyAlignment="1">
      <alignment horizontal="left" wrapText="1"/>
    </xf>
    <xf numFmtId="0" fontId="6" fillId="0" borderId="18" xfId="0" applyFont="1" applyBorder="1" applyAlignment="1">
      <alignment horizontal="center"/>
    </xf>
    <xf numFmtId="0" fontId="6" fillId="0" borderId="0" xfId="0" applyFont="1" applyAlignment="1">
      <alignment horizontal="left"/>
    </xf>
    <xf numFmtId="0" fontId="6" fillId="0" borderId="31" xfId="0" applyFont="1" applyBorder="1" applyAlignment="1">
      <alignment horizontal="center"/>
    </xf>
    <xf numFmtId="166" fontId="6" fillId="0" borderId="0" xfId="0" applyNumberFormat="1" applyFont="1"/>
    <xf numFmtId="0" fontId="6" fillId="0" borderId="31" xfId="0" applyFont="1" applyBorder="1" applyAlignment="1">
      <alignment horizontal="center" vertical="center"/>
    </xf>
    <xf numFmtId="0" fontId="6" fillId="0" borderId="11" xfId="0" applyFont="1" applyBorder="1" applyAlignment="1">
      <alignment horizontal="center" vertical="center"/>
    </xf>
    <xf numFmtId="0" fontId="6" fillId="0" borderId="18" xfId="0" applyFont="1" applyBorder="1" applyAlignment="1">
      <alignment horizontal="center" vertical="center"/>
    </xf>
    <xf numFmtId="0" fontId="6" fillId="0" borderId="0" xfId="0" applyFont="1"/>
    <xf numFmtId="0" fontId="10" fillId="0" borderId="0" xfId="0" applyFont="1" applyAlignment="1">
      <alignment wrapText="1"/>
    </xf>
    <xf numFmtId="0" fontId="10" fillId="0" borderId="21" xfId="0" applyFont="1" applyBorder="1" applyAlignment="1">
      <alignment horizontal="left"/>
    </xf>
    <xf numFmtId="0" fontId="6" fillId="0" borderId="19" xfId="0" applyFont="1" applyBorder="1"/>
    <xf numFmtId="0" fontId="6" fillId="0" borderId="19" xfId="0" applyFont="1" applyBorder="1" applyAlignment="1">
      <alignment horizontal="left"/>
    </xf>
    <xf numFmtId="0" fontId="6" fillId="0" borderId="19" xfId="0" applyFont="1" applyBorder="1" applyAlignment="1">
      <alignment horizontal="center" vertical="center"/>
    </xf>
    <xf numFmtId="0" fontId="6" fillId="0" borderId="19" xfId="0" applyFont="1" applyBorder="1" applyAlignment="1">
      <alignment horizontal="center"/>
    </xf>
    <xf numFmtId="0" fontId="10" fillId="0" borderId="37" xfId="0" applyFont="1" applyBorder="1" applyAlignment="1">
      <alignment horizontal="center" vertical="center"/>
    </xf>
    <xf numFmtId="0" fontId="10" fillId="0" borderId="18" xfId="0" applyFont="1" applyBorder="1" applyAlignment="1">
      <alignment horizontal="center"/>
    </xf>
    <xf numFmtId="0" fontId="10" fillId="0" borderId="11" xfId="0" applyFont="1" applyBorder="1" applyAlignment="1">
      <alignment horizontal="center"/>
    </xf>
    <xf numFmtId="0" fontId="6" fillId="0" borderId="18" xfId="0" applyFont="1" applyBorder="1" applyAlignment="1">
      <alignment horizontal="center" vertical="top"/>
    </xf>
    <xf numFmtId="0" fontId="6" fillId="0" borderId="0" xfId="0" applyFont="1" applyAlignment="1">
      <alignment horizontal="left" wrapText="1"/>
    </xf>
    <xf numFmtId="0" fontId="10" fillId="0" borderId="18" xfId="0" applyFont="1" applyBorder="1" applyAlignment="1">
      <alignment horizontal="center" vertical="top" wrapText="1"/>
    </xf>
    <xf numFmtId="0" fontId="6" fillId="0" borderId="11" xfId="0" applyFont="1" applyBorder="1" applyAlignment="1">
      <alignment vertical="top"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166" fontId="6" fillId="0" borderId="0" xfId="0" applyNumberFormat="1" applyFont="1" applyAlignment="1">
      <alignment vertical="top" wrapText="1"/>
    </xf>
    <xf numFmtId="0" fontId="6" fillId="0" borderId="0" xfId="0" applyFont="1" applyAlignment="1">
      <alignment vertical="top" wrapText="1"/>
    </xf>
    <xf numFmtId="0" fontId="6" fillId="0" borderId="18" xfId="0" applyFont="1" applyBorder="1" applyAlignment="1">
      <alignment horizontal="center" vertical="top" wrapText="1"/>
    </xf>
    <xf numFmtId="0" fontId="6" fillId="0" borderId="11" xfId="0" applyFont="1" applyBorder="1" applyAlignment="1">
      <alignment horizontal="center" vertical="top" wrapText="1"/>
    </xf>
    <xf numFmtId="0" fontId="6" fillId="0" borderId="0" xfId="0" applyFont="1" applyAlignment="1">
      <alignment horizontal="left" vertical="top" wrapText="1"/>
    </xf>
    <xf numFmtId="0" fontId="6" fillId="0" borderId="11" xfId="0" applyFont="1" applyBorder="1" applyAlignment="1">
      <alignment horizontal="left" vertical="top" wrapText="1"/>
    </xf>
    <xf numFmtId="0" fontId="6" fillId="0" borderId="11" xfId="0" applyFont="1" applyBorder="1" applyAlignment="1">
      <alignment wrapText="1"/>
    </xf>
    <xf numFmtId="0" fontId="6" fillId="0" borderId="21" xfId="0" applyFont="1" applyBorder="1" applyAlignment="1">
      <alignment horizontal="center"/>
    </xf>
    <xf numFmtId="0" fontId="6" fillId="0" borderId="26" xfId="0" applyFont="1" applyBorder="1" applyAlignment="1">
      <alignment horizontal="center"/>
    </xf>
    <xf numFmtId="0" fontId="6" fillId="0" borderId="26" xfId="0" applyFont="1" applyBorder="1" applyAlignment="1">
      <alignment horizontal="center" vertical="center"/>
    </xf>
    <xf numFmtId="166" fontId="6" fillId="0" borderId="19" xfId="0" applyNumberFormat="1" applyFont="1" applyBorder="1"/>
    <xf numFmtId="0" fontId="6" fillId="0" borderId="1" xfId="0" applyFont="1" applyBorder="1" applyAlignment="1">
      <alignment horizontal="left"/>
    </xf>
    <xf numFmtId="0" fontId="6" fillId="0" borderId="16" xfId="0" applyFont="1" applyBorder="1" applyAlignment="1">
      <alignment horizontal="center"/>
    </xf>
    <xf numFmtId="0" fontId="10" fillId="0" borderId="16" xfId="0" applyFont="1" applyBorder="1" applyAlignment="1">
      <alignment wrapText="1"/>
    </xf>
    <xf numFmtId="0" fontId="6" fillId="0" borderId="0" xfId="0" applyFont="1" applyAlignment="1">
      <alignment horizontal="center" vertical="center"/>
    </xf>
    <xf numFmtId="0" fontId="6" fillId="0" borderId="0" xfId="0" applyFont="1" applyAlignment="1">
      <alignment horizontal="center" wrapText="1"/>
    </xf>
    <xf numFmtId="0" fontId="6" fillId="0" borderId="0" xfId="0" applyFont="1" applyAlignment="1">
      <alignment wrapText="1"/>
    </xf>
    <xf numFmtId="0" fontId="10" fillId="0" borderId="20" xfId="0" applyFont="1" applyBorder="1" applyAlignment="1">
      <alignment horizontal="center"/>
    </xf>
    <xf numFmtId="0" fontId="10" fillId="0" borderId="8" xfId="0" applyFont="1" applyBorder="1" applyAlignment="1">
      <alignment horizontal="center"/>
    </xf>
    <xf numFmtId="0" fontId="10" fillId="0" borderId="5" xfId="0" applyFont="1" applyBorder="1" applyAlignment="1">
      <alignment horizontal="left"/>
    </xf>
    <xf numFmtId="0" fontId="6" fillId="0" borderId="8" xfId="0" applyFont="1" applyBorder="1" applyAlignment="1">
      <alignment horizontal="center" vertical="center"/>
    </xf>
    <xf numFmtId="0" fontId="6" fillId="0" borderId="8" xfId="0" applyFont="1" applyBorder="1" applyAlignment="1">
      <alignment horizontal="center"/>
    </xf>
    <xf numFmtId="166" fontId="6" fillId="0" borderId="5" xfId="0" applyNumberFormat="1" applyFont="1" applyBorder="1"/>
    <xf numFmtId="0" fontId="10" fillId="0" borderId="18" xfId="0" applyFont="1" applyBorder="1" applyAlignment="1">
      <alignment horizontal="center" vertical="top"/>
    </xf>
    <xf numFmtId="0" fontId="6" fillId="0" borderId="0" xfId="0" applyFont="1" applyAlignment="1">
      <alignment vertical="center" wrapText="1"/>
    </xf>
    <xf numFmtId="0" fontId="10" fillId="0" borderId="18" xfId="0" applyFont="1" applyBorder="1" applyAlignment="1">
      <alignment horizontal="center" vertical="center"/>
    </xf>
    <xf numFmtId="0" fontId="10" fillId="0" borderId="11" xfId="0" applyFont="1" applyBorder="1" applyAlignment="1">
      <alignment horizontal="center" vertical="center"/>
    </xf>
    <xf numFmtId="0" fontId="6" fillId="0" borderId="0" xfId="0" applyFont="1" applyAlignment="1">
      <alignment horizontal="left" vertical="center" wrapText="1"/>
    </xf>
    <xf numFmtId="166" fontId="6" fillId="0" borderId="0" xfId="0" applyNumberFormat="1" applyFont="1" applyAlignment="1">
      <alignment vertical="center"/>
    </xf>
    <xf numFmtId="0" fontId="6" fillId="0" borderId="0" xfId="0" applyFont="1" applyAlignment="1">
      <alignment vertical="center"/>
    </xf>
    <xf numFmtId="0" fontId="6" fillId="0" borderId="11" xfId="0" applyFont="1" applyBorder="1" applyAlignment="1">
      <alignment vertical="center" wrapText="1"/>
    </xf>
    <xf numFmtId="0" fontId="6" fillId="0" borderId="18" xfId="0" applyFont="1" applyBorder="1" applyAlignment="1">
      <alignment horizontal="left"/>
    </xf>
    <xf numFmtId="0" fontId="10" fillId="0" borderId="31" xfId="0" applyFont="1" applyBorder="1" applyAlignment="1">
      <alignment horizontal="center" vertical="center" wrapText="1"/>
    </xf>
    <xf numFmtId="0" fontId="6" fillId="0" borderId="32" xfId="0" applyFont="1" applyBorder="1" applyAlignment="1">
      <alignment horizontal="center" vertical="center"/>
    </xf>
    <xf numFmtId="0" fontId="6" fillId="0" borderId="25" xfId="0" applyFont="1" applyBorder="1" applyAlignment="1">
      <alignment horizontal="left"/>
    </xf>
    <xf numFmtId="0" fontId="10" fillId="0" borderId="19" xfId="0" applyFont="1" applyBorder="1" applyAlignment="1">
      <alignment wrapText="1"/>
    </xf>
    <xf numFmtId="0" fontId="6" fillId="0" borderId="5" xfId="0" applyFont="1" applyBorder="1" applyAlignment="1">
      <alignment horizontal="center" vertical="center"/>
    </xf>
    <xf numFmtId="0" fontId="10" fillId="0" borderId="30" xfId="0" applyFont="1" applyBorder="1" applyAlignment="1">
      <alignment horizontal="center" vertical="center" wrapText="1"/>
    </xf>
    <xf numFmtId="0" fontId="10" fillId="0" borderId="8" xfId="0" applyFont="1" applyBorder="1" applyAlignment="1">
      <alignment horizontal="center" vertical="center" wrapText="1"/>
    </xf>
    <xf numFmtId="0" fontId="6" fillId="0" borderId="22" xfId="0" applyFont="1" applyBorder="1" applyAlignment="1">
      <alignment horizontal="center"/>
    </xf>
    <xf numFmtId="166" fontId="6" fillId="0" borderId="14" xfId="0" applyNumberFormat="1" applyFont="1" applyBorder="1" applyAlignment="1">
      <alignment horizontal="center"/>
    </xf>
    <xf numFmtId="166" fontId="6" fillId="0" borderId="22" xfId="0" applyNumberFormat="1" applyFont="1" applyBorder="1" applyAlignment="1">
      <alignment horizontal="center"/>
    </xf>
    <xf numFmtId="166" fontId="10" fillId="0" borderId="17" xfId="0" applyNumberFormat="1" applyFont="1" applyBorder="1" applyAlignment="1">
      <alignment horizontal="center"/>
    </xf>
    <xf numFmtId="166" fontId="6" fillId="0" borderId="0" xfId="0" applyNumberFormat="1" applyFont="1" applyAlignment="1">
      <alignment horizontal="center"/>
    </xf>
    <xf numFmtId="166" fontId="6" fillId="0" borderId="13" xfId="0" applyNumberFormat="1" applyFont="1" applyBorder="1" applyAlignment="1">
      <alignment horizontal="center"/>
    </xf>
    <xf numFmtId="166" fontId="6" fillId="0" borderId="14" xfId="0" applyNumberFormat="1" applyFont="1" applyBorder="1" applyAlignment="1">
      <alignment horizontal="center" vertical="center"/>
    </xf>
    <xf numFmtId="166" fontId="10" fillId="0" borderId="41" xfId="0" applyNumberFormat="1" applyFont="1" applyBorder="1" applyAlignment="1">
      <alignment horizontal="center"/>
    </xf>
    <xf numFmtId="166" fontId="6" fillId="0" borderId="12" xfId="0" applyNumberFormat="1" applyFont="1" applyBorder="1" applyAlignment="1">
      <alignment horizontal="center"/>
    </xf>
    <xf numFmtId="166" fontId="10" fillId="0" borderId="22" xfId="0" applyNumberFormat="1" applyFont="1" applyBorder="1" applyAlignment="1">
      <alignment horizontal="center"/>
    </xf>
    <xf numFmtId="164" fontId="13" fillId="0" borderId="12" xfId="2" applyNumberFormat="1" applyFont="1" applyBorder="1" applyAlignment="1">
      <alignment horizontal="center" wrapText="1"/>
    </xf>
    <xf numFmtId="0" fontId="9" fillId="0" borderId="0" xfId="0" applyFont="1" applyAlignment="1">
      <alignment horizontal="left" wrapText="1"/>
    </xf>
    <xf numFmtId="0" fontId="0" fillId="0" borderId="0" xfId="0" applyAlignment="1">
      <alignment horizontal="left" vertical="center" wrapText="1"/>
    </xf>
    <xf numFmtId="0" fontId="0" fillId="0" borderId="0" xfId="0" applyAlignment="1">
      <alignment vertical="top" wrapText="1"/>
    </xf>
    <xf numFmtId="166" fontId="10" fillId="0" borderId="0" xfId="0" applyNumberFormat="1" applyFont="1" applyAlignment="1">
      <alignment horizontal="center"/>
    </xf>
    <xf numFmtId="0" fontId="6" fillId="0" borderId="11" xfId="0" applyFont="1" applyBorder="1" applyAlignment="1">
      <alignment horizontal="left" vertical="center"/>
    </xf>
    <xf numFmtId="166" fontId="0" fillId="0" borderId="14" xfId="0" applyNumberFormat="1" applyBorder="1" applyAlignment="1">
      <alignment horizontal="left"/>
    </xf>
    <xf numFmtId="166" fontId="0" fillId="0" borderId="11" xfId="0" applyNumberFormat="1" applyBorder="1" applyAlignment="1">
      <alignment horizontal="left" vertical="center"/>
    </xf>
    <xf numFmtId="0" fontId="0" fillId="0" borderId="11" xfId="0" applyBorder="1" applyAlignment="1">
      <alignment wrapText="1"/>
    </xf>
    <xf numFmtId="0" fontId="0" fillId="0" borderId="11" xfId="0" applyBorder="1" applyAlignment="1">
      <alignment horizontal="left" vertical="top" wrapText="1"/>
    </xf>
    <xf numFmtId="0" fontId="0" fillId="0" borderId="0" xfId="0" applyAlignment="1">
      <alignment horizontal="center" wrapText="1"/>
    </xf>
    <xf numFmtId="0" fontId="1" fillId="0" borderId="20" xfId="0" applyFont="1" applyBorder="1" applyAlignment="1">
      <alignment wrapText="1"/>
    </xf>
    <xf numFmtId="0" fontId="1" fillId="0" borderId="5" xfId="0" applyFont="1" applyBorder="1" applyAlignment="1">
      <alignment wrapText="1"/>
    </xf>
    <xf numFmtId="0" fontId="1" fillId="0" borderId="13" xfId="0" applyFont="1" applyBorder="1" applyAlignment="1">
      <alignment wrapText="1"/>
    </xf>
    <xf numFmtId="0" fontId="1" fillId="0" borderId="18" xfId="0" applyFont="1" applyBorder="1" applyAlignment="1">
      <alignment wrapText="1"/>
    </xf>
    <xf numFmtId="0" fontId="1" fillId="0" borderId="0" xfId="0" applyFont="1" applyAlignment="1">
      <alignment wrapText="1"/>
    </xf>
    <xf numFmtId="0" fontId="1" fillId="0" borderId="14" xfId="0" applyFont="1" applyBorder="1" applyAlignment="1">
      <alignment wrapText="1"/>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8"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8" xfId="0" applyNumberFormat="1" applyFont="1" applyBorder="1" applyAlignment="1">
      <alignment horizontal="center" vertical="center" wrapText="1"/>
    </xf>
    <xf numFmtId="166" fontId="2" fillId="0" borderId="26" xfId="0" applyNumberFormat="1" applyFont="1" applyBorder="1" applyAlignment="1">
      <alignment horizontal="center" vertical="center" wrapText="1"/>
    </xf>
    <xf numFmtId="166" fontId="2" fillId="0" borderId="13" xfId="0" applyNumberFormat="1" applyFont="1" applyBorder="1" applyAlignment="1">
      <alignment horizontal="center" vertical="center" wrapText="1"/>
    </xf>
    <xf numFmtId="166" fontId="2" fillId="0" borderId="22" xfId="0" applyNumberFormat="1" applyFont="1" applyBorder="1" applyAlignment="1">
      <alignment horizontal="center" vertical="center" wrapText="1"/>
    </xf>
    <xf numFmtId="0" fontId="0" fillId="0" borderId="11" xfId="0" applyBorder="1" applyAlignment="1">
      <alignment horizontal="left" wrapText="1"/>
    </xf>
    <xf numFmtId="0" fontId="1" fillId="0" borderId="29" xfId="0" applyFont="1" applyBorder="1" applyAlignment="1">
      <alignment horizontal="left" wrapText="1"/>
    </xf>
    <xf numFmtId="0" fontId="1" fillId="0" borderId="16" xfId="0" applyFont="1" applyBorder="1" applyAlignment="1">
      <alignment wrapText="1"/>
    </xf>
    <xf numFmtId="166" fontId="5" fillId="0" borderId="14" xfId="0" applyNumberFormat="1" applyFont="1" applyBorder="1" applyAlignment="1">
      <alignment horizontal="center" wrapText="1"/>
    </xf>
    <xf numFmtId="0" fontId="1" fillId="0" borderId="11" xfId="0" applyFont="1" applyBorder="1" applyAlignment="1">
      <alignment horizontal="left" wrapText="1"/>
    </xf>
    <xf numFmtId="0" fontId="0" fillId="0" borderId="11" xfId="0" applyBorder="1" applyAlignment="1">
      <alignment horizontal="left" vertical="top" wrapText="1"/>
    </xf>
    <xf numFmtId="0" fontId="2" fillId="0" borderId="6" xfId="0" applyFont="1" applyBorder="1" applyAlignment="1">
      <alignment horizontal="left" vertical="center" wrapText="1"/>
    </xf>
    <xf numFmtId="0" fontId="2" fillId="0" borderId="25" xfId="0" applyFont="1" applyBorder="1" applyAlignment="1">
      <alignment horizontal="left" vertical="center" wrapText="1"/>
    </xf>
    <xf numFmtId="0" fontId="10" fillId="0" borderId="20" xfId="0" applyFont="1" applyBorder="1" applyAlignment="1">
      <alignment wrapText="1"/>
    </xf>
    <xf numFmtId="0" fontId="10" fillId="0" borderId="5" xfId="0" applyFont="1" applyBorder="1" applyAlignment="1">
      <alignment wrapText="1"/>
    </xf>
    <xf numFmtId="0" fontId="10" fillId="0" borderId="13" xfId="0" applyFont="1" applyBorder="1" applyAlignment="1">
      <alignment wrapText="1"/>
    </xf>
    <xf numFmtId="0" fontId="10" fillId="0" borderId="18" xfId="0" applyFont="1" applyBorder="1" applyAlignment="1">
      <alignment wrapText="1"/>
    </xf>
    <xf numFmtId="0" fontId="10" fillId="0" borderId="0" xfId="0" applyFont="1" applyAlignment="1">
      <alignment wrapText="1"/>
    </xf>
    <xf numFmtId="0" fontId="10" fillId="0" borderId="14" xfId="0" applyFont="1" applyBorder="1" applyAlignment="1">
      <alignment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5" xfId="0" applyFont="1" applyBorder="1" applyAlignment="1">
      <alignment horizontal="left" vertical="center" wrapText="1"/>
    </xf>
    <xf numFmtId="0" fontId="11" fillId="0" borderId="19" xfId="0" applyFont="1" applyBorder="1" applyAlignment="1">
      <alignment horizontal="left" vertical="center" wrapText="1"/>
    </xf>
    <xf numFmtId="0" fontId="11" fillId="0" borderId="5" xfId="0" applyFont="1" applyBorder="1" applyAlignment="1">
      <alignment horizontal="center" vertical="center" wrapText="1"/>
    </xf>
    <xf numFmtId="0" fontId="11" fillId="0" borderId="19" xfId="0" applyFont="1" applyBorder="1" applyAlignment="1">
      <alignment horizontal="center" vertical="center" wrapText="1"/>
    </xf>
    <xf numFmtId="166" fontId="11" fillId="0" borderId="8" xfId="0" applyNumberFormat="1" applyFont="1" applyBorder="1" applyAlignment="1">
      <alignment horizontal="center" vertical="center" wrapText="1"/>
    </xf>
    <xf numFmtId="166" fontId="11" fillId="0" borderId="26" xfId="0" applyNumberFormat="1" applyFont="1" applyBorder="1" applyAlignment="1">
      <alignment horizontal="center" vertical="center" wrapText="1"/>
    </xf>
    <xf numFmtId="166" fontId="11" fillId="0" borderId="13" xfId="0" applyNumberFormat="1" applyFont="1" applyBorder="1" applyAlignment="1">
      <alignment horizontal="center" vertical="center" wrapText="1"/>
    </xf>
    <xf numFmtId="166" fontId="11" fillId="0" borderId="22" xfId="0" applyNumberFormat="1" applyFont="1" applyBorder="1" applyAlignment="1">
      <alignment horizontal="center" vertical="center" wrapText="1"/>
    </xf>
    <xf numFmtId="0" fontId="10" fillId="0" borderId="29" xfId="0" applyFont="1" applyBorder="1" applyAlignment="1">
      <alignment horizontal="left" wrapText="1"/>
    </xf>
    <xf numFmtId="0" fontId="10" fillId="0" borderId="16"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10" fillId="0" borderId="16" xfId="0" applyFont="1" applyBorder="1" applyAlignment="1">
      <alignment horizontal="left" wrapText="1"/>
    </xf>
    <xf numFmtId="0" fontId="10" fillId="0" borderId="32" xfId="0" applyFont="1" applyBorder="1" applyAlignment="1">
      <alignment horizontal="left" wrapText="1"/>
    </xf>
    <xf numFmtId="0" fontId="10" fillId="0" borderId="19" xfId="0" applyFont="1" applyBorder="1" applyAlignment="1">
      <alignment wrapText="1"/>
    </xf>
    <xf numFmtId="0" fontId="0" fillId="0" borderId="0" xfId="0" applyAlignment="1">
      <alignment wrapText="1"/>
    </xf>
    <xf numFmtId="0" fontId="1" fillId="0" borderId="30" xfId="0" applyFont="1" applyBorder="1" applyAlignment="1">
      <alignment horizontal="left"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5" xfId="0" applyFont="1" applyBorder="1" applyAlignment="1">
      <alignment horizontal="left" vertical="center" wrapText="1"/>
    </xf>
    <xf numFmtId="0" fontId="2" fillId="0" borderId="19" xfId="0" applyFont="1" applyBorder="1" applyAlignment="1">
      <alignment horizontal="left" vertical="center" wrapText="1"/>
    </xf>
    <xf numFmtId="0" fontId="2" fillId="0" borderId="18"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5" xfId="0" applyFont="1" applyBorder="1" applyAlignment="1">
      <alignment vertical="center" wrapText="1"/>
    </xf>
    <xf numFmtId="0" fontId="2" fillId="0" borderId="0" xfId="0" applyFont="1" applyAlignment="1">
      <alignment vertical="center" wrapText="1"/>
    </xf>
    <xf numFmtId="0" fontId="2" fillId="0" borderId="0" xfId="0" applyFont="1" applyAlignment="1">
      <alignment horizontal="center" vertical="center" wrapText="1"/>
    </xf>
    <xf numFmtId="166" fontId="2" fillId="0" borderId="14" xfId="0" applyNumberFormat="1" applyFont="1" applyBorder="1" applyAlignment="1">
      <alignment horizontal="center" vertical="center" wrapText="1"/>
    </xf>
    <xf numFmtId="166" fontId="2" fillId="0" borderId="11" xfId="0" applyNumberFormat="1" applyFont="1" applyBorder="1" applyAlignment="1">
      <alignment horizontal="center" vertical="center" wrapText="1"/>
    </xf>
    <xf numFmtId="0" fontId="1" fillId="0" borderId="2" xfId="0" applyFont="1" applyBorder="1" applyAlignment="1">
      <alignment wrapText="1"/>
    </xf>
    <xf numFmtId="0" fontId="1" fillId="0" borderId="38" xfId="0" applyFont="1" applyBorder="1" applyAlignment="1">
      <alignment horizontal="left" vertical="center"/>
    </xf>
    <xf numFmtId="0" fontId="1" fillId="0" borderId="39" xfId="0" applyFont="1" applyBorder="1" applyAlignment="1">
      <alignment horizontal="left" vertical="center"/>
    </xf>
    <xf numFmtId="0" fontId="1" fillId="0" borderId="31" xfId="0" applyFont="1" applyBorder="1" applyAlignment="1">
      <alignment horizontal="left" wrapText="1"/>
    </xf>
    <xf numFmtId="0" fontId="1" fillId="0" borderId="10" xfId="0" applyFont="1" applyBorder="1" applyAlignment="1">
      <alignment horizontal="left" wrapText="1"/>
    </xf>
    <xf numFmtId="0" fontId="1" fillId="0" borderId="1" xfId="0" applyFont="1" applyBorder="1" applyAlignment="1">
      <alignment wrapText="1"/>
    </xf>
    <xf numFmtId="0" fontId="1" fillId="0" borderId="3" xfId="0" applyFont="1" applyBorder="1" applyAlignment="1">
      <alignment wrapText="1"/>
    </xf>
    <xf numFmtId="0" fontId="1" fillId="0" borderId="3" xfId="0" applyFont="1" applyBorder="1" applyAlignment="1">
      <alignment horizontal="center" wrapText="1"/>
    </xf>
    <xf numFmtId="0" fontId="1" fillId="0" borderId="31" xfId="0" applyFont="1" applyBorder="1" applyAlignment="1">
      <alignment horizontal="left"/>
    </xf>
    <xf numFmtId="0" fontId="1" fillId="0" borderId="10" xfId="0" applyFont="1" applyBorder="1" applyAlignment="1">
      <alignment horizontal="left"/>
    </xf>
    <xf numFmtId="0" fontId="0" fillId="0" borderId="31" xfId="0" applyBorder="1" applyAlignment="1">
      <alignment horizontal="left" vertical="center" wrapText="1"/>
    </xf>
    <xf numFmtId="0" fontId="0" fillId="0" borderId="10" xfId="0" applyBorder="1" applyAlignment="1">
      <alignment horizontal="left" vertical="center" wrapText="1"/>
    </xf>
  </cellXfs>
  <cellStyles count="3">
    <cellStyle name="Currency" xfId="1" builtinId="4"/>
    <cellStyle name="Normal" xfId="0" builtinId="0"/>
    <cellStyle name="Normal 2" xfId="2" xr:uid="{02F7AA4D-3F26-4F5B-81AF-AB8D57C180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pageSetUpPr fitToPage="1"/>
  </sheetPr>
  <dimension ref="A1:G160"/>
  <sheetViews>
    <sheetView showWhiteSpace="0" topLeftCell="A132" zoomScaleNormal="100" zoomScaleSheetLayoutView="100" workbookViewId="0">
      <selection activeCell="G137" sqref="G137"/>
    </sheetView>
  </sheetViews>
  <sheetFormatPr defaultColWidth="8.81640625" defaultRowHeight="14.5" x14ac:dyDescent="0.35"/>
  <cols>
    <col min="1" max="1" width="7.453125" style="2" customWidth="1"/>
    <col min="2" max="2" width="10.36328125" customWidth="1"/>
    <col min="3" max="3" width="42.36328125" style="2" customWidth="1"/>
    <col min="4" max="4" width="7" customWidth="1"/>
    <col min="5" max="5" width="6" customWidth="1"/>
    <col min="6" max="7" width="15.453125" style="1" customWidth="1"/>
  </cols>
  <sheetData>
    <row r="1" spans="1:7" x14ac:dyDescent="0.35">
      <c r="A1" s="204" t="s">
        <v>146</v>
      </c>
      <c r="B1" s="205"/>
      <c r="C1" s="205"/>
      <c r="D1" s="205"/>
      <c r="E1" s="205"/>
      <c r="F1" s="205"/>
      <c r="G1" s="206"/>
    </row>
    <row r="2" spans="1:7" x14ac:dyDescent="0.35">
      <c r="A2" s="207"/>
      <c r="B2" s="208"/>
      <c r="C2" s="208"/>
      <c r="D2" s="208"/>
      <c r="E2" s="208"/>
      <c r="F2" s="208"/>
      <c r="G2" s="209"/>
    </row>
    <row r="3" spans="1:7" ht="15" thickBot="1" x14ac:dyDescent="0.4">
      <c r="A3" s="38" t="s">
        <v>218</v>
      </c>
      <c r="C3"/>
      <c r="F3"/>
      <c r="G3" s="39"/>
    </row>
    <row r="4" spans="1:7" ht="15" customHeight="1" x14ac:dyDescent="0.35">
      <c r="A4" s="226" t="s">
        <v>117</v>
      </c>
      <c r="B4" s="214" t="s">
        <v>116</v>
      </c>
      <c r="C4" s="212" t="s">
        <v>118</v>
      </c>
      <c r="D4" s="214" t="s">
        <v>119</v>
      </c>
      <c r="E4" s="212" t="s">
        <v>120</v>
      </c>
      <c r="F4" s="216" t="s">
        <v>121</v>
      </c>
      <c r="G4" s="218" t="s">
        <v>122</v>
      </c>
    </row>
    <row r="5" spans="1:7" ht="10.5" customHeight="1" thickBot="1" x14ac:dyDescent="0.4">
      <c r="A5" s="227"/>
      <c r="B5" s="215"/>
      <c r="C5" s="213"/>
      <c r="D5" s="215"/>
      <c r="E5" s="213"/>
      <c r="F5" s="217"/>
      <c r="G5" s="219"/>
    </row>
    <row r="6" spans="1:7" ht="10.5" customHeight="1" x14ac:dyDescent="0.35">
      <c r="A6" s="26"/>
      <c r="B6" s="20"/>
      <c r="C6" s="27"/>
      <c r="D6" s="20"/>
      <c r="E6" s="27"/>
      <c r="F6" s="79"/>
      <c r="G6" s="21"/>
    </row>
    <row r="7" spans="1:7" ht="15" customHeight="1" x14ac:dyDescent="0.35">
      <c r="A7" s="17"/>
      <c r="C7" s="19" t="s">
        <v>142</v>
      </c>
      <c r="D7" s="3"/>
      <c r="E7" s="6"/>
      <c r="G7" s="22"/>
    </row>
    <row r="8" spans="1:7" ht="9.75" customHeight="1" x14ac:dyDescent="0.35">
      <c r="A8" s="17"/>
      <c r="C8" s="19"/>
      <c r="D8" s="3"/>
      <c r="E8" s="6"/>
      <c r="G8" s="22"/>
    </row>
    <row r="9" spans="1:7" ht="15" customHeight="1" x14ac:dyDescent="0.35">
      <c r="A9" s="17">
        <v>1</v>
      </c>
      <c r="B9" s="3"/>
      <c r="C9" s="19" t="s">
        <v>143</v>
      </c>
      <c r="D9" s="3"/>
      <c r="E9" s="6"/>
      <c r="G9" s="22"/>
    </row>
    <row r="10" spans="1:7" ht="10.5" customHeight="1" x14ac:dyDescent="0.35">
      <c r="A10" s="17"/>
      <c r="B10" s="3"/>
      <c r="C10" s="19"/>
      <c r="D10" s="3"/>
      <c r="E10" s="6"/>
      <c r="G10" s="22"/>
    </row>
    <row r="11" spans="1:7" ht="15" customHeight="1" x14ac:dyDescent="0.35">
      <c r="A11" s="17" t="s">
        <v>67</v>
      </c>
      <c r="B11" s="3"/>
      <c r="C11" s="17" t="s">
        <v>1</v>
      </c>
      <c r="D11" s="3"/>
      <c r="E11" s="6"/>
      <c r="G11" s="22"/>
    </row>
    <row r="12" spans="1:7" ht="15" customHeight="1" x14ac:dyDescent="0.35">
      <c r="A12" s="17"/>
      <c r="B12" s="3"/>
      <c r="C12" s="17" t="s">
        <v>2</v>
      </c>
      <c r="D12" s="3" t="s">
        <v>84</v>
      </c>
      <c r="E12" s="6">
        <v>1</v>
      </c>
      <c r="G12" s="22">
        <f t="shared" ref="G12:G17" si="0">E12*F12</f>
        <v>0</v>
      </c>
    </row>
    <row r="13" spans="1:7" ht="15" customHeight="1" x14ac:dyDescent="0.35">
      <c r="A13" s="17"/>
      <c r="B13" s="3"/>
      <c r="C13" s="17" t="s">
        <v>68</v>
      </c>
      <c r="D13" s="3" t="s">
        <v>84</v>
      </c>
      <c r="E13" s="6">
        <v>1</v>
      </c>
      <c r="G13" s="22">
        <f t="shared" si="0"/>
        <v>0</v>
      </c>
    </row>
    <row r="14" spans="1:7" ht="15" customHeight="1" x14ac:dyDescent="0.35">
      <c r="A14" s="17"/>
      <c r="B14" s="3"/>
      <c r="C14" s="17" t="s">
        <v>69</v>
      </c>
      <c r="D14" s="3" t="s">
        <v>84</v>
      </c>
      <c r="E14" s="6">
        <v>1</v>
      </c>
      <c r="G14" s="22">
        <f t="shared" si="0"/>
        <v>0</v>
      </c>
    </row>
    <row r="15" spans="1:7" ht="15" customHeight="1" x14ac:dyDescent="0.35">
      <c r="A15" s="17"/>
      <c r="B15" s="3"/>
      <c r="C15" s="17" t="s">
        <v>70</v>
      </c>
      <c r="D15" s="3" t="s">
        <v>84</v>
      </c>
      <c r="E15" s="6">
        <v>1</v>
      </c>
      <c r="G15" s="22">
        <f t="shared" si="0"/>
        <v>0</v>
      </c>
    </row>
    <row r="16" spans="1:7" ht="15" customHeight="1" x14ac:dyDescent="0.35">
      <c r="A16" s="17"/>
      <c r="B16" s="3"/>
      <c r="C16" s="17" t="s">
        <v>71</v>
      </c>
      <c r="D16" s="3" t="s">
        <v>84</v>
      </c>
      <c r="E16" s="6">
        <v>1</v>
      </c>
      <c r="G16" s="22">
        <f t="shared" si="0"/>
        <v>0</v>
      </c>
    </row>
    <row r="17" spans="1:7" ht="15" customHeight="1" x14ac:dyDescent="0.35">
      <c r="A17" s="17"/>
      <c r="B17" s="3"/>
      <c r="C17" s="17" t="s">
        <v>72</v>
      </c>
      <c r="D17" s="3" t="s">
        <v>84</v>
      </c>
      <c r="E17" s="6">
        <v>1</v>
      </c>
      <c r="G17" s="22">
        <f t="shared" si="0"/>
        <v>0</v>
      </c>
    </row>
    <row r="18" spans="1:7" ht="10.5" customHeight="1" x14ac:dyDescent="0.35">
      <c r="A18" s="17"/>
      <c r="B18" s="3"/>
      <c r="C18" s="17"/>
      <c r="D18" s="3"/>
      <c r="E18" s="6"/>
      <c r="G18" s="22"/>
    </row>
    <row r="19" spans="1:7" ht="15" customHeight="1" x14ac:dyDescent="0.35">
      <c r="A19" s="17"/>
      <c r="C19" s="17" t="s">
        <v>144</v>
      </c>
      <c r="D19" s="3"/>
      <c r="E19" s="6"/>
      <c r="G19" s="22"/>
    </row>
    <row r="20" spans="1:7" ht="9" customHeight="1" x14ac:dyDescent="0.35">
      <c r="A20" s="18"/>
      <c r="B20" s="9"/>
      <c r="C20" s="18"/>
      <c r="D20" s="3"/>
      <c r="E20" s="6"/>
      <c r="G20" s="22"/>
    </row>
    <row r="21" spans="1:7" ht="15" customHeight="1" x14ac:dyDescent="0.35">
      <c r="A21" s="17" t="s">
        <v>9</v>
      </c>
      <c r="B21" s="3"/>
      <c r="C21" s="17" t="s">
        <v>73</v>
      </c>
      <c r="D21" s="3"/>
      <c r="E21" s="6"/>
      <c r="G21" s="22"/>
    </row>
    <row r="22" spans="1:7" ht="15" customHeight="1" x14ac:dyDescent="0.35">
      <c r="A22" s="17" t="s">
        <v>10</v>
      </c>
      <c r="B22" s="3"/>
      <c r="C22" s="17" t="s">
        <v>145</v>
      </c>
      <c r="D22" s="3" t="s">
        <v>84</v>
      </c>
      <c r="E22" s="6">
        <v>1</v>
      </c>
      <c r="G22" s="22">
        <f>E22*F22</f>
        <v>0</v>
      </c>
    </row>
    <row r="23" spans="1:7" ht="15" customHeight="1" x14ac:dyDescent="0.35">
      <c r="A23" s="17"/>
      <c r="B23" s="3"/>
      <c r="C23" s="17"/>
      <c r="D23" s="3"/>
      <c r="E23" s="6"/>
      <c r="G23" s="22"/>
    </row>
    <row r="24" spans="1:7" ht="15" customHeight="1" x14ac:dyDescent="0.35">
      <c r="A24" s="17" t="s">
        <v>11</v>
      </c>
      <c r="B24" s="3"/>
      <c r="C24" s="17" t="s">
        <v>74</v>
      </c>
      <c r="D24" s="3"/>
      <c r="E24" s="6"/>
      <c r="G24" s="22"/>
    </row>
    <row r="25" spans="1:7" ht="15" customHeight="1" x14ac:dyDescent="0.35">
      <c r="A25" s="17" t="s">
        <v>78</v>
      </c>
      <c r="B25" s="3"/>
      <c r="C25" s="17" t="s">
        <v>75</v>
      </c>
      <c r="D25" s="3" t="s">
        <v>84</v>
      </c>
      <c r="E25" s="6">
        <v>1</v>
      </c>
      <c r="G25" s="22">
        <f t="shared" ref="G25:G30" si="1">E25*F25</f>
        <v>0</v>
      </c>
    </row>
    <row r="26" spans="1:7" ht="15" customHeight="1" x14ac:dyDescent="0.35">
      <c r="A26" s="17" t="s">
        <v>79</v>
      </c>
      <c r="B26" s="3"/>
      <c r="C26" s="17" t="s">
        <v>76</v>
      </c>
      <c r="D26" s="3" t="s">
        <v>84</v>
      </c>
      <c r="E26" s="6">
        <v>1</v>
      </c>
      <c r="G26" s="22">
        <f t="shared" si="1"/>
        <v>0</v>
      </c>
    </row>
    <row r="27" spans="1:7" ht="15" customHeight="1" x14ac:dyDescent="0.35">
      <c r="A27" s="17" t="s">
        <v>80</v>
      </c>
      <c r="B27" s="3"/>
      <c r="C27" s="17" t="s">
        <v>77</v>
      </c>
      <c r="D27" s="3" t="s">
        <v>84</v>
      </c>
      <c r="E27" s="6">
        <v>1</v>
      </c>
      <c r="G27" s="22">
        <f t="shared" si="1"/>
        <v>0</v>
      </c>
    </row>
    <row r="28" spans="1:7" ht="29" x14ac:dyDescent="0.35">
      <c r="A28" s="17" t="s">
        <v>81</v>
      </c>
      <c r="B28" s="3"/>
      <c r="C28" s="18" t="s">
        <v>97</v>
      </c>
      <c r="D28" s="3" t="s">
        <v>84</v>
      </c>
      <c r="E28" s="6">
        <v>1</v>
      </c>
      <c r="G28" s="22">
        <f t="shared" si="1"/>
        <v>0</v>
      </c>
    </row>
    <row r="29" spans="1:7" ht="15" customHeight="1" x14ac:dyDescent="0.35">
      <c r="A29" s="17" t="s">
        <v>85</v>
      </c>
      <c r="B29" s="3"/>
      <c r="C29" s="17" t="s">
        <v>82</v>
      </c>
      <c r="D29" s="3" t="s">
        <v>84</v>
      </c>
      <c r="E29" s="6">
        <v>1</v>
      </c>
      <c r="G29" s="22">
        <f t="shared" si="1"/>
        <v>0</v>
      </c>
    </row>
    <row r="30" spans="1:7" ht="15" customHeight="1" x14ac:dyDescent="0.35">
      <c r="A30" s="17" t="s">
        <v>86</v>
      </c>
      <c r="B30" s="3"/>
      <c r="C30" s="17" t="s">
        <v>83</v>
      </c>
      <c r="D30" s="3" t="s">
        <v>84</v>
      </c>
      <c r="E30" s="6">
        <v>1</v>
      </c>
      <c r="G30" s="22">
        <f t="shared" si="1"/>
        <v>0</v>
      </c>
    </row>
    <row r="31" spans="1:7" ht="15" customHeight="1" x14ac:dyDescent="0.35">
      <c r="A31" s="17"/>
      <c r="B31" s="3"/>
      <c r="C31" s="17"/>
      <c r="D31" s="3"/>
      <c r="E31" s="6"/>
      <c r="G31" s="22"/>
    </row>
    <row r="32" spans="1:7" ht="15" customHeight="1" x14ac:dyDescent="0.35">
      <c r="A32" s="17" t="s">
        <v>87</v>
      </c>
      <c r="B32" s="3"/>
      <c r="C32" s="17" t="s">
        <v>12</v>
      </c>
      <c r="D32" s="3" t="s">
        <v>84</v>
      </c>
      <c r="E32" s="6">
        <v>1</v>
      </c>
      <c r="G32" s="22">
        <f>E32*F32</f>
        <v>0</v>
      </c>
    </row>
    <row r="33" spans="1:7" ht="15" customHeight="1" x14ac:dyDescent="0.35">
      <c r="A33" s="17" t="s">
        <v>88</v>
      </c>
      <c r="B33" s="3"/>
      <c r="C33" s="17" t="s">
        <v>89</v>
      </c>
      <c r="D33" s="3" t="s">
        <v>84</v>
      </c>
      <c r="E33" s="6">
        <v>1</v>
      </c>
      <c r="G33" s="22">
        <f>E33*F33</f>
        <v>0</v>
      </c>
    </row>
    <row r="34" spans="1:7" ht="15" customHeight="1" x14ac:dyDescent="0.35">
      <c r="A34" s="17"/>
      <c r="B34" s="3"/>
      <c r="C34" s="17"/>
      <c r="D34" s="3"/>
      <c r="E34" s="6"/>
      <c r="G34" s="22"/>
    </row>
    <row r="35" spans="1:7" ht="15" customHeight="1" x14ac:dyDescent="0.35">
      <c r="A35" s="17" t="s">
        <v>91</v>
      </c>
      <c r="B35" s="3"/>
      <c r="C35" s="17" t="s">
        <v>90</v>
      </c>
      <c r="D35" s="3"/>
      <c r="E35" s="6"/>
      <c r="G35" s="22"/>
    </row>
    <row r="36" spans="1:7" ht="15" customHeight="1" x14ac:dyDescent="0.35">
      <c r="A36" s="17"/>
      <c r="B36" s="3"/>
      <c r="C36" s="17"/>
      <c r="D36" s="3"/>
      <c r="E36" s="6"/>
      <c r="G36" s="22"/>
    </row>
    <row r="37" spans="1:7" ht="15" customHeight="1" x14ac:dyDescent="0.35">
      <c r="A37" s="17" t="s">
        <v>13</v>
      </c>
      <c r="B37" s="3"/>
      <c r="C37" s="17" t="s">
        <v>233</v>
      </c>
      <c r="D37" s="3"/>
      <c r="E37" s="6"/>
      <c r="G37" s="22"/>
    </row>
    <row r="38" spans="1:7" ht="15" customHeight="1" x14ac:dyDescent="0.35">
      <c r="A38" s="17" t="s">
        <v>92</v>
      </c>
      <c r="B38" s="3"/>
      <c r="C38" s="17" t="s">
        <v>93</v>
      </c>
      <c r="D38" s="3" t="s">
        <v>84</v>
      </c>
      <c r="E38" s="6">
        <v>1</v>
      </c>
      <c r="G38" s="22">
        <f>E38*F38</f>
        <v>0</v>
      </c>
    </row>
    <row r="39" spans="1:7" ht="15" customHeight="1" x14ac:dyDescent="0.35">
      <c r="A39" s="17"/>
      <c r="B39" s="3"/>
      <c r="C39" s="17"/>
      <c r="D39" s="3"/>
      <c r="E39" s="6"/>
      <c r="G39" s="22"/>
    </row>
    <row r="40" spans="1:7" ht="15" customHeight="1" x14ac:dyDescent="0.35">
      <c r="A40" s="17" t="s">
        <v>14</v>
      </c>
      <c r="B40" s="3"/>
      <c r="C40" s="17" t="s">
        <v>147</v>
      </c>
      <c r="D40" s="3"/>
      <c r="E40" s="6"/>
      <c r="G40" s="22"/>
    </row>
    <row r="41" spans="1:7" ht="15" customHeight="1" x14ac:dyDescent="0.35">
      <c r="A41" s="17" t="s">
        <v>98</v>
      </c>
      <c r="B41" s="3"/>
      <c r="C41" s="17" t="s">
        <v>94</v>
      </c>
      <c r="D41" s="3" t="s">
        <v>84</v>
      </c>
      <c r="E41" s="6">
        <v>1</v>
      </c>
      <c r="G41" s="22">
        <f>E41*F41</f>
        <v>0</v>
      </c>
    </row>
    <row r="42" spans="1:7" ht="15" customHeight="1" x14ac:dyDescent="0.35">
      <c r="A42" s="17" t="s">
        <v>99</v>
      </c>
      <c r="B42" s="3"/>
      <c r="C42" s="17" t="s">
        <v>95</v>
      </c>
      <c r="D42" s="3" t="s">
        <v>84</v>
      </c>
      <c r="E42" s="6">
        <v>1</v>
      </c>
      <c r="G42" s="22">
        <f>E42*F42</f>
        <v>0</v>
      </c>
    </row>
    <row r="43" spans="1:7" ht="15" customHeight="1" x14ac:dyDescent="0.35">
      <c r="A43" s="17" t="s">
        <v>100</v>
      </c>
      <c r="B43" s="3"/>
      <c r="C43" s="17" t="s">
        <v>96</v>
      </c>
      <c r="D43" s="3" t="s">
        <v>84</v>
      </c>
      <c r="E43" s="6">
        <v>1</v>
      </c>
      <c r="G43" s="22">
        <f>E43*F43</f>
        <v>0</v>
      </c>
    </row>
    <row r="44" spans="1:7" ht="15" customHeight="1" x14ac:dyDescent="0.35">
      <c r="A44" s="17" t="s">
        <v>101</v>
      </c>
      <c r="B44" s="3"/>
      <c r="C44" s="220" t="s">
        <v>97</v>
      </c>
      <c r="D44" s="3" t="s">
        <v>84</v>
      </c>
      <c r="E44" s="6">
        <v>1</v>
      </c>
      <c r="G44" s="22">
        <f>E44*F44</f>
        <v>0</v>
      </c>
    </row>
    <row r="45" spans="1:7" ht="15" customHeight="1" x14ac:dyDescent="0.35">
      <c r="A45" s="17"/>
      <c r="B45" s="3"/>
      <c r="C45" s="220"/>
      <c r="D45" s="3"/>
      <c r="E45" s="6"/>
      <c r="G45" s="22"/>
    </row>
    <row r="46" spans="1:7" ht="15" customHeight="1" x14ac:dyDescent="0.35">
      <c r="A46" s="17" t="s">
        <v>102</v>
      </c>
      <c r="B46" s="3"/>
      <c r="C46" s="17" t="s">
        <v>82</v>
      </c>
      <c r="D46" s="3" t="s">
        <v>84</v>
      </c>
      <c r="E46" s="6">
        <v>1</v>
      </c>
      <c r="G46" s="22">
        <f>E46*F46</f>
        <v>0</v>
      </c>
    </row>
    <row r="47" spans="1:7" ht="15" customHeight="1" x14ac:dyDescent="0.35">
      <c r="A47" s="17" t="s">
        <v>103</v>
      </c>
      <c r="B47" s="3"/>
      <c r="C47" s="17" t="s">
        <v>83</v>
      </c>
      <c r="D47" s="3" t="s">
        <v>84</v>
      </c>
      <c r="E47" s="6">
        <v>1</v>
      </c>
      <c r="G47" s="22">
        <f>E47*F47</f>
        <v>0</v>
      </c>
    </row>
    <row r="48" spans="1:7" ht="15" customHeight="1" x14ac:dyDescent="0.35">
      <c r="A48" s="17"/>
      <c r="B48" s="3"/>
      <c r="C48" s="17"/>
      <c r="D48" s="3"/>
      <c r="E48" s="6"/>
      <c r="G48" s="22"/>
    </row>
    <row r="49" spans="1:7" ht="15" customHeight="1" x14ac:dyDescent="0.35">
      <c r="A49" s="17" t="s">
        <v>15</v>
      </c>
      <c r="B49" s="3"/>
      <c r="C49" s="17" t="s">
        <v>16</v>
      </c>
      <c r="D49" s="3" t="s">
        <v>84</v>
      </c>
      <c r="E49" s="6">
        <v>1</v>
      </c>
      <c r="G49" s="22">
        <f>E49*F49</f>
        <v>0</v>
      </c>
    </row>
    <row r="50" spans="1:7" ht="15" customHeight="1" x14ac:dyDescent="0.35">
      <c r="A50" s="17"/>
      <c r="B50" s="3"/>
      <c r="C50" s="17" t="s">
        <v>17</v>
      </c>
      <c r="D50" s="3"/>
      <c r="E50" s="6"/>
      <c r="G50" s="22"/>
    </row>
    <row r="51" spans="1:7" ht="15" customHeight="1" thickBot="1" x14ac:dyDescent="0.4">
      <c r="A51" s="17"/>
      <c r="B51" s="3"/>
      <c r="C51" s="17"/>
      <c r="D51" s="3"/>
      <c r="E51" s="6"/>
      <c r="G51" s="22"/>
    </row>
    <row r="52" spans="1:7" ht="15" customHeight="1" thickBot="1" x14ac:dyDescent="0.4">
      <c r="A52" s="28"/>
      <c r="B52" s="40"/>
      <c r="C52" s="221" t="s">
        <v>104</v>
      </c>
      <c r="D52" s="222"/>
      <c r="E52" s="222"/>
      <c r="F52" s="78"/>
      <c r="G52" s="41">
        <f>SUM(G6:G50)</f>
        <v>0</v>
      </c>
    </row>
    <row r="53" spans="1:7" ht="15" customHeight="1" x14ac:dyDescent="0.35">
      <c r="B53" s="3"/>
      <c r="C53" s="44"/>
      <c r="D53" s="25"/>
      <c r="E53" s="25"/>
      <c r="F53" s="25"/>
      <c r="G53" s="12"/>
    </row>
    <row r="54" spans="1:7" ht="15" customHeight="1" thickBot="1" x14ac:dyDescent="0.4">
      <c r="A54" s="203" t="s">
        <v>222</v>
      </c>
      <c r="B54" s="203"/>
      <c r="C54" s="203"/>
      <c r="D54" s="203"/>
      <c r="E54" s="203"/>
      <c r="F54" s="203"/>
      <c r="G54" s="203"/>
    </row>
    <row r="55" spans="1:7" ht="15" customHeight="1" x14ac:dyDescent="0.35">
      <c r="A55" s="204" t="s">
        <v>146</v>
      </c>
      <c r="B55" s="205"/>
      <c r="C55" s="205"/>
      <c r="D55" s="205"/>
      <c r="E55" s="205"/>
      <c r="F55" s="205"/>
      <c r="G55" s="206"/>
    </row>
    <row r="56" spans="1:7" ht="15" customHeight="1" x14ac:dyDescent="0.35">
      <c r="A56" s="207"/>
      <c r="B56" s="208"/>
      <c r="C56" s="208"/>
      <c r="D56" s="208"/>
      <c r="E56" s="208"/>
      <c r="F56" s="208"/>
      <c r="G56" s="209"/>
    </row>
    <row r="57" spans="1:7" ht="15" customHeight="1" thickBot="1" x14ac:dyDescent="0.4">
      <c r="A57" s="16" t="s">
        <v>218</v>
      </c>
      <c r="B57" s="14"/>
      <c r="C57" s="14"/>
      <c r="D57" s="14"/>
      <c r="E57" s="14"/>
      <c r="F57" s="14"/>
      <c r="G57" s="15"/>
    </row>
    <row r="58" spans="1:7" ht="15" customHeight="1" x14ac:dyDescent="0.35">
      <c r="A58" s="210" t="s">
        <v>117</v>
      </c>
      <c r="B58" s="212" t="s">
        <v>116</v>
      </c>
      <c r="C58" s="214" t="s">
        <v>118</v>
      </c>
      <c r="D58" s="212" t="s">
        <v>119</v>
      </c>
      <c r="E58" s="214" t="s">
        <v>120</v>
      </c>
      <c r="F58" s="216" t="s">
        <v>121</v>
      </c>
      <c r="G58" s="218" t="s">
        <v>122</v>
      </c>
    </row>
    <row r="59" spans="1:7" ht="15" customHeight="1" thickBot="1" x14ac:dyDescent="0.4">
      <c r="A59" s="211"/>
      <c r="B59" s="213"/>
      <c r="C59" s="215"/>
      <c r="D59" s="213"/>
      <c r="E59" s="215"/>
      <c r="F59" s="217"/>
      <c r="G59" s="219"/>
    </row>
    <row r="60" spans="1:7" ht="15" customHeight="1" thickBot="1" x14ac:dyDescent="0.4">
      <c r="A60" s="28"/>
      <c r="B60" s="40"/>
      <c r="C60" s="221" t="s">
        <v>105</v>
      </c>
      <c r="D60" s="222"/>
      <c r="E60" s="222"/>
      <c r="F60" s="78"/>
      <c r="G60" s="41">
        <f>+G52</f>
        <v>0</v>
      </c>
    </row>
    <row r="61" spans="1:7" ht="15" customHeight="1" x14ac:dyDescent="0.35">
      <c r="A61" s="32" t="s">
        <v>18</v>
      </c>
      <c r="B61" s="3"/>
      <c r="C61" s="17" t="s">
        <v>106</v>
      </c>
      <c r="D61" s="3" t="s">
        <v>8</v>
      </c>
      <c r="E61" s="6">
        <v>1</v>
      </c>
      <c r="G61" s="22">
        <f>E61*F61</f>
        <v>0</v>
      </c>
    </row>
    <row r="62" spans="1:7" ht="9" customHeight="1" x14ac:dyDescent="0.35">
      <c r="A62" s="32"/>
      <c r="B62" s="3"/>
      <c r="C62" s="17"/>
      <c r="D62" s="3"/>
      <c r="E62" s="6"/>
      <c r="G62" s="22"/>
    </row>
    <row r="63" spans="1:7" ht="15" customHeight="1" x14ac:dyDescent="0.35">
      <c r="A63" s="32">
        <v>3</v>
      </c>
      <c r="B63" s="3"/>
      <c r="C63" s="19" t="s">
        <v>107</v>
      </c>
      <c r="D63" s="3"/>
      <c r="E63" s="6"/>
      <c r="G63" s="22"/>
    </row>
    <row r="64" spans="1:7" ht="15" customHeight="1" x14ac:dyDescent="0.35">
      <c r="A64" s="32" t="s">
        <v>19</v>
      </c>
      <c r="B64" s="3"/>
      <c r="C64" s="17" t="s">
        <v>109</v>
      </c>
      <c r="D64" s="3" t="s">
        <v>26</v>
      </c>
      <c r="E64" s="6">
        <v>1</v>
      </c>
      <c r="G64" s="37" t="s">
        <v>108</v>
      </c>
    </row>
    <row r="65" spans="1:7" ht="15" customHeight="1" x14ac:dyDescent="0.35">
      <c r="A65" s="32" t="s">
        <v>20</v>
      </c>
      <c r="B65" s="3"/>
      <c r="C65" s="17" t="s">
        <v>110</v>
      </c>
      <c r="D65" s="3" t="s">
        <v>26</v>
      </c>
      <c r="E65" s="6">
        <v>1</v>
      </c>
      <c r="G65" s="37" t="s">
        <v>108</v>
      </c>
    </row>
    <row r="66" spans="1:7" ht="15" customHeight="1" x14ac:dyDescent="0.35">
      <c r="A66" s="32" t="s">
        <v>21</v>
      </c>
      <c r="B66" s="3"/>
      <c r="C66" s="17" t="s">
        <v>111</v>
      </c>
      <c r="D66" s="3" t="s">
        <v>26</v>
      </c>
      <c r="E66" s="6">
        <v>1</v>
      </c>
      <c r="G66" s="37" t="s">
        <v>108</v>
      </c>
    </row>
    <row r="67" spans="1:7" ht="15" customHeight="1" x14ac:dyDescent="0.35">
      <c r="A67" s="32" t="s">
        <v>22</v>
      </c>
      <c r="B67" s="3"/>
      <c r="C67" s="17" t="s">
        <v>112</v>
      </c>
      <c r="D67" s="3" t="s">
        <v>26</v>
      </c>
      <c r="E67" s="6">
        <v>1</v>
      </c>
      <c r="G67" s="37" t="s">
        <v>108</v>
      </c>
    </row>
    <row r="68" spans="1:7" ht="15" customHeight="1" x14ac:dyDescent="0.35">
      <c r="A68" s="32" t="s">
        <v>23</v>
      </c>
      <c r="B68" s="3"/>
      <c r="C68" s="17" t="s">
        <v>113</v>
      </c>
      <c r="D68" s="3" t="s">
        <v>27</v>
      </c>
      <c r="E68" s="6">
        <v>1</v>
      </c>
      <c r="G68" s="37" t="s">
        <v>108</v>
      </c>
    </row>
    <row r="69" spans="1:7" ht="15" customHeight="1" x14ac:dyDescent="0.35">
      <c r="A69" s="32" t="s">
        <v>24</v>
      </c>
      <c r="B69" s="3"/>
      <c r="C69" s="17" t="s">
        <v>114</v>
      </c>
      <c r="D69" s="3" t="s">
        <v>8</v>
      </c>
      <c r="E69" s="6">
        <v>1</v>
      </c>
      <c r="G69" s="37" t="s">
        <v>108</v>
      </c>
    </row>
    <row r="70" spans="1:7" ht="15" customHeight="1" x14ac:dyDescent="0.35">
      <c r="A70" s="32" t="s">
        <v>25</v>
      </c>
      <c r="B70" s="3"/>
      <c r="C70" s="17" t="s">
        <v>115</v>
      </c>
      <c r="D70" s="3" t="s">
        <v>28</v>
      </c>
      <c r="E70" s="6">
        <v>1</v>
      </c>
      <c r="G70" s="37" t="s">
        <v>108</v>
      </c>
    </row>
    <row r="71" spans="1:7" ht="15" customHeight="1" x14ac:dyDescent="0.35">
      <c r="A71" s="32"/>
      <c r="B71" s="3"/>
      <c r="C71" s="17"/>
      <c r="D71" s="3"/>
      <c r="E71" s="6"/>
      <c r="G71" s="22"/>
    </row>
    <row r="72" spans="1:7" ht="15" customHeight="1" x14ac:dyDescent="0.35">
      <c r="A72" s="33">
        <v>4</v>
      </c>
      <c r="B72" s="11" t="s">
        <v>123</v>
      </c>
      <c r="C72" s="19" t="s">
        <v>124</v>
      </c>
      <c r="D72" s="11"/>
      <c r="E72" s="24"/>
      <c r="G72" s="23"/>
    </row>
    <row r="73" spans="1:7" ht="9" customHeight="1" x14ac:dyDescent="0.35">
      <c r="A73" s="32"/>
      <c r="B73" s="3"/>
      <c r="C73" s="17"/>
      <c r="D73" s="3"/>
      <c r="E73" s="6"/>
      <c r="G73" s="22"/>
    </row>
    <row r="74" spans="1:7" ht="15" customHeight="1" x14ac:dyDescent="0.35">
      <c r="A74" s="32" t="s">
        <v>29</v>
      </c>
      <c r="B74" s="3" t="s">
        <v>125</v>
      </c>
      <c r="C74" s="17" t="s">
        <v>30</v>
      </c>
      <c r="D74" s="3" t="s">
        <v>8</v>
      </c>
      <c r="E74" s="6">
        <v>1</v>
      </c>
      <c r="G74" s="22">
        <f>E74*F74</f>
        <v>0</v>
      </c>
    </row>
    <row r="75" spans="1:7" ht="8.25" customHeight="1" x14ac:dyDescent="0.35">
      <c r="A75" s="32"/>
      <c r="B75" s="3"/>
      <c r="C75" s="17"/>
      <c r="D75" s="3"/>
      <c r="E75" s="6"/>
      <c r="G75" s="22"/>
    </row>
    <row r="76" spans="1:7" ht="15" customHeight="1" x14ac:dyDescent="0.35">
      <c r="A76" s="32" t="s">
        <v>31</v>
      </c>
      <c r="B76" s="3" t="s">
        <v>126</v>
      </c>
      <c r="C76" s="17" t="s">
        <v>127</v>
      </c>
      <c r="D76" s="3" t="s">
        <v>8</v>
      </c>
      <c r="E76" s="6">
        <v>1</v>
      </c>
      <c r="G76" s="22">
        <f>E76*F76</f>
        <v>0</v>
      </c>
    </row>
    <row r="77" spans="1:7" ht="10.5" customHeight="1" x14ac:dyDescent="0.35">
      <c r="A77" s="32"/>
      <c r="B77" s="3"/>
      <c r="C77" s="17"/>
      <c r="D77" s="3"/>
      <c r="E77" s="6"/>
      <c r="G77" s="22"/>
    </row>
    <row r="78" spans="1:7" ht="15" customHeight="1" x14ac:dyDescent="0.35">
      <c r="A78" s="32" t="s">
        <v>32</v>
      </c>
      <c r="B78" s="3" t="s">
        <v>128</v>
      </c>
      <c r="C78" s="17" t="s">
        <v>148</v>
      </c>
      <c r="D78" s="3" t="s">
        <v>8</v>
      </c>
      <c r="E78" s="6">
        <v>1</v>
      </c>
      <c r="G78" s="22">
        <f>E78*F78</f>
        <v>0</v>
      </c>
    </row>
    <row r="79" spans="1:7" ht="15" customHeight="1" x14ac:dyDescent="0.35">
      <c r="A79" s="32"/>
      <c r="B79" s="3"/>
      <c r="C79" s="17"/>
      <c r="D79" s="3"/>
      <c r="E79" s="6"/>
      <c r="G79" s="22"/>
    </row>
    <row r="80" spans="1:7" ht="15" customHeight="1" x14ac:dyDescent="0.35">
      <c r="A80" s="33">
        <v>5</v>
      </c>
      <c r="B80" s="3" t="s">
        <v>129</v>
      </c>
      <c r="C80" s="224" t="s">
        <v>149</v>
      </c>
      <c r="D80" s="3"/>
      <c r="E80" s="6"/>
      <c r="G80" s="22"/>
    </row>
    <row r="81" spans="1:7" ht="15" customHeight="1" x14ac:dyDescent="0.35">
      <c r="A81" s="32"/>
      <c r="B81" s="3"/>
      <c r="C81" s="224"/>
      <c r="D81" s="3"/>
      <c r="E81" s="6"/>
      <c r="G81" s="22"/>
    </row>
    <row r="82" spans="1:7" ht="15" customHeight="1" x14ac:dyDescent="0.35">
      <c r="A82" s="32"/>
      <c r="B82" s="3"/>
      <c r="C82" s="77"/>
      <c r="D82" s="3"/>
      <c r="E82" s="6"/>
      <c r="G82" s="22"/>
    </row>
    <row r="83" spans="1:7" ht="15" customHeight="1" x14ac:dyDescent="0.35">
      <c r="A83" s="32" t="s">
        <v>33</v>
      </c>
      <c r="B83" s="3"/>
      <c r="C83" s="220" t="s">
        <v>130</v>
      </c>
      <c r="D83" s="3" t="s">
        <v>8</v>
      </c>
      <c r="E83" s="6">
        <v>1</v>
      </c>
      <c r="G83" s="22">
        <f>E83*F83</f>
        <v>0</v>
      </c>
    </row>
    <row r="84" spans="1:7" ht="15" customHeight="1" x14ac:dyDescent="0.35">
      <c r="A84" s="32"/>
      <c r="B84" s="3"/>
      <c r="C84" s="220"/>
      <c r="D84" s="3"/>
      <c r="E84" s="6"/>
      <c r="G84" s="22"/>
    </row>
    <row r="85" spans="1:7" ht="15" customHeight="1" x14ac:dyDescent="0.35">
      <c r="A85" s="32"/>
      <c r="B85" s="3"/>
      <c r="C85" s="18"/>
      <c r="D85" s="3"/>
      <c r="E85" s="6"/>
      <c r="G85" s="22"/>
    </row>
    <row r="86" spans="1:7" ht="15" customHeight="1" x14ac:dyDescent="0.35">
      <c r="A86" s="32" t="s">
        <v>34</v>
      </c>
      <c r="B86" s="3"/>
      <c r="C86" s="220" t="s">
        <v>150</v>
      </c>
      <c r="D86" s="3" t="s">
        <v>8</v>
      </c>
      <c r="E86" s="6">
        <v>1</v>
      </c>
      <c r="G86" s="22">
        <f>E86*F86</f>
        <v>0</v>
      </c>
    </row>
    <row r="87" spans="1:7" ht="15" customHeight="1" x14ac:dyDescent="0.35">
      <c r="A87" s="32"/>
      <c r="B87" s="3"/>
      <c r="C87" s="220"/>
      <c r="D87" s="3"/>
      <c r="E87" s="6"/>
      <c r="G87" s="22"/>
    </row>
    <row r="88" spans="1:7" ht="9.75" customHeight="1" x14ac:dyDescent="0.35">
      <c r="A88" s="32"/>
      <c r="B88" s="3"/>
      <c r="C88" s="17"/>
      <c r="D88" s="3"/>
      <c r="E88" s="6"/>
      <c r="G88" s="22"/>
    </row>
    <row r="89" spans="1:7" ht="15" customHeight="1" x14ac:dyDescent="0.35">
      <c r="A89" s="32" t="s">
        <v>35</v>
      </c>
      <c r="B89" s="3"/>
      <c r="C89" s="19" t="s">
        <v>131</v>
      </c>
      <c r="D89" s="3"/>
      <c r="E89" s="6"/>
      <c r="G89" s="22"/>
    </row>
    <row r="90" spans="1:7" ht="15" customHeight="1" x14ac:dyDescent="0.35">
      <c r="A90" s="32"/>
      <c r="B90" s="3"/>
      <c r="C90" s="17"/>
      <c r="D90" s="3"/>
      <c r="E90" s="6"/>
      <c r="G90" s="22"/>
    </row>
    <row r="91" spans="1:7" ht="15" customHeight="1" x14ac:dyDescent="0.35">
      <c r="A91" s="32" t="s">
        <v>3</v>
      </c>
      <c r="B91" s="3"/>
      <c r="C91" s="225" t="s">
        <v>192</v>
      </c>
      <c r="D91" s="54" t="s">
        <v>8</v>
      </c>
      <c r="E91" s="6">
        <v>1</v>
      </c>
      <c r="G91" s="22">
        <f>E91*F91</f>
        <v>0</v>
      </c>
    </row>
    <row r="92" spans="1:7" ht="15" customHeight="1" x14ac:dyDescent="0.35">
      <c r="A92" s="32"/>
      <c r="B92" s="3"/>
      <c r="C92" s="225"/>
      <c r="D92" s="54"/>
      <c r="E92" s="6"/>
      <c r="G92" s="22"/>
    </row>
    <row r="93" spans="1:7" ht="15" customHeight="1" x14ac:dyDescent="0.35">
      <c r="A93" s="32"/>
      <c r="B93" s="3"/>
      <c r="C93" s="17"/>
      <c r="D93" s="3"/>
      <c r="E93" s="6"/>
      <c r="G93" s="22"/>
    </row>
    <row r="94" spans="1:7" ht="15" customHeight="1" x14ac:dyDescent="0.35">
      <c r="A94" s="32" t="s">
        <v>4</v>
      </c>
      <c r="B94" s="3"/>
      <c r="C94" s="220" t="s">
        <v>193</v>
      </c>
      <c r="D94" s="54"/>
      <c r="E94" s="6"/>
      <c r="G94" s="22"/>
    </row>
    <row r="95" spans="1:7" ht="15" customHeight="1" x14ac:dyDescent="0.35">
      <c r="A95" s="32"/>
      <c r="B95" s="3"/>
      <c r="C95" s="220"/>
      <c r="D95" s="54"/>
      <c r="E95" s="6"/>
      <c r="G95" s="22"/>
    </row>
    <row r="96" spans="1:7" ht="15" customHeight="1" x14ac:dyDescent="0.35">
      <c r="A96" s="32"/>
      <c r="B96" s="3"/>
      <c r="C96" s="17" t="s">
        <v>195</v>
      </c>
      <c r="D96" s="54" t="s">
        <v>8</v>
      </c>
      <c r="E96" s="6">
        <v>1</v>
      </c>
      <c r="G96" s="22">
        <f>E96*F96</f>
        <v>0</v>
      </c>
    </row>
    <row r="97" spans="1:7" ht="15" customHeight="1" x14ac:dyDescent="0.35">
      <c r="A97" s="32"/>
      <c r="B97" s="3"/>
      <c r="C97" s="48" t="s">
        <v>194</v>
      </c>
      <c r="D97" s="54" t="s">
        <v>8</v>
      </c>
      <c r="E97" s="6">
        <v>1</v>
      </c>
      <c r="G97" s="22">
        <f>E97*F97</f>
        <v>0</v>
      </c>
    </row>
    <row r="98" spans="1:7" ht="15" customHeight="1" x14ac:dyDescent="0.35">
      <c r="A98" s="32"/>
      <c r="B98" s="3"/>
      <c r="C98" s="17"/>
      <c r="D98" s="3"/>
      <c r="E98" s="6"/>
      <c r="G98" s="22"/>
    </row>
    <row r="99" spans="1:7" ht="15" customHeight="1" x14ac:dyDescent="0.35">
      <c r="A99" s="33">
        <v>6</v>
      </c>
      <c r="B99" s="11"/>
      <c r="C99" s="19" t="s">
        <v>36</v>
      </c>
      <c r="D99" s="3"/>
      <c r="E99" s="6"/>
      <c r="G99" s="22"/>
    </row>
    <row r="100" spans="1:7" ht="15" customHeight="1" x14ac:dyDescent="0.35">
      <c r="A100" s="32" t="s">
        <v>151</v>
      </c>
      <c r="B100" s="3"/>
      <c r="C100" s="17" t="s">
        <v>132</v>
      </c>
      <c r="D100" s="3" t="s">
        <v>8</v>
      </c>
      <c r="E100" s="6">
        <v>4</v>
      </c>
      <c r="G100" s="22">
        <f>E100*F100</f>
        <v>0</v>
      </c>
    </row>
    <row r="101" spans="1:7" ht="15" customHeight="1" x14ac:dyDescent="0.35">
      <c r="A101" s="32" t="s">
        <v>152</v>
      </c>
      <c r="B101" s="3"/>
      <c r="C101" s="17" t="s">
        <v>133</v>
      </c>
      <c r="D101" s="3" t="s">
        <v>8</v>
      </c>
      <c r="E101" s="6">
        <v>1</v>
      </c>
      <c r="G101" s="22">
        <f>E101*F101</f>
        <v>0</v>
      </c>
    </row>
    <row r="102" spans="1:7" ht="15" customHeight="1" x14ac:dyDescent="0.35">
      <c r="A102" s="32" t="s">
        <v>153</v>
      </c>
      <c r="B102" s="3"/>
      <c r="C102" s="17" t="s">
        <v>134</v>
      </c>
      <c r="D102" s="3" t="s">
        <v>8</v>
      </c>
      <c r="E102" s="6">
        <v>1</v>
      </c>
      <c r="G102" s="22">
        <f>E102*F102</f>
        <v>0</v>
      </c>
    </row>
    <row r="103" spans="1:7" ht="15" customHeight="1" x14ac:dyDescent="0.35">
      <c r="A103" s="32" t="s">
        <v>154</v>
      </c>
      <c r="B103" s="3"/>
      <c r="C103" s="17" t="s">
        <v>135</v>
      </c>
      <c r="D103" s="3" t="s">
        <v>8</v>
      </c>
      <c r="E103" s="6">
        <v>1</v>
      </c>
      <c r="G103" s="22">
        <f>E103*F103</f>
        <v>0</v>
      </c>
    </row>
    <row r="104" spans="1:7" ht="15" customHeight="1" x14ac:dyDescent="0.35">
      <c r="A104" s="32" t="s">
        <v>155</v>
      </c>
      <c r="B104" s="3"/>
      <c r="C104" s="220" t="s">
        <v>136</v>
      </c>
      <c r="D104" s="3" t="s">
        <v>8</v>
      </c>
      <c r="E104" s="6">
        <v>1</v>
      </c>
      <c r="G104" s="22">
        <f>E104*F104</f>
        <v>0</v>
      </c>
    </row>
    <row r="105" spans="1:7" ht="15" customHeight="1" x14ac:dyDescent="0.35">
      <c r="A105" s="32"/>
      <c r="B105" s="3"/>
      <c r="C105" s="220"/>
      <c r="D105" s="3"/>
      <c r="E105" s="6"/>
      <c r="G105" s="22"/>
    </row>
    <row r="106" spans="1:7" ht="29" x14ac:dyDescent="0.35">
      <c r="A106" s="32" t="s">
        <v>156</v>
      </c>
      <c r="B106" s="3"/>
      <c r="C106" s="201" t="s">
        <v>137</v>
      </c>
      <c r="D106" s="3" t="s">
        <v>8</v>
      </c>
      <c r="E106" s="6">
        <v>1</v>
      </c>
      <c r="G106" s="22">
        <f>E106*F106</f>
        <v>0</v>
      </c>
    </row>
    <row r="107" spans="1:7" ht="15" customHeight="1" thickBot="1" x14ac:dyDescent="0.4">
      <c r="A107" s="32"/>
      <c r="B107" s="3"/>
      <c r="C107" s="201"/>
      <c r="D107" s="3"/>
      <c r="E107" s="6"/>
      <c r="G107" s="22"/>
    </row>
    <row r="108" spans="1:7" ht="15" customHeight="1" thickBot="1" x14ac:dyDescent="0.4">
      <c r="A108" s="28"/>
      <c r="B108" s="40"/>
      <c r="C108" s="221" t="s">
        <v>104</v>
      </c>
      <c r="D108" s="222"/>
      <c r="E108" s="222"/>
      <c r="F108" s="78"/>
      <c r="G108" s="41">
        <f>SUM(G60:G107)</f>
        <v>0</v>
      </c>
    </row>
    <row r="109" spans="1:7" ht="15" customHeight="1" x14ac:dyDescent="0.35">
      <c r="A109" s="203" t="s">
        <v>223</v>
      </c>
      <c r="B109" s="203"/>
      <c r="C109" s="203"/>
      <c r="D109" s="203"/>
      <c r="E109" s="203"/>
      <c r="F109" s="203"/>
      <c r="G109" s="203"/>
    </row>
    <row r="110" spans="1:7" ht="15" thickBot="1" x14ac:dyDescent="0.4"/>
    <row r="111" spans="1:7" x14ac:dyDescent="0.35">
      <c r="A111" s="204" t="s">
        <v>146</v>
      </c>
      <c r="B111" s="205"/>
      <c r="C111" s="205"/>
      <c r="D111" s="205"/>
      <c r="E111" s="205"/>
      <c r="F111" s="205"/>
      <c r="G111" s="206"/>
    </row>
    <row r="112" spans="1:7" x14ac:dyDescent="0.35">
      <c r="A112" s="207"/>
      <c r="B112" s="208"/>
      <c r="C112" s="208"/>
      <c r="D112" s="208"/>
      <c r="E112" s="208"/>
      <c r="F112" s="208"/>
      <c r="G112" s="209"/>
    </row>
    <row r="113" spans="1:7" ht="15" thickBot="1" x14ac:dyDescent="0.4">
      <c r="A113" s="16" t="s">
        <v>218</v>
      </c>
      <c r="B113" s="14"/>
      <c r="C113" s="14"/>
      <c r="D113" s="14"/>
      <c r="E113" s="14"/>
      <c r="F113" s="14"/>
      <c r="G113" s="15"/>
    </row>
    <row r="114" spans="1:7" x14ac:dyDescent="0.35">
      <c r="A114" s="210" t="s">
        <v>117</v>
      </c>
      <c r="B114" s="212" t="s">
        <v>116</v>
      </c>
      <c r="C114" s="214" t="s">
        <v>118</v>
      </c>
      <c r="D114" s="212" t="s">
        <v>119</v>
      </c>
      <c r="E114" s="214" t="s">
        <v>120</v>
      </c>
      <c r="F114" s="216" t="s">
        <v>121</v>
      </c>
      <c r="G114" s="218" t="s">
        <v>122</v>
      </c>
    </row>
    <row r="115" spans="1:7" ht="15" thickBot="1" x14ac:dyDescent="0.4">
      <c r="A115" s="211"/>
      <c r="B115" s="213"/>
      <c r="C115" s="215"/>
      <c r="D115" s="213"/>
      <c r="E115" s="215"/>
      <c r="F115" s="217"/>
      <c r="G115" s="219"/>
    </row>
    <row r="116" spans="1:7" ht="15" thickBot="1" x14ac:dyDescent="0.4">
      <c r="A116" s="28"/>
      <c r="B116" s="40"/>
      <c r="C116" s="221" t="s">
        <v>105</v>
      </c>
      <c r="D116" s="222"/>
      <c r="E116" s="222"/>
      <c r="F116" s="78"/>
      <c r="G116" s="41">
        <f>+G108</f>
        <v>0</v>
      </c>
    </row>
    <row r="117" spans="1:7" x14ac:dyDescent="0.35">
      <c r="A117" s="32"/>
      <c r="B117" s="3"/>
      <c r="C117" s="17"/>
      <c r="D117" s="3"/>
      <c r="E117" s="6"/>
      <c r="G117" s="22"/>
    </row>
    <row r="118" spans="1:7" x14ac:dyDescent="0.35">
      <c r="A118" s="32" t="s">
        <v>138</v>
      </c>
      <c r="B118" s="3"/>
      <c r="C118" s="17" t="s">
        <v>139</v>
      </c>
      <c r="D118" s="3"/>
      <c r="E118" s="6"/>
      <c r="G118" s="22"/>
    </row>
    <row r="119" spans="1:7" x14ac:dyDescent="0.35">
      <c r="A119" s="32"/>
      <c r="B119" s="3"/>
      <c r="C119" s="17"/>
      <c r="D119" s="3"/>
      <c r="E119" s="6"/>
      <c r="G119" s="22"/>
    </row>
    <row r="120" spans="1:7" ht="15" customHeight="1" x14ac:dyDescent="0.35">
      <c r="A120" s="32" t="s">
        <v>157</v>
      </c>
      <c r="B120" s="3"/>
      <c r="C120" s="220" t="s">
        <v>140</v>
      </c>
      <c r="D120" s="3"/>
      <c r="E120" s="6"/>
      <c r="G120" s="223" t="s">
        <v>141</v>
      </c>
    </row>
    <row r="121" spans="1:7" x14ac:dyDescent="0.35">
      <c r="A121" s="32"/>
      <c r="B121" s="3"/>
      <c r="C121" s="220"/>
      <c r="D121" s="3"/>
      <c r="E121" s="6"/>
      <c r="G121" s="223"/>
    </row>
    <row r="122" spans="1:7" x14ac:dyDescent="0.35">
      <c r="A122" s="32"/>
      <c r="B122" s="3"/>
      <c r="C122" s="18"/>
      <c r="D122" s="3"/>
      <c r="E122" s="6"/>
      <c r="G122" s="83"/>
    </row>
    <row r="123" spans="1:7" x14ac:dyDescent="0.35">
      <c r="A123" s="32">
        <v>8</v>
      </c>
      <c r="B123" s="3"/>
      <c r="C123" s="19" t="s">
        <v>236</v>
      </c>
      <c r="D123" s="3"/>
      <c r="E123" s="6"/>
      <c r="G123" s="83"/>
    </row>
    <row r="124" spans="1:7" x14ac:dyDescent="0.35">
      <c r="A124" s="84" t="s">
        <v>237</v>
      </c>
      <c r="B124" s="3"/>
      <c r="C124" s="18" t="s">
        <v>234</v>
      </c>
      <c r="D124" s="3" t="s">
        <v>235</v>
      </c>
      <c r="E124" s="6">
        <v>1</v>
      </c>
      <c r="F124" s="1">
        <v>400000</v>
      </c>
      <c r="G124" s="83">
        <f t="shared" ref="G124" si="2">F124*E124</f>
        <v>400000</v>
      </c>
    </row>
    <row r="125" spans="1:7" x14ac:dyDescent="0.35">
      <c r="A125" s="32"/>
      <c r="B125" s="3"/>
      <c r="C125" s="18"/>
      <c r="D125" s="3"/>
      <c r="E125" s="6"/>
      <c r="G125" s="83"/>
    </row>
    <row r="126" spans="1:7" ht="43.5" x14ac:dyDescent="0.35">
      <c r="A126" s="32">
        <v>8.1999999999999993</v>
      </c>
      <c r="B126" s="3"/>
      <c r="C126" s="18" t="s">
        <v>242</v>
      </c>
      <c r="D126" s="3" t="s">
        <v>28</v>
      </c>
      <c r="E126" s="6"/>
      <c r="F126" s="1">
        <f>SUM(F124:F125)</f>
        <v>400000</v>
      </c>
      <c r="G126" s="83">
        <f>F126*E126/100</f>
        <v>0</v>
      </c>
    </row>
    <row r="127" spans="1:7" x14ac:dyDescent="0.35">
      <c r="A127" s="32"/>
      <c r="B127" s="3"/>
      <c r="C127" s="18"/>
      <c r="D127" s="3"/>
      <c r="E127" s="6"/>
      <c r="G127" s="83"/>
    </row>
    <row r="128" spans="1:7" x14ac:dyDescent="0.35">
      <c r="A128" s="32">
        <v>9</v>
      </c>
      <c r="B128" s="3"/>
      <c r="C128" s="77" t="s">
        <v>364</v>
      </c>
      <c r="D128" s="3"/>
      <c r="E128" s="6"/>
      <c r="G128" s="83"/>
    </row>
    <row r="129" spans="1:7" ht="72.5" x14ac:dyDescent="0.35">
      <c r="A129" s="32">
        <v>9.1</v>
      </c>
      <c r="B129" s="3"/>
      <c r="C129" s="202" t="s">
        <v>365</v>
      </c>
      <c r="D129" s="3" t="s">
        <v>84</v>
      </c>
      <c r="E129" s="6">
        <v>1</v>
      </c>
      <c r="G129" s="83">
        <f>F129*E129/100</f>
        <v>0</v>
      </c>
    </row>
    <row r="130" spans="1:7" x14ac:dyDescent="0.35">
      <c r="A130" s="32"/>
      <c r="B130" s="3"/>
      <c r="C130" s="18"/>
      <c r="D130" s="3"/>
      <c r="E130" s="6"/>
      <c r="G130" s="83"/>
    </row>
    <row r="131" spans="1:7" x14ac:dyDescent="0.35">
      <c r="A131" s="32"/>
      <c r="B131" s="3"/>
      <c r="C131" s="18"/>
      <c r="D131" s="3"/>
      <c r="E131" s="6"/>
      <c r="G131" s="83"/>
    </row>
    <row r="132" spans="1:7" x14ac:dyDescent="0.35">
      <c r="A132" s="32"/>
      <c r="B132" s="3"/>
      <c r="C132" s="18"/>
      <c r="D132" s="3"/>
      <c r="E132" s="6"/>
      <c r="G132" s="83"/>
    </row>
    <row r="133" spans="1:7" x14ac:dyDescent="0.35">
      <c r="A133" s="32"/>
      <c r="B133" s="3"/>
      <c r="C133" s="18"/>
      <c r="D133" s="3"/>
      <c r="E133" s="6"/>
      <c r="G133" s="83"/>
    </row>
    <row r="134" spans="1:7" x14ac:dyDescent="0.35">
      <c r="A134" s="32"/>
      <c r="B134" s="3"/>
      <c r="C134" s="18"/>
      <c r="D134" s="3"/>
      <c r="E134" s="6"/>
      <c r="G134" s="83"/>
    </row>
    <row r="135" spans="1:7" x14ac:dyDescent="0.35">
      <c r="A135" s="32"/>
      <c r="B135" s="3"/>
      <c r="C135" s="18"/>
      <c r="D135" s="3"/>
      <c r="E135" s="6"/>
      <c r="G135" s="83"/>
    </row>
    <row r="136" spans="1:7" ht="15" thickBot="1" x14ac:dyDescent="0.4">
      <c r="A136" s="32"/>
      <c r="B136" s="3"/>
      <c r="C136" s="18"/>
      <c r="D136" s="3"/>
      <c r="E136" s="6"/>
      <c r="G136" s="36"/>
    </row>
    <row r="137" spans="1:7" ht="15" thickBot="1" x14ac:dyDescent="0.4">
      <c r="A137" s="42"/>
      <c r="B137" s="43"/>
      <c r="C137" s="221" t="s">
        <v>104</v>
      </c>
      <c r="D137" s="222"/>
      <c r="E137" s="222"/>
      <c r="F137" s="78"/>
      <c r="G137" s="41"/>
    </row>
    <row r="160" spans="1:7" x14ac:dyDescent="0.35">
      <c r="A160" s="203" t="s">
        <v>224</v>
      </c>
      <c r="B160" s="203"/>
      <c r="C160" s="203"/>
      <c r="D160" s="203"/>
      <c r="E160" s="203"/>
      <c r="F160" s="203"/>
      <c r="G160" s="203"/>
    </row>
  </sheetData>
  <mergeCells count="41">
    <mergeCell ref="A1:G2"/>
    <mergeCell ref="C86:C87"/>
    <mergeCell ref="A55:G56"/>
    <mergeCell ref="A58:A59"/>
    <mergeCell ref="B58:B59"/>
    <mergeCell ref="A4:A5"/>
    <mergeCell ref="D4:D5"/>
    <mergeCell ref="E4:E5"/>
    <mergeCell ref="G4:G5"/>
    <mergeCell ref="F4:F5"/>
    <mergeCell ref="C120:C121"/>
    <mergeCell ref="C137:E137"/>
    <mergeCell ref="G120:G121"/>
    <mergeCell ref="B4:B5"/>
    <mergeCell ref="C80:C81"/>
    <mergeCell ref="C83:C84"/>
    <mergeCell ref="C104:C105"/>
    <mergeCell ref="C4:C5"/>
    <mergeCell ref="C44:C45"/>
    <mergeCell ref="C52:E52"/>
    <mergeCell ref="C60:E60"/>
    <mergeCell ref="C91:C92"/>
    <mergeCell ref="C94:C95"/>
    <mergeCell ref="C116:E116"/>
    <mergeCell ref="C108:E108"/>
    <mergeCell ref="A160:G160"/>
    <mergeCell ref="A54:G54"/>
    <mergeCell ref="A109:G109"/>
    <mergeCell ref="A111:G112"/>
    <mergeCell ref="A114:A115"/>
    <mergeCell ref="B114:B115"/>
    <mergeCell ref="C114:C115"/>
    <mergeCell ref="D114:D115"/>
    <mergeCell ref="E114:E115"/>
    <mergeCell ref="F114:F115"/>
    <mergeCell ref="G114:G115"/>
    <mergeCell ref="C58:C59"/>
    <mergeCell ref="D58:D59"/>
    <mergeCell ref="E58:E59"/>
    <mergeCell ref="F58:F59"/>
    <mergeCell ref="G58:G59"/>
  </mergeCells>
  <pageMargins left="0.25" right="0.25" top="0.75" bottom="0.75" header="0.3" footer="0.3"/>
  <pageSetup paperSize="9" scale="89" fitToHeight="0" orientation="portrait" r:id="rId1"/>
  <rowBreaks count="1" manualBreakCount="1">
    <brk id="5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3036F-CBB9-4DFB-9ABE-491FD3015536}">
  <sheetPr>
    <pageSetUpPr fitToPage="1"/>
  </sheetPr>
  <dimension ref="A1:I202"/>
  <sheetViews>
    <sheetView showWhiteSpace="0" zoomScaleNormal="90" workbookViewId="0">
      <selection activeCell="H53" sqref="H53"/>
    </sheetView>
  </sheetViews>
  <sheetFormatPr defaultColWidth="9.1796875" defaultRowHeight="14.5" x14ac:dyDescent="0.35"/>
  <cols>
    <col min="1" max="1" width="7.6328125" style="128" customWidth="1"/>
    <col min="2" max="2" width="10.1796875" style="128" customWidth="1"/>
    <col min="3" max="3" width="49.36328125" style="122" customWidth="1"/>
    <col min="4" max="4" width="8.1796875" style="158" customWidth="1"/>
    <col min="5" max="6" width="6.453125" style="158" customWidth="1"/>
    <col min="7" max="7" width="15.453125" style="124" customWidth="1"/>
    <col min="8" max="8" width="15.453125" style="187" customWidth="1"/>
    <col min="9" max="9" width="12.36328125" style="128" bestFit="1" customWidth="1"/>
    <col min="10" max="16384" width="9.1796875" style="128"/>
  </cols>
  <sheetData>
    <row r="1" spans="1:9" ht="15" customHeight="1" x14ac:dyDescent="0.35">
      <c r="A1" s="228" t="s">
        <v>146</v>
      </c>
      <c r="B1" s="229"/>
      <c r="C1" s="229"/>
      <c r="D1" s="229"/>
      <c r="E1" s="229"/>
      <c r="F1" s="229"/>
      <c r="G1" s="229"/>
      <c r="H1" s="230"/>
    </row>
    <row r="2" spans="1:9" ht="15" thickBot="1" x14ac:dyDescent="0.4">
      <c r="A2" s="231"/>
      <c r="B2" s="232"/>
      <c r="C2" s="232"/>
      <c r="D2" s="232"/>
      <c r="E2" s="232"/>
      <c r="F2" s="232"/>
      <c r="G2" s="232"/>
      <c r="H2" s="233"/>
    </row>
    <row r="3" spans="1:9" ht="15" thickBot="1" x14ac:dyDescent="0.4">
      <c r="A3" s="130" t="s">
        <v>218</v>
      </c>
      <c r="B3" s="131"/>
      <c r="C3" s="132"/>
      <c r="D3" s="133"/>
      <c r="E3" s="133"/>
      <c r="F3" s="135">
        <v>10</v>
      </c>
      <c r="G3" s="131"/>
      <c r="H3" s="183"/>
    </row>
    <row r="4" spans="1:9" ht="15" customHeight="1" x14ac:dyDescent="0.35">
      <c r="A4" s="234" t="s">
        <v>117</v>
      </c>
      <c r="B4" s="236" t="s">
        <v>116</v>
      </c>
      <c r="C4" s="238" t="s">
        <v>118</v>
      </c>
      <c r="D4" s="236" t="s">
        <v>119</v>
      </c>
      <c r="E4" s="240" t="s">
        <v>186</v>
      </c>
      <c r="F4" s="236" t="s">
        <v>120</v>
      </c>
      <c r="G4" s="242" t="s">
        <v>121</v>
      </c>
      <c r="H4" s="244" t="s">
        <v>122</v>
      </c>
    </row>
    <row r="5" spans="1:9" ht="15" customHeight="1" thickBot="1" x14ac:dyDescent="0.4">
      <c r="A5" s="235"/>
      <c r="B5" s="237"/>
      <c r="C5" s="239"/>
      <c r="D5" s="237"/>
      <c r="E5" s="241"/>
      <c r="F5" s="237"/>
      <c r="G5" s="243"/>
      <c r="H5" s="245"/>
    </row>
    <row r="6" spans="1:9" ht="15" customHeight="1" x14ac:dyDescent="0.35">
      <c r="A6" s="136"/>
      <c r="B6" s="137"/>
      <c r="C6" s="119" t="s">
        <v>158</v>
      </c>
      <c r="D6" s="126"/>
      <c r="F6" s="126"/>
      <c r="H6" s="184"/>
    </row>
    <row r="7" spans="1:9" ht="15" customHeight="1" x14ac:dyDescent="0.35">
      <c r="A7" s="136" t="s">
        <v>37</v>
      </c>
      <c r="B7" s="137"/>
      <c r="C7" s="119" t="s">
        <v>184</v>
      </c>
      <c r="D7" s="126"/>
      <c r="F7" s="126"/>
      <c r="H7" s="184"/>
    </row>
    <row r="8" spans="1:9" ht="15" customHeight="1" x14ac:dyDescent="0.35">
      <c r="A8" s="121"/>
      <c r="B8" s="147" t="s">
        <v>196</v>
      </c>
      <c r="C8" s="122" t="s">
        <v>185</v>
      </c>
      <c r="D8" s="126" t="s">
        <v>84</v>
      </c>
      <c r="E8" s="158">
        <v>1</v>
      </c>
      <c r="F8" s="126">
        <v>1</v>
      </c>
      <c r="G8" s="124">
        <v>2500000</v>
      </c>
      <c r="H8" s="184">
        <f>+E8*F8*G8</f>
        <v>2500000</v>
      </c>
      <c r="I8" s="124"/>
    </row>
    <row r="9" spans="1:9" ht="15" customHeight="1" x14ac:dyDescent="0.35">
      <c r="A9" s="121"/>
      <c r="B9" s="147" t="s">
        <v>219</v>
      </c>
      <c r="C9" s="122" t="s">
        <v>189</v>
      </c>
      <c r="D9" s="126" t="s">
        <v>160</v>
      </c>
      <c r="E9" s="158">
        <v>1</v>
      </c>
      <c r="F9" s="126">
        <v>1</v>
      </c>
      <c r="H9" s="184" t="s">
        <v>322</v>
      </c>
    </row>
    <row r="10" spans="1:9" ht="15" customHeight="1" x14ac:dyDescent="0.35">
      <c r="A10" s="121"/>
      <c r="B10" s="147" t="s">
        <v>220</v>
      </c>
      <c r="C10" s="122" t="s">
        <v>188</v>
      </c>
      <c r="D10" s="126" t="s">
        <v>84</v>
      </c>
      <c r="E10" s="158">
        <v>1</v>
      </c>
      <c r="F10" s="126">
        <f t="shared" ref="F10" si="0">$F$3</f>
        <v>10</v>
      </c>
      <c r="H10" s="184" t="s">
        <v>322</v>
      </c>
    </row>
    <row r="11" spans="1:9" ht="15" customHeight="1" x14ac:dyDescent="0.35">
      <c r="A11" s="121"/>
      <c r="B11" s="147" t="s">
        <v>221</v>
      </c>
      <c r="C11" s="122" t="s">
        <v>190</v>
      </c>
      <c r="D11" s="126" t="s">
        <v>84</v>
      </c>
      <c r="E11" s="158">
        <v>1</v>
      </c>
      <c r="F11" s="126">
        <v>1</v>
      </c>
      <c r="H11" s="184" t="s">
        <v>322</v>
      </c>
    </row>
    <row r="12" spans="1:9" ht="15" customHeight="1" x14ac:dyDescent="0.35">
      <c r="A12" s="136"/>
      <c r="B12" s="137"/>
      <c r="C12" s="119"/>
      <c r="D12" s="126"/>
      <c r="F12" s="126"/>
      <c r="H12" s="184"/>
    </row>
    <row r="13" spans="1:9" ht="15" customHeight="1" x14ac:dyDescent="0.35">
      <c r="A13" s="136"/>
      <c r="B13" s="137"/>
      <c r="C13" s="119" t="s">
        <v>338</v>
      </c>
      <c r="D13" s="126"/>
      <c r="F13" s="126"/>
      <c r="H13" s="184"/>
    </row>
    <row r="14" spans="1:9" ht="15" customHeight="1" x14ac:dyDescent="0.35">
      <c r="A14" s="138" t="s">
        <v>161</v>
      </c>
      <c r="B14" s="137"/>
      <c r="C14" s="119" t="s">
        <v>159</v>
      </c>
      <c r="D14" s="126"/>
      <c r="F14" s="126"/>
      <c r="H14" s="184"/>
    </row>
    <row r="15" spans="1:9" ht="58" x14ac:dyDescent="0.35">
      <c r="A15" s="138"/>
      <c r="B15" s="75"/>
      <c r="C15" s="139" t="s">
        <v>323</v>
      </c>
      <c r="D15" s="126"/>
      <c r="F15" s="126"/>
      <c r="H15" s="184"/>
    </row>
    <row r="16" spans="1:9" s="145" customFormat="1" ht="29" x14ac:dyDescent="0.35">
      <c r="A16" s="140"/>
      <c r="B16" s="147">
        <v>1.1000000000000001</v>
      </c>
      <c r="C16" s="141" t="s">
        <v>257</v>
      </c>
      <c r="D16" s="142" t="s">
        <v>160</v>
      </c>
      <c r="E16" s="143">
        <v>1</v>
      </c>
      <c r="F16" s="126">
        <f>$F$3</f>
        <v>10</v>
      </c>
      <c r="G16" s="144"/>
      <c r="H16" s="184">
        <f>+E16*F16*G16</f>
        <v>0</v>
      </c>
    </row>
    <row r="17" spans="1:8" s="145" customFormat="1" ht="29" x14ac:dyDescent="0.35">
      <c r="A17" s="146"/>
      <c r="B17" s="147">
        <v>1.2</v>
      </c>
      <c r="C17" s="141" t="s">
        <v>259</v>
      </c>
      <c r="D17" s="142" t="s">
        <v>160</v>
      </c>
      <c r="E17" s="143">
        <v>1</v>
      </c>
      <c r="F17" s="126">
        <f t="shared" ref="F17:F35" si="1">$F$3</f>
        <v>10</v>
      </c>
      <c r="G17" s="144"/>
      <c r="H17" s="184">
        <f t="shared" ref="H17:H35" si="2">+E17*F17*G17</f>
        <v>0</v>
      </c>
    </row>
    <row r="18" spans="1:8" s="145" customFormat="1" x14ac:dyDescent="0.35">
      <c r="A18" s="146"/>
      <c r="B18" s="147">
        <v>1.3</v>
      </c>
      <c r="C18" s="141" t="s">
        <v>260</v>
      </c>
      <c r="D18" s="142" t="s">
        <v>160</v>
      </c>
      <c r="E18" s="143">
        <v>1</v>
      </c>
      <c r="F18" s="126">
        <f t="shared" si="1"/>
        <v>10</v>
      </c>
      <c r="G18" s="144"/>
      <c r="H18" s="184">
        <f t="shared" si="2"/>
        <v>0</v>
      </c>
    </row>
    <row r="19" spans="1:8" s="145" customFormat="1" ht="29" x14ac:dyDescent="0.35">
      <c r="A19" s="146"/>
      <c r="B19" s="147">
        <v>1.4</v>
      </c>
      <c r="C19" s="148" t="s">
        <v>261</v>
      </c>
      <c r="D19" s="142" t="s">
        <v>160</v>
      </c>
      <c r="E19" s="143">
        <v>3</v>
      </c>
      <c r="F19" s="126">
        <f t="shared" si="1"/>
        <v>10</v>
      </c>
      <c r="G19" s="144"/>
      <c r="H19" s="184">
        <f t="shared" si="2"/>
        <v>0</v>
      </c>
    </row>
    <row r="20" spans="1:8" s="145" customFormat="1" ht="29" x14ac:dyDescent="0.35">
      <c r="A20" s="146"/>
      <c r="B20" s="147">
        <v>1.5</v>
      </c>
      <c r="C20" s="141" t="s">
        <v>262</v>
      </c>
      <c r="D20" s="142" t="s">
        <v>160</v>
      </c>
      <c r="E20" s="143">
        <v>3</v>
      </c>
      <c r="F20" s="126">
        <f t="shared" si="1"/>
        <v>10</v>
      </c>
      <c r="G20" s="144"/>
      <c r="H20" s="184">
        <f t="shared" si="2"/>
        <v>0</v>
      </c>
    </row>
    <row r="21" spans="1:8" s="145" customFormat="1" ht="29" x14ac:dyDescent="0.35">
      <c r="A21" s="146"/>
      <c r="B21" s="147">
        <v>1.6</v>
      </c>
      <c r="C21" s="141" t="s">
        <v>263</v>
      </c>
      <c r="D21" s="142" t="s">
        <v>160</v>
      </c>
      <c r="E21" s="143">
        <v>2</v>
      </c>
      <c r="F21" s="126">
        <f t="shared" si="1"/>
        <v>10</v>
      </c>
      <c r="G21" s="144"/>
      <c r="H21" s="184">
        <f t="shared" si="2"/>
        <v>0</v>
      </c>
    </row>
    <row r="22" spans="1:8" s="145" customFormat="1" ht="29" x14ac:dyDescent="0.35">
      <c r="A22" s="146"/>
      <c r="B22" s="147">
        <v>1.7</v>
      </c>
      <c r="C22" s="148" t="s">
        <v>264</v>
      </c>
      <c r="D22" s="142" t="s">
        <v>160</v>
      </c>
      <c r="E22" s="143">
        <v>2</v>
      </c>
      <c r="F22" s="126">
        <f t="shared" si="1"/>
        <v>10</v>
      </c>
      <c r="G22" s="144"/>
      <c r="H22" s="184">
        <f t="shared" si="2"/>
        <v>0</v>
      </c>
    </row>
    <row r="23" spans="1:8" s="145" customFormat="1" ht="29" x14ac:dyDescent="0.35">
      <c r="A23" s="146"/>
      <c r="B23" s="147">
        <v>1.8</v>
      </c>
      <c r="C23" s="148" t="s">
        <v>265</v>
      </c>
      <c r="D23" s="142" t="s">
        <v>160</v>
      </c>
      <c r="E23" s="143">
        <v>1</v>
      </c>
      <c r="F23" s="126">
        <f t="shared" si="1"/>
        <v>10</v>
      </c>
      <c r="G23" s="144"/>
      <c r="H23" s="184">
        <f t="shared" si="2"/>
        <v>0</v>
      </c>
    </row>
    <row r="24" spans="1:8" s="145" customFormat="1" ht="29" x14ac:dyDescent="0.35">
      <c r="A24" s="146"/>
      <c r="B24" s="147">
        <v>1.9</v>
      </c>
      <c r="C24" s="148" t="s">
        <v>266</v>
      </c>
      <c r="D24" s="142" t="s">
        <v>160</v>
      </c>
      <c r="E24" s="143">
        <v>1</v>
      </c>
      <c r="F24" s="126">
        <f t="shared" si="1"/>
        <v>10</v>
      </c>
      <c r="G24" s="144"/>
      <c r="H24" s="184">
        <f t="shared" si="2"/>
        <v>0</v>
      </c>
    </row>
    <row r="25" spans="1:8" s="145" customFormat="1" ht="29" x14ac:dyDescent="0.35">
      <c r="A25" s="146"/>
      <c r="B25" s="147">
        <v>1.1000000000000001</v>
      </c>
      <c r="C25" s="148" t="s">
        <v>267</v>
      </c>
      <c r="D25" s="142" t="s">
        <v>160</v>
      </c>
      <c r="E25" s="143">
        <v>1</v>
      </c>
      <c r="F25" s="126">
        <f t="shared" si="1"/>
        <v>10</v>
      </c>
      <c r="G25" s="144"/>
      <c r="H25" s="184">
        <f t="shared" si="2"/>
        <v>0</v>
      </c>
    </row>
    <row r="26" spans="1:8" s="145" customFormat="1" ht="29" x14ac:dyDescent="0.35">
      <c r="A26" s="146"/>
      <c r="B26" s="147">
        <v>1.1100000000000001</v>
      </c>
      <c r="C26" s="141" t="s">
        <v>268</v>
      </c>
      <c r="D26" s="142" t="s">
        <v>160</v>
      </c>
      <c r="E26" s="143">
        <v>1</v>
      </c>
      <c r="F26" s="126">
        <f t="shared" si="1"/>
        <v>10</v>
      </c>
      <c r="G26" s="144"/>
      <c r="H26" s="184">
        <f t="shared" si="2"/>
        <v>0</v>
      </c>
    </row>
    <row r="27" spans="1:8" s="145" customFormat="1" ht="29" x14ac:dyDescent="0.35">
      <c r="A27" s="146"/>
      <c r="B27" s="147">
        <v>1.1200000000000001</v>
      </c>
      <c r="C27" s="141" t="s">
        <v>269</v>
      </c>
      <c r="D27" s="142" t="s">
        <v>160</v>
      </c>
      <c r="E27" s="143">
        <v>4</v>
      </c>
      <c r="F27" s="126">
        <f t="shared" si="1"/>
        <v>10</v>
      </c>
      <c r="G27" s="144"/>
      <c r="H27" s="184">
        <f t="shared" si="2"/>
        <v>0</v>
      </c>
    </row>
    <row r="28" spans="1:8" s="145" customFormat="1" ht="29" x14ac:dyDescent="0.35">
      <c r="A28" s="146"/>
      <c r="B28" s="147">
        <v>1.1299999999999999</v>
      </c>
      <c r="C28" s="149" t="s">
        <v>270</v>
      </c>
      <c r="D28" s="142" t="s">
        <v>160</v>
      </c>
      <c r="E28" s="143">
        <v>1</v>
      </c>
      <c r="F28" s="126">
        <f t="shared" si="1"/>
        <v>10</v>
      </c>
      <c r="G28" s="144"/>
      <c r="H28" s="184">
        <f t="shared" si="2"/>
        <v>0</v>
      </c>
    </row>
    <row r="29" spans="1:8" s="145" customFormat="1" ht="29" x14ac:dyDescent="0.35">
      <c r="A29" s="146"/>
      <c r="B29" s="147">
        <v>1.1399999999999999</v>
      </c>
      <c r="C29" s="141" t="s">
        <v>271</v>
      </c>
      <c r="D29" s="142" t="s">
        <v>160</v>
      </c>
      <c r="E29" s="143">
        <v>3</v>
      </c>
      <c r="F29" s="126">
        <f t="shared" si="1"/>
        <v>10</v>
      </c>
      <c r="G29" s="144"/>
      <c r="H29" s="184">
        <f t="shared" si="2"/>
        <v>0</v>
      </c>
    </row>
    <row r="30" spans="1:8" s="145" customFormat="1" x14ac:dyDescent="0.35">
      <c r="A30" s="146"/>
      <c r="B30" s="147" t="s">
        <v>258</v>
      </c>
      <c r="C30" s="148" t="s">
        <v>272</v>
      </c>
      <c r="D30" s="142" t="s">
        <v>160</v>
      </c>
      <c r="E30" s="143">
        <v>1</v>
      </c>
      <c r="F30" s="126">
        <f>$F$3</f>
        <v>10</v>
      </c>
      <c r="G30" s="144"/>
      <c r="H30" s="184">
        <f t="shared" si="2"/>
        <v>0</v>
      </c>
    </row>
    <row r="31" spans="1:8" s="145" customFormat="1" x14ac:dyDescent="0.35">
      <c r="A31" s="146"/>
      <c r="B31" s="147" t="s">
        <v>258</v>
      </c>
      <c r="C31" s="148" t="s">
        <v>321</v>
      </c>
      <c r="D31" s="142" t="s">
        <v>160</v>
      </c>
      <c r="E31" s="143">
        <v>1</v>
      </c>
      <c r="F31" s="126">
        <f t="shared" si="1"/>
        <v>10</v>
      </c>
      <c r="G31" s="144"/>
      <c r="H31" s="184">
        <f t="shared" si="2"/>
        <v>0</v>
      </c>
    </row>
    <row r="32" spans="1:8" s="145" customFormat="1" x14ac:dyDescent="0.35">
      <c r="A32" s="146"/>
      <c r="B32" s="147" t="s">
        <v>258</v>
      </c>
      <c r="C32" s="141" t="s">
        <v>273</v>
      </c>
      <c r="D32" s="142" t="s">
        <v>160</v>
      </c>
      <c r="E32" s="143">
        <v>1</v>
      </c>
      <c r="F32" s="126">
        <f t="shared" si="1"/>
        <v>10</v>
      </c>
      <c r="G32" s="144"/>
      <c r="H32" s="184">
        <f t="shared" si="2"/>
        <v>0</v>
      </c>
    </row>
    <row r="33" spans="1:8" s="145" customFormat="1" x14ac:dyDescent="0.35">
      <c r="A33" s="146"/>
      <c r="B33" s="147" t="s">
        <v>258</v>
      </c>
      <c r="C33" s="141" t="s">
        <v>274</v>
      </c>
      <c r="D33" s="142" t="s">
        <v>160</v>
      </c>
      <c r="E33" s="143">
        <v>3</v>
      </c>
      <c r="F33" s="126">
        <f t="shared" si="1"/>
        <v>10</v>
      </c>
      <c r="G33" s="144"/>
      <c r="H33" s="184">
        <f t="shared" si="2"/>
        <v>0</v>
      </c>
    </row>
    <row r="34" spans="1:8" s="145" customFormat="1" ht="29" x14ac:dyDescent="0.35">
      <c r="A34" s="146"/>
      <c r="B34" s="147">
        <v>1.1499999999999999</v>
      </c>
      <c r="C34" s="148" t="s">
        <v>275</v>
      </c>
      <c r="D34" s="142" t="s">
        <v>160</v>
      </c>
      <c r="E34" s="143">
        <v>1</v>
      </c>
      <c r="F34" s="126">
        <f t="shared" si="1"/>
        <v>10</v>
      </c>
      <c r="G34" s="144"/>
      <c r="H34" s="184">
        <f t="shared" si="2"/>
        <v>0</v>
      </c>
    </row>
    <row r="35" spans="1:8" s="145" customFormat="1" x14ac:dyDescent="0.35">
      <c r="A35" s="146"/>
      <c r="B35" s="147" t="s">
        <v>258</v>
      </c>
      <c r="C35" s="141" t="s">
        <v>276</v>
      </c>
      <c r="D35" s="142" t="s">
        <v>160</v>
      </c>
      <c r="E35" s="143">
        <v>1</v>
      </c>
      <c r="F35" s="126">
        <f t="shared" si="1"/>
        <v>10</v>
      </c>
      <c r="G35" s="144"/>
      <c r="H35" s="184">
        <f t="shared" si="2"/>
        <v>0</v>
      </c>
    </row>
    <row r="36" spans="1:8" ht="15" customHeight="1" x14ac:dyDescent="0.35">
      <c r="A36" s="121"/>
      <c r="B36" s="75"/>
      <c r="C36" s="150"/>
      <c r="D36" s="126"/>
      <c r="F36" s="126"/>
      <c r="H36" s="184"/>
    </row>
    <row r="37" spans="1:8" ht="15" customHeight="1" x14ac:dyDescent="0.35">
      <c r="A37" s="121"/>
      <c r="B37" s="75"/>
      <c r="C37" s="150"/>
      <c r="D37" s="126"/>
      <c r="F37" s="126"/>
      <c r="H37" s="184"/>
    </row>
    <row r="38" spans="1:8" ht="15" customHeight="1" x14ac:dyDescent="0.35">
      <c r="A38" s="121"/>
      <c r="B38" s="75"/>
      <c r="D38" s="126"/>
      <c r="F38" s="126"/>
      <c r="H38" s="184"/>
    </row>
    <row r="39" spans="1:8" ht="15" customHeight="1" x14ac:dyDescent="0.35">
      <c r="A39" s="121"/>
      <c r="B39" s="75"/>
      <c r="D39" s="126"/>
      <c r="F39" s="126"/>
      <c r="H39" s="184"/>
    </row>
    <row r="40" spans="1:8" ht="15" customHeight="1" x14ac:dyDescent="0.35">
      <c r="A40" s="121"/>
      <c r="B40" s="75"/>
      <c r="D40" s="126"/>
      <c r="F40" s="126"/>
      <c r="H40" s="184"/>
    </row>
    <row r="41" spans="1:8" ht="15" customHeight="1" x14ac:dyDescent="0.35">
      <c r="A41" s="121"/>
      <c r="B41" s="75"/>
      <c r="C41" s="139"/>
      <c r="D41" s="126"/>
      <c r="F41" s="126"/>
      <c r="H41" s="184"/>
    </row>
    <row r="42" spans="1:8" ht="15" customHeight="1" x14ac:dyDescent="0.35">
      <c r="A42" s="121"/>
      <c r="B42" s="75"/>
      <c r="C42" s="139"/>
      <c r="D42" s="126"/>
      <c r="F42" s="126"/>
      <c r="H42" s="184"/>
    </row>
    <row r="43" spans="1:8" ht="15" customHeight="1" thickBot="1" x14ac:dyDescent="0.4">
      <c r="A43" s="151"/>
      <c r="B43" s="152"/>
      <c r="C43" s="132"/>
      <c r="D43" s="153"/>
      <c r="E43" s="133"/>
      <c r="F43" s="153"/>
      <c r="G43" s="154"/>
      <c r="H43" s="185"/>
    </row>
    <row r="44" spans="1:8" ht="15" customHeight="1" thickBot="1" x14ac:dyDescent="0.4">
      <c r="A44" s="155"/>
      <c r="B44" s="156"/>
      <c r="C44" s="246" t="s">
        <v>104</v>
      </c>
      <c r="D44" s="247"/>
      <c r="E44" s="247"/>
      <c r="F44" s="247"/>
      <c r="G44" s="157"/>
      <c r="H44" s="186"/>
    </row>
    <row r="45" spans="1:8" ht="15" customHeight="1" x14ac:dyDescent="0.35">
      <c r="A45" s="73"/>
      <c r="B45" s="73"/>
    </row>
    <row r="46" spans="1:8" ht="15" customHeight="1" x14ac:dyDescent="0.35">
      <c r="A46" s="159"/>
      <c r="B46" s="160"/>
      <c r="C46" s="160"/>
      <c r="D46" s="143"/>
      <c r="E46" s="143"/>
      <c r="F46" s="143"/>
      <c r="G46" s="160"/>
      <c r="H46" s="159"/>
    </row>
    <row r="47" spans="1:8" ht="15" customHeight="1" thickBot="1" x14ac:dyDescent="0.4">
      <c r="A47" s="248" t="s">
        <v>225</v>
      </c>
      <c r="B47" s="249"/>
      <c r="C47" s="249"/>
      <c r="D47" s="249"/>
      <c r="E47" s="249"/>
      <c r="F47" s="249"/>
      <c r="G47" s="249"/>
      <c r="H47" s="249"/>
    </row>
    <row r="48" spans="1:8" ht="15" customHeight="1" x14ac:dyDescent="0.35">
      <c r="A48" s="228" t="s">
        <v>146</v>
      </c>
      <c r="B48" s="229"/>
      <c r="C48" s="229"/>
      <c r="D48" s="229"/>
      <c r="E48" s="229"/>
      <c r="F48" s="229"/>
      <c r="G48" s="229"/>
      <c r="H48" s="230"/>
    </row>
    <row r="49" spans="1:8" ht="15" customHeight="1" thickBot="1" x14ac:dyDescent="0.4">
      <c r="A49" s="231"/>
      <c r="B49" s="232"/>
      <c r="C49" s="232"/>
      <c r="D49" s="232"/>
      <c r="E49" s="232"/>
      <c r="F49" s="232"/>
      <c r="G49" s="232"/>
      <c r="H49" s="233"/>
    </row>
    <row r="50" spans="1:8" ht="15" customHeight="1" thickBot="1" x14ac:dyDescent="0.4">
      <c r="A50" s="130" t="s">
        <v>218</v>
      </c>
      <c r="B50" s="131"/>
      <c r="C50" s="132"/>
      <c r="D50" s="133"/>
      <c r="E50" s="133"/>
      <c r="F50" s="135">
        <f>+F3</f>
        <v>10</v>
      </c>
      <c r="G50" s="131"/>
      <c r="H50" s="183"/>
    </row>
    <row r="51" spans="1:8" ht="15" customHeight="1" x14ac:dyDescent="0.35">
      <c r="A51" s="234" t="s">
        <v>117</v>
      </c>
      <c r="B51" s="236" t="s">
        <v>116</v>
      </c>
      <c r="C51" s="238" t="s">
        <v>118</v>
      </c>
      <c r="D51" s="236" t="s">
        <v>119</v>
      </c>
      <c r="E51" s="240" t="s">
        <v>186</v>
      </c>
      <c r="F51" s="236" t="s">
        <v>120</v>
      </c>
      <c r="G51" s="242" t="s">
        <v>121</v>
      </c>
      <c r="H51" s="244" t="s">
        <v>122</v>
      </c>
    </row>
    <row r="52" spans="1:8" ht="15" customHeight="1" thickBot="1" x14ac:dyDescent="0.4">
      <c r="A52" s="235"/>
      <c r="B52" s="237"/>
      <c r="C52" s="239"/>
      <c r="D52" s="237"/>
      <c r="E52" s="241"/>
      <c r="F52" s="237"/>
      <c r="G52" s="243"/>
      <c r="H52" s="245"/>
    </row>
    <row r="53" spans="1:8" ht="15" customHeight="1" thickBot="1" x14ac:dyDescent="0.4">
      <c r="A53" s="155"/>
      <c r="B53" s="156"/>
      <c r="C53" s="246" t="s">
        <v>105</v>
      </c>
      <c r="D53" s="247"/>
      <c r="E53" s="247"/>
      <c r="F53" s="247"/>
      <c r="G53" s="157"/>
      <c r="H53" s="186"/>
    </row>
    <row r="54" spans="1:8" ht="15" customHeight="1" x14ac:dyDescent="0.35">
      <c r="A54" s="161"/>
      <c r="B54" s="162"/>
      <c r="C54" s="163"/>
      <c r="D54" s="164"/>
      <c r="E54" s="180"/>
      <c r="F54" s="164"/>
      <c r="G54" s="166"/>
      <c r="H54" s="188"/>
    </row>
    <row r="55" spans="1:8" ht="15" customHeight="1" x14ac:dyDescent="0.35">
      <c r="A55" s="136"/>
      <c r="B55" s="137"/>
      <c r="C55" s="119" t="s">
        <v>339</v>
      </c>
      <c r="D55" s="126"/>
      <c r="F55" s="126"/>
      <c r="H55" s="184"/>
    </row>
    <row r="56" spans="1:8" ht="15" customHeight="1" x14ac:dyDescent="0.35">
      <c r="A56" s="167" t="s">
        <v>164</v>
      </c>
      <c r="B56" s="137"/>
      <c r="C56" s="119" t="s">
        <v>162</v>
      </c>
      <c r="D56" s="126"/>
      <c r="F56" s="126"/>
      <c r="H56" s="184"/>
    </row>
    <row r="57" spans="1:8" ht="58" x14ac:dyDescent="0.35">
      <c r="A57" s="136"/>
      <c r="B57" s="137"/>
      <c r="C57" s="168" t="s">
        <v>324</v>
      </c>
      <c r="D57" s="126"/>
      <c r="F57" s="126"/>
      <c r="H57" s="184"/>
    </row>
    <row r="58" spans="1:8" s="173" customFormat="1" x14ac:dyDescent="0.35">
      <c r="A58" s="169"/>
      <c r="B58" s="126" t="s">
        <v>39</v>
      </c>
      <c r="C58" s="171" t="s">
        <v>277</v>
      </c>
      <c r="D58" s="126" t="s">
        <v>160</v>
      </c>
      <c r="E58" s="158">
        <v>3</v>
      </c>
      <c r="F58" s="126">
        <f>$F$50</f>
        <v>10</v>
      </c>
      <c r="G58" s="172"/>
      <c r="H58" s="189">
        <f>+E58*F58*G58</f>
        <v>0</v>
      </c>
    </row>
    <row r="59" spans="1:8" s="173" customFormat="1" x14ac:dyDescent="0.35">
      <c r="A59" s="169"/>
      <c r="B59" s="126"/>
      <c r="C59" s="171"/>
      <c r="D59" s="126"/>
      <c r="E59" s="158"/>
      <c r="F59" s="126"/>
      <c r="G59" s="172"/>
      <c r="H59" s="189"/>
    </row>
    <row r="60" spans="1:8" s="173" customFormat="1" x14ac:dyDescent="0.35">
      <c r="A60" s="169"/>
      <c r="B60" s="170" t="s">
        <v>258</v>
      </c>
      <c r="C60" s="171" t="s">
        <v>278</v>
      </c>
      <c r="D60" s="126" t="s">
        <v>160</v>
      </c>
      <c r="E60" s="158">
        <v>1</v>
      </c>
      <c r="F60" s="126">
        <f t="shared" ref="F60:F104" si="3">$F$50</f>
        <v>10</v>
      </c>
      <c r="G60" s="172"/>
      <c r="H60" s="189">
        <f t="shared" ref="H60:H104" si="4">+E60*F60*G60</f>
        <v>0</v>
      </c>
    </row>
    <row r="61" spans="1:8" s="173" customFormat="1" x14ac:dyDescent="0.35">
      <c r="A61" s="169"/>
      <c r="B61" s="170"/>
      <c r="C61" s="171"/>
      <c r="D61" s="126"/>
      <c r="E61" s="158"/>
      <c r="F61" s="126"/>
      <c r="G61" s="172"/>
      <c r="H61" s="189"/>
    </row>
    <row r="62" spans="1:8" s="173" customFormat="1" ht="29" x14ac:dyDescent="0.35">
      <c r="A62" s="169"/>
      <c r="B62" s="126" t="s">
        <v>40</v>
      </c>
      <c r="C62" s="171" t="s">
        <v>279</v>
      </c>
      <c r="D62" s="126" t="s">
        <v>160</v>
      </c>
      <c r="E62" s="158">
        <v>2</v>
      </c>
      <c r="F62" s="126">
        <f t="shared" si="3"/>
        <v>10</v>
      </c>
      <c r="G62" s="172"/>
      <c r="H62" s="189">
        <f t="shared" si="4"/>
        <v>0</v>
      </c>
    </row>
    <row r="63" spans="1:8" s="173" customFormat="1" x14ac:dyDescent="0.35">
      <c r="A63" s="169"/>
      <c r="B63" s="126"/>
      <c r="C63" s="171"/>
      <c r="D63" s="126"/>
      <c r="E63" s="158"/>
      <c r="F63" s="126"/>
      <c r="G63" s="172"/>
      <c r="H63" s="189"/>
    </row>
    <row r="64" spans="1:8" s="173" customFormat="1" x14ac:dyDescent="0.35">
      <c r="A64" s="127"/>
      <c r="B64" s="126" t="s">
        <v>41</v>
      </c>
      <c r="C64" s="174" t="s">
        <v>163</v>
      </c>
      <c r="D64" s="126" t="s">
        <v>160</v>
      </c>
      <c r="E64" s="158">
        <v>2</v>
      </c>
      <c r="F64" s="126">
        <f t="shared" si="3"/>
        <v>10</v>
      </c>
      <c r="G64" s="172"/>
      <c r="H64" s="189">
        <f t="shared" si="4"/>
        <v>0</v>
      </c>
    </row>
    <row r="65" spans="1:8" s="173" customFormat="1" x14ac:dyDescent="0.35">
      <c r="A65" s="127"/>
      <c r="B65" s="126"/>
      <c r="C65" s="174"/>
      <c r="D65" s="126"/>
      <c r="E65" s="158"/>
      <c r="F65" s="126"/>
      <c r="G65" s="172"/>
      <c r="H65" s="189"/>
    </row>
    <row r="66" spans="1:8" s="173" customFormat="1" ht="16.5" customHeight="1" x14ac:dyDescent="0.35">
      <c r="A66" s="127"/>
      <c r="B66" s="126" t="s">
        <v>42</v>
      </c>
      <c r="C66" s="174" t="s">
        <v>191</v>
      </c>
      <c r="D66" s="126" t="s">
        <v>160</v>
      </c>
      <c r="E66" s="158">
        <v>2</v>
      </c>
      <c r="F66" s="126">
        <f t="shared" si="3"/>
        <v>10</v>
      </c>
      <c r="G66" s="172"/>
      <c r="H66" s="189">
        <f t="shared" si="4"/>
        <v>0</v>
      </c>
    </row>
    <row r="67" spans="1:8" s="173" customFormat="1" ht="16.5" customHeight="1" x14ac:dyDescent="0.35">
      <c r="A67" s="127"/>
      <c r="B67" s="126"/>
      <c r="C67" s="168"/>
      <c r="D67" s="126"/>
      <c r="E67" s="158"/>
      <c r="F67" s="126"/>
      <c r="G67" s="172"/>
      <c r="H67" s="189"/>
    </row>
    <row r="68" spans="1:8" s="173" customFormat="1" x14ac:dyDescent="0.35">
      <c r="A68" s="127"/>
      <c r="B68" s="126" t="s">
        <v>310</v>
      </c>
      <c r="C68" s="171" t="s">
        <v>280</v>
      </c>
      <c r="D68" s="126" t="s">
        <v>160</v>
      </c>
      <c r="E68" s="158">
        <v>2</v>
      </c>
      <c r="F68" s="126">
        <f t="shared" si="3"/>
        <v>10</v>
      </c>
      <c r="G68" s="172"/>
      <c r="H68" s="189">
        <f t="shared" si="4"/>
        <v>0</v>
      </c>
    </row>
    <row r="69" spans="1:8" s="173" customFormat="1" x14ac:dyDescent="0.35">
      <c r="A69" s="127"/>
      <c r="B69" s="126"/>
      <c r="C69" s="171"/>
      <c r="D69" s="126"/>
      <c r="E69" s="158"/>
      <c r="F69" s="126"/>
      <c r="G69" s="172"/>
      <c r="H69" s="189"/>
    </row>
    <row r="70" spans="1:8" s="173" customFormat="1" x14ac:dyDescent="0.35">
      <c r="A70" s="127"/>
      <c r="B70" s="126" t="s">
        <v>13</v>
      </c>
      <c r="C70" s="171" t="s">
        <v>281</v>
      </c>
      <c r="D70" s="126" t="s">
        <v>160</v>
      </c>
      <c r="E70" s="158">
        <v>2</v>
      </c>
      <c r="F70" s="126">
        <f t="shared" si="3"/>
        <v>10</v>
      </c>
      <c r="G70" s="172"/>
      <c r="H70" s="189">
        <f t="shared" si="4"/>
        <v>0</v>
      </c>
    </row>
    <row r="71" spans="1:8" s="173" customFormat="1" x14ac:dyDescent="0.35">
      <c r="A71" s="127"/>
      <c r="B71" s="126"/>
      <c r="C71" s="171"/>
      <c r="D71" s="126"/>
      <c r="E71" s="158"/>
      <c r="F71" s="126"/>
      <c r="G71" s="172"/>
      <c r="H71" s="189"/>
    </row>
    <row r="72" spans="1:8" s="173" customFormat="1" x14ac:dyDescent="0.35">
      <c r="A72" s="127"/>
      <c r="B72" s="126" t="s">
        <v>43</v>
      </c>
      <c r="C72" s="171" t="s">
        <v>282</v>
      </c>
      <c r="D72" s="126" t="s">
        <v>160</v>
      </c>
      <c r="E72" s="158">
        <v>2</v>
      </c>
      <c r="F72" s="126">
        <f t="shared" si="3"/>
        <v>10</v>
      </c>
      <c r="G72" s="172"/>
      <c r="H72" s="189">
        <f t="shared" si="4"/>
        <v>0</v>
      </c>
    </row>
    <row r="73" spans="1:8" s="173" customFormat="1" x14ac:dyDescent="0.35">
      <c r="A73" s="127"/>
      <c r="B73" s="126"/>
      <c r="C73" s="171"/>
      <c r="D73" s="126"/>
      <c r="E73" s="158"/>
      <c r="F73" s="126"/>
      <c r="G73" s="172"/>
      <c r="H73" s="189"/>
    </row>
    <row r="74" spans="1:8" s="173" customFormat="1" x14ac:dyDescent="0.35">
      <c r="A74" s="127"/>
      <c r="B74" s="126" t="s">
        <v>44</v>
      </c>
      <c r="C74" s="174" t="s">
        <v>283</v>
      </c>
      <c r="D74" s="126" t="s">
        <v>160</v>
      </c>
      <c r="E74" s="158">
        <v>2</v>
      </c>
      <c r="F74" s="126">
        <f t="shared" si="3"/>
        <v>10</v>
      </c>
      <c r="G74" s="172"/>
      <c r="H74" s="189">
        <f t="shared" si="4"/>
        <v>0</v>
      </c>
    </row>
    <row r="75" spans="1:8" s="173" customFormat="1" x14ac:dyDescent="0.35">
      <c r="A75" s="127"/>
      <c r="B75" s="126"/>
      <c r="C75" s="174"/>
      <c r="D75" s="126"/>
      <c r="E75" s="158"/>
      <c r="F75" s="126"/>
      <c r="G75" s="172"/>
      <c r="H75" s="189"/>
    </row>
    <row r="76" spans="1:8" s="173" customFormat="1" x14ac:dyDescent="0.35">
      <c r="A76" s="127"/>
      <c r="B76" s="126" t="s">
        <v>45</v>
      </c>
      <c r="C76" s="174" t="s">
        <v>284</v>
      </c>
      <c r="D76" s="126" t="s">
        <v>160</v>
      </c>
      <c r="E76" s="158">
        <v>2</v>
      </c>
      <c r="F76" s="126">
        <f t="shared" si="3"/>
        <v>10</v>
      </c>
      <c r="G76" s="172"/>
      <c r="H76" s="189">
        <f t="shared" si="4"/>
        <v>0</v>
      </c>
    </row>
    <row r="77" spans="1:8" s="173" customFormat="1" x14ac:dyDescent="0.35">
      <c r="A77" s="127"/>
      <c r="B77" s="126"/>
      <c r="C77" s="168"/>
      <c r="D77" s="126"/>
      <c r="E77" s="158"/>
      <c r="F77" s="126"/>
      <c r="G77" s="172"/>
      <c r="H77" s="189"/>
    </row>
    <row r="78" spans="1:8" s="173" customFormat="1" x14ac:dyDescent="0.35">
      <c r="A78" s="127"/>
      <c r="B78" s="126" t="s">
        <v>46</v>
      </c>
      <c r="C78" s="171" t="s">
        <v>285</v>
      </c>
      <c r="D78" s="126" t="s">
        <v>160</v>
      </c>
      <c r="E78" s="158">
        <v>2</v>
      </c>
      <c r="F78" s="126">
        <f t="shared" si="3"/>
        <v>10</v>
      </c>
      <c r="G78" s="172"/>
      <c r="H78" s="189">
        <f t="shared" si="4"/>
        <v>0</v>
      </c>
    </row>
    <row r="79" spans="1:8" s="173" customFormat="1" x14ac:dyDescent="0.35">
      <c r="A79" s="127"/>
      <c r="B79" s="126"/>
      <c r="C79" s="171"/>
      <c r="D79" s="126"/>
      <c r="E79" s="158"/>
      <c r="F79" s="126"/>
      <c r="G79" s="172"/>
      <c r="H79" s="189"/>
    </row>
    <row r="80" spans="1:8" s="173" customFormat="1" x14ac:dyDescent="0.35">
      <c r="A80" s="127"/>
      <c r="B80" s="126" t="s">
        <v>47</v>
      </c>
      <c r="C80" s="171" t="s">
        <v>286</v>
      </c>
      <c r="D80" s="126" t="s">
        <v>160</v>
      </c>
      <c r="E80" s="158">
        <v>2</v>
      </c>
      <c r="F80" s="126">
        <f t="shared" si="3"/>
        <v>10</v>
      </c>
      <c r="G80" s="172"/>
      <c r="H80" s="189">
        <f t="shared" si="4"/>
        <v>0</v>
      </c>
    </row>
    <row r="81" spans="1:8" s="173" customFormat="1" x14ac:dyDescent="0.35">
      <c r="A81" s="127"/>
      <c r="B81" s="126"/>
      <c r="C81" s="171"/>
      <c r="D81" s="126"/>
      <c r="E81" s="158"/>
      <c r="F81" s="126"/>
      <c r="G81" s="172"/>
      <c r="H81" s="189"/>
    </row>
    <row r="82" spans="1:8" s="173" customFormat="1" x14ac:dyDescent="0.35">
      <c r="A82" s="127"/>
      <c r="B82" s="126" t="s">
        <v>48</v>
      </c>
      <c r="C82" s="171" t="s">
        <v>287</v>
      </c>
      <c r="D82" s="126" t="s">
        <v>160</v>
      </c>
      <c r="E82" s="158">
        <v>2</v>
      </c>
      <c r="F82" s="126">
        <f t="shared" si="3"/>
        <v>10</v>
      </c>
      <c r="G82" s="172"/>
      <c r="H82" s="189">
        <f t="shared" si="4"/>
        <v>0</v>
      </c>
    </row>
    <row r="83" spans="1:8" s="173" customFormat="1" x14ac:dyDescent="0.35">
      <c r="A83" s="127"/>
      <c r="B83" s="126"/>
      <c r="C83" s="171"/>
      <c r="D83" s="126"/>
      <c r="E83" s="158"/>
      <c r="F83" s="126"/>
      <c r="G83" s="172"/>
      <c r="H83" s="189"/>
    </row>
    <row r="84" spans="1:8" s="173" customFormat="1" x14ac:dyDescent="0.35">
      <c r="A84" s="169"/>
      <c r="B84" s="126" t="s">
        <v>49</v>
      </c>
      <c r="C84" s="174" t="s">
        <v>288</v>
      </c>
      <c r="D84" s="126" t="s">
        <v>160</v>
      </c>
      <c r="E84" s="158">
        <v>2</v>
      </c>
      <c r="F84" s="126">
        <f t="shared" si="3"/>
        <v>10</v>
      </c>
      <c r="G84" s="172"/>
      <c r="H84" s="189">
        <f t="shared" si="4"/>
        <v>0</v>
      </c>
    </row>
    <row r="85" spans="1:8" s="173" customFormat="1" x14ac:dyDescent="0.35">
      <c r="A85" s="169"/>
      <c r="B85" s="126"/>
      <c r="C85" s="174"/>
      <c r="D85" s="126"/>
      <c r="E85" s="158"/>
      <c r="F85" s="126"/>
      <c r="G85" s="172"/>
      <c r="H85" s="189"/>
    </row>
    <row r="86" spans="1:8" s="173" customFormat="1" ht="16.5" customHeight="1" x14ac:dyDescent="0.35">
      <c r="A86" s="169"/>
      <c r="B86" s="126" t="s">
        <v>50</v>
      </c>
      <c r="C86" s="174" t="s">
        <v>289</v>
      </c>
      <c r="D86" s="126" t="s">
        <v>160</v>
      </c>
      <c r="E86" s="158">
        <v>2</v>
      </c>
      <c r="F86" s="126">
        <f t="shared" si="3"/>
        <v>10</v>
      </c>
      <c r="G86" s="172"/>
      <c r="H86" s="189">
        <f t="shared" si="4"/>
        <v>0</v>
      </c>
    </row>
    <row r="87" spans="1:8" s="173" customFormat="1" ht="16.5" customHeight="1" x14ac:dyDescent="0.35">
      <c r="A87" s="169"/>
      <c r="B87" s="126"/>
      <c r="C87" s="168"/>
      <c r="D87" s="126"/>
      <c r="E87" s="158"/>
      <c r="F87" s="126"/>
      <c r="G87" s="172"/>
      <c r="H87" s="189"/>
    </row>
    <row r="88" spans="1:8" s="173" customFormat="1" x14ac:dyDescent="0.35">
      <c r="A88" s="127"/>
      <c r="B88" s="126" t="s">
        <v>51</v>
      </c>
      <c r="C88" s="171" t="s">
        <v>290</v>
      </c>
      <c r="D88" s="126" t="s">
        <v>160</v>
      </c>
      <c r="E88" s="158">
        <v>2</v>
      </c>
      <c r="F88" s="126">
        <f t="shared" si="3"/>
        <v>10</v>
      </c>
      <c r="G88" s="172"/>
      <c r="H88" s="189">
        <f t="shared" si="4"/>
        <v>0</v>
      </c>
    </row>
    <row r="89" spans="1:8" s="173" customFormat="1" x14ac:dyDescent="0.35">
      <c r="A89" s="127"/>
      <c r="B89" s="126"/>
      <c r="C89" s="171"/>
      <c r="D89" s="126"/>
      <c r="E89" s="158"/>
      <c r="F89" s="126"/>
      <c r="G89" s="172"/>
      <c r="H89" s="189"/>
    </row>
    <row r="90" spans="1:8" s="173" customFormat="1" x14ac:dyDescent="0.35">
      <c r="A90" s="127"/>
      <c r="B90" s="126" t="s">
        <v>52</v>
      </c>
      <c r="C90" s="171" t="s">
        <v>291</v>
      </c>
      <c r="D90" s="126" t="s">
        <v>160</v>
      </c>
      <c r="E90" s="158">
        <v>2</v>
      </c>
      <c r="F90" s="126">
        <f t="shared" si="3"/>
        <v>10</v>
      </c>
      <c r="G90" s="172"/>
      <c r="H90" s="189">
        <f t="shared" si="4"/>
        <v>0</v>
      </c>
    </row>
    <row r="91" spans="1:8" s="173" customFormat="1" x14ac:dyDescent="0.35">
      <c r="A91" s="127"/>
      <c r="B91" s="126"/>
      <c r="C91" s="171"/>
      <c r="D91" s="126"/>
      <c r="E91" s="158"/>
      <c r="F91" s="126"/>
      <c r="G91" s="172"/>
      <c r="H91" s="189"/>
    </row>
    <row r="92" spans="1:8" s="173" customFormat="1" x14ac:dyDescent="0.35">
      <c r="A92" s="169"/>
      <c r="B92" s="126" t="s">
        <v>292</v>
      </c>
      <c r="C92" s="171" t="s">
        <v>293</v>
      </c>
      <c r="D92" s="126" t="s">
        <v>160</v>
      </c>
      <c r="E92" s="158">
        <v>2</v>
      </c>
      <c r="F92" s="126">
        <f t="shared" si="3"/>
        <v>10</v>
      </c>
      <c r="G92" s="172"/>
      <c r="H92" s="189">
        <f t="shared" si="4"/>
        <v>0</v>
      </c>
    </row>
    <row r="93" spans="1:8" s="173" customFormat="1" x14ac:dyDescent="0.35">
      <c r="A93" s="169"/>
      <c r="B93" s="126"/>
      <c r="C93" s="171"/>
      <c r="D93" s="126"/>
      <c r="E93" s="158"/>
      <c r="F93" s="126"/>
      <c r="G93" s="172"/>
      <c r="H93" s="189"/>
    </row>
    <row r="94" spans="1:8" s="173" customFormat="1" x14ac:dyDescent="0.35">
      <c r="A94" s="127"/>
      <c r="B94" s="126" t="s">
        <v>53</v>
      </c>
      <c r="C94" s="171" t="s">
        <v>294</v>
      </c>
      <c r="D94" s="126" t="s">
        <v>160</v>
      </c>
      <c r="E94" s="158">
        <v>2</v>
      </c>
      <c r="F94" s="126">
        <f t="shared" si="3"/>
        <v>10</v>
      </c>
      <c r="G94" s="172"/>
      <c r="H94" s="189">
        <f t="shared" si="4"/>
        <v>0</v>
      </c>
    </row>
    <row r="95" spans="1:8" s="173" customFormat="1" x14ac:dyDescent="0.35">
      <c r="A95" s="127"/>
      <c r="B95" s="126"/>
      <c r="C95" s="171"/>
      <c r="D95" s="126"/>
      <c r="E95" s="158"/>
      <c r="F95" s="126"/>
      <c r="G95" s="172"/>
      <c r="H95" s="189"/>
    </row>
    <row r="96" spans="1:8" s="173" customFormat="1" x14ac:dyDescent="0.35">
      <c r="A96" s="127"/>
      <c r="B96" s="126" t="s">
        <v>54</v>
      </c>
      <c r="C96" s="171" t="s">
        <v>295</v>
      </c>
      <c r="D96" s="126" t="s">
        <v>160</v>
      </c>
      <c r="E96" s="158">
        <v>2</v>
      </c>
      <c r="F96" s="126">
        <f t="shared" si="3"/>
        <v>10</v>
      </c>
      <c r="G96" s="172"/>
      <c r="H96" s="189">
        <f t="shared" si="4"/>
        <v>0</v>
      </c>
    </row>
    <row r="97" spans="1:8" s="173" customFormat="1" x14ac:dyDescent="0.35">
      <c r="A97" s="127"/>
      <c r="B97" s="126"/>
      <c r="C97" s="171"/>
      <c r="D97" s="126"/>
      <c r="E97" s="158"/>
      <c r="F97" s="126"/>
      <c r="G97" s="172"/>
      <c r="H97" s="189"/>
    </row>
    <row r="98" spans="1:8" s="173" customFormat="1" x14ac:dyDescent="0.35">
      <c r="A98" s="127"/>
      <c r="B98" s="126" t="s">
        <v>55</v>
      </c>
      <c r="C98" s="171" t="s">
        <v>296</v>
      </c>
      <c r="D98" s="126" t="s">
        <v>160</v>
      </c>
      <c r="E98" s="158">
        <v>2</v>
      </c>
      <c r="F98" s="126">
        <f t="shared" si="3"/>
        <v>10</v>
      </c>
      <c r="G98" s="172"/>
      <c r="H98" s="189">
        <f t="shared" si="4"/>
        <v>0</v>
      </c>
    </row>
    <row r="99" spans="1:8" s="173" customFormat="1" x14ac:dyDescent="0.35">
      <c r="A99" s="127"/>
      <c r="B99" s="126"/>
      <c r="C99" s="171"/>
      <c r="D99" s="126"/>
      <c r="E99" s="158"/>
      <c r="F99" s="126"/>
      <c r="G99" s="172"/>
      <c r="H99" s="189"/>
    </row>
    <row r="100" spans="1:8" s="173" customFormat="1" x14ac:dyDescent="0.35">
      <c r="A100" s="169"/>
      <c r="B100" s="126" t="s">
        <v>56</v>
      </c>
      <c r="C100" s="171" t="s">
        <v>297</v>
      </c>
      <c r="D100" s="126" t="s">
        <v>160</v>
      </c>
      <c r="E100" s="158">
        <v>2</v>
      </c>
      <c r="F100" s="126">
        <f t="shared" si="3"/>
        <v>10</v>
      </c>
      <c r="G100" s="172"/>
      <c r="H100" s="189">
        <f t="shared" si="4"/>
        <v>0</v>
      </c>
    </row>
    <row r="101" spans="1:8" s="173" customFormat="1" x14ac:dyDescent="0.35">
      <c r="A101" s="169"/>
      <c r="B101" s="126"/>
      <c r="C101" s="171"/>
      <c r="D101" s="126"/>
      <c r="E101" s="158"/>
      <c r="F101" s="126"/>
      <c r="G101" s="172"/>
      <c r="H101" s="189"/>
    </row>
    <row r="102" spans="1:8" s="173" customFormat="1" ht="17.25" customHeight="1" x14ac:dyDescent="0.35">
      <c r="A102" s="127"/>
      <c r="B102" s="126" t="s">
        <v>57</v>
      </c>
      <c r="C102" s="171" t="s">
        <v>298</v>
      </c>
      <c r="D102" s="126" t="s">
        <v>160</v>
      </c>
      <c r="E102" s="158">
        <v>2</v>
      </c>
      <c r="F102" s="126">
        <f t="shared" si="3"/>
        <v>10</v>
      </c>
      <c r="G102" s="172"/>
      <c r="H102" s="189">
        <f t="shared" si="4"/>
        <v>0</v>
      </c>
    </row>
    <row r="103" spans="1:8" s="173" customFormat="1" ht="17.25" customHeight="1" x14ac:dyDescent="0.35">
      <c r="A103" s="127"/>
      <c r="B103" s="126"/>
      <c r="C103" s="171"/>
      <c r="D103" s="126"/>
      <c r="E103" s="158"/>
      <c r="F103" s="126"/>
      <c r="G103" s="172"/>
      <c r="H103" s="189"/>
    </row>
    <row r="104" spans="1:8" s="173" customFormat="1" x14ac:dyDescent="0.35">
      <c r="A104" s="127"/>
      <c r="B104" s="126" t="s">
        <v>58</v>
      </c>
      <c r="C104" s="171" t="s">
        <v>299</v>
      </c>
      <c r="D104" s="126" t="s">
        <v>160</v>
      </c>
      <c r="E104" s="158">
        <v>2</v>
      </c>
      <c r="F104" s="126">
        <f t="shared" si="3"/>
        <v>10</v>
      </c>
      <c r="G104" s="172"/>
      <c r="H104" s="189">
        <f t="shared" si="4"/>
        <v>0</v>
      </c>
    </row>
    <row r="105" spans="1:8" x14ac:dyDescent="0.35">
      <c r="A105" s="121"/>
      <c r="B105" s="75"/>
      <c r="D105" s="126"/>
      <c r="F105" s="126"/>
      <c r="H105" s="184"/>
    </row>
    <row r="106" spans="1:8" x14ac:dyDescent="0.35">
      <c r="A106" s="136"/>
      <c r="B106" s="137"/>
      <c r="D106" s="126"/>
      <c r="F106" s="126"/>
      <c r="H106" s="184"/>
    </row>
    <row r="107" spans="1:8" ht="15" customHeight="1" x14ac:dyDescent="0.35">
      <c r="A107" s="121"/>
      <c r="B107" s="75"/>
      <c r="D107" s="126"/>
      <c r="F107" s="126"/>
      <c r="H107" s="184"/>
    </row>
    <row r="108" spans="1:8" ht="15" customHeight="1" thickBot="1" x14ac:dyDescent="0.4">
      <c r="A108" s="151"/>
      <c r="B108" s="152"/>
      <c r="C108" s="132"/>
      <c r="D108" s="153"/>
      <c r="E108" s="133"/>
      <c r="F108" s="153"/>
      <c r="G108" s="154"/>
      <c r="H108" s="185"/>
    </row>
    <row r="109" spans="1:8" ht="15" customHeight="1" thickBot="1" x14ac:dyDescent="0.4">
      <c r="A109" s="155"/>
      <c r="B109" s="156"/>
      <c r="C109" s="246" t="s">
        <v>104</v>
      </c>
      <c r="D109" s="247"/>
      <c r="E109" s="247"/>
      <c r="F109" s="247"/>
      <c r="G109" s="157"/>
      <c r="H109" s="186"/>
    </row>
    <row r="110" spans="1:8" ht="15" customHeight="1" x14ac:dyDescent="0.35">
      <c r="A110" s="248" t="s">
        <v>226</v>
      </c>
      <c r="B110" s="249"/>
      <c r="C110" s="249"/>
      <c r="D110" s="249"/>
      <c r="E110" s="249"/>
      <c r="F110" s="249"/>
      <c r="G110" s="249"/>
      <c r="H110" s="249"/>
    </row>
    <row r="111" spans="1:8" ht="15" customHeight="1" thickBot="1" x14ac:dyDescent="0.4">
      <c r="A111" s="248"/>
      <c r="B111" s="249"/>
      <c r="C111" s="249"/>
      <c r="D111" s="249"/>
      <c r="E111" s="249"/>
      <c r="F111" s="249"/>
      <c r="G111" s="249"/>
      <c r="H111" s="249"/>
    </row>
    <row r="112" spans="1:8" ht="15" customHeight="1" x14ac:dyDescent="0.35">
      <c r="A112" s="228" t="s">
        <v>146</v>
      </c>
      <c r="B112" s="229"/>
      <c r="C112" s="229"/>
      <c r="D112" s="229"/>
      <c r="E112" s="229"/>
      <c r="F112" s="229"/>
      <c r="G112" s="229"/>
      <c r="H112" s="230"/>
    </row>
    <row r="113" spans="1:8" ht="15" customHeight="1" thickBot="1" x14ac:dyDescent="0.4">
      <c r="A113" s="231"/>
      <c r="B113" s="232"/>
      <c r="C113" s="232"/>
      <c r="D113" s="232"/>
      <c r="E113" s="232"/>
      <c r="F113" s="232"/>
      <c r="G113" s="232"/>
      <c r="H113" s="233"/>
    </row>
    <row r="114" spans="1:8" ht="15" customHeight="1" thickBot="1" x14ac:dyDescent="0.4">
      <c r="A114" s="130" t="s">
        <v>218</v>
      </c>
      <c r="B114" s="131"/>
      <c r="C114" s="132"/>
      <c r="D114" s="133"/>
      <c r="E114" s="133"/>
      <c r="F114" s="135">
        <f>+F3</f>
        <v>10</v>
      </c>
      <c r="G114" s="131"/>
      <c r="H114" s="183"/>
    </row>
    <row r="115" spans="1:8" ht="15" customHeight="1" x14ac:dyDescent="0.35">
      <c r="A115" s="234" t="s">
        <v>117</v>
      </c>
      <c r="B115" s="236" t="s">
        <v>116</v>
      </c>
      <c r="C115" s="238" t="s">
        <v>118</v>
      </c>
      <c r="D115" s="236" t="s">
        <v>119</v>
      </c>
      <c r="E115" s="240" t="s">
        <v>186</v>
      </c>
      <c r="F115" s="236" t="s">
        <v>120</v>
      </c>
      <c r="G115" s="242" t="s">
        <v>121</v>
      </c>
      <c r="H115" s="244" t="s">
        <v>122</v>
      </c>
    </row>
    <row r="116" spans="1:8" ht="15" customHeight="1" thickBot="1" x14ac:dyDescent="0.4">
      <c r="A116" s="235"/>
      <c r="B116" s="237"/>
      <c r="C116" s="239"/>
      <c r="D116" s="237"/>
      <c r="E116" s="241"/>
      <c r="F116" s="237"/>
      <c r="G116" s="243"/>
      <c r="H116" s="245"/>
    </row>
    <row r="117" spans="1:8" ht="15" customHeight="1" thickBot="1" x14ac:dyDescent="0.4">
      <c r="A117" s="155"/>
      <c r="B117" s="156"/>
      <c r="C117" s="246" t="s">
        <v>105</v>
      </c>
      <c r="D117" s="247"/>
      <c r="E117" s="247"/>
      <c r="F117" s="247"/>
      <c r="G117" s="157"/>
      <c r="H117" s="186"/>
    </row>
    <row r="118" spans="1:8" x14ac:dyDescent="0.35">
      <c r="A118" s="121"/>
      <c r="B118" s="75"/>
      <c r="D118" s="125"/>
      <c r="E118" s="164"/>
      <c r="F118" s="164"/>
      <c r="H118" s="184"/>
    </row>
    <row r="119" spans="1:8" ht="15" customHeight="1" x14ac:dyDescent="0.35">
      <c r="A119" s="136" t="s">
        <v>166</v>
      </c>
      <c r="B119" s="137"/>
      <c r="C119" s="119" t="s">
        <v>59</v>
      </c>
      <c r="D119" s="125"/>
      <c r="E119" s="126"/>
      <c r="F119" s="126"/>
      <c r="H119" s="184"/>
    </row>
    <row r="120" spans="1:8" x14ac:dyDescent="0.35">
      <c r="A120" s="136"/>
      <c r="B120" s="137"/>
      <c r="C120" s="119"/>
      <c r="D120" s="125"/>
      <c r="E120" s="126"/>
      <c r="F120" s="126"/>
      <c r="H120" s="184"/>
    </row>
    <row r="121" spans="1:8" x14ac:dyDescent="0.35">
      <c r="A121" s="121"/>
      <c r="B121" s="75">
        <v>3.1</v>
      </c>
      <c r="C121" s="119" t="s">
        <v>341</v>
      </c>
      <c r="D121" s="125"/>
      <c r="E121" s="126"/>
      <c r="F121" s="126"/>
      <c r="H121" s="184"/>
    </row>
    <row r="122" spans="1:8" ht="43.5" x14ac:dyDescent="0.35">
      <c r="A122" s="121"/>
      <c r="B122" s="75" t="s">
        <v>314</v>
      </c>
      <c r="C122" s="13" t="s">
        <v>340</v>
      </c>
      <c r="D122" s="125" t="s">
        <v>160</v>
      </c>
      <c r="E122" s="126">
        <v>21</v>
      </c>
      <c r="F122" s="126"/>
      <c r="H122" s="184">
        <f>E122*G122</f>
        <v>0</v>
      </c>
    </row>
    <row r="123" spans="1:8" x14ac:dyDescent="0.35">
      <c r="A123" s="121"/>
      <c r="B123" s="75"/>
      <c r="D123" s="125"/>
      <c r="E123" s="126"/>
      <c r="F123" s="126"/>
      <c r="H123" s="184"/>
    </row>
    <row r="124" spans="1:8" x14ac:dyDescent="0.35">
      <c r="A124" s="121"/>
      <c r="B124" s="75">
        <v>3.2</v>
      </c>
      <c r="C124" s="119" t="s">
        <v>341</v>
      </c>
      <c r="D124" s="125"/>
      <c r="E124" s="126"/>
      <c r="F124" s="126"/>
      <c r="H124" s="184"/>
    </row>
    <row r="125" spans="1:8" x14ac:dyDescent="0.35">
      <c r="A125" s="121"/>
      <c r="B125" s="75" t="s">
        <v>60</v>
      </c>
      <c r="C125" s="13" t="s">
        <v>311</v>
      </c>
      <c r="D125" s="125" t="s">
        <v>38</v>
      </c>
      <c r="E125" s="126">
        <v>21</v>
      </c>
      <c r="F125" s="126"/>
      <c r="H125" s="184">
        <f>E125*G125</f>
        <v>0</v>
      </c>
    </row>
    <row r="126" spans="1:8" x14ac:dyDescent="0.35">
      <c r="A126" s="121"/>
      <c r="B126" s="75"/>
      <c r="D126" s="125"/>
      <c r="E126" s="126"/>
      <c r="F126" s="126"/>
      <c r="H126" s="184"/>
    </row>
    <row r="127" spans="1:8" x14ac:dyDescent="0.35">
      <c r="A127" s="121"/>
      <c r="B127" s="75">
        <v>3.3</v>
      </c>
      <c r="C127" t="s">
        <v>165</v>
      </c>
      <c r="D127" s="125"/>
      <c r="E127" s="126"/>
      <c r="F127" s="126"/>
      <c r="H127" s="184"/>
    </row>
    <row r="128" spans="1:8" ht="29" x14ac:dyDescent="0.35">
      <c r="A128" s="121"/>
      <c r="B128" s="75" t="s">
        <v>61</v>
      </c>
      <c r="C128" s="13" t="s">
        <v>312</v>
      </c>
      <c r="D128" s="125" t="s">
        <v>38</v>
      </c>
      <c r="E128" s="126">
        <v>1</v>
      </c>
      <c r="F128" s="126"/>
      <c r="H128" s="184">
        <f>E128*G128</f>
        <v>0</v>
      </c>
    </row>
    <row r="129" spans="1:8" x14ac:dyDescent="0.35">
      <c r="A129" s="121"/>
      <c r="B129" s="75"/>
      <c r="D129" s="125"/>
      <c r="E129" s="126"/>
      <c r="F129" s="126"/>
      <c r="H129" s="184"/>
    </row>
    <row r="130" spans="1:8" x14ac:dyDescent="0.35">
      <c r="A130" s="121"/>
      <c r="B130" s="75">
        <v>3.4</v>
      </c>
      <c r="C130" t="s">
        <v>165</v>
      </c>
      <c r="D130" s="125"/>
      <c r="E130" s="126"/>
      <c r="F130" s="126"/>
      <c r="H130" s="184"/>
    </row>
    <row r="131" spans="1:8" x14ac:dyDescent="0.35">
      <c r="A131" s="121"/>
      <c r="B131" s="75" t="s">
        <v>62</v>
      </c>
      <c r="C131" s="122" t="s">
        <v>313</v>
      </c>
      <c r="D131" s="125" t="s">
        <v>38</v>
      </c>
      <c r="E131" s="126">
        <v>1</v>
      </c>
      <c r="F131" s="126"/>
      <c r="H131" s="184">
        <f>E131*G131</f>
        <v>0</v>
      </c>
    </row>
    <row r="132" spans="1:8" x14ac:dyDescent="0.35">
      <c r="A132" s="121"/>
      <c r="B132" s="75"/>
      <c r="D132" s="125"/>
      <c r="E132" s="126"/>
      <c r="F132" s="126"/>
      <c r="H132" s="184"/>
    </row>
    <row r="133" spans="1:8" ht="29" x14ac:dyDescent="0.35">
      <c r="A133" s="121"/>
      <c r="B133" s="75">
        <v>3.5</v>
      </c>
      <c r="C133" s="13" t="s">
        <v>342</v>
      </c>
      <c r="D133" s="125" t="s">
        <v>38</v>
      </c>
      <c r="E133" s="126">
        <v>21</v>
      </c>
      <c r="F133" s="126"/>
      <c r="H133" s="184"/>
    </row>
    <row r="134" spans="1:8" x14ac:dyDescent="0.35">
      <c r="A134" s="121"/>
      <c r="B134" s="75"/>
      <c r="C134" s="13"/>
      <c r="D134" s="125"/>
      <c r="E134" s="126"/>
      <c r="F134" s="126"/>
      <c r="H134" s="184"/>
    </row>
    <row r="135" spans="1:8" x14ac:dyDescent="0.35">
      <c r="A135" s="121"/>
      <c r="B135" s="75"/>
      <c r="C135" s="13"/>
      <c r="D135" s="125"/>
      <c r="E135" s="126"/>
      <c r="F135" s="126"/>
      <c r="H135" s="184"/>
    </row>
    <row r="136" spans="1:8" x14ac:dyDescent="0.35">
      <c r="A136" s="136" t="s">
        <v>300</v>
      </c>
      <c r="B136" s="137"/>
      <c r="C136" s="119" t="s">
        <v>351</v>
      </c>
      <c r="D136" s="125"/>
      <c r="E136" s="126"/>
      <c r="F136" s="126"/>
      <c r="H136" s="184"/>
    </row>
    <row r="137" spans="1:8" ht="46.5" customHeight="1" x14ac:dyDescent="0.35">
      <c r="A137" s="121"/>
      <c r="B137" s="75">
        <v>4.0999999999999996</v>
      </c>
      <c r="C137" s="196" t="s">
        <v>345</v>
      </c>
      <c r="D137" s="125" t="s">
        <v>38</v>
      </c>
      <c r="E137" s="126">
        <v>5</v>
      </c>
      <c r="F137" s="126"/>
      <c r="H137" s="184">
        <f>E137*G137</f>
        <v>0</v>
      </c>
    </row>
    <row r="138" spans="1:8" x14ac:dyDescent="0.35">
      <c r="A138" s="121"/>
      <c r="B138" s="75"/>
      <c r="C138" s="120"/>
      <c r="D138" s="125"/>
      <c r="E138" s="126"/>
      <c r="F138" s="126"/>
      <c r="H138" s="184"/>
    </row>
    <row r="139" spans="1:8" ht="43.5" x14ac:dyDescent="0.35">
      <c r="A139" s="121"/>
      <c r="B139" s="75">
        <v>4.2</v>
      </c>
      <c r="C139" s="13" t="s">
        <v>346</v>
      </c>
      <c r="D139" s="125" t="s">
        <v>38</v>
      </c>
      <c r="E139" s="126">
        <v>5</v>
      </c>
      <c r="F139" s="126"/>
      <c r="H139" s="184">
        <f t="shared" ref="H139:H145" si="5">E139*G139</f>
        <v>0</v>
      </c>
    </row>
    <row r="140" spans="1:8" ht="15" customHeight="1" x14ac:dyDescent="0.35">
      <c r="A140" s="121"/>
      <c r="B140" s="75"/>
      <c r="C140" s="120"/>
      <c r="D140" s="125"/>
      <c r="E140" s="126"/>
      <c r="F140" s="126"/>
      <c r="H140" s="184"/>
    </row>
    <row r="141" spans="1:8" ht="29" x14ac:dyDescent="0.35">
      <c r="A141" s="121"/>
      <c r="B141" s="75">
        <v>4.3</v>
      </c>
      <c r="C141" s="13" t="s">
        <v>347</v>
      </c>
      <c r="D141" s="125" t="s">
        <v>38</v>
      </c>
      <c r="E141" s="126">
        <v>5</v>
      </c>
      <c r="F141" s="126"/>
      <c r="H141" s="184">
        <f t="shared" si="5"/>
        <v>0</v>
      </c>
    </row>
    <row r="142" spans="1:8" ht="15" customHeight="1" x14ac:dyDescent="0.35">
      <c r="A142" s="121"/>
      <c r="B142" s="75"/>
      <c r="C142" s="13"/>
      <c r="D142" s="125"/>
      <c r="E142" s="126"/>
      <c r="F142" s="126"/>
      <c r="H142" s="184"/>
    </row>
    <row r="143" spans="1:8" ht="43.5" x14ac:dyDescent="0.35">
      <c r="A143" s="121"/>
      <c r="B143" s="75">
        <v>4.4000000000000004</v>
      </c>
      <c r="C143" s="13" t="s">
        <v>348</v>
      </c>
      <c r="D143" s="125" t="s">
        <v>38</v>
      </c>
      <c r="E143" s="126">
        <v>10</v>
      </c>
      <c r="F143" s="126"/>
      <c r="H143" s="184">
        <f t="shared" si="5"/>
        <v>0</v>
      </c>
    </row>
    <row r="144" spans="1:8" ht="15" customHeight="1" x14ac:dyDescent="0.35">
      <c r="A144" s="121"/>
      <c r="B144" s="75"/>
      <c r="C144" s="13"/>
      <c r="D144" s="125"/>
      <c r="E144" s="126"/>
      <c r="F144" s="126"/>
      <c r="H144" s="184"/>
    </row>
    <row r="145" spans="1:8" ht="43.5" x14ac:dyDescent="0.35">
      <c r="A145" s="121"/>
      <c r="B145" s="75">
        <v>4.5</v>
      </c>
      <c r="C145" s="13" t="s">
        <v>349</v>
      </c>
      <c r="D145" s="125" t="s">
        <v>38</v>
      </c>
      <c r="E145" s="126">
        <v>5</v>
      </c>
      <c r="F145" s="126"/>
      <c r="H145" s="184">
        <f t="shared" si="5"/>
        <v>0</v>
      </c>
    </row>
    <row r="146" spans="1:8" ht="15" customHeight="1" x14ac:dyDescent="0.35">
      <c r="A146" s="121"/>
      <c r="B146" s="75"/>
      <c r="D146" s="125"/>
      <c r="E146" s="126"/>
      <c r="F146" s="126"/>
      <c r="H146" s="184"/>
    </row>
    <row r="147" spans="1:8" ht="15" customHeight="1" x14ac:dyDescent="0.35">
      <c r="A147" s="121"/>
      <c r="B147" s="75"/>
      <c r="D147" s="125"/>
      <c r="E147" s="126"/>
      <c r="F147" s="126"/>
      <c r="H147" s="184"/>
    </row>
    <row r="148" spans="1:8" ht="15" customHeight="1" x14ac:dyDescent="0.35">
      <c r="A148" s="121"/>
      <c r="B148" s="75"/>
      <c r="D148" s="125"/>
      <c r="E148" s="126"/>
      <c r="F148" s="126"/>
      <c r="H148" s="184"/>
    </row>
    <row r="149" spans="1:8" x14ac:dyDescent="0.35">
      <c r="A149" s="121"/>
      <c r="B149" s="75"/>
      <c r="D149" s="125"/>
      <c r="E149" s="126"/>
      <c r="F149" s="126"/>
      <c r="H149" s="184"/>
    </row>
    <row r="150" spans="1:8" x14ac:dyDescent="0.35">
      <c r="A150" s="121"/>
      <c r="B150" s="75"/>
      <c r="D150" s="125"/>
      <c r="E150" s="126"/>
      <c r="F150" s="126"/>
      <c r="H150" s="184"/>
    </row>
    <row r="151" spans="1:8" x14ac:dyDescent="0.35">
      <c r="A151" s="121"/>
      <c r="B151" s="75"/>
      <c r="D151" s="125"/>
      <c r="E151" s="126"/>
      <c r="F151" s="126"/>
      <c r="H151" s="184"/>
    </row>
    <row r="152" spans="1:8" x14ac:dyDescent="0.35">
      <c r="A152" s="121"/>
      <c r="B152" s="75"/>
      <c r="D152" s="125"/>
      <c r="E152" s="126"/>
      <c r="F152" s="126"/>
      <c r="H152" s="184"/>
    </row>
    <row r="153" spans="1:8" x14ac:dyDescent="0.35">
      <c r="A153" s="121"/>
      <c r="B153" s="75"/>
      <c r="D153" s="125"/>
      <c r="E153" s="126"/>
      <c r="F153" s="126"/>
      <c r="H153" s="184"/>
    </row>
    <row r="154" spans="1:8" ht="15" thickBot="1" x14ac:dyDescent="0.4">
      <c r="A154" s="151"/>
      <c r="B154" s="152"/>
      <c r="C154" s="132"/>
      <c r="D154" s="177"/>
      <c r="E154" s="153"/>
      <c r="F154" s="153"/>
      <c r="G154" s="154"/>
      <c r="H154" s="185"/>
    </row>
    <row r="155" spans="1:8" ht="15" thickBot="1" x14ac:dyDescent="0.4">
      <c r="A155" s="155"/>
      <c r="B155" s="156"/>
      <c r="C155" s="246" t="s">
        <v>104</v>
      </c>
      <c r="D155" s="250"/>
      <c r="E155" s="250"/>
      <c r="F155" s="250"/>
      <c r="G155" s="157"/>
      <c r="H155" s="186"/>
    </row>
    <row r="156" spans="1:8" ht="15" customHeight="1" x14ac:dyDescent="0.35">
      <c r="A156" s="73"/>
      <c r="B156" s="73"/>
    </row>
    <row r="157" spans="1:8" ht="15" customHeight="1" thickBot="1" x14ac:dyDescent="0.4">
      <c r="A157" s="248" t="s">
        <v>227</v>
      </c>
      <c r="B157" s="249"/>
      <c r="C157" s="249"/>
      <c r="D157" s="249"/>
      <c r="E157" s="249"/>
      <c r="F157" s="249"/>
      <c r="G157" s="249"/>
      <c r="H157" s="249"/>
    </row>
    <row r="158" spans="1:8" ht="15" customHeight="1" x14ac:dyDescent="0.35">
      <c r="A158" s="228" t="s">
        <v>146</v>
      </c>
      <c r="B158" s="229"/>
      <c r="C158" s="229"/>
      <c r="D158" s="229"/>
      <c r="E158" s="229"/>
      <c r="F158" s="229"/>
      <c r="G158" s="229"/>
      <c r="H158" s="230"/>
    </row>
    <row r="159" spans="1:8" ht="15" customHeight="1" thickBot="1" x14ac:dyDescent="0.4">
      <c r="A159" s="231"/>
      <c r="B159" s="232"/>
      <c r="C159" s="232"/>
      <c r="D159" s="232"/>
      <c r="E159" s="232"/>
      <c r="F159" s="232"/>
      <c r="G159" s="232"/>
      <c r="H159" s="233"/>
    </row>
    <row r="160" spans="1:8" ht="15" customHeight="1" thickBot="1" x14ac:dyDescent="0.4">
      <c r="A160" s="130" t="s">
        <v>218</v>
      </c>
      <c r="B160" s="131"/>
      <c r="C160" s="132"/>
      <c r="D160" s="133"/>
      <c r="E160" s="133"/>
      <c r="F160" s="135">
        <v>10</v>
      </c>
      <c r="G160" s="131"/>
      <c r="H160" s="183"/>
    </row>
    <row r="161" spans="1:8" ht="15" customHeight="1" x14ac:dyDescent="0.35">
      <c r="A161" s="234" t="s">
        <v>117</v>
      </c>
      <c r="B161" s="236" t="s">
        <v>116</v>
      </c>
      <c r="C161" s="238" t="s">
        <v>118</v>
      </c>
      <c r="D161" s="236" t="s">
        <v>119</v>
      </c>
      <c r="E161" s="240" t="s">
        <v>186</v>
      </c>
      <c r="F161" s="236" t="s">
        <v>120</v>
      </c>
      <c r="G161" s="242" t="s">
        <v>121</v>
      </c>
      <c r="H161" s="244" t="s">
        <v>122</v>
      </c>
    </row>
    <row r="162" spans="1:8" ht="15" customHeight="1" thickBot="1" x14ac:dyDescent="0.4">
      <c r="A162" s="235"/>
      <c r="B162" s="237"/>
      <c r="C162" s="239"/>
      <c r="D162" s="237"/>
      <c r="E162" s="241"/>
      <c r="F162" s="237"/>
      <c r="G162" s="243"/>
      <c r="H162" s="245"/>
    </row>
    <row r="163" spans="1:8" ht="15" customHeight="1" thickBot="1" x14ac:dyDescent="0.4">
      <c r="A163" s="155"/>
      <c r="B163" s="156"/>
      <c r="C163" s="246" t="s">
        <v>105</v>
      </c>
      <c r="D163" s="247"/>
      <c r="E163" s="247"/>
      <c r="F163" s="247"/>
      <c r="G163" s="157"/>
      <c r="H163" s="186">
        <f>+H155</f>
        <v>0</v>
      </c>
    </row>
    <row r="164" spans="1:8" ht="15" customHeight="1" x14ac:dyDescent="0.35">
      <c r="A164" s="175"/>
      <c r="B164" s="165"/>
      <c r="C164" s="120"/>
      <c r="D164" s="176"/>
      <c r="E164" s="181"/>
      <c r="F164" s="182"/>
      <c r="G164" s="129"/>
      <c r="H164" s="190"/>
    </row>
    <row r="165" spans="1:8" ht="15" customHeight="1" x14ac:dyDescent="0.35">
      <c r="A165" s="136" t="s">
        <v>350</v>
      </c>
      <c r="B165" s="137"/>
      <c r="C165" s="119" t="s">
        <v>63</v>
      </c>
      <c r="D165" s="125"/>
      <c r="E165" s="125"/>
      <c r="F165" s="126"/>
      <c r="G165" s="123"/>
      <c r="H165" s="191"/>
    </row>
    <row r="166" spans="1:8" ht="15" customHeight="1" x14ac:dyDescent="0.35">
      <c r="A166" s="121">
        <v>5</v>
      </c>
      <c r="B166" s="75"/>
      <c r="C166" s="119" t="s">
        <v>167</v>
      </c>
      <c r="D166" s="125"/>
      <c r="E166" s="125"/>
      <c r="F166" s="126"/>
      <c r="H166" s="191"/>
    </row>
    <row r="167" spans="1:8" x14ac:dyDescent="0.35">
      <c r="A167" s="121"/>
      <c r="B167" s="75"/>
      <c r="C167" s="150"/>
      <c r="D167" s="125"/>
      <c r="E167" s="125"/>
      <c r="F167" s="126"/>
      <c r="H167" s="191"/>
    </row>
    <row r="168" spans="1:8" ht="29" x14ac:dyDescent="0.35">
      <c r="A168" s="121"/>
      <c r="B168" s="123">
        <v>5.0999999999999996</v>
      </c>
      <c r="C168" s="150" t="s">
        <v>301</v>
      </c>
      <c r="D168" s="125" t="s">
        <v>160</v>
      </c>
      <c r="E168" s="125">
        <v>1</v>
      </c>
      <c r="F168" s="126">
        <f>F160</f>
        <v>10</v>
      </c>
      <c r="H168" s="191">
        <f>E168*F168*G168</f>
        <v>0</v>
      </c>
    </row>
    <row r="169" spans="1:8" x14ac:dyDescent="0.35">
      <c r="A169" s="121"/>
      <c r="B169" s="123"/>
      <c r="C169" s="150"/>
      <c r="D169" s="125"/>
      <c r="E169" s="125"/>
      <c r="F169" s="126"/>
      <c r="H169" s="191"/>
    </row>
    <row r="170" spans="1:8" ht="29" x14ac:dyDescent="0.35">
      <c r="A170" s="121"/>
      <c r="B170" s="123">
        <f>B168+0.1</f>
        <v>5.1999999999999993</v>
      </c>
      <c r="C170" s="150" t="s">
        <v>302</v>
      </c>
      <c r="D170" s="125" t="s">
        <v>160</v>
      </c>
      <c r="E170" s="125">
        <v>1</v>
      </c>
      <c r="F170" s="126">
        <f>F160</f>
        <v>10</v>
      </c>
      <c r="H170" s="191">
        <f t="shared" ref="H170:H198" si="6">E170*F170*G170</f>
        <v>0</v>
      </c>
    </row>
    <row r="171" spans="1:8" x14ac:dyDescent="0.35">
      <c r="A171" s="121"/>
      <c r="B171" s="123"/>
      <c r="C171" s="150"/>
      <c r="D171" s="125"/>
      <c r="E171" s="125"/>
      <c r="F171" s="126"/>
      <c r="H171" s="191"/>
    </row>
    <row r="172" spans="1:8" ht="29" x14ac:dyDescent="0.35">
      <c r="A172" s="121"/>
      <c r="B172" s="123">
        <f>B170+0.1</f>
        <v>5.2999999999999989</v>
      </c>
      <c r="C172" s="150" t="s">
        <v>344</v>
      </c>
      <c r="D172" s="125" t="s">
        <v>160</v>
      </c>
      <c r="E172" s="125">
        <v>4</v>
      </c>
      <c r="F172" s="126">
        <v>21</v>
      </c>
      <c r="H172" s="191">
        <f t="shared" si="6"/>
        <v>0</v>
      </c>
    </row>
    <row r="173" spans="1:8" x14ac:dyDescent="0.35">
      <c r="A173" s="121"/>
      <c r="B173" s="123">
        <f>B172+0.1</f>
        <v>5.3999999999999986</v>
      </c>
      <c r="C173" s="150" t="s">
        <v>303</v>
      </c>
      <c r="D173" s="125" t="s">
        <v>160</v>
      </c>
      <c r="E173" s="125">
        <v>1</v>
      </c>
      <c r="F173" s="126">
        <v>21</v>
      </c>
      <c r="H173" s="191">
        <f t="shared" si="6"/>
        <v>0</v>
      </c>
    </row>
    <row r="174" spans="1:8" x14ac:dyDescent="0.35">
      <c r="A174" s="121"/>
      <c r="B174" s="123"/>
      <c r="C174" s="150"/>
      <c r="D174" s="125"/>
      <c r="E174" s="125"/>
      <c r="F174" s="126"/>
      <c r="H174" s="191"/>
    </row>
    <row r="175" spans="1:8" ht="29" x14ac:dyDescent="0.35">
      <c r="A175" s="121"/>
      <c r="B175" s="123">
        <f t="shared" ref="B175" si="7">B173+0.1</f>
        <v>5.4999999999999982</v>
      </c>
      <c r="C175" s="150" t="s">
        <v>304</v>
      </c>
      <c r="D175" s="125" t="s">
        <v>160</v>
      </c>
      <c r="E175" s="125">
        <v>1</v>
      </c>
      <c r="F175" s="126">
        <v>21</v>
      </c>
      <c r="H175" s="191">
        <f t="shared" si="6"/>
        <v>0</v>
      </c>
    </row>
    <row r="176" spans="1:8" x14ac:dyDescent="0.35">
      <c r="A176" s="121"/>
      <c r="B176" s="123"/>
      <c r="C176" s="150"/>
      <c r="D176" s="125"/>
      <c r="E176" s="125"/>
      <c r="F176" s="126"/>
      <c r="H176" s="191"/>
    </row>
    <row r="177" spans="1:8" ht="29" x14ac:dyDescent="0.35">
      <c r="A177" s="121"/>
      <c r="B177" s="123">
        <f>B175+0.1</f>
        <v>5.5999999999999979</v>
      </c>
      <c r="C177" s="150" t="s">
        <v>325</v>
      </c>
      <c r="D177" s="125" t="s">
        <v>160</v>
      </c>
      <c r="E177" s="125">
        <v>1</v>
      </c>
      <c r="F177" s="126">
        <v>4</v>
      </c>
      <c r="H177" s="191">
        <f t="shared" si="6"/>
        <v>0</v>
      </c>
    </row>
    <row r="178" spans="1:8" x14ac:dyDescent="0.35">
      <c r="A178" s="121"/>
      <c r="B178" s="123"/>
      <c r="C178" s="150"/>
      <c r="D178" s="125"/>
      <c r="E178" s="125"/>
      <c r="F178" s="126"/>
      <c r="H178" s="191"/>
    </row>
    <row r="179" spans="1:8" ht="29" x14ac:dyDescent="0.35">
      <c r="A179" s="121"/>
      <c r="B179" s="123">
        <f>B177+0.1</f>
        <v>5.6999999999999975</v>
      </c>
      <c r="C179" s="150" t="s">
        <v>326</v>
      </c>
      <c r="D179" s="125" t="s">
        <v>160</v>
      </c>
      <c r="E179" s="125">
        <v>1</v>
      </c>
      <c r="F179" s="126">
        <v>12</v>
      </c>
      <c r="H179" s="193" t="s">
        <v>327</v>
      </c>
    </row>
    <row r="180" spans="1:8" x14ac:dyDescent="0.35">
      <c r="A180" s="121"/>
      <c r="B180" s="123"/>
      <c r="C180" s="150"/>
      <c r="D180" s="125"/>
      <c r="E180" s="125"/>
      <c r="F180" s="126"/>
      <c r="H180" s="191"/>
    </row>
    <row r="181" spans="1:8" ht="29" x14ac:dyDescent="0.35">
      <c r="A181" s="121"/>
      <c r="B181" s="123">
        <f>B179+0.1</f>
        <v>5.7999999999999972</v>
      </c>
      <c r="C181" s="150" t="s">
        <v>305</v>
      </c>
      <c r="D181" s="125" t="s">
        <v>160</v>
      </c>
      <c r="E181" s="125">
        <v>1</v>
      </c>
      <c r="F181" s="126">
        <v>12</v>
      </c>
      <c r="H181" s="191">
        <f t="shared" si="6"/>
        <v>0</v>
      </c>
    </row>
    <row r="182" spans="1:8" x14ac:dyDescent="0.35">
      <c r="A182" s="121"/>
      <c r="B182" s="123"/>
      <c r="C182" s="150"/>
      <c r="E182" s="125"/>
      <c r="F182" s="126"/>
      <c r="H182" s="191"/>
    </row>
    <row r="183" spans="1:8" x14ac:dyDescent="0.35">
      <c r="A183" s="121"/>
      <c r="B183" s="123">
        <f>B181+0.1</f>
        <v>5.8999999999999968</v>
      </c>
      <c r="C183" s="150" t="s">
        <v>362</v>
      </c>
      <c r="D183" s="82" t="s">
        <v>84</v>
      </c>
      <c r="E183" s="126">
        <v>1</v>
      </c>
      <c r="F183" s="126">
        <v>1</v>
      </c>
      <c r="H183" s="191">
        <f>E183*F183*G183</f>
        <v>0</v>
      </c>
    </row>
    <row r="184" spans="1:8" x14ac:dyDescent="0.35">
      <c r="A184" s="121"/>
      <c r="B184" s="123"/>
      <c r="C184" s="150"/>
      <c r="D184" s="82"/>
      <c r="E184" s="125"/>
      <c r="F184" s="126"/>
      <c r="H184" s="191"/>
    </row>
    <row r="185" spans="1:8" x14ac:dyDescent="0.35">
      <c r="A185" s="121"/>
      <c r="B185" s="123" t="str">
        <f>"5.10"</f>
        <v>5.10</v>
      </c>
      <c r="C185" s="150" t="s">
        <v>306</v>
      </c>
      <c r="D185" s="125" t="s">
        <v>160</v>
      </c>
      <c r="E185" s="125">
        <v>20</v>
      </c>
      <c r="F185" s="126"/>
      <c r="H185" s="191">
        <f t="shared" si="6"/>
        <v>0</v>
      </c>
    </row>
    <row r="186" spans="1:8" x14ac:dyDescent="0.35">
      <c r="A186" s="121"/>
      <c r="B186" s="123"/>
      <c r="C186" s="150"/>
      <c r="E186" s="125"/>
      <c r="F186" s="126"/>
      <c r="H186" s="191"/>
    </row>
    <row r="187" spans="1:8" x14ac:dyDescent="0.35">
      <c r="A187" s="121"/>
      <c r="B187" s="123" t="str">
        <f>"5.11"</f>
        <v>5.11</v>
      </c>
      <c r="C187" s="150" t="s">
        <v>308</v>
      </c>
      <c r="D187" s="82" t="s">
        <v>84</v>
      </c>
      <c r="E187" s="126">
        <v>1</v>
      </c>
      <c r="F187" s="126">
        <v>1</v>
      </c>
      <c r="H187" s="191">
        <f t="shared" si="6"/>
        <v>0</v>
      </c>
    </row>
    <row r="188" spans="1:8" x14ac:dyDescent="0.35">
      <c r="A188" s="121"/>
      <c r="B188" s="123"/>
      <c r="C188" s="150"/>
      <c r="D188" s="82"/>
      <c r="E188" s="125"/>
      <c r="F188" s="126"/>
      <c r="H188" s="191"/>
    </row>
    <row r="189" spans="1:8" ht="43.5" x14ac:dyDescent="0.35">
      <c r="A189" s="121"/>
      <c r="B189" s="123" t="str">
        <f>"5.12"</f>
        <v>5.12</v>
      </c>
      <c r="C189" s="150" t="s">
        <v>336</v>
      </c>
      <c r="D189" s="125" t="s">
        <v>160</v>
      </c>
      <c r="E189" s="125">
        <v>1</v>
      </c>
      <c r="F189" s="126"/>
      <c r="H189" s="193" t="s">
        <v>330</v>
      </c>
    </row>
    <row r="190" spans="1:8" ht="15.5" x14ac:dyDescent="0.35">
      <c r="A190" s="121"/>
      <c r="B190" s="123"/>
      <c r="C190" s="150" t="s">
        <v>331</v>
      </c>
      <c r="D190" s="125" t="s">
        <v>160</v>
      </c>
      <c r="E190" s="125">
        <v>1</v>
      </c>
      <c r="F190" s="126"/>
      <c r="H190" s="193" t="s">
        <v>330</v>
      </c>
    </row>
    <row r="191" spans="1:8" ht="15.5" x14ac:dyDescent="0.35">
      <c r="A191" s="121"/>
      <c r="B191" s="123"/>
      <c r="C191" s="150" t="s">
        <v>332</v>
      </c>
      <c r="D191" s="125" t="s">
        <v>160</v>
      </c>
      <c r="E191" s="125">
        <v>1</v>
      </c>
      <c r="F191" s="126"/>
      <c r="H191" s="193" t="s">
        <v>330</v>
      </c>
    </row>
    <row r="192" spans="1:8" ht="15.5" x14ac:dyDescent="0.35">
      <c r="A192" s="121"/>
      <c r="B192" s="123"/>
      <c r="C192" s="150" t="s">
        <v>333</v>
      </c>
      <c r="D192" s="125"/>
      <c r="E192" s="125"/>
      <c r="F192" s="126"/>
      <c r="H192" s="193"/>
    </row>
    <row r="193" spans="1:8" ht="29" x14ac:dyDescent="0.35">
      <c r="A193" s="121"/>
      <c r="B193" s="123"/>
      <c r="C193" s="150" t="s">
        <v>334</v>
      </c>
      <c r="D193" s="125" t="s">
        <v>160</v>
      </c>
      <c r="E193" s="125">
        <v>1</v>
      </c>
      <c r="F193" s="126"/>
      <c r="H193" s="193" t="s">
        <v>330</v>
      </c>
    </row>
    <row r="194" spans="1:8" ht="15.5" x14ac:dyDescent="0.35">
      <c r="A194" s="121"/>
      <c r="B194" s="123"/>
      <c r="C194" s="150" t="s">
        <v>335</v>
      </c>
      <c r="D194" s="125" t="s">
        <v>160</v>
      </c>
      <c r="E194" s="125">
        <v>1</v>
      </c>
      <c r="F194" s="126"/>
      <c r="H194" s="193" t="s">
        <v>330</v>
      </c>
    </row>
    <row r="195" spans="1:8" x14ac:dyDescent="0.35">
      <c r="A195" s="121"/>
      <c r="B195" s="123"/>
      <c r="C195" s="150"/>
      <c r="D195" s="82"/>
      <c r="E195" s="125"/>
      <c r="F195" s="126"/>
      <c r="H195" s="191"/>
    </row>
    <row r="196" spans="1:8" ht="29" x14ac:dyDescent="0.35">
      <c r="A196" s="121"/>
      <c r="B196" s="123" t="str">
        <f>"5.13"</f>
        <v>5.13</v>
      </c>
      <c r="C196" s="150" t="s">
        <v>309</v>
      </c>
      <c r="D196" s="125" t="s">
        <v>160</v>
      </c>
      <c r="E196" s="125">
        <v>1</v>
      </c>
      <c r="F196" s="126">
        <v>21</v>
      </c>
      <c r="H196" s="191">
        <f t="shared" si="6"/>
        <v>0</v>
      </c>
    </row>
    <row r="197" spans="1:8" x14ac:dyDescent="0.35">
      <c r="A197" s="121"/>
      <c r="B197" s="123"/>
      <c r="C197" s="150"/>
      <c r="E197" s="125"/>
      <c r="F197" s="126"/>
      <c r="H197" s="191"/>
    </row>
    <row r="198" spans="1:8" s="173" customFormat="1" ht="29" x14ac:dyDescent="0.35">
      <c r="A198" s="127"/>
      <c r="B198" s="123" t="str">
        <f>"5.14"</f>
        <v>5.14</v>
      </c>
      <c r="C198" s="174" t="s">
        <v>307</v>
      </c>
      <c r="D198" s="143" t="s">
        <v>84</v>
      </c>
      <c r="E198" s="125">
        <v>1</v>
      </c>
      <c r="F198" s="126">
        <v>1</v>
      </c>
      <c r="G198" s="172"/>
      <c r="H198" s="191">
        <f t="shared" si="6"/>
        <v>0</v>
      </c>
    </row>
    <row r="199" spans="1:8" s="173" customFormat="1" x14ac:dyDescent="0.35">
      <c r="A199" s="127"/>
      <c r="B199" s="123"/>
      <c r="C199" s="174"/>
      <c r="D199" s="143"/>
      <c r="E199" s="125"/>
      <c r="F199" s="126"/>
      <c r="G199" s="172"/>
      <c r="H199" s="191"/>
    </row>
    <row r="200" spans="1:8" ht="15" customHeight="1" thickBot="1" x14ac:dyDescent="0.4">
      <c r="A200" s="178"/>
      <c r="B200" s="134"/>
      <c r="C200" s="251" t="s">
        <v>168</v>
      </c>
      <c r="D200" s="252"/>
      <c r="E200" s="252"/>
      <c r="F200" s="252"/>
      <c r="G200" s="179"/>
      <c r="H200" s="192"/>
    </row>
    <row r="201" spans="1:8" ht="15" customHeight="1" x14ac:dyDescent="0.35">
      <c r="A201" s="122"/>
      <c r="B201" s="73"/>
      <c r="C201" s="120"/>
      <c r="D201" s="129"/>
      <c r="E201" s="129"/>
      <c r="F201" s="129"/>
      <c r="G201" s="129"/>
      <c r="H201" s="197"/>
    </row>
    <row r="202" spans="1:8" ht="15" customHeight="1" x14ac:dyDescent="0.35">
      <c r="A202" s="248" t="s">
        <v>228</v>
      </c>
      <c r="B202" s="249"/>
      <c r="C202" s="249"/>
      <c r="D202" s="249"/>
      <c r="E202" s="249"/>
      <c r="F202" s="249"/>
      <c r="G202" s="249"/>
      <c r="H202" s="249"/>
    </row>
  </sheetData>
  <mergeCells count="48">
    <mergeCell ref="C200:F200"/>
    <mergeCell ref="A202:H202"/>
    <mergeCell ref="C163:F163"/>
    <mergeCell ref="A158:H159"/>
    <mergeCell ref="A161:A162"/>
    <mergeCell ref="B161:B162"/>
    <mergeCell ref="C161:C162"/>
    <mergeCell ref="D161:D162"/>
    <mergeCell ref="G161:G162"/>
    <mergeCell ref="H161:H162"/>
    <mergeCell ref="E161:E162"/>
    <mergeCell ref="F161:F162"/>
    <mergeCell ref="C155:F155"/>
    <mergeCell ref="A157:H157"/>
    <mergeCell ref="G115:G116"/>
    <mergeCell ref="H115:H116"/>
    <mergeCell ref="C117:F117"/>
    <mergeCell ref="A115:A116"/>
    <mergeCell ref="B115:B116"/>
    <mergeCell ref="C115:C116"/>
    <mergeCell ref="D115:D116"/>
    <mergeCell ref="E115:E116"/>
    <mergeCell ref="F115:F116"/>
    <mergeCell ref="A112:H113"/>
    <mergeCell ref="C44:F44"/>
    <mergeCell ref="A47:H47"/>
    <mergeCell ref="A48:H49"/>
    <mergeCell ref="A51:A52"/>
    <mergeCell ref="B51:B52"/>
    <mergeCell ref="C51:C52"/>
    <mergeCell ref="D51:D52"/>
    <mergeCell ref="E51:E52"/>
    <mergeCell ref="F51:F52"/>
    <mergeCell ref="G51:G52"/>
    <mergeCell ref="H51:H52"/>
    <mergeCell ref="C53:F53"/>
    <mergeCell ref="C109:F109"/>
    <mergeCell ref="A110:H110"/>
    <mergeCell ref="A111:H111"/>
    <mergeCell ref="A1:H2"/>
    <mergeCell ref="A4:A5"/>
    <mergeCell ref="B4:B5"/>
    <mergeCell ref="C4:C5"/>
    <mergeCell ref="D4:D5"/>
    <mergeCell ref="E4:E5"/>
    <mergeCell ref="F4:F5"/>
    <mergeCell ref="G4:G5"/>
    <mergeCell ref="H4:H5"/>
  </mergeCells>
  <pageMargins left="0.7" right="0.7" top="0.75" bottom="0.75" header="0.3" footer="0.3"/>
  <pageSetup paperSize="9" scale="69" fitToHeight="0" orientation="portrait" r:id="rId1"/>
  <rowBreaks count="3" manualBreakCount="3">
    <brk id="47" max="16383" man="1"/>
    <brk id="110" max="7" man="1"/>
    <brk id="15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N108"/>
  <sheetViews>
    <sheetView zoomScaleNormal="100" zoomScaleSheetLayoutView="70" zoomScalePageLayoutView="90" workbookViewId="0">
      <selection activeCell="G49" sqref="G49"/>
    </sheetView>
  </sheetViews>
  <sheetFormatPr defaultColWidth="8.81640625" defaultRowHeight="14.5" x14ac:dyDescent="0.35"/>
  <cols>
    <col min="1" max="1" width="9.6328125" customWidth="1"/>
    <col min="2" max="2" width="11.36328125" customWidth="1"/>
    <col min="3" max="3" width="48.81640625" customWidth="1"/>
    <col min="4" max="4" width="7.453125" customWidth="1"/>
    <col min="5" max="5" width="6.453125" customWidth="1"/>
    <col min="6" max="6" width="19.6328125" style="1" customWidth="1"/>
    <col min="7" max="7" width="18.453125" style="1" customWidth="1"/>
    <col min="8" max="8" width="9.36328125"/>
    <col min="9" max="9" width="14.36328125" bestFit="1" customWidth="1"/>
    <col min="14" max="14" width="13.81640625" bestFit="1" customWidth="1"/>
  </cols>
  <sheetData>
    <row r="1" spans="1:7" x14ac:dyDescent="0.35">
      <c r="A1" s="204" t="s">
        <v>146</v>
      </c>
      <c r="B1" s="205"/>
      <c r="C1" s="205"/>
      <c r="D1" s="205"/>
      <c r="E1" s="205"/>
      <c r="F1" s="205"/>
      <c r="G1" s="206"/>
    </row>
    <row r="2" spans="1:7" x14ac:dyDescent="0.35">
      <c r="A2" s="207"/>
      <c r="B2" s="208"/>
      <c r="C2" s="208"/>
      <c r="D2" s="208"/>
      <c r="E2" s="208"/>
      <c r="F2" s="208"/>
      <c r="G2" s="209"/>
    </row>
    <row r="3" spans="1:7" ht="15" thickBot="1" x14ac:dyDescent="0.4">
      <c r="A3" s="16" t="s">
        <v>218</v>
      </c>
      <c r="B3" s="14"/>
      <c r="C3" s="14"/>
      <c r="D3" s="14"/>
      <c r="E3" s="14"/>
      <c r="F3" s="14"/>
      <c r="G3" s="15"/>
    </row>
    <row r="4" spans="1:7" x14ac:dyDescent="0.35">
      <c r="A4" s="255" t="s">
        <v>117</v>
      </c>
      <c r="B4" s="212" t="s">
        <v>116</v>
      </c>
      <c r="C4" s="261" t="s">
        <v>118</v>
      </c>
      <c r="D4" s="212" t="s">
        <v>119</v>
      </c>
      <c r="E4" s="214" t="s">
        <v>120</v>
      </c>
      <c r="F4" s="216" t="s">
        <v>121</v>
      </c>
      <c r="G4" s="218" t="s">
        <v>122</v>
      </c>
    </row>
    <row r="5" spans="1:7" ht="15" thickBot="1" x14ac:dyDescent="0.4">
      <c r="A5" s="259"/>
      <c r="B5" s="260"/>
      <c r="C5" s="262"/>
      <c r="D5" s="260"/>
      <c r="E5" s="263"/>
      <c r="F5" s="265"/>
      <c r="G5" s="264"/>
    </row>
    <row r="6" spans="1:7" x14ac:dyDescent="0.35">
      <c r="A6" s="49"/>
      <c r="B6" s="4"/>
      <c r="C6" s="58"/>
      <c r="D6" s="4"/>
      <c r="E6" s="30"/>
      <c r="F6" s="5"/>
      <c r="G6" s="31"/>
    </row>
    <row r="7" spans="1:7" x14ac:dyDescent="0.35">
      <c r="A7" s="50" t="s">
        <v>353</v>
      </c>
      <c r="B7" s="6"/>
      <c r="C7" s="57" t="s">
        <v>180</v>
      </c>
      <c r="D7" s="6"/>
      <c r="E7" s="3"/>
      <c r="F7" s="7"/>
      <c r="G7" s="22"/>
    </row>
    <row r="8" spans="1:7" x14ac:dyDescent="0.35">
      <c r="A8" s="51"/>
      <c r="B8" s="6"/>
      <c r="D8" s="6"/>
      <c r="E8" s="3"/>
      <c r="F8" s="7"/>
      <c r="G8" s="22"/>
    </row>
    <row r="9" spans="1:7" x14ac:dyDescent="0.35">
      <c r="A9" s="50">
        <v>6</v>
      </c>
      <c r="B9" s="6"/>
      <c r="D9" s="6"/>
      <c r="E9" s="3"/>
      <c r="F9" s="7"/>
      <c r="G9" s="22"/>
    </row>
    <row r="10" spans="1:7" x14ac:dyDescent="0.35">
      <c r="A10" s="50"/>
      <c r="B10" s="6"/>
      <c r="D10" s="6"/>
      <c r="E10" s="3"/>
      <c r="F10" s="7"/>
      <c r="G10" s="22"/>
    </row>
    <row r="11" spans="1:7" x14ac:dyDescent="0.35">
      <c r="A11" s="51">
        <v>6.1</v>
      </c>
      <c r="B11" s="6">
        <v>6.1</v>
      </c>
      <c r="C11" t="s">
        <v>169</v>
      </c>
      <c r="D11" s="6" t="s">
        <v>84</v>
      </c>
      <c r="E11" s="73">
        <v>1</v>
      </c>
      <c r="F11" s="7"/>
      <c r="G11" s="22">
        <f>E11*F11</f>
        <v>0</v>
      </c>
    </row>
    <row r="12" spans="1:7" x14ac:dyDescent="0.35">
      <c r="A12" s="51"/>
      <c r="B12" s="6"/>
      <c r="D12" s="6"/>
      <c r="E12" s="73"/>
      <c r="F12" s="7"/>
      <c r="G12" s="22"/>
    </row>
    <row r="13" spans="1:7" x14ac:dyDescent="0.35">
      <c r="A13" s="51">
        <v>6.2</v>
      </c>
      <c r="B13" s="6">
        <v>6.2</v>
      </c>
      <c r="C13" t="s">
        <v>170</v>
      </c>
      <c r="D13" s="6"/>
      <c r="E13" s="3"/>
      <c r="F13" s="7"/>
      <c r="G13" s="22"/>
    </row>
    <row r="14" spans="1:7" x14ac:dyDescent="0.35">
      <c r="A14" s="51"/>
      <c r="B14" s="6"/>
      <c r="D14" s="6"/>
      <c r="E14" s="3"/>
      <c r="F14" s="7"/>
      <c r="G14" s="22"/>
    </row>
    <row r="15" spans="1:7" x14ac:dyDescent="0.35">
      <c r="A15" s="51" t="s">
        <v>3</v>
      </c>
      <c r="B15" s="6"/>
      <c r="C15" t="s">
        <v>171</v>
      </c>
      <c r="D15" s="6" t="s">
        <v>65</v>
      </c>
      <c r="E15" s="3"/>
      <c r="F15" s="7"/>
      <c r="G15" s="22" t="s">
        <v>254</v>
      </c>
    </row>
    <row r="16" spans="1:7" x14ac:dyDescent="0.35">
      <c r="A16" s="51"/>
      <c r="B16" s="6"/>
      <c r="D16" s="6"/>
      <c r="E16" s="3"/>
      <c r="F16" s="7"/>
      <c r="G16" s="22"/>
    </row>
    <row r="17" spans="1:7" x14ac:dyDescent="0.35">
      <c r="A17" s="51" t="s">
        <v>4</v>
      </c>
      <c r="B17" s="6"/>
      <c r="C17" s="253" t="s">
        <v>172</v>
      </c>
      <c r="D17" s="48"/>
      <c r="F17" s="7"/>
      <c r="G17" s="22"/>
    </row>
    <row r="18" spans="1:7" x14ac:dyDescent="0.35">
      <c r="A18" s="51"/>
      <c r="B18" s="6"/>
      <c r="C18" s="253"/>
      <c r="D18" s="6" t="s">
        <v>65</v>
      </c>
      <c r="E18" s="3"/>
      <c r="F18" s="7"/>
      <c r="G18" s="22" t="s">
        <v>254</v>
      </c>
    </row>
    <row r="19" spans="1:7" x14ac:dyDescent="0.35">
      <c r="A19" s="51"/>
      <c r="B19" s="6"/>
      <c r="D19" s="6"/>
      <c r="E19" s="3"/>
      <c r="F19" s="7"/>
      <c r="G19" s="22"/>
    </row>
    <row r="20" spans="1:7" x14ac:dyDescent="0.35">
      <c r="A20" s="51" t="s">
        <v>5</v>
      </c>
      <c r="B20" s="6"/>
      <c r="C20" s="253" t="s">
        <v>252</v>
      </c>
      <c r="D20" s="6" t="s">
        <v>66</v>
      </c>
      <c r="E20" s="3">
        <v>192</v>
      </c>
      <c r="F20" s="7"/>
      <c r="G20" s="22">
        <f>+E20*F20</f>
        <v>0</v>
      </c>
    </row>
    <row r="21" spans="1:7" ht="31.5" customHeight="1" x14ac:dyDescent="0.35">
      <c r="A21" s="51"/>
      <c r="B21" s="6"/>
      <c r="C21" s="253"/>
      <c r="D21" s="6"/>
      <c r="E21" s="3"/>
      <c r="F21" s="7"/>
      <c r="G21" s="22"/>
    </row>
    <row r="22" spans="1:7" x14ac:dyDescent="0.35">
      <c r="A22" s="51"/>
      <c r="B22" s="6"/>
      <c r="D22" s="6"/>
      <c r="E22" s="3"/>
      <c r="F22" s="7"/>
      <c r="G22" s="22"/>
    </row>
    <row r="23" spans="1:7" x14ac:dyDescent="0.35">
      <c r="A23" s="51" t="s">
        <v>6</v>
      </c>
      <c r="B23" s="6"/>
      <c r="C23" s="253" t="s">
        <v>173</v>
      </c>
      <c r="D23" s="6"/>
      <c r="E23" s="3"/>
      <c r="F23" s="7"/>
      <c r="G23" s="22"/>
    </row>
    <row r="24" spans="1:7" x14ac:dyDescent="0.35">
      <c r="A24" s="51"/>
      <c r="B24" s="6"/>
      <c r="C24" s="253"/>
      <c r="D24" s="6"/>
      <c r="E24" s="3"/>
      <c r="F24" s="7"/>
      <c r="G24" s="22"/>
    </row>
    <row r="25" spans="1:7" x14ac:dyDescent="0.35">
      <c r="A25" s="51"/>
      <c r="B25" s="6"/>
      <c r="C25" s="253"/>
      <c r="D25" s="6"/>
      <c r="E25" s="3"/>
      <c r="F25" s="7"/>
      <c r="G25" s="22"/>
    </row>
    <row r="26" spans="1:7" x14ac:dyDescent="0.35">
      <c r="A26" s="51"/>
      <c r="B26" s="6"/>
      <c r="C26" s="253"/>
      <c r="D26" s="6" t="s">
        <v>66</v>
      </c>
      <c r="E26" s="3"/>
      <c r="F26" s="7"/>
      <c r="G26" s="22" t="s">
        <v>254</v>
      </c>
    </row>
    <row r="27" spans="1:7" x14ac:dyDescent="0.35">
      <c r="A27" s="51"/>
      <c r="B27" s="6"/>
      <c r="D27" s="6"/>
      <c r="E27" s="3"/>
      <c r="F27" s="7"/>
      <c r="G27" s="22"/>
    </row>
    <row r="28" spans="1:7" x14ac:dyDescent="0.35">
      <c r="A28" s="51" t="s">
        <v>7</v>
      </c>
      <c r="B28" s="6"/>
      <c r="C28" s="253" t="s">
        <v>253</v>
      </c>
      <c r="D28" s="48"/>
      <c r="F28" s="7"/>
      <c r="G28" s="22"/>
    </row>
    <row r="29" spans="1:7" x14ac:dyDescent="0.35">
      <c r="A29" s="51"/>
      <c r="B29" s="6"/>
      <c r="C29" s="253"/>
      <c r="D29" s="6"/>
      <c r="E29" s="3"/>
      <c r="F29" s="7"/>
      <c r="G29" s="22"/>
    </row>
    <row r="30" spans="1:7" x14ac:dyDescent="0.35">
      <c r="A30" s="51"/>
      <c r="B30" s="6"/>
      <c r="C30" s="253"/>
      <c r="D30" s="6" t="s">
        <v>66</v>
      </c>
      <c r="E30" s="3"/>
      <c r="F30" s="7"/>
      <c r="G30" s="22" t="s">
        <v>254</v>
      </c>
    </row>
    <row r="31" spans="1:7" x14ac:dyDescent="0.35">
      <c r="A31" s="51"/>
      <c r="B31" s="6"/>
      <c r="C31" s="13"/>
      <c r="D31" s="6"/>
      <c r="E31" s="3"/>
      <c r="F31" s="7"/>
      <c r="G31" s="22"/>
    </row>
    <row r="32" spans="1:7" ht="15" customHeight="1" x14ac:dyDescent="0.35">
      <c r="A32" s="51" t="s">
        <v>64</v>
      </c>
      <c r="B32" s="114"/>
      <c r="C32" s="253" t="s">
        <v>174</v>
      </c>
      <c r="D32" s="114"/>
      <c r="E32" s="115"/>
      <c r="F32" s="117"/>
      <c r="G32" s="116"/>
    </row>
    <row r="33" spans="1:14" x14ac:dyDescent="0.35">
      <c r="A33" s="118"/>
      <c r="B33" s="114"/>
      <c r="C33" s="253"/>
      <c r="D33" s="6" t="s">
        <v>160</v>
      </c>
      <c r="E33" s="115"/>
      <c r="F33" s="117"/>
      <c r="G33" s="22" t="s">
        <v>254</v>
      </c>
    </row>
    <row r="34" spans="1:14" x14ac:dyDescent="0.35">
      <c r="A34" s="51"/>
      <c r="B34" s="6"/>
      <c r="D34" s="6"/>
      <c r="E34" s="3"/>
      <c r="F34" s="7"/>
      <c r="G34" s="22"/>
    </row>
    <row r="35" spans="1:14" x14ac:dyDescent="0.35">
      <c r="A35" s="51" t="s">
        <v>26</v>
      </c>
      <c r="B35" s="6"/>
      <c r="C35" s="253" t="s">
        <v>175</v>
      </c>
      <c r="D35" s="6"/>
      <c r="E35" s="3"/>
      <c r="F35" s="7"/>
      <c r="G35" s="22"/>
    </row>
    <row r="36" spans="1:14" x14ac:dyDescent="0.35">
      <c r="A36" s="51"/>
      <c r="B36" s="6"/>
      <c r="C36" s="253"/>
      <c r="D36" s="6" t="s">
        <v>65</v>
      </c>
      <c r="E36" s="3">
        <f>65*22</f>
        <v>1430</v>
      </c>
      <c r="F36" s="7"/>
      <c r="G36" s="22">
        <f>+E36*F36</f>
        <v>0</v>
      </c>
    </row>
    <row r="37" spans="1:14" x14ac:dyDescent="0.35">
      <c r="A37" s="51"/>
      <c r="B37" s="6"/>
      <c r="C37" s="13"/>
      <c r="D37" s="6"/>
      <c r="E37" s="3"/>
      <c r="F37" s="7"/>
      <c r="G37" s="22"/>
    </row>
    <row r="38" spans="1:14" x14ac:dyDescent="0.35">
      <c r="A38" s="51" t="s">
        <v>196</v>
      </c>
      <c r="B38" s="6"/>
      <c r="C38" s="25" t="s">
        <v>197</v>
      </c>
      <c r="D38" s="6"/>
      <c r="E38" s="3"/>
      <c r="F38" s="7"/>
      <c r="G38" s="22"/>
    </row>
    <row r="39" spans="1:14" x14ac:dyDescent="0.35">
      <c r="A39" s="51"/>
      <c r="B39" s="6"/>
      <c r="C39" s="25" t="s">
        <v>198</v>
      </c>
      <c r="D39" s="6"/>
      <c r="E39" s="3"/>
      <c r="F39" s="7"/>
      <c r="G39" s="22"/>
    </row>
    <row r="40" spans="1:14" x14ac:dyDescent="0.35">
      <c r="A40" s="51"/>
      <c r="B40" s="6"/>
      <c r="C40" s="25"/>
      <c r="D40" s="6"/>
      <c r="E40" s="3"/>
      <c r="F40" s="7"/>
      <c r="G40" s="22"/>
    </row>
    <row r="41" spans="1:14" ht="29" x14ac:dyDescent="0.35">
      <c r="A41" s="51"/>
      <c r="B41" s="6"/>
      <c r="C41" s="13" t="s">
        <v>249</v>
      </c>
      <c r="D41" s="6"/>
      <c r="E41" s="3"/>
      <c r="F41" s="7"/>
      <c r="G41" s="22"/>
    </row>
    <row r="42" spans="1:14" x14ac:dyDescent="0.35">
      <c r="A42" s="51"/>
      <c r="B42" s="6"/>
      <c r="C42" s="13"/>
      <c r="D42" s="6"/>
      <c r="E42" s="3"/>
      <c r="F42" s="7"/>
      <c r="G42" s="22"/>
    </row>
    <row r="43" spans="1:14" ht="150.75" customHeight="1" x14ac:dyDescent="0.35">
      <c r="A43" s="51"/>
      <c r="B43" s="6"/>
      <c r="C43" s="13" t="s">
        <v>337</v>
      </c>
      <c r="D43" s="6" t="s">
        <v>235</v>
      </c>
      <c r="E43" s="3">
        <v>1</v>
      </c>
      <c r="F43" s="7">
        <v>8474731.1620000005</v>
      </c>
      <c r="G43" s="22">
        <f>+E43*F43</f>
        <v>8474731.1620000005</v>
      </c>
      <c r="N43" s="1"/>
    </row>
    <row r="44" spans="1:14" x14ac:dyDescent="0.35">
      <c r="A44" s="51"/>
      <c r="B44" s="6"/>
      <c r="C44" s="13"/>
      <c r="D44" s="6"/>
      <c r="E44" s="3"/>
      <c r="F44" s="7"/>
      <c r="G44" s="22"/>
    </row>
    <row r="45" spans="1:14" x14ac:dyDescent="0.35">
      <c r="A45" s="51" t="s">
        <v>199</v>
      </c>
      <c r="B45" s="6"/>
      <c r="C45" s="25" t="s">
        <v>200</v>
      </c>
      <c r="D45" s="6"/>
      <c r="E45" s="3"/>
      <c r="F45" s="7"/>
      <c r="G45" s="22"/>
    </row>
    <row r="46" spans="1:14" ht="58" x14ac:dyDescent="0.35">
      <c r="A46" s="51"/>
      <c r="B46" s="6"/>
      <c r="C46" s="13" t="s">
        <v>316</v>
      </c>
      <c r="D46" s="6"/>
      <c r="E46" s="3"/>
      <c r="F46" s="7"/>
      <c r="G46" s="22"/>
    </row>
    <row r="47" spans="1:14" ht="58" x14ac:dyDescent="0.35">
      <c r="A47" s="51"/>
      <c r="B47" s="6"/>
      <c r="C47" s="13" t="s">
        <v>315</v>
      </c>
      <c r="D47" s="6" t="s">
        <v>84</v>
      </c>
      <c r="E47" s="3">
        <v>1</v>
      </c>
      <c r="F47" s="7"/>
      <c r="G47" s="22">
        <f>+E47*F47</f>
        <v>0</v>
      </c>
    </row>
    <row r="48" spans="1:14" ht="15" thickBot="1" x14ac:dyDescent="0.4">
      <c r="A48" s="51"/>
      <c r="B48" s="6"/>
      <c r="C48" s="25"/>
      <c r="D48" s="6"/>
      <c r="E48" s="3"/>
      <c r="F48" s="7"/>
      <c r="G48" s="22"/>
    </row>
    <row r="49" spans="1:14" ht="15" thickBot="1" x14ac:dyDescent="0.4">
      <c r="A49" s="28"/>
      <c r="B49" s="40"/>
      <c r="C49" s="221" t="s">
        <v>104</v>
      </c>
      <c r="D49" s="222"/>
      <c r="E49" s="222"/>
      <c r="F49" s="78"/>
      <c r="G49" s="41"/>
      <c r="N49" s="1"/>
    </row>
    <row r="50" spans="1:14" x14ac:dyDescent="0.35">
      <c r="A50" s="3"/>
      <c r="B50" s="3"/>
      <c r="C50" s="13"/>
      <c r="D50" s="3"/>
      <c r="E50" s="3"/>
    </row>
    <row r="51" spans="1:14" x14ac:dyDescent="0.35">
      <c r="A51" s="203" t="s">
        <v>229</v>
      </c>
      <c r="B51" s="253"/>
      <c r="C51" s="253"/>
      <c r="D51" s="253"/>
      <c r="E51" s="253"/>
      <c r="F51" s="253"/>
      <c r="G51" s="253"/>
    </row>
    <row r="52" spans="1:14" ht="15" thickBot="1" x14ac:dyDescent="0.4">
      <c r="A52" s="3"/>
      <c r="B52" s="3"/>
      <c r="C52" s="13"/>
      <c r="D52" s="3"/>
      <c r="E52" s="3"/>
    </row>
    <row r="53" spans="1:14" x14ac:dyDescent="0.35">
      <c r="A53" s="204" t="s">
        <v>146</v>
      </c>
      <c r="B53" s="205"/>
      <c r="C53" s="205"/>
      <c r="D53" s="205"/>
      <c r="E53" s="205"/>
      <c r="F53" s="205"/>
      <c r="G53" s="206"/>
    </row>
    <row r="54" spans="1:14" x14ac:dyDescent="0.35">
      <c r="A54" s="207"/>
      <c r="B54" s="208"/>
      <c r="C54" s="208"/>
      <c r="D54" s="208"/>
      <c r="E54" s="208"/>
      <c r="F54" s="208"/>
      <c r="G54" s="209"/>
    </row>
    <row r="55" spans="1:14" ht="15" thickBot="1" x14ac:dyDescent="0.4">
      <c r="A55" s="16" t="s">
        <v>218</v>
      </c>
      <c r="B55" s="14"/>
      <c r="C55" s="47"/>
      <c r="D55" s="14"/>
      <c r="E55" s="14"/>
      <c r="F55" s="14"/>
      <c r="G55" s="15"/>
    </row>
    <row r="56" spans="1:14" ht="15" customHeight="1" x14ac:dyDescent="0.35">
      <c r="A56" s="255" t="s">
        <v>117</v>
      </c>
      <c r="B56" s="212" t="s">
        <v>116</v>
      </c>
      <c r="C56" s="257" t="s">
        <v>118</v>
      </c>
      <c r="D56" s="212" t="s">
        <v>119</v>
      </c>
      <c r="E56" s="214" t="s">
        <v>120</v>
      </c>
      <c r="F56" s="216" t="s">
        <v>121</v>
      </c>
      <c r="G56" s="218" t="s">
        <v>122</v>
      </c>
    </row>
    <row r="57" spans="1:14" ht="15.75" customHeight="1" thickBot="1" x14ac:dyDescent="0.4">
      <c r="A57" s="256"/>
      <c r="B57" s="213"/>
      <c r="C57" s="258"/>
      <c r="D57" s="213"/>
      <c r="E57" s="215"/>
      <c r="F57" s="217"/>
      <c r="G57" s="219"/>
    </row>
    <row r="58" spans="1:14" ht="15" thickBot="1" x14ac:dyDescent="0.4">
      <c r="A58" s="29"/>
      <c r="B58" s="30"/>
      <c r="C58" s="254" t="s">
        <v>105</v>
      </c>
      <c r="D58" s="205"/>
      <c r="E58" s="205"/>
      <c r="F58" s="46"/>
      <c r="G58" s="45"/>
    </row>
    <row r="59" spans="1:14" x14ac:dyDescent="0.35">
      <c r="A59" s="59"/>
      <c r="B59" s="4"/>
      <c r="C59" s="60"/>
      <c r="D59" s="61"/>
      <c r="E59" s="46"/>
      <c r="F59" s="61"/>
      <c r="G59" s="45"/>
    </row>
    <row r="60" spans="1:14" x14ac:dyDescent="0.35">
      <c r="A60" s="51"/>
      <c r="B60" s="6"/>
      <c r="C60" s="13"/>
      <c r="D60" s="6"/>
      <c r="E60" s="3"/>
      <c r="F60" s="7"/>
      <c r="G60" s="22"/>
    </row>
    <row r="61" spans="1:14" x14ac:dyDescent="0.35">
      <c r="A61" s="51">
        <v>6.3</v>
      </c>
      <c r="B61" s="6">
        <v>6.3</v>
      </c>
      <c r="C61" t="s">
        <v>176</v>
      </c>
      <c r="D61" s="6"/>
      <c r="E61" s="3"/>
      <c r="F61" s="7"/>
      <c r="G61" s="22"/>
    </row>
    <row r="62" spans="1:14" x14ac:dyDescent="0.35">
      <c r="A62" s="51"/>
      <c r="B62" s="6"/>
      <c r="D62" s="6"/>
      <c r="E62" s="3"/>
      <c r="F62" s="7"/>
      <c r="G62" s="22"/>
    </row>
    <row r="63" spans="1:14" ht="72.5" x14ac:dyDescent="0.35">
      <c r="A63" s="51"/>
      <c r="B63" s="6" t="s">
        <v>354</v>
      </c>
      <c r="C63" s="195" t="s">
        <v>343</v>
      </c>
      <c r="D63" s="6" t="s">
        <v>160</v>
      </c>
      <c r="E63" s="3">
        <v>21</v>
      </c>
      <c r="F63" s="7"/>
      <c r="G63" s="22">
        <f>+E63*F63</f>
        <v>0</v>
      </c>
    </row>
    <row r="64" spans="1:14" x14ac:dyDescent="0.35">
      <c r="A64" s="51"/>
      <c r="B64" s="6" t="s">
        <v>355</v>
      </c>
      <c r="C64" t="s">
        <v>187</v>
      </c>
      <c r="D64" s="6" t="s">
        <v>0</v>
      </c>
      <c r="E64" s="3">
        <f>+E63</f>
        <v>21</v>
      </c>
      <c r="F64" s="7"/>
      <c r="G64" s="22" t="s">
        <v>254</v>
      </c>
    </row>
    <row r="65" spans="1:7" x14ac:dyDescent="0.35">
      <c r="A65" s="51"/>
      <c r="B65" s="6"/>
      <c r="D65" s="6"/>
      <c r="E65" s="3"/>
      <c r="F65" s="7"/>
      <c r="G65" s="22"/>
    </row>
    <row r="66" spans="1:7" ht="58" x14ac:dyDescent="0.35">
      <c r="A66" s="51"/>
      <c r="B66" s="6" t="s">
        <v>356</v>
      </c>
      <c r="C66" s="195" t="s">
        <v>352</v>
      </c>
      <c r="D66" s="198" t="s">
        <v>84</v>
      </c>
      <c r="E66" s="82" t="s">
        <v>363</v>
      </c>
      <c r="F66" s="200"/>
      <c r="G66" s="199" t="s">
        <v>254</v>
      </c>
    </row>
    <row r="67" spans="1:7" x14ac:dyDescent="0.35">
      <c r="A67" s="51"/>
      <c r="B67" s="6"/>
      <c r="D67" s="6"/>
      <c r="E67" s="3"/>
      <c r="F67" s="7"/>
      <c r="G67" s="22"/>
    </row>
    <row r="68" spans="1:7" x14ac:dyDescent="0.35">
      <c r="A68" s="51">
        <v>6.4</v>
      </c>
      <c r="B68" s="6">
        <v>6.4</v>
      </c>
      <c r="C68" t="s">
        <v>255</v>
      </c>
      <c r="D68" s="6" t="s">
        <v>66</v>
      </c>
      <c r="E68" s="3">
        <v>490</v>
      </c>
      <c r="F68" s="7"/>
      <c r="G68" s="22">
        <f>+E68*F68</f>
        <v>0</v>
      </c>
    </row>
    <row r="69" spans="1:7" x14ac:dyDescent="0.35">
      <c r="A69" s="51">
        <v>6.5</v>
      </c>
      <c r="B69" s="6">
        <v>6.5</v>
      </c>
      <c r="C69" t="s">
        <v>256</v>
      </c>
      <c r="D69" s="6" t="s">
        <v>66</v>
      </c>
      <c r="E69" s="3">
        <v>490</v>
      </c>
      <c r="F69" s="7"/>
      <c r="G69" s="22">
        <f>+E69*F69</f>
        <v>0</v>
      </c>
    </row>
    <row r="70" spans="1:7" x14ac:dyDescent="0.35">
      <c r="A70" s="51"/>
      <c r="B70" s="6"/>
      <c r="D70" s="6"/>
      <c r="E70" s="3"/>
      <c r="F70" s="7"/>
      <c r="G70" s="22"/>
    </row>
    <row r="71" spans="1:7" ht="29" x14ac:dyDescent="0.35">
      <c r="A71" s="51">
        <v>6.6</v>
      </c>
      <c r="B71" s="6" t="s">
        <v>357</v>
      </c>
      <c r="C71" s="13" t="s">
        <v>320</v>
      </c>
      <c r="D71" s="6"/>
      <c r="E71" s="3"/>
      <c r="F71" s="7"/>
      <c r="G71" s="22"/>
    </row>
    <row r="72" spans="1:7" ht="29" x14ac:dyDescent="0.35">
      <c r="A72" s="51"/>
      <c r="B72" s="6" t="s">
        <v>358</v>
      </c>
      <c r="C72" s="13" t="s">
        <v>317</v>
      </c>
      <c r="D72" s="107" t="s">
        <v>65</v>
      </c>
      <c r="E72" s="82">
        <v>50</v>
      </c>
      <c r="F72" s="7"/>
      <c r="G72" s="22">
        <f t="shared" ref="G72:G74" si="0">+E72*F72</f>
        <v>0</v>
      </c>
    </row>
    <row r="73" spans="1:7" ht="29" x14ac:dyDescent="0.35">
      <c r="A73" s="51"/>
      <c r="B73" s="6" t="s">
        <v>359</v>
      </c>
      <c r="C73" s="13" t="s">
        <v>318</v>
      </c>
      <c r="D73" s="107" t="s">
        <v>65</v>
      </c>
      <c r="E73" s="82">
        <v>30</v>
      </c>
      <c r="F73" s="7"/>
      <c r="G73" s="22">
        <f t="shared" si="0"/>
        <v>0</v>
      </c>
    </row>
    <row r="74" spans="1:7" ht="43.5" x14ac:dyDescent="0.35">
      <c r="A74" s="51"/>
      <c r="B74" s="6" t="s">
        <v>360</v>
      </c>
      <c r="C74" s="13" t="s">
        <v>319</v>
      </c>
      <c r="D74" s="107" t="s">
        <v>65</v>
      </c>
      <c r="E74" s="82">
        <v>20</v>
      </c>
      <c r="F74" s="7"/>
      <c r="G74" s="22">
        <f t="shared" si="0"/>
        <v>0</v>
      </c>
    </row>
    <row r="75" spans="1:7" ht="15" thickBot="1" x14ac:dyDescent="0.4">
      <c r="A75" s="55"/>
      <c r="B75" s="56"/>
      <c r="C75" s="14"/>
      <c r="D75" s="56"/>
      <c r="E75" s="14"/>
      <c r="F75" s="35"/>
      <c r="G75" s="53"/>
    </row>
    <row r="76" spans="1:7" ht="15.75" customHeight="1" thickBot="1" x14ac:dyDescent="0.4">
      <c r="A76" s="28"/>
      <c r="B76" s="40"/>
      <c r="C76" s="221" t="s">
        <v>168</v>
      </c>
      <c r="D76" s="222"/>
      <c r="E76" s="222"/>
      <c r="F76" s="78"/>
      <c r="G76" s="41"/>
    </row>
    <row r="108" spans="1:7" x14ac:dyDescent="0.35">
      <c r="A108" s="203" t="s">
        <v>230</v>
      </c>
      <c r="B108" s="253"/>
      <c r="C108" s="253"/>
      <c r="D108" s="253"/>
      <c r="E108" s="253"/>
      <c r="F108" s="253"/>
      <c r="G108" s="253"/>
    </row>
  </sheetData>
  <mergeCells count="27">
    <mergeCell ref="A1:G2"/>
    <mergeCell ref="A4:A5"/>
    <mergeCell ref="B4:B5"/>
    <mergeCell ref="C4:C5"/>
    <mergeCell ref="D4:D5"/>
    <mergeCell ref="E4:E5"/>
    <mergeCell ref="G4:G5"/>
    <mergeCell ref="F4:F5"/>
    <mergeCell ref="C17:C18"/>
    <mergeCell ref="C20:C21"/>
    <mergeCell ref="C23:C26"/>
    <mergeCell ref="C28:C30"/>
    <mergeCell ref="C76:E76"/>
    <mergeCell ref="A108:G108"/>
    <mergeCell ref="G56:G57"/>
    <mergeCell ref="C58:E58"/>
    <mergeCell ref="C32:C33"/>
    <mergeCell ref="C35:C36"/>
    <mergeCell ref="C49:E49"/>
    <mergeCell ref="A53:G54"/>
    <mergeCell ref="A56:A57"/>
    <mergeCell ref="B56:B57"/>
    <mergeCell ref="C56:C57"/>
    <mergeCell ref="D56:D57"/>
    <mergeCell ref="E56:E57"/>
    <mergeCell ref="A51:G51"/>
    <mergeCell ref="F56:F57"/>
  </mergeCells>
  <phoneticPr fontId="7" type="noConversion"/>
  <pageMargins left="0.7" right="0.7" top="0.75" bottom="0.75" header="0.3" footer="0.3"/>
  <pageSetup paperSize="9" scale="67" fitToHeight="0" orientation="portrait" r:id="rId1"/>
  <rowBreaks count="1" manualBreakCount="1">
    <brk id="52"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BEE57-061E-4F1F-9DA2-E897E1EC2856}">
  <dimension ref="A1:G39"/>
  <sheetViews>
    <sheetView zoomScale="125" zoomScaleNormal="100" zoomScaleSheetLayoutView="70" workbookViewId="0">
      <selection activeCell="C29" sqref="C29"/>
    </sheetView>
  </sheetViews>
  <sheetFormatPr defaultColWidth="8.81640625" defaultRowHeight="14.5" x14ac:dyDescent="0.35"/>
  <cols>
    <col min="1" max="1" width="10" customWidth="1"/>
    <col min="2" max="2" width="9.6328125" customWidth="1"/>
    <col min="3" max="3" width="47.1796875" style="2" customWidth="1"/>
    <col min="4" max="4" width="7.36328125" customWidth="1"/>
    <col min="5" max="5" width="6.453125" style="82" customWidth="1"/>
    <col min="6" max="6" width="15.36328125" style="1" customWidth="1"/>
    <col min="7" max="7" width="16.6328125" style="1" customWidth="1"/>
  </cols>
  <sheetData>
    <row r="1" spans="1:7" ht="24" customHeight="1" x14ac:dyDescent="0.35">
      <c r="A1" s="204" t="s">
        <v>146</v>
      </c>
      <c r="B1" s="205"/>
      <c r="C1" s="205"/>
      <c r="D1" s="205"/>
      <c r="E1" s="205"/>
      <c r="F1" s="205"/>
      <c r="G1" s="206"/>
    </row>
    <row r="2" spans="1:7" ht="24" customHeight="1" x14ac:dyDescent="0.35">
      <c r="A2" s="207"/>
      <c r="B2" s="208"/>
      <c r="C2" s="208"/>
      <c r="D2" s="208"/>
      <c r="E2" s="208"/>
      <c r="F2" s="208"/>
      <c r="G2" s="209"/>
    </row>
    <row r="3" spans="1:7" ht="35" customHeight="1" thickBot="1" x14ac:dyDescent="0.4">
      <c r="A3" s="16" t="s">
        <v>218</v>
      </c>
      <c r="B3" s="14"/>
      <c r="C3" s="47"/>
      <c r="D3" s="14"/>
      <c r="E3" s="80"/>
      <c r="F3" s="14"/>
      <c r="G3" s="15"/>
    </row>
    <row r="4" spans="1:7" x14ac:dyDescent="0.35">
      <c r="A4" s="255" t="s">
        <v>117</v>
      </c>
      <c r="B4" s="212" t="s">
        <v>116</v>
      </c>
      <c r="C4" s="257" t="s">
        <v>118</v>
      </c>
      <c r="D4" s="212" t="s">
        <v>119</v>
      </c>
      <c r="E4" s="212" t="s">
        <v>120</v>
      </c>
      <c r="F4" s="216" t="s">
        <v>121</v>
      </c>
      <c r="G4" s="218" t="s">
        <v>122</v>
      </c>
    </row>
    <row r="5" spans="1:7" ht="15" thickBot="1" x14ac:dyDescent="0.4">
      <c r="A5" s="256"/>
      <c r="B5" s="213"/>
      <c r="C5" s="258"/>
      <c r="D5" s="213"/>
      <c r="E5" s="213"/>
      <c r="F5" s="217"/>
      <c r="G5" s="219"/>
    </row>
    <row r="6" spans="1:7" x14ac:dyDescent="0.35">
      <c r="A6" s="49"/>
      <c r="B6" s="4"/>
      <c r="C6" s="58"/>
      <c r="D6" s="4"/>
      <c r="E6" s="30"/>
      <c r="F6" s="5"/>
      <c r="G6" s="31"/>
    </row>
    <row r="7" spans="1:7" ht="28" customHeight="1" x14ac:dyDescent="0.35">
      <c r="A7" s="50" t="s">
        <v>361</v>
      </c>
      <c r="B7" s="6"/>
      <c r="C7" s="8" t="s">
        <v>202</v>
      </c>
      <c r="D7" s="6"/>
      <c r="E7" s="107"/>
      <c r="F7" s="7"/>
      <c r="G7" s="22"/>
    </row>
    <row r="8" spans="1:7" x14ac:dyDescent="0.35">
      <c r="A8" s="50"/>
      <c r="B8" s="6"/>
      <c r="C8" s="8"/>
      <c r="D8" s="6"/>
      <c r="E8" s="107"/>
      <c r="F8" s="7"/>
      <c r="G8" s="22"/>
    </row>
    <row r="9" spans="1:7" x14ac:dyDescent="0.35">
      <c r="A9" s="106">
        <v>7</v>
      </c>
      <c r="B9" s="6"/>
      <c r="C9" s="111" t="s">
        <v>204</v>
      </c>
      <c r="D9" s="6"/>
      <c r="E9" s="107"/>
      <c r="F9" s="7"/>
      <c r="G9" s="22"/>
    </row>
    <row r="10" spans="1:7" ht="15.5" customHeight="1" x14ac:dyDescent="0.35">
      <c r="A10" s="106">
        <v>7.1</v>
      </c>
      <c r="B10" s="6"/>
      <c r="C10" s="112" t="s">
        <v>205</v>
      </c>
      <c r="D10" s="6" t="s">
        <v>216</v>
      </c>
      <c r="E10" s="6">
        <v>21</v>
      </c>
      <c r="F10" s="7"/>
      <c r="G10" s="108">
        <f>E10*F10</f>
        <v>0</v>
      </c>
    </row>
    <row r="11" spans="1:7" ht="29" x14ac:dyDescent="0.35">
      <c r="A11" s="106">
        <v>7.2</v>
      </c>
      <c r="B11" s="6"/>
      <c r="C11" s="112" t="s">
        <v>206</v>
      </c>
      <c r="D11" s="6" t="s">
        <v>216</v>
      </c>
      <c r="E11" s="75">
        <v>2</v>
      </c>
      <c r="F11" s="7"/>
      <c r="G11" s="108">
        <f t="shared" ref="G11:G12" si="0">E11*F11</f>
        <v>0</v>
      </c>
    </row>
    <row r="12" spans="1:7" ht="29" x14ac:dyDescent="0.35">
      <c r="A12" s="106">
        <v>7.3</v>
      </c>
      <c r="B12" s="6"/>
      <c r="C12" s="112" t="s">
        <v>207</v>
      </c>
      <c r="D12" s="6" t="s">
        <v>217</v>
      </c>
      <c r="E12" s="75">
        <v>1</v>
      </c>
      <c r="F12" s="7"/>
      <c r="G12" s="108">
        <f t="shared" si="0"/>
        <v>0</v>
      </c>
    </row>
    <row r="13" spans="1:7" x14ac:dyDescent="0.35">
      <c r="A13" s="106" t="s">
        <v>203</v>
      </c>
      <c r="B13" s="6"/>
      <c r="D13" s="6"/>
      <c r="E13" s="75"/>
      <c r="F13" s="7"/>
      <c r="G13" s="108"/>
    </row>
    <row r="14" spans="1:7" ht="26" customHeight="1" x14ac:dyDescent="0.35">
      <c r="A14" s="106">
        <v>8</v>
      </c>
      <c r="B14" s="6"/>
      <c r="C14" s="8" t="s">
        <v>208</v>
      </c>
      <c r="D14" s="6"/>
      <c r="E14" s="6"/>
      <c r="F14" s="7"/>
      <c r="G14" s="108"/>
    </row>
    <row r="15" spans="1:7" ht="43.5" x14ac:dyDescent="0.35">
      <c r="A15" s="106">
        <v>8.1</v>
      </c>
      <c r="B15" s="6"/>
      <c r="C15" s="112" t="s">
        <v>209</v>
      </c>
      <c r="D15" s="6" t="s">
        <v>217</v>
      </c>
      <c r="E15" s="6">
        <v>1</v>
      </c>
      <c r="F15" s="7"/>
      <c r="G15" s="108">
        <f t="shared" ref="G15:G16" si="1">E15*F15</f>
        <v>0</v>
      </c>
    </row>
    <row r="16" spans="1:7" ht="29" x14ac:dyDescent="0.35">
      <c r="A16" s="106">
        <v>8.1999999999999993</v>
      </c>
      <c r="B16" s="6"/>
      <c r="C16" s="113" t="s">
        <v>210</v>
      </c>
      <c r="D16" s="6" t="s">
        <v>217</v>
      </c>
      <c r="E16" s="6">
        <v>1</v>
      </c>
      <c r="F16" s="7"/>
      <c r="G16" s="108">
        <f t="shared" si="1"/>
        <v>0</v>
      </c>
    </row>
    <row r="17" spans="1:7" ht="58" x14ac:dyDescent="0.35">
      <c r="A17" s="106">
        <v>8.3000000000000007</v>
      </c>
      <c r="B17" s="6"/>
      <c r="C17" s="112" t="s">
        <v>211</v>
      </c>
      <c r="D17" s="6" t="s">
        <v>217</v>
      </c>
      <c r="E17" s="6">
        <v>1</v>
      </c>
      <c r="F17" s="7"/>
      <c r="G17" s="108">
        <f>E17*F17</f>
        <v>0</v>
      </c>
    </row>
    <row r="18" spans="1:7" x14ac:dyDescent="0.35">
      <c r="A18" s="106"/>
      <c r="B18" s="6"/>
      <c r="D18" s="6"/>
      <c r="E18" s="6"/>
      <c r="F18" s="7"/>
      <c r="G18" s="108"/>
    </row>
    <row r="19" spans="1:7" ht="40" customHeight="1" x14ac:dyDescent="0.35">
      <c r="A19" s="106">
        <v>9</v>
      </c>
      <c r="B19" s="6"/>
      <c r="C19" s="111" t="s">
        <v>212</v>
      </c>
      <c r="D19" s="6"/>
      <c r="E19" s="6"/>
      <c r="F19" s="7"/>
      <c r="G19" s="108"/>
    </row>
    <row r="20" spans="1:7" ht="58" x14ac:dyDescent="0.35">
      <c r="A20" s="106">
        <v>9.1</v>
      </c>
      <c r="B20" s="6"/>
      <c r="C20" s="112" t="s">
        <v>213</v>
      </c>
      <c r="D20" s="6" t="s">
        <v>217</v>
      </c>
      <c r="E20" s="6">
        <v>1</v>
      </c>
      <c r="F20" s="7"/>
      <c r="G20" s="108">
        <f>E20*F20</f>
        <v>0</v>
      </c>
    </row>
    <row r="21" spans="1:7" ht="29" x14ac:dyDescent="0.35">
      <c r="A21" s="106">
        <v>9.1999999999999993</v>
      </c>
      <c r="B21" s="6"/>
      <c r="C21" s="112" t="s">
        <v>214</v>
      </c>
      <c r="D21" s="6" t="s">
        <v>216</v>
      </c>
      <c r="E21" s="6">
        <v>1</v>
      </c>
      <c r="F21" s="7"/>
      <c r="G21" s="108">
        <f t="shared" ref="G21:G24" si="2">E21*F21</f>
        <v>0</v>
      </c>
    </row>
    <row r="22" spans="1:7" ht="72.5" x14ac:dyDescent="0.35">
      <c r="A22" s="106">
        <v>9.3000000000000007</v>
      </c>
      <c r="B22" s="6"/>
      <c r="C22" s="194" t="s">
        <v>328</v>
      </c>
      <c r="D22" s="6" t="s">
        <v>216</v>
      </c>
      <c r="E22" s="6">
        <v>2</v>
      </c>
      <c r="F22" s="6"/>
      <c r="G22" s="108">
        <f>E22*F22</f>
        <v>0</v>
      </c>
    </row>
    <row r="23" spans="1:7" ht="72.5" x14ac:dyDescent="0.35">
      <c r="A23" s="106">
        <v>9.4</v>
      </c>
      <c r="B23" s="6"/>
      <c r="C23" s="112" t="s">
        <v>329</v>
      </c>
      <c r="D23" s="6" t="s">
        <v>216</v>
      </c>
      <c r="E23" s="6">
        <v>1</v>
      </c>
      <c r="F23" s="7"/>
      <c r="G23" s="108">
        <f t="shared" si="2"/>
        <v>0</v>
      </c>
    </row>
    <row r="24" spans="1:7" ht="43.5" x14ac:dyDescent="0.35">
      <c r="A24" s="106">
        <v>9.5</v>
      </c>
      <c r="B24" s="6"/>
      <c r="C24" s="112" t="s">
        <v>215</v>
      </c>
      <c r="D24" s="6" t="s">
        <v>216</v>
      </c>
      <c r="E24" s="6">
        <v>4</v>
      </c>
      <c r="F24" s="7"/>
      <c r="G24" s="108">
        <f t="shared" si="2"/>
        <v>0</v>
      </c>
    </row>
    <row r="25" spans="1:7" x14ac:dyDescent="0.35">
      <c r="A25" s="106"/>
      <c r="B25" s="6"/>
      <c r="C25" s="109"/>
      <c r="D25" s="6"/>
      <c r="E25" s="6"/>
      <c r="F25" s="7"/>
      <c r="G25" s="108"/>
    </row>
    <row r="26" spans="1:7" x14ac:dyDescent="0.35">
      <c r="A26" s="106"/>
      <c r="B26" s="6"/>
      <c r="C26" s="109"/>
      <c r="D26" s="6"/>
      <c r="E26" s="107"/>
      <c r="F26" s="7"/>
      <c r="G26" s="108"/>
    </row>
    <row r="27" spans="1:7" x14ac:dyDescent="0.35">
      <c r="A27" s="106"/>
      <c r="B27" s="6"/>
      <c r="C27" s="110"/>
      <c r="D27" s="6"/>
      <c r="E27" s="107"/>
      <c r="F27" s="7"/>
      <c r="G27" s="22"/>
    </row>
    <row r="28" spans="1:7" x14ac:dyDescent="0.35">
      <c r="A28" s="51"/>
      <c r="B28" s="6"/>
      <c r="C28" s="110"/>
      <c r="D28" s="6"/>
      <c r="E28" s="107"/>
      <c r="F28" s="7"/>
      <c r="G28" s="22"/>
    </row>
    <row r="29" spans="1:7" x14ac:dyDescent="0.35">
      <c r="A29" s="51"/>
      <c r="B29" s="6"/>
      <c r="C29" s="110"/>
      <c r="D29" s="6"/>
      <c r="E29" s="107"/>
      <c r="F29" s="7"/>
      <c r="G29" s="22"/>
    </row>
    <row r="30" spans="1:7" x14ac:dyDescent="0.35">
      <c r="A30" s="51"/>
      <c r="B30" s="6"/>
      <c r="C30" s="109"/>
      <c r="D30" s="6"/>
      <c r="E30" s="107"/>
      <c r="F30" s="7"/>
      <c r="G30" s="22"/>
    </row>
    <row r="31" spans="1:7" x14ac:dyDescent="0.35">
      <c r="A31" s="51"/>
      <c r="B31" s="6"/>
      <c r="C31" s="10"/>
      <c r="D31" s="6"/>
      <c r="E31" s="107"/>
      <c r="F31" s="7"/>
      <c r="G31" s="22"/>
    </row>
    <row r="32" spans="1:7" x14ac:dyDescent="0.35">
      <c r="A32" s="51"/>
      <c r="B32" s="6"/>
      <c r="C32" s="10"/>
      <c r="D32" s="6"/>
      <c r="E32" s="107"/>
      <c r="F32" s="7"/>
      <c r="G32" s="22"/>
    </row>
    <row r="33" spans="1:7" x14ac:dyDescent="0.35">
      <c r="A33" s="51"/>
      <c r="B33" s="6"/>
      <c r="C33" s="10"/>
      <c r="D33" s="6"/>
      <c r="E33" s="107"/>
      <c r="F33" s="7"/>
      <c r="G33" s="22"/>
    </row>
    <row r="34" spans="1:7" ht="15" thickBot="1" x14ac:dyDescent="0.4">
      <c r="A34" s="52"/>
      <c r="B34" s="34"/>
      <c r="C34" s="47"/>
      <c r="D34" s="34"/>
      <c r="E34" s="81"/>
      <c r="F34" s="35"/>
      <c r="G34" s="53"/>
    </row>
    <row r="35" spans="1:7" ht="15" thickBot="1" x14ac:dyDescent="0.4">
      <c r="A35" s="28"/>
      <c r="B35" s="40"/>
      <c r="C35" s="221" t="s">
        <v>248</v>
      </c>
      <c r="D35" s="222"/>
      <c r="E35" s="222"/>
      <c r="F35" s="266"/>
      <c r="G35" s="41">
        <f>SUM(G7:G34)</f>
        <v>0</v>
      </c>
    </row>
    <row r="39" spans="1:7" x14ac:dyDescent="0.35">
      <c r="A39" s="203" t="s">
        <v>231</v>
      </c>
      <c r="B39" s="253"/>
      <c r="C39" s="253"/>
      <c r="D39" s="253"/>
      <c r="E39" s="253"/>
      <c r="F39" s="253"/>
      <c r="G39" s="253"/>
    </row>
  </sheetData>
  <mergeCells count="10">
    <mergeCell ref="A39:G39"/>
    <mergeCell ref="C35:F35"/>
    <mergeCell ref="A1:G2"/>
    <mergeCell ref="A4:A5"/>
    <mergeCell ref="B4:B5"/>
    <mergeCell ref="C4:C5"/>
    <mergeCell ref="D4:D5"/>
    <mergeCell ref="E4:E5"/>
    <mergeCell ref="F4:F5"/>
    <mergeCell ref="G4:G5"/>
  </mergeCells>
  <phoneticPr fontId="7" type="noConversion"/>
  <pageMargins left="0.7" right="0.7" top="0.75" bottom="0.75" header="0.3" footer="0.3"/>
  <pageSetup paperSize="9" scale="7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48"/>
  <sheetViews>
    <sheetView tabSelected="1" zoomScaleNormal="100" zoomScaleSheetLayoutView="80" zoomScalePageLayoutView="80" workbookViewId="0">
      <selection activeCell="H7" sqref="H7"/>
    </sheetView>
  </sheetViews>
  <sheetFormatPr defaultColWidth="8.81640625" defaultRowHeight="14.5" x14ac:dyDescent="0.35"/>
  <cols>
    <col min="1" max="1" width="7.453125" customWidth="1"/>
    <col min="2" max="2" width="11.453125" customWidth="1"/>
    <col min="3" max="3" width="35.6328125" customWidth="1"/>
    <col min="4" max="4" width="64" customWidth="1"/>
    <col min="5" max="5" width="20.36328125" customWidth="1"/>
    <col min="7" max="7" width="17.36328125" customWidth="1"/>
    <col min="8" max="8" width="18.453125" customWidth="1"/>
  </cols>
  <sheetData>
    <row r="1" spans="1:7" x14ac:dyDescent="0.35">
      <c r="A1" s="204" t="s">
        <v>241</v>
      </c>
      <c r="B1" s="205"/>
      <c r="C1" s="205"/>
      <c r="D1" s="205"/>
      <c r="E1" s="206"/>
    </row>
    <row r="2" spans="1:7" ht="26" customHeight="1" x14ac:dyDescent="0.35">
      <c r="A2" s="207"/>
      <c r="B2" s="208"/>
      <c r="C2" s="208"/>
      <c r="D2" s="208"/>
      <c r="E2" s="209"/>
    </row>
    <row r="3" spans="1:7" ht="26" customHeight="1" thickBot="1" x14ac:dyDescent="0.4">
      <c r="A3" s="71" t="s">
        <v>218</v>
      </c>
      <c r="B3" s="14"/>
      <c r="C3" s="14"/>
      <c r="D3" s="14"/>
      <c r="E3" s="15"/>
    </row>
    <row r="4" spans="1:7" ht="26" customHeight="1" thickBot="1" x14ac:dyDescent="0.4">
      <c r="A4" s="38" t="s">
        <v>183</v>
      </c>
      <c r="E4" s="39"/>
    </row>
    <row r="5" spans="1:7" ht="26" customHeight="1" thickBot="1" x14ac:dyDescent="0.4">
      <c r="A5" s="271" t="s">
        <v>182</v>
      </c>
      <c r="B5" s="272"/>
      <c r="C5" s="273" t="s">
        <v>118</v>
      </c>
      <c r="D5" s="273"/>
      <c r="E5" s="72" t="s">
        <v>122</v>
      </c>
    </row>
    <row r="6" spans="1:7" ht="31" customHeight="1" x14ac:dyDescent="0.35">
      <c r="A6" s="92"/>
      <c r="B6" s="4"/>
      <c r="C6" s="93"/>
      <c r="D6" s="94"/>
      <c r="E6" s="95"/>
    </row>
    <row r="7" spans="1:7" ht="31" customHeight="1" x14ac:dyDescent="0.35">
      <c r="A7" s="33">
        <v>1</v>
      </c>
      <c r="B7" s="19" t="s">
        <v>177</v>
      </c>
      <c r="C7" s="269" t="s">
        <v>178</v>
      </c>
      <c r="D7" s="270"/>
      <c r="E7" s="66">
        <f>+'P&amp;G''s'!G137</f>
        <v>0</v>
      </c>
    </row>
    <row r="8" spans="1:7" ht="31" customHeight="1" x14ac:dyDescent="0.35">
      <c r="A8" s="33"/>
      <c r="B8" s="24"/>
      <c r="C8" s="63"/>
      <c r="D8" s="64"/>
      <c r="E8" s="66"/>
    </row>
    <row r="9" spans="1:7" ht="31" customHeight="1" x14ac:dyDescent="0.35">
      <c r="A9" s="33">
        <v>2</v>
      </c>
      <c r="B9" s="19" t="s">
        <v>179</v>
      </c>
      <c r="C9" s="62" t="s">
        <v>158</v>
      </c>
      <c r="D9" s="64"/>
      <c r="E9" s="66">
        <f>+Mechanical!H200</f>
        <v>0</v>
      </c>
    </row>
    <row r="10" spans="1:7" ht="31" customHeight="1" x14ac:dyDescent="0.35">
      <c r="A10" s="33"/>
      <c r="B10" s="24"/>
      <c r="C10" s="63"/>
      <c r="D10" s="64"/>
      <c r="E10" s="66"/>
    </row>
    <row r="11" spans="1:7" ht="31" customHeight="1" x14ac:dyDescent="0.35">
      <c r="A11" s="33">
        <v>3</v>
      </c>
      <c r="B11" s="19" t="s">
        <v>181</v>
      </c>
      <c r="C11" s="62" t="s">
        <v>180</v>
      </c>
      <c r="D11" s="64"/>
      <c r="E11" s="66">
        <f>+CIVIL!G76</f>
        <v>0</v>
      </c>
    </row>
    <row r="12" spans="1:7" ht="31" customHeight="1" x14ac:dyDescent="0.35">
      <c r="A12" s="33"/>
      <c r="B12" s="19"/>
      <c r="C12" s="62"/>
      <c r="D12" s="64"/>
      <c r="E12" s="66"/>
    </row>
    <row r="13" spans="1:7" ht="31" customHeight="1" x14ac:dyDescent="0.35">
      <c r="A13" s="33">
        <v>4</v>
      </c>
      <c r="B13" s="19" t="s">
        <v>201</v>
      </c>
      <c r="C13" s="62" t="s">
        <v>202</v>
      </c>
      <c r="D13" s="64"/>
      <c r="E13" s="66">
        <f>Electrical!G35</f>
        <v>0</v>
      </c>
    </row>
    <row r="14" spans="1:7" ht="31" customHeight="1" x14ac:dyDescent="0.35">
      <c r="A14" s="67"/>
      <c r="B14" s="24"/>
      <c r="C14" s="63"/>
      <c r="D14" s="64"/>
      <c r="E14" s="66"/>
      <c r="G14" s="74"/>
    </row>
    <row r="15" spans="1:7" ht="31" customHeight="1" x14ac:dyDescent="0.35">
      <c r="A15" s="86">
        <v>5</v>
      </c>
      <c r="B15" s="87"/>
      <c r="C15" s="267" t="s">
        <v>239</v>
      </c>
      <c r="D15" s="268"/>
      <c r="E15" s="88">
        <f>SUM(E6:E14)</f>
        <v>0</v>
      </c>
      <c r="G15" s="76"/>
    </row>
    <row r="16" spans="1:7" ht="31" customHeight="1" x14ac:dyDescent="0.35">
      <c r="A16" s="33"/>
      <c r="B16" s="24"/>
      <c r="C16" s="8"/>
      <c r="D16" s="12"/>
      <c r="E16" s="68"/>
      <c r="G16" s="76"/>
    </row>
    <row r="17" spans="1:7" ht="31" customHeight="1" x14ac:dyDescent="0.35">
      <c r="A17" s="33">
        <v>6</v>
      </c>
      <c r="B17" s="24"/>
      <c r="C17" s="90" t="s">
        <v>238</v>
      </c>
      <c r="D17" s="91"/>
      <c r="E17" s="68"/>
      <c r="G17" s="76"/>
    </row>
    <row r="18" spans="1:7" ht="31" customHeight="1" x14ac:dyDescent="0.35">
      <c r="A18" s="33"/>
      <c r="B18" s="24"/>
      <c r="C18" s="90"/>
      <c r="D18" s="91"/>
      <c r="E18" s="68"/>
      <c r="G18" s="76"/>
    </row>
    <row r="19" spans="1:7" ht="31" customHeight="1" x14ac:dyDescent="0.35">
      <c r="A19" s="33">
        <v>6.1</v>
      </c>
      <c r="B19" s="24"/>
      <c r="C19" s="276" t="s">
        <v>244</v>
      </c>
      <c r="D19" s="277"/>
      <c r="E19" s="89">
        <f>E15*0.05</f>
        <v>0</v>
      </c>
      <c r="G19" s="76"/>
    </row>
    <row r="20" spans="1:7" ht="31" customHeight="1" x14ac:dyDescent="0.35">
      <c r="A20" s="33"/>
      <c r="B20" s="24"/>
      <c r="C20" s="10"/>
      <c r="D20" s="10"/>
      <c r="E20" s="68"/>
      <c r="G20" s="76"/>
    </row>
    <row r="21" spans="1:7" ht="31" customHeight="1" x14ac:dyDescent="0.35">
      <c r="A21" s="33">
        <v>6.2</v>
      </c>
      <c r="B21" s="24"/>
      <c r="C21" s="276" t="s">
        <v>243</v>
      </c>
      <c r="D21" s="277"/>
      <c r="E21" s="89">
        <f>E15*0.25/100</f>
        <v>0</v>
      </c>
      <c r="G21" s="76"/>
    </row>
    <row r="22" spans="1:7" ht="31" customHeight="1" x14ac:dyDescent="0.35">
      <c r="A22" s="33"/>
      <c r="B22" s="24"/>
      <c r="C22" s="10"/>
      <c r="D22" s="10"/>
      <c r="E22" s="85"/>
      <c r="G22" s="76"/>
    </row>
    <row r="23" spans="1:7" ht="31" customHeight="1" x14ac:dyDescent="0.35">
      <c r="A23" s="86">
        <v>7</v>
      </c>
      <c r="B23" s="87"/>
      <c r="C23" s="267" t="s">
        <v>240</v>
      </c>
      <c r="D23" s="268"/>
      <c r="E23" s="88">
        <f>SUM(E15:E22)</f>
        <v>0</v>
      </c>
      <c r="G23" s="76"/>
    </row>
    <row r="24" spans="1:7" ht="31" customHeight="1" x14ac:dyDescent="0.35">
      <c r="A24" s="33"/>
      <c r="B24" s="24"/>
      <c r="C24" s="8"/>
      <c r="D24" s="12"/>
      <c r="E24" s="68"/>
      <c r="G24" s="76"/>
    </row>
    <row r="25" spans="1:7" ht="31" customHeight="1" x14ac:dyDescent="0.35">
      <c r="A25" s="33">
        <v>8</v>
      </c>
      <c r="B25" s="24"/>
      <c r="C25" s="274" t="s">
        <v>245</v>
      </c>
      <c r="D25" s="275"/>
      <c r="E25" s="68">
        <f>E23*0.05</f>
        <v>0</v>
      </c>
      <c r="G25" s="76"/>
    </row>
    <row r="26" spans="1:7" ht="31" customHeight="1" x14ac:dyDescent="0.35">
      <c r="A26" s="33"/>
      <c r="B26" s="24"/>
      <c r="C26" s="8"/>
      <c r="D26" s="12"/>
      <c r="E26" s="68"/>
      <c r="G26" s="76"/>
    </row>
    <row r="27" spans="1:7" ht="31" customHeight="1" x14ac:dyDescent="0.35">
      <c r="A27" s="33">
        <v>9</v>
      </c>
      <c r="B27" s="24"/>
      <c r="C27" s="274" t="s">
        <v>246</v>
      </c>
      <c r="D27" s="275"/>
      <c r="E27" s="68">
        <f>E23*0.1</f>
        <v>0</v>
      </c>
      <c r="G27" s="76"/>
    </row>
    <row r="28" spans="1:7" ht="31" customHeight="1" x14ac:dyDescent="0.35">
      <c r="A28" s="33"/>
      <c r="B28" s="24"/>
      <c r="C28" s="8"/>
      <c r="D28" s="12"/>
      <c r="E28" s="68"/>
      <c r="G28" s="76"/>
    </row>
    <row r="29" spans="1:7" ht="31" customHeight="1" x14ac:dyDescent="0.35">
      <c r="A29" s="86">
        <v>10</v>
      </c>
      <c r="B29" s="87"/>
      <c r="C29" s="267" t="s">
        <v>247</v>
      </c>
      <c r="D29" s="268"/>
      <c r="E29" s="88">
        <f>+E23+E25+E27</f>
        <v>0</v>
      </c>
      <c r="G29" s="76"/>
    </row>
    <row r="30" spans="1:7" ht="31" customHeight="1" x14ac:dyDescent="0.35">
      <c r="A30" s="97"/>
      <c r="B30" s="98"/>
      <c r="C30" s="99"/>
      <c r="D30" s="99"/>
      <c r="E30" s="100"/>
      <c r="G30" s="76"/>
    </row>
    <row r="31" spans="1:7" ht="31" customHeight="1" x14ac:dyDescent="0.35">
      <c r="A31" s="102">
        <v>11</v>
      </c>
      <c r="B31" s="105"/>
      <c r="C31" s="103" t="s">
        <v>251</v>
      </c>
      <c r="D31" s="65"/>
      <c r="E31" s="69">
        <f>E29*0.15</f>
        <v>0</v>
      </c>
    </row>
    <row r="32" spans="1:7" ht="31" customHeight="1" x14ac:dyDescent="0.35">
      <c r="A32" s="38"/>
      <c r="B32" s="104"/>
      <c r="C32" s="8"/>
      <c r="D32" s="57"/>
      <c r="E32" s="68"/>
    </row>
    <row r="33" spans="1:7" ht="31" customHeight="1" thickBot="1" x14ac:dyDescent="0.4">
      <c r="A33" s="16">
        <v>12</v>
      </c>
      <c r="B33" s="101"/>
      <c r="C33" s="70" t="s">
        <v>250</v>
      </c>
      <c r="D33" s="70"/>
      <c r="E33" s="96">
        <f>+E31+E29</f>
        <v>0</v>
      </c>
      <c r="G33" s="76"/>
    </row>
    <row r="35" spans="1:7" x14ac:dyDescent="0.35">
      <c r="A35" s="13"/>
      <c r="B35" s="13"/>
      <c r="C35" s="13"/>
      <c r="D35" s="13"/>
      <c r="E35" s="13"/>
    </row>
    <row r="37" spans="1:7" ht="15" customHeight="1" x14ac:dyDescent="0.35">
      <c r="A37" s="13"/>
      <c r="B37" s="13"/>
      <c r="C37" s="13"/>
      <c r="D37" s="13"/>
      <c r="E37" s="13"/>
      <c r="F37" s="13"/>
    </row>
    <row r="38" spans="1:7" ht="15" customHeight="1" x14ac:dyDescent="0.35">
      <c r="A38" s="13"/>
      <c r="B38" s="13"/>
      <c r="C38" s="13"/>
      <c r="D38" s="13"/>
      <c r="E38" s="13"/>
      <c r="F38" s="13"/>
    </row>
    <row r="48" spans="1:7" x14ac:dyDescent="0.35">
      <c r="A48" s="203" t="s">
        <v>232</v>
      </c>
      <c r="B48" s="203"/>
      <c r="C48" s="203"/>
      <c r="D48" s="203"/>
      <c r="E48" s="203"/>
    </row>
  </sheetData>
  <mergeCells count="12">
    <mergeCell ref="A48:E48"/>
    <mergeCell ref="C15:D15"/>
    <mergeCell ref="C29:D29"/>
    <mergeCell ref="A1:E2"/>
    <mergeCell ref="C7:D7"/>
    <mergeCell ref="A5:B5"/>
    <mergeCell ref="C5:D5"/>
    <mergeCell ref="C27:D27"/>
    <mergeCell ref="C25:D25"/>
    <mergeCell ref="C23:D23"/>
    <mergeCell ref="C19:D19"/>
    <mergeCell ref="C21:D21"/>
  </mergeCells>
  <phoneticPr fontId="7" type="noConversion"/>
  <printOptions horizontalCentered="1" verticalCentered="1"/>
  <pageMargins left="0.70866141732283472" right="0.70866141732283472" top="0.74803149606299213" bottom="0.74803149606299213" header="0.31496062992125984" footer="0.31496062992125984"/>
  <pageSetup paperSize="9" scale="5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9CF362E164DC42889917C9401B06ED" ma:contentTypeVersion="22" ma:contentTypeDescription="Create a new document." ma:contentTypeScope="" ma:versionID="c3b6657e0a45c760d3499b90229e962c">
  <xsd:schema xmlns:xsd="http://www.w3.org/2001/XMLSchema" xmlns:xs="http://www.w3.org/2001/XMLSchema" xmlns:p="http://schemas.microsoft.com/office/2006/metadata/properties" xmlns:ns2="3bcc6f86-cf47-4e40-8e1e-29d8a5509c6e" xmlns:ns3="3ed90e2f-04be-47fd-9585-919fc3d9e390" targetNamespace="http://schemas.microsoft.com/office/2006/metadata/properties" ma:root="true" ma:fieldsID="98f73fdec715029f2bd81d5cba05da48" ns2:_="" ns3:_="">
    <xsd:import namespace="3bcc6f86-cf47-4e40-8e1e-29d8a5509c6e"/>
    <xsd:import namespace="3ed90e2f-04be-47fd-9585-919fc3d9e390"/>
    <xsd:element name="properties">
      <xsd:complexType>
        <xsd:sequence>
          <xsd:element name="documentManagement">
            <xsd:complexType>
              <xsd:all>
                <xsd:element ref="ns2:MediaServiceMetadata" minOccurs="0"/>
                <xsd:element ref="ns2:MediaServiceFastMetadata" minOccurs="0"/>
                <xsd:element ref="ns3:TaxCatchAll" minOccurs="0"/>
                <xsd:element ref="ns2:MediaServiceOCR" minOccurs="0"/>
                <xsd:element ref="ns2:MediaServiceGenerationTime" minOccurs="0"/>
                <xsd:element ref="ns2:MediaServiceEventHashCode" minOccurs="0"/>
                <xsd:element ref="ns2:lcf76f155ced4ddcb4097134ff3c332f" minOccurs="0"/>
                <xsd:element ref="ns2:MediaServiceDateTaken" minOccurs="0"/>
                <xsd:element ref="ns2:MediaLengthInSecond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cc6f86-cf47-4e40-8e1e-29d8a5509c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86f3a418-21e9-4ab6-9cf5-0a4ce584a965"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d90e2f-04be-47fd-9585-919fc3d9e390"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4fa629ad-27d4-4e13-97b9-a4b833263381}" ma:internalName="TaxCatchAll" ma:showField="CatchAllData" ma:web="3ed90e2f-04be-47fd-9585-919fc3d9e390">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bcc6f86-cf47-4e40-8e1e-29d8a5509c6e">
      <Terms xmlns="http://schemas.microsoft.com/office/infopath/2007/PartnerControls"/>
    </lcf76f155ced4ddcb4097134ff3c332f>
    <TaxCatchAll xmlns="3ed90e2f-04be-47fd-9585-919fc3d9e39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B360C9-70B9-44E7-B7E3-332C462E64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cc6f86-cf47-4e40-8e1e-29d8a5509c6e"/>
    <ds:schemaRef ds:uri="3ed90e2f-04be-47fd-9585-919fc3d9e3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0997D4B-F2AC-4BF3-BD53-5EB843AFCBF5}">
  <ds:schemaRefs>
    <ds:schemaRef ds:uri="http://schemas.microsoft.com/office/2006/metadata/properties"/>
    <ds:schemaRef ds:uri="http://schemas.microsoft.com/office/infopath/2007/PartnerControls"/>
    <ds:schemaRef ds:uri="3bcc6f86-cf47-4e40-8e1e-29d8a5509c6e"/>
    <ds:schemaRef ds:uri="3ed90e2f-04be-47fd-9585-919fc3d9e390"/>
  </ds:schemaRefs>
</ds:datastoreItem>
</file>

<file path=customXml/itemProps3.xml><?xml version="1.0" encoding="utf-8"?>
<ds:datastoreItem xmlns:ds="http://schemas.openxmlformats.org/officeDocument/2006/customXml" ds:itemID="{1781B534-6BA5-4640-A276-9EDDE4BA25C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P&amp;G's</vt:lpstr>
      <vt:lpstr>Mechanical</vt:lpstr>
      <vt:lpstr>CIVIL</vt:lpstr>
      <vt:lpstr>Electrical</vt:lpstr>
      <vt:lpstr>SUMMARY</vt:lpstr>
      <vt:lpstr>CIVIL!Print_Area</vt:lpstr>
      <vt:lpstr>SUMMARY!Print_Area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Ntaka</dc:creator>
  <cp:lastModifiedBy>Mmamokgadi Ramanna</cp:lastModifiedBy>
  <cp:lastPrinted>2025-05-20T10:26:58Z</cp:lastPrinted>
  <dcterms:created xsi:type="dcterms:W3CDTF">2017-09-06T05:29:58Z</dcterms:created>
  <dcterms:modified xsi:type="dcterms:W3CDTF">2025-05-21T11:17:24Z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0x0101006E9CF362E164DC42889917C9401B06ED</vt:lpwstr>
  </property>
  <property fmtid="{D5CDD505-2E9C-101B-9397-08002B2CF9AE}" pid="3" name="MediaServiceImageTags">
    <vt:lpwstr/>
  </property>
</Properties>
</file>