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5712\Documents\Wheels Tender2022\KDS_Wheels\"/>
    </mc:Choice>
  </mc:AlternateContent>
  <xr:revisionPtr revIDLastSave="0" documentId="13_ncr:1_{089F4E0A-C4F7-482E-A470-4CA1B76D9769}" xr6:coauthVersionLast="47" xr6:coauthVersionMax="47" xr10:uidLastSave="{00000000-0000-0000-0000-000000000000}"/>
  <bookViews>
    <workbookView xWindow="-108" yWindow="-108" windowWidth="23256" windowHeight="12576" xr2:uid="{B349EA81-0E8F-44A9-B479-EBDD6B30C2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P38" i="1" s="1"/>
  <c r="J37" i="1"/>
  <c r="K37" i="1" s="1"/>
  <c r="K36" i="1"/>
  <c r="L36" i="1" s="1"/>
  <c r="J36" i="1"/>
  <c r="K35" i="1"/>
  <c r="L35" i="1" s="1"/>
  <c r="J35" i="1"/>
  <c r="K34" i="1"/>
  <c r="L34" i="1" s="1"/>
  <c r="J34" i="1"/>
  <c r="J33" i="1"/>
  <c r="K33" i="1" s="1"/>
  <c r="J32" i="1"/>
  <c r="K32" i="1" s="1"/>
  <c r="J31" i="1"/>
  <c r="K31" i="1" s="1"/>
  <c r="J30" i="1"/>
  <c r="P30" i="1" s="1"/>
  <c r="J29" i="1"/>
  <c r="K29" i="1" s="1"/>
  <c r="K28" i="1"/>
  <c r="Q28" i="1" s="1"/>
  <c r="J28" i="1"/>
  <c r="J27" i="1"/>
  <c r="K27" i="1" s="1"/>
  <c r="J26" i="1"/>
  <c r="K26" i="1" s="1"/>
  <c r="J25" i="1"/>
  <c r="K25" i="1" s="1"/>
  <c r="J24" i="1"/>
  <c r="K24" i="1" s="1"/>
  <c r="L23" i="1"/>
  <c r="M23" i="1" s="1"/>
  <c r="K23" i="1"/>
  <c r="J23" i="1"/>
  <c r="J22" i="1"/>
  <c r="P22" i="1" s="1"/>
  <c r="J21" i="1"/>
  <c r="K21" i="1" s="1"/>
  <c r="K20" i="1"/>
  <c r="L20" i="1" s="1"/>
  <c r="J20" i="1"/>
  <c r="J19" i="1"/>
  <c r="K19" i="1" s="1"/>
  <c r="J18" i="1"/>
  <c r="K18" i="1" s="1"/>
  <c r="J17" i="1"/>
  <c r="K17" i="1" s="1"/>
  <c r="J16" i="1"/>
  <c r="K16" i="1" s="1"/>
  <c r="J15" i="1"/>
  <c r="K15" i="1" s="1"/>
  <c r="J14" i="1"/>
  <c r="P14" i="1" s="1"/>
  <c r="J13" i="1"/>
  <c r="K13" i="1" s="1"/>
  <c r="K12" i="1"/>
  <c r="L12" i="1" s="1"/>
  <c r="J12" i="1"/>
  <c r="J11" i="1"/>
  <c r="K11" i="1" s="1"/>
  <c r="J10" i="1"/>
  <c r="K10" i="1" s="1"/>
  <c r="J9" i="1"/>
  <c r="K9" i="1" s="1"/>
  <c r="N8" i="1"/>
  <c r="M8" i="1"/>
  <c r="L8" i="1"/>
  <c r="K8" i="1"/>
  <c r="J8" i="1"/>
  <c r="P8" i="1" s="1"/>
  <c r="P40" i="1"/>
  <c r="P39" i="1"/>
  <c r="P37" i="1"/>
  <c r="P36" i="1"/>
  <c r="Q35" i="1"/>
  <c r="P35" i="1"/>
  <c r="Q34" i="1"/>
  <c r="P34" i="1"/>
  <c r="P32" i="1"/>
  <c r="P31" i="1"/>
  <c r="P29" i="1"/>
  <c r="P28" i="1"/>
  <c r="P27" i="1"/>
  <c r="P26" i="1"/>
  <c r="P24" i="1"/>
  <c r="Q23" i="1"/>
  <c r="P23" i="1"/>
  <c r="P21" i="1"/>
  <c r="P20" i="1"/>
  <c r="P19" i="1"/>
  <c r="P18" i="1"/>
  <c r="P16" i="1"/>
  <c r="P15" i="1"/>
  <c r="P13" i="1"/>
  <c r="P12" i="1"/>
  <c r="P11" i="1"/>
  <c r="P10" i="1"/>
  <c r="O8" i="1"/>
  <c r="D28" i="1"/>
  <c r="O28" i="1" s="1"/>
  <c r="D22" i="1"/>
  <c r="O22" i="1" s="1"/>
  <c r="D21" i="1"/>
  <c r="O21" i="1" s="1"/>
  <c r="D10" i="1"/>
  <c r="D8" i="1"/>
  <c r="O9" i="1"/>
  <c r="O11" i="1"/>
  <c r="O12" i="1"/>
  <c r="O13" i="1"/>
  <c r="O14" i="1"/>
  <c r="O15" i="1"/>
  <c r="O16" i="1"/>
  <c r="O17" i="1"/>
  <c r="O18" i="1"/>
  <c r="O19" i="1"/>
  <c r="O20" i="1"/>
  <c r="O23" i="1"/>
  <c r="O24" i="1"/>
  <c r="O25" i="1"/>
  <c r="O26" i="1"/>
  <c r="O27" i="1"/>
  <c r="O29" i="1"/>
  <c r="O30" i="1"/>
  <c r="O31" i="1"/>
  <c r="O32" i="1"/>
  <c r="O33" i="1"/>
  <c r="O34" i="1"/>
  <c r="O35" i="1"/>
  <c r="O36" i="1"/>
  <c r="O37" i="1"/>
  <c r="O38" i="1"/>
  <c r="O39" i="1"/>
  <c r="O40" i="1"/>
  <c r="Q9" i="1" l="1"/>
  <c r="L9" i="1"/>
  <c r="Q16" i="1"/>
  <c r="L16" i="1"/>
  <c r="L10" i="1"/>
  <c r="Q10" i="1"/>
  <c r="Q17" i="1"/>
  <c r="L17" i="1"/>
  <c r="L29" i="1"/>
  <c r="Q29" i="1"/>
  <c r="R35" i="1"/>
  <c r="M35" i="1"/>
  <c r="Q11" i="1"/>
  <c r="L11" i="1"/>
  <c r="L18" i="1"/>
  <c r="Q18" i="1"/>
  <c r="S23" i="1"/>
  <c r="N23" i="1"/>
  <c r="T23" i="1" s="1"/>
  <c r="Q19" i="1"/>
  <c r="L19" i="1"/>
  <c r="Q24" i="1"/>
  <c r="L24" i="1"/>
  <c r="L31" i="1"/>
  <c r="Q31" i="1"/>
  <c r="R36" i="1"/>
  <c r="M36" i="1"/>
  <c r="R12" i="1"/>
  <c r="M12" i="1"/>
  <c r="Q25" i="1"/>
  <c r="L25" i="1"/>
  <c r="Q32" i="1"/>
  <c r="L32" i="1"/>
  <c r="L37" i="1"/>
  <c r="Q37" i="1"/>
  <c r="L13" i="1"/>
  <c r="Q13" i="1"/>
  <c r="R20" i="1"/>
  <c r="M20" i="1"/>
  <c r="L26" i="1"/>
  <c r="Q26" i="1"/>
  <c r="Q33" i="1"/>
  <c r="L33" i="1"/>
  <c r="L21" i="1"/>
  <c r="Q21" i="1"/>
  <c r="Q27" i="1"/>
  <c r="L27" i="1"/>
  <c r="Q39" i="1"/>
  <c r="L39" i="1"/>
  <c r="L15" i="1"/>
  <c r="Q15" i="1"/>
  <c r="M34" i="1"/>
  <c r="R34" i="1"/>
  <c r="Q40" i="1"/>
  <c r="L40" i="1"/>
  <c r="L28" i="1"/>
  <c r="K14" i="1"/>
  <c r="K22" i="1"/>
  <c r="K30" i="1"/>
  <c r="K38" i="1"/>
  <c r="P9" i="1"/>
  <c r="Q12" i="1"/>
  <c r="P17" i="1"/>
  <c r="Q20" i="1"/>
  <c r="R23" i="1"/>
  <c r="U23" i="1" s="1"/>
  <c r="P25" i="1"/>
  <c r="P33" i="1"/>
  <c r="Q36" i="1"/>
  <c r="O10" i="1"/>
  <c r="R9" i="1" l="1"/>
  <c r="M9" i="1"/>
  <c r="R15" i="1"/>
  <c r="M15" i="1"/>
  <c r="R19" i="1"/>
  <c r="M19" i="1"/>
  <c r="R39" i="1"/>
  <c r="M39" i="1"/>
  <c r="R25" i="1"/>
  <c r="M25" i="1"/>
  <c r="M18" i="1"/>
  <c r="R18" i="1"/>
  <c r="Q38" i="1"/>
  <c r="L38" i="1"/>
  <c r="N34" i="1"/>
  <c r="T34" i="1" s="1"/>
  <c r="S34" i="1"/>
  <c r="U34" i="1" s="1"/>
  <c r="M13" i="1"/>
  <c r="R13" i="1"/>
  <c r="M31" i="1"/>
  <c r="R31" i="1"/>
  <c r="R11" i="1"/>
  <c r="M11" i="1"/>
  <c r="M16" i="1"/>
  <c r="R16" i="1"/>
  <c r="Q30" i="1"/>
  <c r="L30" i="1"/>
  <c r="R27" i="1"/>
  <c r="M27" i="1"/>
  <c r="R33" i="1"/>
  <c r="M33" i="1"/>
  <c r="S12" i="1"/>
  <c r="U12" i="1" s="1"/>
  <c r="N12" i="1"/>
  <c r="T12" i="1" s="1"/>
  <c r="M24" i="1"/>
  <c r="R24" i="1"/>
  <c r="M29" i="1"/>
  <c r="R29" i="1"/>
  <c r="Q22" i="1"/>
  <c r="L22" i="1"/>
  <c r="Q14" i="1"/>
  <c r="L14" i="1"/>
  <c r="R28" i="1"/>
  <c r="M28" i="1"/>
  <c r="M21" i="1"/>
  <c r="R21" i="1"/>
  <c r="M37" i="1"/>
  <c r="R37" i="1"/>
  <c r="R40" i="1"/>
  <c r="M40" i="1"/>
  <c r="S20" i="1"/>
  <c r="N20" i="1"/>
  <c r="T20" i="1" s="1"/>
  <c r="M10" i="1"/>
  <c r="R10" i="1"/>
  <c r="R17" i="1"/>
  <c r="M17" i="1"/>
  <c r="M26" i="1"/>
  <c r="R26" i="1"/>
  <c r="M32" i="1"/>
  <c r="R32" i="1"/>
  <c r="S36" i="1"/>
  <c r="N36" i="1"/>
  <c r="T36" i="1" s="1"/>
  <c r="N35" i="1"/>
  <c r="T35" i="1" s="1"/>
  <c r="S35" i="1"/>
  <c r="U35" i="1" s="1"/>
  <c r="Q8" i="1"/>
  <c r="P41" i="1"/>
  <c r="O41" i="1"/>
  <c r="U19" i="1" l="1"/>
  <c r="N26" i="1"/>
  <c r="T26" i="1" s="1"/>
  <c r="S26" i="1"/>
  <c r="R14" i="1"/>
  <c r="M14" i="1"/>
  <c r="N13" i="1"/>
  <c r="T13" i="1" s="1"/>
  <c r="S13" i="1"/>
  <c r="U13" i="1" s="1"/>
  <c r="S17" i="1"/>
  <c r="N17" i="1"/>
  <c r="T17" i="1" s="1"/>
  <c r="U17" i="1" s="1"/>
  <c r="U29" i="1"/>
  <c r="N27" i="1"/>
  <c r="T27" i="1" s="1"/>
  <c r="S27" i="1"/>
  <c r="U27" i="1" s="1"/>
  <c r="N19" i="1"/>
  <c r="T19" i="1" s="1"/>
  <c r="S19" i="1"/>
  <c r="N32" i="1"/>
  <c r="T32" i="1" s="1"/>
  <c r="S32" i="1"/>
  <c r="U32" i="1" s="1"/>
  <c r="N10" i="1"/>
  <c r="T10" i="1" s="1"/>
  <c r="S10" i="1"/>
  <c r="U10" i="1" s="1"/>
  <c r="N21" i="1"/>
  <c r="T21" i="1" s="1"/>
  <c r="S21" i="1"/>
  <c r="U21" i="1" s="1"/>
  <c r="N29" i="1"/>
  <c r="T29" i="1" s="1"/>
  <c r="S29" i="1"/>
  <c r="U18" i="1"/>
  <c r="U36" i="1"/>
  <c r="R38" i="1"/>
  <c r="M38" i="1"/>
  <c r="S15" i="1"/>
  <c r="N15" i="1"/>
  <c r="T15" i="1" s="1"/>
  <c r="N40" i="1"/>
  <c r="T40" i="1" s="1"/>
  <c r="S40" i="1"/>
  <c r="S9" i="1"/>
  <c r="U9" i="1" s="1"/>
  <c r="N9" i="1"/>
  <c r="T9" i="1" s="1"/>
  <c r="U40" i="1"/>
  <c r="S39" i="1"/>
  <c r="U39" i="1" s="1"/>
  <c r="N39" i="1"/>
  <c r="T39" i="1" s="1"/>
  <c r="R22" i="1"/>
  <c r="M22" i="1"/>
  <c r="S33" i="1"/>
  <c r="N33" i="1"/>
  <c r="T33" i="1" s="1"/>
  <c r="N16" i="1"/>
  <c r="T16" i="1" s="1"/>
  <c r="S16" i="1"/>
  <c r="U16" i="1" s="1"/>
  <c r="N37" i="1"/>
  <c r="T37" i="1" s="1"/>
  <c r="U37" i="1" s="1"/>
  <c r="S37" i="1"/>
  <c r="S11" i="1"/>
  <c r="U11" i="1" s="1"/>
  <c r="N11" i="1"/>
  <c r="T11" i="1" s="1"/>
  <c r="S28" i="1"/>
  <c r="N28" i="1"/>
  <c r="T28" i="1" s="1"/>
  <c r="R30" i="1"/>
  <c r="M30" i="1"/>
  <c r="S31" i="1"/>
  <c r="U31" i="1" s="1"/>
  <c r="N31" i="1"/>
  <c r="T31" i="1" s="1"/>
  <c r="N18" i="1"/>
  <c r="T18" i="1" s="1"/>
  <c r="S18" i="1"/>
  <c r="U26" i="1"/>
  <c r="U20" i="1"/>
  <c r="U28" i="1"/>
  <c r="N24" i="1"/>
  <c r="T24" i="1" s="1"/>
  <c r="S24" i="1"/>
  <c r="U24" i="1" s="1"/>
  <c r="S25" i="1"/>
  <c r="U25" i="1" s="1"/>
  <c r="N25" i="1"/>
  <c r="T25" i="1" s="1"/>
  <c r="R8" i="1"/>
  <c r="Q41" i="1"/>
  <c r="S38" i="1" l="1"/>
  <c r="U38" i="1" s="1"/>
  <c r="N38" i="1"/>
  <c r="T38" i="1" s="1"/>
  <c r="S14" i="1"/>
  <c r="U14" i="1" s="1"/>
  <c r="N14" i="1"/>
  <c r="T14" i="1" s="1"/>
  <c r="U33" i="1"/>
  <c r="S22" i="1"/>
  <c r="U22" i="1" s="1"/>
  <c r="N22" i="1"/>
  <c r="T22" i="1" s="1"/>
  <c r="S30" i="1"/>
  <c r="U30" i="1" s="1"/>
  <c r="N30" i="1"/>
  <c r="T30" i="1" s="1"/>
  <c r="U15" i="1"/>
  <c r="T8" i="1"/>
  <c r="S8" i="1"/>
  <c r="U8" i="1" s="1"/>
  <c r="U41" i="1" l="1"/>
  <c r="U42" i="1" s="1"/>
</calcChain>
</file>

<file path=xl/sharedStrings.xml><?xml version="1.0" encoding="utf-8"?>
<sst xmlns="http://schemas.openxmlformats.org/spreadsheetml/2006/main" count="101" uniqueCount="67">
  <si>
    <t xml:space="preserve">Vendor Name: </t>
  </si>
  <si>
    <t>Centre</t>
  </si>
  <si>
    <t>Truck requirements</t>
  </si>
  <si>
    <t>Route</t>
  </si>
  <si>
    <t>KM
(Return) GPS</t>
  </si>
  <si>
    <t>Class (Distance)</t>
  </si>
  <si>
    <t>Koedoespoort</t>
  </si>
  <si>
    <t>Long</t>
  </si>
  <si>
    <t>Polokwane</t>
  </si>
  <si>
    <t>Beaconsfield</t>
  </si>
  <si>
    <t>Nelspruit</t>
  </si>
  <si>
    <t>Komatiepoort</t>
  </si>
  <si>
    <t>Ermelo</t>
  </si>
  <si>
    <t>Bloemfontein</t>
  </si>
  <si>
    <t>Bellville</t>
  </si>
  <si>
    <t>Salt River</t>
  </si>
  <si>
    <t>Coligny</t>
  </si>
  <si>
    <t>Sentrarand</t>
  </si>
  <si>
    <t>Short</t>
  </si>
  <si>
    <t>Medium</t>
  </si>
  <si>
    <t>Capital Park</t>
  </si>
  <si>
    <t>Germiston</t>
  </si>
  <si>
    <t>Leeuhof</t>
  </si>
  <si>
    <t>Note: Out of contract rate will be determined by using the rate per kilometer based on the distance closest to the pricing mentioned above.</t>
  </si>
  <si>
    <t>Total Price for all trips (Route)</t>
  </si>
  <si>
    <t xml:space="preserve">Total (Excluding  Vat) </t>
  </si>
  <si>
    <t>Estimate Number of Trips (YEAR 1)</t>
  </si>
  <si>
    <t>Estimate Number of Trips (YEAR 2)</t>
  </si>
  <si>
    <t>Estimate Number of Trips (YEAR 3)</t>
  </si>
  <si>
    <t xml:space="preserve">Total (Including  Vat) </t>
  </si>
  <si>
    <t>Transportation of Wheels for Transnet Engineering, Koedoespoort Depot</t>
  </si>
  <si>
    <t>Danskraal / Ladysmith</t>
  </si>
  <si>
    <t xml:space="preserve">Witbank / eMalahleni </t>
  </si>
  <si>
    <t>Richards Bay (Insese)</t>
  </si>
  <si>
    <t>Durban / Wentworth / Umbilo</t>
  </si>
  <si>
    <t>Lydenburg</t>
  </si>
  <si>
    <t>Nigel</t>
  </si>
  <si>
    <t>Pyramid South</t>
  </si>
  <si>
    <t>Welgedacht</t>
  </si>
  <si>
    <t>Krugersdorp</t>
  </si>
  <si>
    <t>Braamfontein</t>
  </si>
  <si>
    <t>Phalaborwa</t>
  </si>
  <si>
    <t>Sasolburg</t>
  </si>
  <si>
    <t xml:space="preserve">Trichardt </t>
  </si>
  <si>
    <t>New brighten</t>
  </si>
  <si>
    <t>Cambridge</t>
  </si>
  <si>
    <t>Rovos</t>
  </si>
  <si>
    <t>Blue Train</t>
  </si>
  <si>
    <t>New Castle</t>
  </si>
  <si>
    <t xml:space="preserve">Uitenhage </t>
  </si>
  <si>
    <t xml:space="preserve">4x Superlinks, 2x Triaxle, 1x 12 Ton
</t>
  </si>
  <si>
    <t>Rate per KM  (1st 6months)</t>
  </si>
  <si>
    <t>Year 1</t>
  </si>
  <si>
    <t>Year 2</t>
  </si>
  <si>
    <t>Year 3</t>
  </si>
  <si>
    <t>Rate per KM  (2nd 6months)</t>
  </si>
  <si>
    <t>Rate per KM  (3rd 6months)</t>
  </si>
  <si>
    <t>Rate per KM  (4th 6months)</t>
  </si>
  <si>
    <t>Rate per KM  (5th 6months)</t>
  </si>
  <si>
    <t>Rate per KM  (6th 6months)</t>
  </si>
  <si>
    <t>Rate per route (Return trip) (1st 6months)</t>
  </si>
  <si>
    <t>Rate per route (Return trip) (2nd 6months)</t>
  </si>
  <si>
    <t>Rate per route (Return trip) (3rd 6months)</t>
  </si>
  <si>
    <t>Rate per route (Return trip) (4th 6months)</t>
  </si>
  <si>
    <t>Rate per route (Return trip) (5th 6months)</t>
  </si>
  <si>
    <t>Rate per route (Return trip) (6th 6months)</t>
  </si>
  <si>
    <t>For example: If the out of contract is 3000 Kilos, the closest route distance will be Bellville and that qouted rate will be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</si>
</sst>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&quot;* #,##0.00_);_(&quot;R&quot;* \(#,##0.00\);_(&quot;R&quot;* &quot;-&quot;??_);_(@_)"/>
    <numFmt numFmtId="43" formatCode="_(* #,##0.00_);_(* \(#,##0.00\);_(* &quot;-&quot;??_);_(@_)"/>
    <numFmt numFmtId="164" formatCode="&quot;R&quot;#,##0"/>
    <numFmt numFmtId="165" formatCode="&quot;R&quot;\ #,##0.00"/>
    <numFmt numFmtId="166" formatCode="&quot;R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color theme="1" tint="4.9989318521683403E-2"/>
      <name val="Calibri"/>
      <family val="2"/>
    </font>
    <font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8" xfId="0" applyNumberFormat="1" applyBorder="1"/>
    <xf numFmtId="0" fontId="0" fillId="0" borderId="0" xfId="0" applyAlignment="1">
      <alignment horizontal="left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164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13" fillId="0" borderId="0" xfId="0" applyFont="1"/>
    <xf numFmtId="44" fontId="13" fillId="0" borderId="0" xfId="0" applyNumberFormat="1" applyFont="1"/>
    <xf numFmtId="165" fontId="11" fillId="0" borderId="16" xfId="0" applyNumberFormat="1" applyFont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>
      <alignment horizontal="center" vertical="center" wrapText="1"/>
    </xf>
    <xf numFmtId="44" fontId="11" fillId="0" borderId="13" xfId="0" applyNumberFormat="1" applyFont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textRotation="90"/>
    </xf>
    <xf numFmtId="0" fontId="12" fillId="4" borderId="5" xfId="0" applyFont="1" applyFill="1" applyBorder="1"/>
    <xf numFmtId="0" fontId="12" fillId="4" borderId="7" xfId="0" applyFont="1" applyFill="1" applyBorder="1"/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" fontId="0" fillId="0" borderId="0" xfId="0" applyNumberFormat="1"/>
    <xf numFmtId="44" fontId="8" fillId="5" borderId="11" xfId="0" applyNumberFormat="1" applyFont="1" applyFill="1" applyBorder="1" applyAlignment="1">
      <alignment horizontal="center" vertical="center" wrapText="1"/>
    </xf>
    <xf numFmtId="44" fontId="8" fillId="6" borderId="17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5" fillId="0" borderId="3" xfId="0" applyFont="1" applyBorder="1"/>
    <xf numFmtId="49" fontId="6" fillId="0" borderId="4" xfId="0" applyNumberFormat="1" applyFont="1" applyBorder="1"/>
    <xf numFmtId="44" fontId="11" fillId="2" borderId="9" xfId="0" applyNumberFormat="1" applyFont="1" applyFill="1" applyBorder="1" applyAlignment="1">
      <alignment vertical="center"/>
    </xf>
    <xf numFmtId="0" fontId="14" fillId="0" borderId="25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7" borderId="19" xfId="0" applyFont="1" applyFill="1" applyBorder="1"/>
    <xf numFmtId="0" fontId="14" fillId="7" borderId="18" xfId="0" applyFont="1" applyFill="1" applyBorder="1"/>
    <xf numFmtId="0" fontId="14" fillId="7" borderId="26" xfId="0" applyFont="1" applyFill="1" applyBorder="1"/>
    <xf numFmtId="0" fontId="9" fillId="0" borderId="19" xfId="0" applyFont="1" applyBorder="1"/>
    <xf numFmtId="0" fontId="14" fillId="0" borderId="9" xfId="0" applyFont="1" applyBorder="1"/>
    <xf numFmtId="44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 applyProtection="1">
      <alignment vertical="center" wrapText="1"/>
      <protection locked="0"/>
    </xf>
    <xf numFmtId="165" fontId="3" fillId="0" borderId="7" xfId="0" applyNumberFormat="1" applyFont="1" applyBorder="1"/>
    <xf numFmtId="0" fontId="12" fillId="4" borderId="28" xfId="0" applyFont="1" applyFill="1" applyBorder="1"/>
    <xf numFmtId="44" fontId="12" fillId="4" borderId="28" xfId="0" applyNumberFormat="1" applyFont="1" applyFill="1" applyBorder="1"/>
    <xf numFmtId="164" fontId="0" fillId="0" borderId="31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1" fontId="0" fillId="0" borderId="31" xfId="0" applyNumberFormat="1" applyBorder="1"/>
    <xf numFmtId="0" fontId="0" fillId="4" borderId="31" xfId="0" applyFill="1" applyBorder="1" applyAlignment="1">
      <alignment vertical="center"/>
    </xf>
    <xf numFmtId="0" fontId="14" fillId="0" borderId="0" xfId="0" applyFont="1"/>
    <xf numFmtId="0" fontId="14" fillId="0" borderId="33" xfId="0" applyFont="1" applyBorder="1"/>
    <xf numFmtId="44" fontId="11" fillId="2" borderId="10" xfId="0" applyNumberFormat="1" applyFont="1" applyFill="1" applyBorder="1" applyAlignment="1">
      <alignment vertical="center"/>
    </xf>
    <xf numFmtId="1" fontId="14" fillId="7" borderId="11" xfId="0" applyNumberFormat="1" applyFont="1" applyFill="1" applyBorder="1"/>
    <xf numFmtId="1" fontId="14" fillId="7" borderId="9" xfId="0" applyNumberFormat="1" applyFont="1" applyFill="1" applyBorder="1"/>
    <xf numFmtId="1" fontId="14" fillId="7" borderId="12" xfId="0" applyNumberFormat="1" applyFont="1" applyFill="1" applyBorder="1"/>
    <xf numFmtId="1" fontId="15" fillId="7" borderId="12" xfId="0" applyNumberFormat="1" applyFont="1" applyFill="1" applyBorder="1" applyAlignment="1">
      <alignment horizontal="center"/>
    </xf>
    <xf numFmtId="0" fontId="16" fillId="4" borderId="9" xfId="0" applyFont="1" applyFill="1" applyBorder="1" applyAlignment="1">
      <alignment vertic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3" borderId="14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Alignment="1">
      <alignment vertical="center" textRotation="90"/>
    </xf>
    <xf numFmtId="1" fontId="13" fillId="0" borderId="0" xfId="0" applyNumberFormat="1" applyFont="1"/>
    <xf numFmtId="1" fontId="0" fillId="0" borderId="0" xfId="0" applyNumberFormat="1" applyAlignment="1">
      <alignment horizontal="center" vertical="center"/>
    </xf>
    <xf numFmtId="49" fontId="0" fillId="0" borderId="0" xfId="0" applyNumberFormat="1"/>
    <xf numFmtId="44" fontId="12" fillId="4" borderId="7" xfId="0" applyNumberFormat="1" applyFont="1" applyFill="1" applyBorder="1"/>
    <xf numFmtId="43" fontId="11" fillId="0" borderId="13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 textRotation="90"/>
    </xf>
    <xf numFmtId="0" fontId="10" fillId="4" borderId="23" xfId="0" applyFont="1" applyFill="1" applyBorder="1" applyAlignment="1">
      <alignment horizontal="center" vertical="center" textRotation="90"/>
    </xf>
    <xf numFmtId="0" fontId="10" fillId="4" borderId="27" xfId="0" applyFont="1" applyFill="1" applyBorder="1" applyAlignment="1">
      <alignment horizontal="center" vertical="center" textRotation="90"/>
    </xf>
    <xf numFmtId="49" fontId="10" fillId="4" borderId="20" xfId="0" applyNumberFormat="1" applyFont="1" applyFill="1" applyBorder="1" applyAlignment="1">
      <alignment horizontal="center" vertical="center" textRotation="90" wrapText="1"/>
    </xf>
    <xf numFmtId="49" fontId="10" fillId="4" borderId="21" xfId="0" applyNumberFormat="1" applyFont="1" applyFill="1" applyBorder="1" applyAlignment="1">
      <alignment horizontal="center" vertical="center" textRotation="90" wrapText="1"/>
    </xf>
    <xf numFmtId="49" fontId="10" fillId="4" borderId="32" xfId="0" applyNumberFormat="1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C755-8DCB-494C-9FA1-E34ABCB3C2D7}">
  <dimension ref="A1:AW44"/>
  <sheetViews>
    <sheetView tabSelected="1" zoomScale="76" zoomScaleNormal="76" workbookViewId="0">
      <selection activeCell="G44" sqref="G44"/>
    </sheetView>
  </sheetViews>
  <sheetFormatPr defaultColWidth="9.109375" defaultRowHeight="14.4" x14ac:dyDescent="0.3"/>
  <cols>
    <col min="1" max="1" width="10.6640625" style="8" customWidth="1"/>
    <col min="2" max="2" width="15.6640625" style="15" customWidth="1"/>
    <col min="3" max="3" width="29" style="8" customWidth="1"/>
    <col min="4" max="4" width="13.6640625" style="8" bestFit="1" customWidth="1"/>
    <col min="5" max="5" width="21.33203125" style="72" customWidth="1"/>
    <col min="6" max="7" width="21.33203125" style="16" customWidth="1"/>
    <col min="8" max="8" width="13.6640625" style="8" customWidth="1"/>
    <col min="9" max="14" width="17.6640625" style="8" customWidth="1"/>
    <col min="15" max="20" width="20.109375" style="8" customWidth="1"/>
    <col min="21" max="21" width="19.33203125" style="8" customWidth="1"/>
    <col min="22" max="22" width="11.6640625" style="12" customWidth="1"/>
    <col min="23" max="23" width="13.6640625" style="8" bestFit="1" customWidth="1"/>
    <col min="24" max="24" width="12" style="8" customWidth="1"/>
    <col min="25" max="16384" width="9.109375" style="8"/>
  </cols>
  <sheetData>
    <row r="1" spans="1:49" customFormat="1" ht="21" x14ac:dyDescent="0.4">
      <c r="A1" s="76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</row>
    <row r="2" spans="1:49" customFormat="1" ht="21.6" thickBot="1" x14ac:dyDescent="0.4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30"/>
      <c r="Q2" s="30"/>
      <c r="R2" s="30"/>
      <c r="S2" s="30"/>
      <c r="T2" s="30"/>
      <c r="V2" s="1"/>
    </row>
    <row r="3" spans="1:49" customFormat="1" ht="15" thickBot="1" x14ac:dyDescent="0.35">
      <c r="A3" s="3"/>
      <c r="B3" s="35"/>
      <c r="C3" s="36"/>
      <c r="D3" s="36"/>
      <c r="E3" s="67"/>
      <c r="F3" s="37"/>
      <c r="G3" s="3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8"/>
      <c r="V3" s="1"/>
    </row>
    <row r="4" spans="1:49" customFormat="1" ht="18.600000000000001" thickBot="1" x14ac:dyDescent="0.4">
      <c r="A4" s="39" t="s">
        <v>0</v>
      </c>
      <c r="B4" s="40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1"/>
    </row>
    <row r="5" spans="1:49" customFormat="1" ht="9" customHeight="1" x14ac:dyDescent="0.3">
      <c r="A5" s="3"/>
      <c r="B5" s="4"/>
      <c r="C5" s="5"/>
      <c r="E5" s="68"/>
      <c r="F5" s="2"/>
      <c r="G5" s="2"/>
      <c r="I5" s="87" t="s">
        <v>52</v>
      </c>
      <c r="J5" s="87"/>
      <c r="K5" s="87" t="s">
        <v>53</v>
      </c>
      <c r="L5" s="87"/>
      <c r="M5" s="87" t="s">
        <v>54</v>
      </c>
      <c r="N5" s="87"/>
      <c r="O5" s="87" t="s">
        <v>52</v>
      </c>
      <c r="P5" s="87"/>
      <c r="Q5" s="87" t="s">
        <v>53</v>
      </c>
      <c r="R5" s="87"/>
      <c r="S5" s="87" t="s">
        <v>54</v>
      </c>
      <c r="T5" s="87"/>
      <c r="V5" s="1"/>
    </row>
    <row r="6" spans="1:49" customFormat="1" ht="9" customHeight="1" thickBot="1" x14ac:dyDescent="0.35">
      <c r="B6" s="73"/>
      <c r="C6" s="5"/>
      <c r="E6" s="68"/>
      <c r="F6" s="2"/>
      <c r="G6" s="2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V6" s="1"/>
    </row>
    <row r="7" spans="1:49" s="11" customFormat="1" ht="47.4" thickBot="1" x14ac:dyDescent="0.35">
      <c r="A7" s="28" t="s">
        <v>1</v>
      </c>
      <c r="B7" s="27" t="s">
        <v>2</v>
      </c>
      <c r="C7" s="6" t="s">
        <v>3</v>
      </c>
      <c r="D7" s="7" t="s">
        <v>4</v>
      </c>
      <c r="E7" s="69" t="s">
        <v>26</v>
      </c>
      <c r="F7" s="23" t="s">
        <v>27</v>
      </c>
      <c r="G7" s="23" t="s">
        <v>28</v>
      </c>
      <c r="H7" s="7" t="s">
        <v>5</v>
      </c>
      <c r="I7" s="32" t="s">
        <v>51</v>
      </c>
      <c r="J7" s="32" t="s">
        <v>55</v>
      </c>
      <c r="K7" s="32" t="s">
        <v>56</v>
      </c>
      <c r="L7" s="32" t="s">
        <v>57</v>
      </c>
      <c r="M7" s="32" t="s">
        <v>58</v>
      </c>
      <c r="N7" s="32" t="s">
        <v>59</v>
      </c>
      <c r="O7" s="33" t="s">
        <v>60</v>
      </c>
      <c r="P7" s="33" t="s">
        <v>61</v>
      </c>
      <c r="Q7" s="33" t="s">
        <v>62</v>
      </c>
      <c r="R7" s="33" t="s">
        <v>63</v>
      </c>
      <c r="S7" s="33" t="s">
        <v>64</v>
      </c>
      <c r="T7" s="33" t="s">
        <v>65</v>
      </c>
      <c r="U7" s="21" t="s">
        <v>24</v>
      </c>
      <c r="V7" s="9"/>
      <c r="W7" s="1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49" s="13" customFormat="1" ht="15.75" customHeight="1" x14ac:dyDescent="0.3">
      <c r="A8" s="78" t="s">
        <v>6</v>
      </c>
      <c r="B8" s="81" t="s">
        <v>50</v>
      </c>
      <c r="C8" s="42" t="s">
        <v>31</v>
      </c>
      <c r="D8" s="62">
        <f>413*2*1.05</f>
        <v>867.30000000000007</v>
      </c>
      <c r="E8" s="65">
        <v>13.333333333333334</v>
      </c>
      <c r="F8" s="65">
        <v>13.333333333333334</v>
      </c>
      <c r="G8" s="65">
        <v>13.333333333333334</v>
      </c>
      <c r="H8" s="66" t="s">
        <v>7</v>
      </c>
      <c r="I8" s="41"/>
      <c r="J8" s="22">
        <f>I8*1.04</f>
        <v>0</v>
      </c>
      <c r="K8" s="22">
        <f>J8*1.04</f>
        <v>0</v>
      </c>
      <c r="L8" s="22">
        <f>K8*1.04</f>
        <v>0</v>
      </c>
      <c r="M8" s="22">
        <f>L8*1.04</f>
        <v>0</v>
      </c>
      <c r="N8" s="22">
        <f>M8*1.04</f>
        <v>0</v>
      </c>
      <c r="O8" s="22">
        <f t="shared" ref="O8:O40" si="0">I8*D8</f>
        <v>0</v>
      </c>
      <c r="P8" s="22">
        <f>J8*D8</f>
        <v>0</v>
      </c>
      <c r="Q8" s="22">
        <f>K8*D8</f>
        <v>0</v>
      </c>
      <c r="R8" s="22">
        <f>L8*D8</f>
        <v>0</v>
      </c>
      <c r="S8" s="22">
        <f>M8*D8</f>
        <v>0</v>
      </c>
      <c r="T8" s="75">
        <f>N8*D8</f>
        <v>0</v>
      </c>
      <c r="U8" s="20">
        <f>((O8*E8)*0.5)+((P8*E8)*0.5)+((Q8*F8)*0.5)+((R8*F8)*0.5)+((S8*E8)*0.5)+((T8*E8)*0.5)</f>
        <v>0</v>
      </c>
      <c r="V8" s="12"/>
      <c r="W8" s="5"/>
      <c r="X8" s="31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s="13" customFormat="1" ht="15.6" x14ac:dyDescent="0.3">
      <c r="A9" s="79"/>
      <c r="B9" s="82"/>
      <c r="C9" s="43" t="s">
        <v>8</v>
      </c>
      <c r="D9" s="63">
        <v>607.76</v>
      </c>
      <c r="E9" s="65">
        <v>60.6666666666667</v>
      </c>
      <c r="F9" s="65">
        <v>60.6666666666667</v>
      </c>
      <c r="G9" s="65">
        <v>60.6666666666667</v>
      </c>
      <c r="H9" s="66" t="s">
        <v>7</v>
      </c>
      <c r="I9" s="41"/>
      <c r="J9" s="22">
        <f t="shared" ref="J9:N9" si="1">I9*1.04</f>
        <v>0</v>
      </c>
      <c r="K9" s="22">
        <f t="shared" si="1"/>
        <v>0</v>
      </c>
      <c r="L9" s="22">
        <f t="shared" si="1"/>
        <v>0</v>
      </c>
      <c r="M9" s="22">
        <f t="shared" si="1"/>
        <v>0</v>
      </c>
      <c r="N9" s="22">
        <f t="shared" si="1"/>
        <v>0</v>
      </c>
      <c r="O9" s="22">
        <f t="shared" si="0"/>
        <v>0</v>
      </c>
      <c r="P9" s="22">
        <f t="shared" ref="P9:P40" si="2">J9*D9</f>
        <v>0</v>
      </c>
      <c r="Q9" s="22">
        <f t="shared" ref="Q9:Q40" si="3">K9*D9</f>
        <v>0</v>
      </c>
      <c r="R9" s="22">
        <f t="shared" ref="R9:R40" si="4">L9*D9</f>
        <v>0</v>
      </c>
      <c r="S9" s="22">
        <f t="shared" ref="S9:S40" si="5">M9*D9</f>
        <v>0</v>
      </c>
      <c r="T9" s="22">
        <f t="shared" ref="T9:T40" si="6">N9*D9</f>
        <v>0</v>
      </c>
      <c r="U9" s="20">
        <f t="shared" ref="U9:U40" si="7">((O9*E9)*0.5)+((P9*E9)*0.5)+((Q9*F9)*0.5)+((R9*F9)*0.5)+((S9*E9)*0.5)+((T9*E9)*0.5)</f>
        <v>0</v>
      </c>
      <c r="V9" s="12"/>
      <c r="W9" s="5"/>
      <c r="X9" s="31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s="13" customFormat="1" ht="15.6" x14ac:dyDescent="0.3">
      <c r="A10" s="79"/>
      <c r="B10" s="82"/>
      <c r="C10" s="43" t="s">
        <v>32</v>
      </c>
      <c r="D10" s="63">
        <f>106*2*1.05</f>
        <v>222.60000000000002</v>
      </c>
      <c r="E10" s="65">
        <v>40.6666666666667</v>
      </c>
      <c r="F10" s="65">
        <v>40.6666666666667</v>
      </c>
      <c r="G10" s="65">
        <v>40.6666666666667</v>
      </c>
      <c r="H10" s="66" t="s">
        <v>7</v>
      </c>
      <c r="I10" s="41"/>
      <c r="J10" s="22">
        <f t="shared" ref="J10:N10" si="8">I10*1.04</f>
        <v>0</v>
      </c>
      <c r="K10" s="22">
        <f t="shared" si="8"/>
        <v>0</v>
      </c>
      <c r="L10" s="22">
        <f t="shared" si="8"/>
        <v>0</v>
      </c>
      <c r="M10" s="22">
        <f t="shared" si="8"/>
        <v>0</v>
      </c>
      <c r="N10" s="22">
        <f t="shared" si="8"/>
        <v>0</v>
      </c>
      <c r="O10" s="22">
        <f t="shared" si="0"/>
        <v>0</v>
      </c>
      <c r="P10" s="22">
        <f t="shared" si="2"/>
        <v>0</v>
      </c>
      <c r="Q10" s="22">
        <f t="shared" si="3"/>
        <v>0</v>
      </c>
      <c r="R10" s="22">
        <f t="shared" si="4"/>
        <v>0</v>
      </c>
      <c r="S10" s="22">
        <f t="shared" si="5"/>
        <v>0</v>
      </c>
      <c r="T10" s="22">
        <f t="shared" si="6"/>
        <v>0</v>
      </c>
      <c r="U10" s="20">
        <f t="shared" si="7"/>
        <v>0</v>
      </c>
      <c r="V10" s="12"/>
      <c r="W10" s="5"/>
      <c r="X10" s="31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s="13" customFormat="1" ht="15.6" x14ac:dyDescent="0.3">
      <c r="A11" s="79"/>
      <c r="B11" s="82"/>
      <c r="C11" s="43" t="s">
        <v>9</v>
      </c>
      <c r="D11" s="63">
        <v>1159.8800000000001</v>
      </c>
      <c r="E11" s="65">
        <v>25</v>
      </c>
      <c r="F11" s="65">
        <v>25</v>
      </c>
      <c r="G11" s="65">
        <v>25</v>
      </c>
      <c r="H11" s="66" t="s">
        <v>7</v>
      </c>
      <c r="I11" s="41"/>
      <c r="J11" s="22">
        <f t="shared" ref="J11:N11" si="9">I11*1.04</f>
        <v>0</v>
      </c>
      <c r="K11" s="22">
        <f t="shared" si="9"/>
        <v>0</v>
      </c>
      <c r="L11" s="22">
        <f t="shared" si="9"/>
        <v>0</v>
      </c>
      <c r="M11" s="22">
        <f t="shared" si="9"/>
        <v>0</v>
      </c>
      <c r="N11" s="22">
        <f t="shared" si="9"/>
        <v>0</v>
      </c>
      <c r="O11" s="22">
        <f t="shared" si="0"/>
        <v>0</v>
      </c>
      <c r="P11" s="22">
        <f t="shared" si="2"/>
        <v>0</v>
      </c>
      <c r="Q11" s="22">
        <f t="shared" si="3"/>
        <v>0</v>
      </c>
      <c r="R11" s="22">
        <f t="shared" si="4"/>
        <v>0</v>
      </c>
      <c r="S11" s="22">
        <f t="shared" si="5"/>
        <v>0</v>
      </c>
      <c r="T11" s="22">
        <f t="shared" si="6"/>
        <v>0</v>
      </c>
      <c r="U11" s="20">
        <f t="shared" si="7"/>
        <v>0</v>
      </c>
      <c r="V11" s="12"/>
      <c r="W11" s="5"/>
      <c r="X11" s="31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s="13" customFormat="1" ht="15.6" x14ac:dyDescent="0.3">
      <c r="A12" s="79"/>
      <c r="B12" s="82"/>
      <c r="C12" s="43" t="s">
        <v>10</v>
      </c>
      <c r="D12" s="63">
        <v>678.38</v>
      </c>
      <c r="E12" s="65">
        <v>60.6666666666667</v>
      </c>
      <c r="F12" s="65">
        <v>60.6666666666667</v>
      </c>
      <c r="G12" s="65">
        <v>60.6666666666667</v>
      </c>
      <c r="H12" s="66" t="s">
        <v>7</v>
      </c>
      <c r="I12" s="41"/>
      <c r="J12" s="22">
        <f t="shared" ref="J12:N12" si="10">I12*1.04</f>
        <v>0</v>
      </c>
      <c r="K12" s="22">
        <f t="shared" si="10"/>
        <v>0</v>
      </c>
      <c r="L12" s="22">
        <f t="shared" si="10"/>
        <v>0</v>
      </c>
      <c r="M12" s="22">
        <f t="shared" si="10"/>
        <v>0</v>
      </c>
      <c r="N12" s="22">
        <f t="shared" si="10"/>
        <v>0</v>
      </c>
      <c r="O12" s="22">
        <f t="shared" si="0"/>
        <v>0</v>
      </c>
      <c r="P12" s="22">
        <f t="shared" si="2"/>
        <v>0</v>
      </c>
      <c r="Q12" s="22">
        <f t="shared" si="3"/>
        <v>0</v>
      </c>
      <c r="R12" s="22">
        <f t="shared" si="4"/>
        <v>0</v>
      </c>
      <c r="S12" s="22">
        <f t="shared" si="5"/>
        <v>0</v>
      </c>
      <c r="T12" s="22">
        <f t="shared" si="6"/>
        <v>0</v>
      </c>
      <c r="U12" s="20">
        <f t="shared" si="7"/>
        <v>0</v>
      </c>
      <c r="V12" s="12"/>
      <c r="W12" s="5"/>
      <c r="X12" s="31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49" s="13" customFormat="1" ht="15.6" x14ac:dyDescent="0.3">
      <c r="A13" s="79"/>
      <c r="B13" s="82"/>
      <c r="C13" s="43" t="s">
        <v>11</v>
      </c>
      <c r="D13" s="63">
        <v>898.80000000000007</v>
      </c>
      <c r="E13" s="65">
        <v>100.666666666667</v>
      </c>
      <c r="F13" s="65">
        <v>100.666666666667</v>
      </c>
      <c r="G13" s="65">
        <v>100.666666666667</v>
      </c>
      <c r="H13" s="66" t="s">
        <v>7</v>
      </c>
      <c r="I13" s="41"/>
      <c r="J13" s="22">
        <f t="shared" ref="J13:N13" si="11">I13*1.04</f>
        <v>0</v>
      </c>
      <c r="K13" s="22">
        <f t="shared" si="11"/>
        <v>0</v>
      </c>
      <c r="L13" s="22">
        <f t="shared" si="11"/>
        <v>0</v>
      </c>
      <c r="M13" s="22">
        <f t="shared" si="11"/>
        <v>0</v>
      </c>
      <c r="N13" s="22">
        <f t="shared" si="11"/>
        <v>0</v>
      </c>
      <c r="O13" s="22">
        <f t="shared" si="0"/>
        <v>0</v>
      </c>
      <c r="P13" s="22">
        <f t="shared" si="2"/>
        <v>0</v>
      </c>
      <c r="Q13" s="22">
        <f t="shared" si="3"/>
        <v>0</v>
      </c>
      <c r="R13" s="22">
        <f t="shared" si="4"/>
        <v>0</v>
      </c>
      <c r="S13" s="22">
        <f t="shared" si="5"/>
        <v>0</v>
      </c>
      <c r="T13" s="22">
        <f t="shared" si="6"/>
        <v>0</v>
      </c>
      <c r="U13" s="20">
        <f t="shared" si="7"/>
        <v>0</v>
      </c>
      <c r="V13" s="12"/>
      <c r="W13" s="5"/>
      <c r="X13" s="31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49" s="13" customFormat="1" ht="15.6" x14ac:dyDescent="0.3">
      <c r="A14" s="79"/>
      <c r="B14" s="82"/>
      <c r="C14" s="43" t="s">
        <v>33</v>
      </c>
      <c r="D14" s="63">
        <v>1388.8600000000001</v>
      </c>
      <c r="E14" s="65">
        <v>110.666666666667</v>
      </c>
      <c r="F14" s="65">
        <v>110.666666666667</v>
      </c>
      <c r="G14" s="65">
        <v>110</v>
      </c>
      <c r="H14" s="66" t="s">
        <v>7</v>
      </c>
      <c r="I14" s="41"/>
      <c r="J14" s="22">
        <f t="shared" ref="J14:N14" si="12">I14*1.04</f>
        <v>0</v>
      </c>
      <c r="K14" s="22">
        <f t="shared" si="12"/>
        <v>0</v>
      </c>
      <c r="L14" s="22">
        <f t="shared" si="12"/>
        <v>0</v>
      </c>
      <c r="M14" s="22">
        <f t="shared" si="12"/>
        <v>0</v>
      </c>
      <c r="N14" s="22">
        <f t="shared" si="12"/>
        <v>0</v>
      </c>
      <c r="O14" s="22">
        <f t="shared" si="0"/>
        <v>0</v>
      </c>
      <c r="P14" s="22">
        <f t="shared" si="2"/>
        <v>0</v>
      </c>
      <c r="Q14" s="22">
        <f t="shared" si="3"/>
        <v>0</v>
      </c>
      <c r="R14" s="22">
        <f t="shared" si="4"/>
        <v>0</v>
      </c>
      <c r="S14" s="22">
        <f t="shared" si="5"/>
        <v>0</v>
      </c>
      <c r="T14" s="22">
        <f t="shared" si="6"/>
        <v>0</v>
      </c>
      <c r="U14" s="20">
        <f t="shared" si="7"/>
        <v>0</v>
      </c>
      <c r="V14" s="12"/>
      <c r="W14" s="5"/>
      <c r="X14" s="31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s="13" customFormat="1" ht="15.6" x14ac:dyDescent="0.3">
      <c r="A15" s="79"/>
      <c r="B15" s="82"/>
      <c r="C15" s="43" t="s">
        <v>34</v>
      </c>
      <c r="D15" s="63">
        <v>1341.78</v>
      </c>
      <c r="E15" s="65">
        <v>6</v>
      </c>
      <c r="F15" s="65">
        <v>6</v>
      </c>
      <c r="G15" s="65">
        <v>6</v>
      </c>
      <c r="H15" s="66" t="s">
        <v>7</v>
      </c>
      <c r="I15" s="41"/>
      <c r="J15" s="22">
        <f t="shared" ref="J15:N15" si="13">I15*1.04</f>
        <v>0</v>
      </c>
      <c r="K15" s="22">
        <f t="shared" si="13"/>
        <v>0</v>
      </c>
      <c r="L15" s="22">
        <f t="shared" si="13"/>
        <v>0</v>
      </c>
      <c r="M15" s="22">
        <f t="shared" si="13"/>
        <v>0</v>
      </c>
      <c r="N15" s="22">
        <f t="shared" si="13"/>
        <v>0</v>
      </c>
      <c r="O15" s="22">
        <f t="shared" si="0"/>
        <v>0</v>
      </c>
      <c r="P15" s="22">
        <f t="shared" si="2"/>
        <v>0</v>
      </c>
      <c r="Q15" s="22">
        <f t="shared" si="3"/>
        <v>0</v>
      </c>
      <c r="R15" s="22">
        <f t="shared" si="4"/>
        <v>0</v>
      </c>
      <c r="S15" s="22">
        <f t="shared" si="5"/>
        <v>0</v>
      </c>
      <c r="T15" s="22">
        <f t="shared" si="6"/>
        <v>0</v>
      </c>
      <c r="U15" s="20">
        <f t="shared" si="7"/>
        <v>0</v>
      </c>
      <c r="V15" s="12"/>
      <c r="W15" s="5"/>
      <c r="X15" s="31"/>
      <c r="Y15" s="8"/>
      <c r="Z15" s="8"/>
      <c r="AA15" s="17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s="13" customFormat="1" ht="15.6" x14ac:dyDescent="0.3">
      <c r="A16" s="79"/>
      <c r="B16" s="82"/>
      <c r="C16" s="43" t="s">
        <v>12</v>
      </c>
      <c r="D16" s="63">
        <v>490.06</v>
      </c>
      <c r="E16" s="65">
        <v>12</v>
      </c>
      <c r="F16" s="65">
        <v>12</v>
      </c>
      <c r="G16" s="65">
        <v>12</v>
      </c>
      <c r="H16" s="66" t="s">
        <v>7</v>
      </c>
      <c r="I16" s="41"/>
      <c r="J16" s="22">
        <f t="shared" ref="J16:N16" si="14">I16*1.04</f>
        <v>0</v>
      </c>
      <c r="K16" s="22">
        <f t="shared" si="14"/>
        <v>0</v>
      </c>
      <c r="L16" s="22">
        <f t="shared" si="14"/>
        <v>0</v>
      </c>
      <c r="M16" s="22">
        <f t="shared" si="14"/>
        <v>0</v>
      </c>
      <c r="N16" s="22">
        <f t="shared" si="14"/>
        <v>0</v>
      </c>
      <c r="O16" s="22">
        <f t="shared" si="0"/>
        <v>0</v>
      </c>
      <c r="P16" s="22">
        <f t="shared" si="2"/>
        <v>0</v>
      </c>
      <c r="Q16" s="22">
        <f t="shared" si="3"/>
        <v>0</v>
      </c>
      <c r="R16" s="22">
        <f t="shared" si="4"/>
        <v>0</v>
      </c>
      <c r="S16" s="22">
        <f t="shared" si="5"/>
        <v>0</v>
      </c>
      <c r="T16" s="22">
        <f t="shared" si="6"/>
        <v>0</v>
      </c>
      <c r="U16" s="20">
        <f t="shared" si="7"/>
        <v>0</v>
      </c>
      <c r="V16" s="12"/>
      <c r="W16" s="5"/>
      <c r="X16" s="31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s="13" customFormat="1" ht="15.6" x14ac:dyDescent="0.3">
      <c r="A17" s="79"/>
      <c r="B17" s="82"/>
      <c r="C17" s="44" t="s">
        <v>13</v>
      </c>
      <c r="D17" s="64">
        <v>1003.6600000000001</v>
      </c>
      <c r="E17" s="65">
        <v>26</v>
      </c>
      <c r="F17" s="65">
        <v>26</v>
      </c>
      <c r="G17" s="65">
        <v>26</v>
      </c>
      <c r="H17" s="66" t="s">
        <v>7</v>
      </c>
      <c r="I17" s="41"/>
      <c r="J17" s="22">
        <f t="shared" ref="J17:N17" si="15">I17*1.04</f>
        <v>0</v>
      </c>
      <c r="K17" s="22">
        <f t="shared" si="15"/>
        <v>0</v>
      </c>
      <c r="L17" s="22">
        <f t="shared" si="15"/>
        <v>0</v>
      </c>
      <c r="M17" s="22">
        <f t="shared" si="15"/>
        <v>0</v>
      </c>
      <c r="N17" s="22">
        <f t="shared" si="15"/>
        <v>0</v>
      </c>
      <c r="O17" s="22">
        <f t="shared" si="0"/>
        <v>0</v>
      </c>
      <c r="P17" s="22">
        <f t="shared" si="2"/>
        <v>0</v>
      </c>
      <c r="Q17" s="22">
        <f t="shared" si="3"/>
        <v>0</v>
      </c>
      <c r="R17" s="22">
        <f t="shared" si="4"/>
        <v>0</v>
      </c>
      <c r="S17" s="22">
        <f t="shared" si="5"/>
        <v>0</v>
      </c>
      <c r="T17" s="22">
        <f t="shared" si="6"/>
        <v>0</v>
      </c>
      <c r="U17" s="20">
        <f t="shared" si="7"/>
        <v>0</v>
      </c>
      <c r="V17" s="12"/>
      <c r="W17" s="5"/>
      <c r="X17" s="31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s="13" customFormat="1" ht="15.6" x14ac:dyDescent="0.3">
      <c r="A18" s="79"/>
      <c r="B18" s="82"/>
      <c r="C18" s="44" t="s">
        <v>14</v>
      </c>
      <c r="D18" s="64">
        <v>3092.3</v>
      </c>
      <c r="E18" s="65">
        <v>3.3333333333333335</v>
      </c>
      <c r="F18" s="65">
        <v>3.3333333333333335</v>
      </c>
      <c r="G18" s="65">
        <v>3.3333333333333335</v>
      </c>
      <c r="H18" s="66" t="s">
        <v>7</v>
      </c>
      <c r="I18" s="41"/>
      <c r="J18" s="22">
        <f t="shared" ref="J18:N18" si="16">I18*1.04</f>
        <v>0</v>
      </c>
      <c r="K18" s="22">
        <f t="shared" si="16"/>
        <v>0</v>
      </c>
      <c r="L18" s="22">
        <f t="shared" si="16"/>
        <v>0</v>
      </c>
      <c r="M18" s="22">
        <f t="shared" si="16"/>
        <v>0</v>
      </c>
      <c r="N18" s="22">
        <f t="shared" si="16"/>
        <v>0</v>
      </c>
      <c r="O18" s="22">
        <f t="shared" si="0"/>
        <v>0</v>
      </c>
      <c r="P18" s="22">
        <f t="shared" si="2"/>
        <v>0</v>
      </c>
      <c r="Q18" s="22">
        <f t="shared" si="3"/>
        <v>0</v>
      </c>
      <c r="R18" s="22">
        <f t="shared" si="4"/>
        <v>0</v>
      </c>
      <c r="S18" s="22">
        <f t="shared" si="5"/>
        <v>0</v>
      </c>
      <c r="T18" s="22">
        <f t="shared" si="6"/>
        <v>0</v>
      </c>
      <c r="U18" s="20">
        <f t="shared" si="7"/>
        <v>0</v>
      </c>
      <c r="V18" s="12"/>
      <c r="W18" s="5"/>
      <c r="X18" s="31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s="13" customFormat="1" ht="15.6" x14ac:dyDescent="0.3">
      <c r="A19" s="79"/>
      <c r="B19" s="82"/>
      <c r="C19" s="45" t="s">
        <v>15</v>
      </c>
      <c r="D19" s="64">
        <v>3120.1200000000003</v>
      </c>
      <c r="E19" s="65">
        <v>2.3333333333333335</v>
      </c>
      <c r="F19" s="65">
        <v>2.3333333333333335</v>
      </c>
      <c r="G19" s="65">
        <v>2.3333333333333335</v>
      </c>
      <c r="H19" s="66" t="s">
        <v>7</v>
      </c>
      <c r="I19" s="41"/>
      <c r="J19" s="22">
        <f t="shared" ref="J19:N19" si="17">I19*1.04</f>
        <v>0</v>
      </c>
      <c r="K19" s="22">
        <f t="shared" si="17"/>
        <v>0</v>
      </c>
      <c r="L19" s="22">
        <f t="shared" si="17"/>
        <v>0</v>
      </c>
      <c r="M19" s="22">
        <f t="shared" si="17"/>
        <v>0</v>
      </c>
      <c r="N19" s="22">
        <f t="shared" si="17"/>
        <v>0</v>
      </c>
      <c r="O19" s="22">
        <f t="shared" si="0"/>
        <v>0</v>
      </c>
      <c r="P19" s="22">
        <f t="shared" si="2"/>
        <v>0</v>
      </c>
      <c r="Q19" s="22">
        <f t="shared" si="3"/>
        <v>0</v>
      </c>
      <c r="R19" s="22">
        <f t="shared" si="4"/>
        <v>0</v>
      </c>
      <c r="S19" s="22">
        <f t="shared" si="5"/>
        <v>0</v>
      </c>
      <c r="T19" s="22">
        <f t="shared" si="6"/>
        <v>0</v>
      </c>
      <c r="U19" s="20">
        <f t="shared" si="7"/>
        <v>0</v>
      </c>
      <c r="V19" s="12"/>
      <c r="W19" s="5"/>
      <c r="X19" s="31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s="13" customFormat="1" ht="15.6" x14ac:dyDescent="0.3">
      <c r="A20" s="79"/>
      <c r="B20" s="82"/>
      <c r="C20" s="45" t="s">
        <v>35</v>
      </c>
      <c r="D20" s="64">
        <v>600</v>
      </c>
      <c r="E20" s="65">
        <v>5</v>
      </c>
      <c r="F20" s="65">
        <v>5</v>
      </c>
      <c r="G20" s="65">
        <v>5</v>
      </c>
      <c r="H20" s="66" t="s">
        <v>7</v>
      </c>
      <c r="I20" s="41"/>
      <c r="J20" s="22">
        <f t="shared" ref="J20:N20" si="18">I20*1.04</f>
        <v>0</v>
      </c>
      <c r="K20" s="22">
        <f t="shared" si="18"/>
        <v>0</v>
      </c>
      <c r="L20" s="22">
        <f t="shared" si="18"/>
        <v>0</v>
      </c>
      <c r="M20" s="22">
        <f t="shared" si="18"/>
        <v>0</v>
      </c>
      <c r="N20" s="22">
        <f t="shared" si="18"/>
        <v>0</v>
      </c>
      <c r="O20" s="22">
        <f t="shared" si="0"/>
        <v>0</v>
      </c>
      <c r="P20" s="22">
        <f t="shared" si="2"/>
        <v>0</v>
      </c>
      <c r="Q20" s="22">
        <f t="shared" si="3"/>
        <v>0</v>
      </c>
      <c r="R20" s="22">
        <f t="shared" si="4"/>
        <v>0</v>
      </c>
      <c r="S20" s="22">
        <f t="shared" si="5"/>
        <v>0</v>
      </c>
      <c r="T20" s="22">
        <f t="shared" si="6"/>
        <v>0</v>
      </c>
      <c r="U20" s="20">
        <f t="shared" si="7"/>
        <v>0</v>
      </c>
      <c r="V20" s="12"/>
      <c r="W20" s="5"/>
      <c r="X20" s="31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9" s="13" customFormat="1" ht="15.6" x14ac:dyDescent="0.3">
      <c r="A21" s="79"/>
      <c r="B21" s="82"/>
      <c r="C21" s="46" t="s">
        <v>36</v>
      </c>
      <c r="D21" s="63">
        <f>102*2*1.05</f>
        <v>214.20000000000002</v>
      </c>
      <c r="E21" s="65">
        <v>10</v>
      </c>
      <c r="F21" s="65">
        <v>10</v>
      </c>
      <c r="G21" s="65">
        <v>10</v>
      </c>
      <c r="H21" s="66" t="s">
        <v>7</v>
      </c>
      <c r="I21" s="41"/>
      <c r="J21" s="22">
        <f t="shared" ref="J21:N21" si="19">I21*1.04</f>
        <v>0</v>
      </c>
      <c r="K21" s="22">
        <f t="shared" si="19"/>
        <v>0</v>
      </c>
      <c r="L21" s="22">
        <f t="shared" si="19"/>
        <v>0</v>
      </c>
      <c r="M21" s="22">
        <f t="shared" si="19"/>
        <v>0</v>
      </c>
      <c r="N21" s="22">
        <f t="shared" si="19"/>
        <v>0</v>
      </c>
      <c r="O21" s="22">
        <f t="shared" si="0"/>
        <v>0</v>
      </c>
      <c r="P21" s="22">
        <f t="shared" si="2"/>
        <v>0</v>
      </c>
      <c r="Q21" s="22">
        <f t="shared" si="3"/>
        <v>0</v>
      </c>
      <c r="R21" s="22">
        <f t="shared" si="4"/>
        <v>0</v>
      </c>
      <c r="S21" s="22">
        <f t="shared" si="5"/>
        <v>0</v>
      </c>
      <c r="T21" s="22">
        <f t="shared" si="6"/>
        <v>0</v>
      </c>
      <c r="U21" s="20">
        <f t="shared" si="7"/>
        <v>0</v>
      </c>
      <c r="V21" s="12"/>
      <c r="W21" s="5"/>
      <c r="X21" s="31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9" s="13" customFormat="1" ht="15.6" x14ac:dyDescent="0.3">
      <c r="A22" s="79"/>
      <c r="B22" s="82"/>
      <c r="C22" s="46" t="s">
        <v>16</v>
      </c>
      <c r="D22" s="64">
        <f>240*2*1.05</f>
        <v>504</v>
      </c>
      <c r="E22" s="65">
        <v>9</v>
      </c>
      <c r="F22" s="65">
        <v>22</v>
      </c>
      <c r="G22" s="65">
        <v>22</v>
      </c>
      <c r="H22" s="66" t="s">
        <v>7</v>
      </c>
      <c r="I22" s="41"/>
      <c r="J22" s="22">
        <f t="shared" ref="J22:N22" si="20">I22*1.04</f>
        <v>0</v>
      </c>
      <c r="K22" s="22">
        <f t="shared" si="20"/>
        <v>0</v>
      </c>
      <c r="L22" s="22">
        <f t="shared" si="20"/>
        <v>0</v>
      </c>
      <c r="M22" s="22">
        <f t="shared" si="20"/>
        <v>0</v>
      </c>
      <c r="N22" s="22">
        <f t="shared" si="20"/>
        <v>0</v>
      </c>
      <c r="O22" s="22">
        <f t="shared" si="0"/>
        <v>0</v>
      </c>
      <c r="P22" s="22">
        <f t="shared" si="2"/>
        <v>0</v>
      </c>
      <c r="Q22" s="22">
        <f t="shared" si="3"/>
        <v>0</v>
      </c>
      <c r="R22" s="22">
        <f t="shared" si="4"/>
        <v>0</v>
      </c>
      <c r="S22" s="22">
        <f t="shared" si="5"/>
        <v>0</v>
      </c>
      <c r="T22" s="22">
        <f t="shared" si="6"/>
        <v>0</v>
      </c>
      <c r="U22" s="20">
        <f t="shared" si="7"/>
        <v>0</v>
      </c>
      <c r="V22" s="12"/>
      <c r="W22" s="5"/>
      <c r="X22" s="31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9" s="13" customFormat="1" ht="15.6" x14ac:dyDescent="0.3">
      <c r="A23" s="79"/>
      <c r="B23" s="82"/>
      <c r="C23" s="45" t="s">
        <v>17</v>
      </c>
      <c r="D23" s="64">
        <v>116.202</v>
      </c>
      <c r="E23" s="65">
        <v>95</v>
      </c>
      <c r="F23" s="65">
        <v>95</v>
      </c>
      <c r="G23" s="65">
        <v>95</v>
      </c>
      <c r="H23" s="66" t="s">
        <v>7</v>
      </c>
      <c r="I23" s="41"/>
      <c r="J23" s="22">
        <f t="shared" ref="J23:N23" si="21">I23*1.04</f>
        <v>0</v>
      </c>
      <c r="K23" s="22">
        <f t="shared" si="21"/>
        <v>0</v>
      </c>
      <c r="L23" s="22">
        <f t="shared" si="21"/>
        <v>0</v>
      </c>
      <c r="M23" s="22">
        <f t="shared" si="21"/>
        <v>0</v>
      </c>
      <c r="N23" s="22">
        <f t="shared" si="21"/>
        <v>0</v>
      </c>
      <c r="O23" s="22">
        <f t="shared" si="0"/>
        <v>0</v>
      </c>
      <c r="P23" s="22">
        <f t="shared" si="2"/>
        <v>0</v>
      </c>
      <c r="Q23" s="22">
        <f t="shared" si="3"/>
        <v>0</v>
      </c>
      <c r="R23" s="22">
        <f t="shared" si="4"/>
        <v>0</v>
      </c>
      <c r="S23" s="22">
        <f t="shared" si="5"/>
        <v>0</v>
      </c>
      <c r="T23" s="22">
        <f t="shared" si="6"/>
        <v>0</v>
      </c>
      <c r="U23" s="20">
        <f t="shared" si="7"/>
        <v>0</v>
      </c>
      <c r="V23" s="12"/>
      <c r="W23" s="5"/>
      <c r="X23" s="31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9" s="13" customFormat="1" ht="15.6" x14ac:dyDescent="0.3">
      <c r="A24" s="79"/>
      <c r="B24" s="82"/>
      <c r="C24" s="46" t="s">
        <v>6</v>
      </c>
      <c r="D24" s="63">
        <v>1</v>
      </c>
      <c r="E24" s="65">
        <v>400.66666666666703</v>
      </c>
      <c r="F24" s="65">
        <v>400.66666666666703</v>
      </c>
      <c r="G24" s="65">
        <v>400.66666666666703</v>
      </c>
      <c r="H24" s="66" t="s">
        <v>18</v>
      </c>
      <c r="I24" s="41"/>
      <c r="J24" s="22">
        <f t="shared" ref="J24:N24" si="22">I24*1.04</f>
        <v>0</v>
      </c>
      <c r="K24" s="22">
        <f t="shared" si="22"/>
        <v>0</v>
      </c>
      <c r="L24" s="22">
        <f t="shared" si="22"/>
        <v>0</v>
      </c>
      <c r="M24" s="22">
        <f t="shared" si="22"/>
        <v>0</v>
      </c>
      <c r="N24" s="22">
        <f t="shared" si="22"/>
        <v>0</v>
      </c>
      <c r="O24" s="22">
        <f t="shared" si="0"/>
        <v>0</v>
      </c>
      <c r="P24" s="22">
        <f t="shared" si="2"/>
        <v>0</v>
      </c>
      <c r="Q24" s="22">
        <f t="shared" si="3"/>
        <v>0</v>
      </c>
      <c r="R24" s="22">
        <f t="shared" si="4"/>
        <v>0</v>
      </c>
      <c r="S24" s="22">
        <f t="shared" si="5"/>
        <v>0</v>
      </c>
      <c r="T24" s="22">
        <f t="shared" si="6"/>
        <v>0</v>
      </c>
      <c r="U24" s="20">
        <f t="shared" si="7"/>
        <v>0</v>
      </c>
      <c r="V24" s="14"/>
      <c r="W24" s="5"/>
      <c r="X24" s="31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spans="1:49" s="13" customFormat="1" ht="15.6" x14ac:dyDescent="0.3">
      <c r="A25" s="79"/>
      <c r="B25" s="82"/>
      <c r="C25" s="46" t="s">
        <v>37</v>
      </c>
      <c r="D25" s="63">
        <v>45.582000000000001</v>
      </c>
      <c r="E25" s="65">
        <v>19</v>
      </c>
      <c r="F25" s="65">
        <v>19</v>
      </c>
      <c r="G25" s="65">
        <v>19</v>
      </c>
      <c r="H25" s="66" t="s">
        <v>19</v>
      </c>
      <c r="I25" s="41"/>
      <c r="J25" s="22">
        <f t="shared" ref="J25:N25" si="23">I25*1.04</f>
        <v>0</v>
      </c>
      <c r="K25" s="22">
        <f t="shared" si="23"/>
        <v>0</v>
      </c>
      <c r="L25" s="22">
        <f t="shared" si="23"/>
        <v>0</v>
      </c>
      <c r="M25" s="22">
        <f t="shared" si="23"/>
        <v>0</v>
      </c>
      <c r="N25" s="22">
        <f t="shared" si="23"/>
        <v>0</v>
      </c>
      <c r="O25" s="22">
        <f t="shared" si="0"/>
        <v>0</v>
      </c>
      <c r="P25" s="22">
        <f t="shared" si="2"/>
        <v>0</v>
      </c>
      <c r="Q25" s="22">
        <f t="shared" si="3"/>
        <v>0</v>
      </c>
      <c r="R25" s="22">
        <f t="shared" si="4"/>
        <v>0</v>
      </c>
      <c r="S25" s="22">
        <f t="shared" si="5"/>
        <v>0</v>
      </c>
      <c r="T25" s="22">
        <f t="shared" si="6"/>
        <v>0</v>
      </c>
      <c r="U25" s="20">
        <f t="shared" si="7"/>
        <v>0</v>
      </c>
      <c r="V25" s="14"/>
      <c r="W25" s="8"/>
      <c r="X25" s="31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1:49" s="13" customFormat="1" ht="15.6" x14ac:dyDescent="0.3">
      <c r="A26" s="79"/>
      <c r="B26" s="82"/>
      <c r="C26" s="46" t="s">
        <v>20</v>
      </c>
      <c r="D26" s="63">
        <v>20</v>
      </c>
      <c r="E26" s="65">
        <v>130</v>
      </c>
      <c r="F26" s="65">
        <v>130</v>
      </c>
      <c r="G26" s="65">
        <v>130</v>
      </c>
      <c r="H26" s="66" t="s">
        <v>18</v>
      </c>
      <c r="I26" s="41"/>
      <c r="J26" s="22">
        <f t="shared" ref="J26:N26" si="24">I26*1.04</f>
        <v>0</v>
      </c>
      <c r="K26" s="22">
        <f t="shared" si="24"/>
        <v>0</v>
      </c>
      <c r="L26" s="22">
        <f t="shared" si="24"/>
        <v>0</v>
      </c>
      <c r="M26" s="22">
        <f t="shared" si="24"/>
        <v>0</v>
      </c>
      <c r="N26" s="22">
        <f t="shared" si="24"/>
        <v>0</v>
      </c>
      <c r="O26" s="22">
        <f t="shared" si="0"/>
        <v>0</v>
      </c>
      <c r="P26" s="22">
        <f t="shared" si="2"/>
        <v>0</v>
      </c>
      <c r="Q26" s="22">
        <f t="shared" si="3"/>
        <v>0</v>
      </c>
      <c r="R26" s="22">
        <f t="shared" si="4"/>
        <v>0</v>
      </c>
      <c r="S26" s="22">
        <f t="shared" si="5"/>
        <v>0</v>
      </c>
      <c r="T26" s="22">
        <f t="shared" si="6"/>
        <v>0</v>
      </c>
      <c r="U26" s="20">
        <f t="shared" si="7"/>
        <v>0</v>
      </c>
      <c r="V26" s="14"/>
      <c r="W26" s="8"/>
      <c r="X26" s="31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9" s="13" customFormat="1" ht="15.6" x14ac:dyDescent="0.3">
      <c r="A27" s="79"/>
      <c r="B27" s="82"/>
      <c r="C27" s="46" t="s">
        <v>38</v>
      </c>
      <c r="D27" s="63">
        <v>166.92000000000002</v>
      </c>
      <c r="E27" s="65">
        <v>4</v>
      </c>
      <c r="F27" s="65">
        <v>4</v>
      </c>
      <c r="G27" s="65">
        <v>4</v>
      </c>
      <c r="H27" s="66" t="s">
        <v>19</v>
      </c>
      <c r="I27" s="41"/>
      <c r="J27" s="22">
        <f t="shared" ref="J27:N27" si="25">I27*1.04</f>
        <v>0</v>
      </c>
      <c r="K27" s="22">
        <f t="shared" si="25"/>
        <v>0</v>
      </c>
      <c r="L27" s="22">
        <f t="shared" si="25"/>
        <v>0</v>
      </c>
      <c r="M27" s="22">
        <f t="shared" si="25"/>
        <v>0</v>
      </c>
      <c r="N27" s="22">
        <f t="shared" si="25"/>
        <v>0</v>
      </c>
      <c r="O27" s="22">
        <f t="shared" si="0"/>
        <v>0</v>
      </c>
      <c r="P27" s="22">
        <f t="shared" si="2"/>
        <v>0</v>
      </c>
      <c r="Q27" s="22">
        <f t="shared" si="3"/>
        <v>0</v>
      </c>
      <c r="R27" s="22">
        <f t="shared" si="4"/>
        <v>0</v>
      </c>
      <c r="S27" s="22">
        <f t="shared" si="5"/>
        <v>0</v>
      </c>
      <c r="T27" s="22">
        <f t="shared" si="6"/>
        <v>0</v>
      </c>
      <c r="U27" s="20">
        <f t="shared" si="7"/>
        <v>0</v>
      </c>
      <c r="V27" s="12"/>
      <c r="W27" s="8"/>
      <c r="X27" s="31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9" s="13" customFormat="1" ht="15.6" x14ac:dyDescent="0.3">
      <c r="A28" s="79"/>
      <c r="B28" s="82"/>
      <c r="C28" s="46" t="s">
        <v>39</v>
      </c>
      <c r="D28" s="63">
        <f>77*2*1.05</f>
        <v>161.70000000000002</v>
      </c>
      <c r="E28" s="65">
        <v>8</v>
      </c>
      <c r="F28" s="65">
        <v>8</v>
      </c>
      <c r="G28" s="65">
        <v>8</v>
      </c>
      <c r="H28" s="66" t="s">
        <v>19</v>
      </c>
      <c r="I28" s="41"/>
      <c r="J28" s="22">
        <f t="shared" ref="J28:N28" si="26">I28*1.04</f>
        <v>0</v>
      </c>
      <c r="K28" s="22">
        <f t="shared" si="26"/>
        <v>0</v>
      </c>
      <c r="L28" s="22">
        <f t="shared" si="26"/>
        <v>0</v>
      </c>
      <c r="M28" s="22">
        <f t="shared" si="26"/>
        <v>0</v>
      </c>
      <c r="N28" s="22">
        <f t="shared" si="26"/>
        <v>0</v>
      </c>
      <c r="O28" s="22">
        <f t="shared" si="0"/>
        <v>0</v>
      </c>
      <c r="P28" s="22">
        <f t="shared" si="2"/>
        <v>0</v>
      </c>
      <c r="Q28" s="22">
        <f t="shared" si="3"/>
        <v>0</v>
      </c>
      <c r="R28" s="22">
        <f t="shared" si="4"/>
        <v>0</v>
      </c>
      <c r="S28" s="22">
        <f t="shared" si="5"/>
        <v>0</v>
      </c>
      <c r="T28" s="22">
        <f t="shared" si="6"/>
        <v>0</v>
      </c>
      <c r="U28" s="20">
        <f t="shared" si="7"/>
        <v>0</v>
      </c>
      <c r="V28" s="12"/>
      <c r="W28" s="8"/>
      <c r="X28" s="31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9" s="13" customFormat="1" ht="15.6" x14ac:dyDescent="0.3">
      <c r="A29" s="79"/>
      <c r="B29" s="82"/>
      <c r="C29" s="47" t="s">
        <v>21</v>
      </c>
      <c r="D29" s="63">
        <v>130</v>
      </c>
      <c r="E29" s="65">
        <v>20.6666666666667</v>
      </c>
      <c r="F29" s="65">
        <v>20.6666666666667</v>
      </c>
      <c r="G29" s="65">
        <v>20.6666666666667</v>
      </c>
      <c r="H29" s="66" t="s">
        <v>19</v>
      </c>
      <c r="I29" s="41"/>
      <c r="J29" s="22">
        <f t="shared" ref="J29:N29" si="27">I29*1.04</f>
        <v>0</v>
      </c>
      <c r="K29" s="22">
        <f t="shared" si="27"/>
        <v>0</v>
      </c>
      <c r="L29" s="22">
        <f t="shared" si="27"/>
        <v>0</v>
      </c>
      <c r="M29" s="22">
        <f t="shared" si="27"/>
        <v>0</v>
      </c>
      <c r="N29" s="22">
        <f t="shared" si="27"/>
        <v>0</v>
      </c>
      <c r="O29" s="22">
        <f t="shared" si="0"/>
        <v>0</v>
      </c>
      <c r="P29" s="22">
        <f t="shared" si="2"/>
        <v>0</v>
      </c>
      <c r="Q29" s="22">
        <f t="shared" si="3"/>
        <v>0</v>
      </c>
      <c r="R29" s="22">
        <f t="shared" si="4"/>
        <v>0</v>
      </c>
      <c r="S29" s="22">
        <f t="shared" si="5"/>
        <v>0</v>
      </c>
      <c r="T29" s="22">
        <f t="shared" si="6"/>
        <v>0</v>
      </c>
      <c r="U29" s="20">
        <f t="shared" si="7"/>
        <v>0</v>
      </c>
      <c r="V29" s="12"/>
      <c r="W29" s="8"/>
      <c r="X29" s="31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</row>
    <row r="30" spans="1:49" s="13" customFormat="1" ht="15.6" x14ac:dyDescent="0.3">
      <c r="A30" s="79"/>
      <c r="B30" s="82"/>
      <c r="C30" s="46" t="s">
        <v>40</v>
      </c>
      <c r="D30" s="63">
        <v>164</v>
      </c>
      <c r="E30" s="65">
        <v>40.3333333333333</v>
      </c>
      <c r="F30" s="65">
        <v>40.3333333333333</v>
      </c>
      <c r="G30" s="65">
        <v>40.3333333333333</v>
      </c>
      <c r="H30" s="66" t="s">
        <v>19</v>
      </c>
      <c r="I30" s="41"/>
      <c r="J30" s="22">
        <f t="shared" ref="J30:N30" si="28">I30*1.04</f>
        <v>0</v>
      </c>
      <c r="K30" s="22">
        <f t="shared" si="28"/>
        <v>0</v>
      </c>
      <c r="L30" s="22">
        <f t="shared" si="28"/>
        <v>0</v>
      </c>
      <c r="M30" s="22">
        <f t="shared" si="28"/>
        <v>0</v>
      </c>
      <c r="N30" s="22">
        <f t="shared" si="28"/>
        <v>0</v>
      </c>
      <c r="O30" s="22">
        <f t="shared" si="0"/>
        <v>0</v>
      </c>
      <c r="P30" s="22">
        <f t="shared" si="2"/>
        <v>0</v>
      </c>
      <c r="Q30" s="22">
        <f t="shared" si="3"/>
        <v>0</v>
      </c>
      <c r="R30" s="22">
        <f t="shared" si="4"/>
        <v>0</v>
      </c>
      <c r="S30" s="22">
        <f t="shared" si="5"/>
        <v>0</v>
      </c>
      <c r="T30" s="22">
        <f t="shared" si="6"/>
        <v>0</v>
      </c>
      <c r="U30" s="20">
        <f t="shared" si="7"/>
        <v>0</v>
      </c>
      <c r="V30" s="12"/>
      <c r="W30" s="8"/>
      <c r="X30" s="31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</row>
    <row r="31" spans="1:49" s="13" customFormat="1" ht="15.6" x14ac:dyDescent="0.3">
      <c r="A31" s="79"/>
      <c r="B31" s="82"/>
      <c r="C31" s="44" t="s">
        <v>41</v>
      </c>
      <c r="D31" s="64">
        <v>930</v>
      </c>
      <c r="E31" s="65">
        <v>1.6666666666666667</v>
      </c>
      <c r="F31" s="65">
        <v>1.6666666666666667</v>
      </c>
      <c r="G31" s="65">
        <v>1.6666666666666667</v>
      </c>
      <c r="H31" s="66" t="s">
        <v>7</v>
      </c>
      <c r="I31" s="41"/>
      <c r="J31" s="22">
        <f t="shared" ref="J31:N31" si="29">I31*1.04</f>
        <v>0</v>
      </c>
      <c r="K31" s="22">
        <f t="shared" si="29"/>
        <v>0</v>
      </c>
      <c r="L31" s="22">
        <f t="shared" si="29"/>
        <v>0</v>
      </c>
      <c r="M31" s="22">
        <f t="shared" si="29"/>
        <v>0</v>
      </c>
      <c r="N31" s="22">
        <f t="shared" si="29"/>
        <v>0</v>
      </c>
      <c r="O31" s="22">
        <f t="shared" si="0"/>
        <v>0</v>
      </c>
      <c r="P31" s="22">
        <f t="shared" si="2"/>
        <v>0</v>
      </c>
      <c r="Q31" s="22">
        <f t="shared" si="3"/>
        <v>0</v>
      </c>
      <c r="R31" s="22">
        <f t="shared" si="4"/>
        <v>0</v>
      </c>
      <c r="S31" s="22">
        <f t="shared" si="5"/>
        <v>0</v>
      </c>
      <c r="T31" s="22">
        <f t="shared" si="6"/>
        <v>0</v>
      </c>
      <c r="U31" s="20">
        <f t="shared" si="7"/>
        <v>0</v>
      </c>
      <c r="V31" s="12"/>
      <c r="W31" s="8"/>
      <c r="X31" s="31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spans="1:49" s="13" customFormat="1" ht="15.6" x14ac:dyDescent="0.3">
      <c r="A32" s="79"/>
      <c r="B32" s="82"/>
      <c r="C32" s="44" t="s">
        <v>42</v>
      </c>
      <c r="D32" s="64">
        <v>286</v>
      </c>
      <c r="E32" s="65">
        <v>1.6666666666666667</v>
      </c>
      <c r="F32" s="65">
        <v>1.6666666666666667</v>
      </c>
      <c r="G32" s="65">
        <v>1.6666666666666667</v>
      </c>
      <c r="H32" s="66" t="s">
        <v>7</v>
      </c>
      <c r="I32" s="41"/>
      <c r="J32" s="22">
        <f t="shared" ref="J32:N32" si="30">I32*1.04</f>
        <v>0</v>
      </c>
      <c r="K32" s="22">
        <f t="shared" si="30"/>
        <v>0</v>
      </c>
      <c r="L32" s="22">
        <f t="shared" si="30"/>
        <v>0</v>
      </c>
      <c r="M32" s="22">
        <f t="shared" si="30"/>
        <v>0</v>
      </c>
      <c r="N32" s="22">
        <f t="shared" si="30"/>
        <v>0</v>
      </c>
      <c r="O32" s="22">
        <f t="shared" si="0"/>
        <v>0</v>
      </c>
      <c r="P32" s="22">
        <f t="shared" si="2"/>
        <v>0</v>
      </c>
      <c r="Q32" s="22">
        <f t="shared" si="3"/>
        <v>0</v>
      </c>
      <c r="R32" s="22">
        <f t="shared" si="4"/>
        <v>0</v>
      </c>
      <c r="S32" s="22">
        <f t="shared" si="5"/>
        <v>0</v>
      </c>
      <c r="T32" s="22">
        <f t="shared" si="6"/>
        <v>0</v>
      </c>
      <c r="U32" s="20">
        <f t="shared" si="7"/>
        <v>0</v>
      </c>
      <c r="V32" s="12"/>
      <c r="W32" s="8"/>
      <c r="X32" s="31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46" s="13" customFormat="1" ht="15.6" x14ac:dyDescent="0.3">
      <c r="A33" s="79"/>
      <c r="B33" s="82"/>
      <c r="C33" s="48" t="s">
        <v>22</v>
      </c>
      <c r="D33" s="64">
        <v>260</v>
      </c>
      <c r="E33" s="65">
        <v>3.6666666666666665</v>
      </c>
      <c r="F33" s="65">
        <v>3.6666666666666665</v>
      </c>
      <c r="G33" s="65">
        <v>3.6666666666666665</v>
      </c>
      <c r="H33" s="66" t="s">
        <v>7</v>
      </c>
      <c r="I33" s="41"/>
      <c r="J33" s="22">
        <f t="shared" ref="J33:N33" si="31">I33*1.04</f>
        <v>0</v>
      </c>
      <c r="K33" s="22">
        <f t="shared" si="31"/>
        <v>0</v>
      </c>
      <c r="L33" s="22">
        <f t="shared" si="31"/>
        <v>0</v>
      </c>
      <c r="M33" s="22">
        <f t="shared" si="31"/>
        <v>0</v>
      </c>
      <c r="N33" s="22">
        <f t="shared" si="31"/>
        <v>0</v>
      </c>
      <c r="O33" s="22">
        <f t="shared" si="0"/>
        <v>0</v>
      </c>
      <c r="P33" s="22">
        <f t="shared" si="2"/>
        <v>0</v>
      </c>
      <c r="Q33" s="22">
        <f t="shared" si="3"/>
        <v>0</v>
      </c>
      <c r="R33" s="22">
        <f t="shared" si="4"/>
        <v>0</v>
      </c>
      <c r="S33" s="22">
        <f t="shared" si="5"/>
        <v>0</v>
      </c>
      <c r="T33" s="22">
        <f t="shared" si="6"/>
        <v>0</v>
      </c>
      <c r="U33" s="20">
        <f t="shared" si="7"/>
        <v>0</v>
      </c>
      <c r="V33" s="12"/>
      <c r="W33" s="8"/>
      <c r="X33" s="31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</row>
    <row r="34" spans="1:46" s="13" customFormat="1" ht="15.6" x14ac:dyDescent="0.3">
      <c r="A34" s="79"/>
      <c r="B34" s="82"/>
      <c r="C34" s="43" t="s">
        <v>43</v>
      </c>
      <c r="D34" s="63">
        <v>330</v>
      </c>
      <c r="E34" s="65">
        <v>1.6666666666666667</v>
      </c>
      <c r="F34" s="65">
        <v>1.6666666666666667</v>
      </c>
      <c r="G34" s="65">
        <v>1.6666666666666667</v>
      </c>
      <c r="H34" s="66" t="s">
        <v>7</v>
      </c>
      <c r="I34" s="41"/>
      <c r="J34" s="22">
        <f t="shared" ref="J34:N34" si="32">I34*1.04</f>
        <v>0</v>
      </c>
      <c r="K34" s="22">
        <f t="shared" si="32"/>
        <v>0</v>
      </c>
      <c r="L34" s="22">
        <f t="shared" si="32"/>
        <v>0</v>
      </c>
      <c r="M34" s="22">
        <f t="shared" si="32"/>
        <v>0</v>
      </c>
      <c r="N34" s="22">
        <f t="shared" si="32"/>
        <v>0</v>
      </c>
      <c r="O34" s="22">
        <f t="shared" si="0"/>
        <v>0</v>
      </c>
      <c r="P34" s="22">
        <f t="shared" si="2"/>
        <v>0</v>
      </c>
      <c r="Q34" s="22">
        <f t="shared" si="3"/>
        <v>0</v>
      </c>
      <c r="R34" s="22">
        <f t="shared" si="4"/>
        <v>0</v>
      </c>
      <c r="S34" s="22">
        <f t="shared" si="5"/>
        <v>0</v>
      </c>
      <c r="T34" s="22">
        <f t="shared" si="6"/>
        <v>0</v>
      </c>
      <c r="U34" s="20">
        <f t="shared" si="7"/>
        <v>0</v>
      </c>
      <c r="V34" s="12"/>
      <c r="W34" s="8"/>
      <c r="X34" s="31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spans="1:46" s="13" customFormat="1" ht="15.6" x14ac:dyDescent="0.3">
      <c r="A35" s="79"/>
      <c r="B35" s="82"/>
      <c r="C35" s="43" t="s">
        <v>44</v>
      </c>
      <c r="D35" s="63">
        <v>2270</v>
      </c>
      <c r="E35" s="65">
        <v>2.6666666666666665</v>
      </c>
      <c r="F35" s="65">
        <v>2.6666666666666665</v>
      </c>
      <c r="G35" s="65">
        <v>2.6666666666666665</v>
      </c>
      <c r="H35" s="66" t="s">
        <v>7</v>
      </c>
      <c r="I35" s="41"/>
      <c r="J35" s="22">
        <f t="shared" ref="J35:N35" si="33">I35*1.04</f>
        <v>0</v>
      </c>
      <c r="K35" s="22">
        <f t="shared" si="33"/>
        <v>0</v>
      </c>
      <c r="L35" s="22">
        <f t="shared" si="33"/>
        <v>0</v>
      </c>
      <c r="M35" s="22">
        <f t="shared" si="33"/>
        <v>0</v>
      </c>
      <c r="N35" s="22">
        <f t="shared" si="33"/>
        <v>0</v>
      </c>
      <c r="O35" s="22">
        <f t="shared" si="0"/>
        <v>0</v>
      </c>
      <c r="P35" s="22">
        <f t="shared" si="2"/>
        <v>0</v>
      </c>
      <c r="Q35" s="22">
        <f t="shared" si="3"/>
        <v>0</v>
      </c>
      <c r="R35" s="22">
        <f t="shared" si="4"/>
        <v>0</v>
      </c>
      <c r="S35" s="22">
        <f t="shared" si="5"/>
        <v>0</v>
      </c>
      <c r="T35" s="22">
        <f t="shared" si="6"/>
        <v>0</v>
      </c>
      <c r="U35" s="20">
        <f t="shared" si="7"/>
        <v>0</v>
      </c>
      <c r="V35" s="12"/>
      <c r="W35" s="8"/>
      <c r="X35" s="31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spans="1:46" s="13" customFormat="1" ht="15.6" x14ac:dyDescent="0.3">
      <c r="A36" s="79"/>
      <c r="B36" s="82"/>
      <c r="C36" s="44" t="s">
        <v>45</v>
      </c>
      <c r="D36" s="63">
        <v>2172</v>
      </c>
      <c r="E36" s="65">
        <v>4</v>
      </c>
      <c r="F36" s="65">
        <v>4</v>
      </c>
      <c r="G36" s="65">
        <v>4</v>
      </c>
      <c r="H36" s="66" t="s">
        <v>7</v>
      </c>
      <c r="I36" s="41"/>
      <c r="J36" s="22">
        <f t="shared" ref="J36:N36" si="34">I36*1.04</f>
        <v>0</v>
      </c>
      <c r="K36" s="22">
        <f t="shared" si="34"/>
        <v>0</v>
      </c>
      <c r="L36" s="22">
        <f t="shared" si="34"/>
        <v>0</v>
      </c>
      <c r="M36" s="22">
        <f t="shared" si="34"/>
        <v>0</v>
      </c>
      <c r="N36" s="22">
        <f t="shared" si="34"/>
        <v>0</v>
      </c>
      <c r="O36" s="22">
        <f t="shared" si="0"/>
        <v>0</v>
      </c>
      <c r="P36" s="22">
        <f t="shared" si="2"/>
        <v>0</v>
      </c>
      <c r="Q36" s="22">
        <f t="shared" si="3"/>
        <v>0</v>
      </c>
      <c r="R36" s="22">
        <f t="shared" si="4"/>
        <v>0</v>
      </c>
      <c r="S36" s="22">
        <f t="shared" si="5"/>
        <v>0</v>
      </c>
      <c r="T36" s="22">
        <f t="shared" si="6"/>
        <v>0</v>
      </c>
      <c r="U36" s="20">
        <f t="shared" si="7"/>
        <v>0</v>
      </c>
      <c r="V36" s="12"/>
      <c r="W36" s="8"/>
      <c r="X36" s="31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spans="1:46" s="13" customFormat="1" ht="15.6" x14ac:dyDescent="0.3">
      <c r="A37" s="79"/>
      <c r="B37" s="82"/>
      <c r="C37" s="43" t="s">
        <v>46</v>
      </c>
      <c r="D37" s="63">
        <v>20</v>
      </c>
      <c r="E37" s="65">
        <v>1.6666666666666667</v>
      </c>
      <c r="F37" s="65">
        <v>1.6666666666666667</v>
      </c>
      <c r="G37" s="65">
        <v>1.6666666666666667</v>
      </c>
      <c r="H37" s="66" t="s">
        <v>18</v>
      </c>
      <c r="I37" s="41"/>
      <c r="J37" s="22">
        <f t="shared" ref="J37:N37" si="35">I37*1.04</f>
        <v>0</v>
      </c>
      <c r="K37" s="22">
        <f t="shared" si="35"/>
        <v>0</v>
      </c>
      <c r="L37" s="22">
        <f t="shared" si="35"/>
        <v>0</v>
      </c>
      <c r="M37" s="22">
        <f t="shared" si="35"/>
        <v>0</v>
      </c>
      <c r="N37" s="22">
        <f t="shared" si="35"/>
        <v>0</v>
      </c>
      <c r="O37" s="22">
        <f t="shared" si="0"/>
        <v>0</v>
      </c>
      <c r="P37" s="22">
        <f t="shared" si="2"/>
        <v>0</v>
      </c>
      <c r="Q37" s="22">
        <f t="shared" si="3"/>
        <v>0</v>
      </c>
      <c r="R37" s="22">
        <f t="shared" si="4"/>
        <v>0</v>
      </c>
      <c r="S37" s="22">
        <f t="shared" si="5"/>
        <v>0</v>
      </c>
      <c r="T37" s="22">
        <f t="shared" si="6"/>
        <v>0</v>
      </c>
      <c r="U37" s="20">
        <f t="shared" si="7"/>
        <v>0</v>
      </c>
      <c r="V37" s="12"/>
      <c r="W37" s="8"/>
      <c r="X37" s="31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s="13" customFormat="1" ht="15.6" x14ac:dyDescent="0.3">
      <c r="A38" s="79"/>
      <c r="B38" s="82"/>
      <c r="C38" s="60" t="s">
        <v>47</v>
      </c>
      <c r="D38" s="63">
        <v>24</v>
      </c>
      <c r="E38" s="65">
        <v>9.6666666666666998</v>
      </c>
      <c r="F38" s="65">
        <v>9.6666666666666998</v>
      </c>
      <c r="G38" s="65">
        <v>9.6666666666666998</v>
      </c>
      <c r="H38" s="66" t="s">
        <v>18</v>
      </c>
      <c r="I38" s="41"/>
      <c r="J38" s="22">
        <f t="shared" ref="J38:N38" si="36">I38*1.04</f>
        <v>0</v>
      </c>
      <c r="K38" s="22">
        <f t="shared" si="36"/>
        <v>0</v>
      </c>
      <c r="L38" s="22">
        <f t="shared" si="36"/>
        <v>0</v>
      </c>
      <c r="M38" s="22">
        <f t="shared" si="36"/>
        <v>0</v>
      </c>
      <c r="N38" s="22">
        <f t="shared" si="36"/>
        <v>0</v>
      </c>
      <c r="O38" s="22">
        <f t="shared" si="0"/>
        <v>0</v>
      </c>
      <c r="P38" s="22">
        <f t="shared" si="2"/>
        <v>0</v>
      </c>
      <c r="Q38" s="22">
        <f t="shared" si="3"/>
        <v>0</v>
      </c>
      <c r="R38" s="22">
        <f t="shared" si="4"/>
        <v>0</v>
      </c>
      <c r="S38" s="22">
        <f t="shared" si="5"/>
        <v>0</v>
      </c>
      <c r="T38" s="22">
        <f t="shared" si="6"/>
        <v>0</v>
      </c>
      <c r="U38" s="20">
        <f t="shared" si="7"/>
        <v>0</v>
      </c>
      <c r="V38" s="12"/>
      <c r="W38" s="8"/>
      <c r="X38" s="31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s="13" customFormat="1" ht="15.6" x14ac:dyDescent="0.3">
      <c r="A39" s="80"/>
      <c r="B39" s="82"/>
      <c r="C39" s="44" t="s">
        <v>48</v>
      </c>
      <c r="D39" s="63">
        <v>700</v>
      </c>
      <c r="E39" s="65">
        <v>0.33333333333333331</v>
      </c>
      <c r="F39" s="65">
        <v>0.33333333333333331</v>
      </c>
      <c r="G39" s="65">
        <v>0.33333333333333331</v>
      </c>
      <c r="H39" s="66" t="s">
        <v>7</v>
      </c>
      <c r="I39" s="41"/>
      <c r="J39" s="22">
        <f t="shared" ref="J39:N39" si="37">I39*1.04</f>
        <v>0</v>
      </c>
      <c r="K39" s="22">
        <f t="shared" si="37"/>
        <v>0</v>
      </c>
      <c r="L39" s="22">
        <f t="shared" si="37"/>
        <v>0</v>
      </c>
      <c r="M39" s="22">
        <f t="shared" si="37"/>
        <v>0</v>
      </c>
      <c r="N39" s="22">
        <f t="shared" si="37"/>
        <v>0</v>
      </c>
      <c r="O39" s="22">
        <f t="shared" si="0"/>
        <v>0</v>
      </c>
      <c r="P39" s="22">
        <f t="shared" si="2"/>
        <v>0</v>
      </c>
      <c r="Q39" s="22">
        <f t="shared" si="3"/>
        <v>0</v>
      </c>
      <c r="R39" s="22">
        <f t="shared" si="4"/>
        <v>0</v>
      </c>
      <c r="S39" s="22">
        <f t="shared" si="5"/>
        <v>0</v>
      </c>
      <c r="T39" s="22">
        <f t="shared" si="6"/>
        <v>0</v>
      </c>
      <c r="U39" s="20">
        <f t="shared" si="7"/>
        <v>0</v>
      </c>
      <c r="V39" s="12"/>
      <c r="W39" s="8"/>
      <c r="X39" s="31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s="58" customFormat="1" ht="16.2" thickBot="1" x14ac:dyDescent="0.35">
      <c r="A40" s="79"/>
      <c r="B40" s="83"/>
      <c r="C40" s="49" t="s">
        <v>49</v>
      </c>
      <c r="D40" s="63">
        <v>2228</v>
      </c>
      <c r="E40" s="65">
        <v>1.3333333333333333</v>
      </c>
      <c r="F40" s="65">
        <v>1.3333333333333333</v>
      </c>
      <c r="G40" s="65">
        <v>1.3333333333333333</v>
      </c>
      <c r="H40" s="66" t="s">
        <v>7</v>
      </c>
      <c r="I40" s="61"/>
      <c r="J40" s="50">
        <f t="shared" ref="J40:N40" si="38">I40*1.04</f>
        <v>0</v>
      </c>
      <c r="K40" s="50">
        <f t="shared" si="38"/>
        <v>0</v>
      </c>
      <c r="L40" s="50">
        <f t="shared" si="38"/>
        <v>0</v>
      </c>
      <c r="M40" s="50">
        <f t="shared" si="38"/>
        <v>0</v>
      </c>
      <c r="N40" s="50">
        <f t="shared" si="38"/>
        <v>0</v>
      </c>
      <c r="O40" s="50">
        <f t="shared" si="0"/>
        <v>0</v>
      </c>
      <c r="P40" s="50">
        <f t="shared" si="2"/>
        <v>0</v>
      </c>
      <c r="Q40" s="50">
        <f t="shared" si="3"/>
        <v>0</v>
      </c>
      <c r="R40" s="50">
        <f t="shared" si="4"/>
        <v>0</v>
      </c>
      <c r="S40" s="50">
        <f t="shared" si="5"/>
        <v>0</v>
      </c>
      <c r="T40" s="50">
        <f t="shared" si="6"/>
        <v>0</v>
      </c>
      <c r="U40" s="51">
        <f t="shared" si="7"/>
        <v>0</v>
      </c>
      <c r="V40" s="55"/>
      <c r="W40" s="56"/>
      <c r="X40" s="57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</row>
    <row r="41" spans="1:46" s="13" customFormat="1" ht="16.2" customHeight="1" thickBot="1" x14ac:dyDescent="0.35">
      <c r="A41" s="24"/>
      <c r="B41" s="24"/>
      <c r="C41" s="59"/>
      <c r="D41" s="24"/>
      <c r="E41" s="70"/>
      <c r="F41" s="24"/>
      <c r="G41" s="24"/>
      <c r="H41" s="25" t="s">
        <v>25</v>
      </c>
      <c r="I41" s="26"/>
      <c r="J41" s="54"/>
      <c r="K41" s="54"/>
      <c r="L41" s="54"/>
      <c r="M41" s="54"/>
      <c r="N41" s="54"/>
      <c r="O41" s="54">
        <f t="shared" ref="O41" si="39">SUM(O8:O40)</f>
        <v>0</v>
      </c>
      <c r="P41" s="54">
        <f t="shared" ref="P41" si="40">SUM(P8:P40)</f>
        <v>0</v>
      </c>
      <c r="Q41" s="54">
        <f t="shared" ref="Q41" si="41">SUM(Q8:Q40)</f>
        <v>0</v>
      </c>
      <c r="R41" s="74"/>
      <c r="S41" s="74"/>
      <c r="T41" s="74"/>
      <c r="U41" s="52">
        <f>SUM(U8:U40)</f>
        <v>0</v>
      </c>
      <c r="V41" s="9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5" thickBot="1" x14ac:dyDescent="0.35">
      <c r="A42" s="24"/>
      <c r="B42" s="24"/>
      <c r="C42" s="24"/>
      <c r="D42" s="24"/>
      <c r="E42" s="70"/>
      <c r="F42" s="24"/>
      <c r="G42" s="24"/>
      <c r="H42" s="25" t="s">
        <v>29</v>
      </c>
      <c r="I42" s="26"/>
      <c r="J42" s="53"/>
      <c r="K42" s="53"/>
      <c r="L42" s="53"/>
      <c r="M42" s="53"/>
      <c r="N42" s="53"/>
      <c r="O42" s="53"/>
      <c r="P42" s="29"/>
      <c r="Q42" s="29"/>
      <c r="R42" s="29"/>
      <c r="S42" s="29"/>
      <c r="T42" s="29"/>
      <c r="U42" s="34">
        <f>U41*1.15</f>
        <v>0</v>
      </c>
    </row>
    <row r="43" spans="1:46" ht="15.6" x14ac:dyDescent="0.3">
      <c r="A43" s="18" t="s">
        <v>23</v>
      </c>
      <c r="B43" s="18"/>
      <c r="C43" s="18"/>
      <c r="D43" s="18"/>
      <c r="E43" s="71"/>
      <c r="F43" s="18"/>
      <c r="G43" s="18"/>
      <c r="H43" s="18"/>
      <c r="I43" s="19"/>
      <c r="J43" s="19"/>
      <c r="K43" s="19"/>
      <c r="L43" s="19"/>
      <c r="M43" s="19"/>
      <c r="N43" s="19"/>
      <c r="O43"/>
      <c r="P43"/>
      <c r="Q43"/>
      <c r="R43"/>
      <c r="S43"/>
      <c r="T43"/>
    </row>
    <row r="44" spans="1:46" ht="15.6" x14ac:dyDescent="0.3">
      <c r="A44" s="18" t="s">
        <v>66</v>
      </c>
      <c r="B44" s="18"/>
      <c r="C44" s="18"/>
      <c r="D44" s="18"/>
      <c r="E44" s="71"/>
      <c r="F44" s="18"/>
      <c r="G44" s="18"/>
      <c r="H44" s="18"/>
      <c r="I44" s="19"/>
      <c r="J44" s="19"/>
      <c r="K44" s="19"/>
      <c r="L44" s="19"/>
      <c r="M44" s="19"/>
      <c r="N44" s="19"/>
      <c r="O44"/>
      <c r="P44"/>
      <c r="Q44"/>
      <c r="R44"/>
      <c r="S44"/>
      <c r="T44"/>
    </row>
  </sheetData>
  <mergeCells count="11">
    <mergeCell ref="A1:U1"/>
    <mergeCell ref="A2:O2"/>
    <mergeCell ref="A8:A40"/>
    <mergeCell ref="B8:B40"/>
    <mergeCell ref="C4:U4"/>
    <mergeCell ref="I5:J6"/>
    <mergeCell ref="K5:L6"/>
    <mergeCell ref="M5:N6"/>
    <mergeCell ref="O5:P6"/>
    <mergeCell ref="Q5:R6"/>
    <mergeCell ref="S5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Transnet TNPA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Monono Mogoye        Transnet Engineering    KDS</dc:creator>
  <cp:lastModifiedBy>Monono Mogoye        Transnet Engineering    KDS</cp:lastModifiedBy>
  <dcterms:created xsi:type="dcterms:W3CDTF">2023-04-24T11:08:12Z</dcterms:created>
  <dcterms:modified xsi:type="dcterms:W3CDTF">2024-04-03T13:18:34Z</dcterms:modified>
</cp:coreProperties>
</file>