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hidePivotFieldList="1" defaultThemeVersion="124226"/>
  <mc:AlternateContent xmlns:mc="http://schemas.openxmlformats.org/markup-compatibility/2006">
    <mc:Choice Requires="x15">
      <x15ac:absPath xmlns:x15ac="http://schemas.microsoft.com/office/spreadsheetml/2010/11/ac" url="C:\Users\chaukem\Desktop\"/>
    </mc:Choice>
  </mc:AlternateContent>
  <xr:revisionPtr revIDLastSave="0" documentId="8_{03A4264A-808B-4F92-A6A4-55F076A3F11B}" xr6:coauthVersionLast="47" xr6:coauthVersionMax="47" xr10:uidLastSave="{00000000-0000-0000-0000-000000000000}"/>
  <bookViews>
    <workbookView xWindow="-110" yWindow="-110" windowWidth="19420" windowHeight="10300" tabRatio="873" activeTab="3" xr2:uid="{00000000-000D-0000-FFFF-FFFF00000000}"/>
  </bookViews>
  <sheets>
    <sheet name="Read Me" sheetId="26" r:id="rId1"/>
    <sheet name="Tender Cover Sheet" sheetId="16" r:id="rId2"/>
    <sheet name="5.1.0 Preamble" sheetId="35" r:id="rId3"/>
    <sheet name="5.1.1 Price Table 3" sheetId="63" r:id="rId4"/>
    <sheet name="5.1.2 CPA Formulae" sheetId="5" r:id="rId5"/>
    <sheet name="5.1.3 Summary" sheetId="62" r:id="rId6"/>
    <sheet name="5.1.4 PS5" sheetId="55" state="hidden" r:id="rId7"/>
    <sheet name="5.1.4 Exchange Rates" sheetId="61" r:id="rId8"/>
  </sheets>
  <definedNames>
    <definedName name="a">#REF!</definedName>
    <definedName name="Area_Print" localSheetId="3">#REF!</definedName>
    <definedName name="Area_Print">#REF!</definedName>
    <definedName name="b">#REF!</definedName>
    <definedName name="copy">#REF!</definedName>
    <definedName name="d">#REF!</definedName>
    <definedName name="Data" localSheetId="3">#REF!</definedName>
    <definedName name="Data">#REF!</definedName>
    <definedName name="Data_Daywork" localSheetId="3">#REF!</definedName>
    <definedName name="Data_Daywork">#REF!</definedName>
    <definedName name="Data_Opt_Bill5" localSheetId="3">#REF!</definedName>
    <definedName name="Data_Opt_Bill5">#REF!</definedName>
    <definedName name="e">#REF!</definedName>
    <definedName name="_xlnm.Print_Area" localSheetId="4">'5.1.2 CPA Formulae'!$A$1:$BO$155</definedName>
    <definedName name="_xlnm.Print_Area" localSheetId="5">'5.1.3 Summary'!$A$1:$I$14</definedName>
    <definedName name="Sort_Data" localSheetId="3">#REF!</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63" l="1"/>
  <c r="D22" i="63"/>
  <c r="D21" i="63"/>
  <c r="D20" i="63"/>
  <c r="D19" i="63"/>
  <c r="D18" i="63"/>
  <c r="D17" i="63"/>
  <c r="D16" i="63"/>
  <c r="U17" i="63"/>
  <c r="K16" i="63"/>
  <c r="D24" i="63" l="1"/>
  <c r="T16" i="63"/>
  <c r="U16" i="63" s="1"/>
  <c r="T17" i="63"/>
  <c r="T18" i="63"/>
  <c r="U18" i="63" s="1"/>
  <c r="T19" i="63"/>
  <c r="U19" i="63" s="1"/>
  <c r="T20" i="63"/>
  <c r="U20" i="63" s="1"/>
  <c r="T21" i="63"/>
  <c r="U21" i="63" s="1"/>
  <c r="T22" i="63"/>
  <c r="U22" i="63" s="1"/>
  <c r="T23" i="63"/>
  <c r="U23" i="63" s="1"/>
  <c r="U24" i="63" l="1"/>
  <c r="T24" i="63"/>
  <c r="F16" i="63" l="1"/>
  <c r="F17" i="63"/>
  <c r="F18" i="63"/>
  <c r="F19" i="63"/>
  <c r="F20" i="63"/>
  <c r="F21" i="63"/>
  <c r="F22" i="63"/>
  <c r="F23" i="63"/>
  <c r="F24" i="63" l="1"/>
  <c r="E10" i="62" l="1"/>
  <c r="E12" i="62" s="1"/>
  <c r="E13" i="62" s="1"/>
  <c r="E14" i="62" l="1"/>
  <c r="P23" i="63"/>
  <c r="J23" i="63"/>
  <c r="P22" i="63"/>
  <c r="J22" i="63"/>
  <c r="P20" i="63"/>
  <c r="J20" i="63"/>
  <c r="H23" i="63"/>
  <c r="K23" i="63" s="1"/>
  <c r="H22" i="63"/>
  <c r="K22" i="63" s="1"/>
  <c r="H20" i="63"/>
  <c r="K20" i="63" s="1"/>
  <c r="J16" i="63"/>
  <c r="L20" i="63" l="1"/>
  <c r="V20" i="63" s="1"/>
  <c r="L23" i="63"/>
  <c r="V23" i="63" s="1"/>
  <c r="L22" i="63"/>
  <c r="V22" i="63" s="1"/>
  <c r="M22" i="63" l="1"/>
  <c r="N22" i="63" s="1"/>
  <c r="M20" i="63"/>
  <c r="N20" i="63" s="1"/>
  <c r="M23" i="63"/>
  <c r="N23" i="63" s="1"/>
  <c r="P21" i="63"/>
  <c r="J21" i="63"/>
  <c r="H21" i="63"/>
  <c r="K21" i="63" s="1"/>
  <c r="P19" i="63"/>
  <c r="J19" i="63"/>
  <c r="H19" i="63"/>
  <c r="K19" i="63" s="1"/>
  <c r="P18" i="63"/>
  <c r="J18" i="63"/>
  <c r="H18" i="63"/>
  <c r="K18" i="63" s="1"/>
  <c r="P17" i="63"/>
  <c r="J17" i="63"/>
  <c r="H17" i="63"/>
  <c r="K17" i="63" s="1"/>
  <c r="P16" i="63"/>
  <c r="H16" i="63"/>
  <c r="J24" i="63" l="1"/>
  <c r="C10" i="62" s="1"/>
  <c r="L21" i="63"/>
  <c r="V21" i="63" s="1"/>
  <c r="L17" i="63"/>
  <c r="V17" i="63" s="1"/>
  <c r="K24" i="63"/>
  <c r="D10" i="62" s="1"/>
  <c r="L16" i="63"/>
  <c r="V16" i="63" s="1"/>
  <c r="L19" i="63"/>
  <c r="V19" i="63" s="1"/>
  <c r="L18" i="63"/>
  <c r="V18" i="63" s="1"/>
  <c r="V24" i="63" l="1"/>
  <c r="F10" i="62" s="1"/>
  <c r="C12" i="62"/>
  <c r="D12" i="62"/>
  <c r="M18" i="63"/>
  <c r="N18" i="63" s="1"/>
  <c r="M19" i="63"/>
  <c r="N19" i="63" s="1"/>
  <c r="M16" i="63"/>
  <c r="N16" i="63" s="1"/>
  <c r="M21" i="63"/>
  <c r="N21" i="63" s="1"/>
  <c r="M17" i="63"/>
  <c r="N17" i="63" s="1"/>
  <c r="L24" i="63"/>
  <c r="F12" i="62" l="1"/>
  <c r="F13" i="62" s="1"/>
  <c r="F14" i="62" s="1"/>
  <c r="N24" i="63"/>
  <c r="M24" i="63"/>
  <c r="C10" i="5"/>
  <c r="C4" i="61"/>
  <c r="C3" i="61"/>
  <c r="C2" i="61"/>
  <c r="C1" i="61"/>
  <c r="C4" i="62"/>
  <c r="C3" i="62"/>
  <c r="C2" i="62"/>
  <c r="C1" i="62"/>
  <c r="C4" i="5"/>
  <c r="C3" i="5"/>
  <c r="C2" i="5"/>
  <c r="C1" i="5"/>
  <c r="C1" i="35"/>
  <c r="C3" i="35"/>
  <c r="C4" i="35"/>
  <c r="C18" i="16"/>
  <c r="C4" i="55" s="1"/>
  <c r="B148" i="5"/>
  <c r="B137" i="5"/>
  <c r="B126" i="5"/>
  <c r="B115" i="5"/>
  <c r="B104" i="5"/>
  <c r="B93" i="5"/>
  <c r="B82" i="5"/>
  <c r="B71" i="5"/>
  <c r="B60"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1" i="5"/>
  <c r="C12" i="5"/>
  <c r="C13" i="5"/>
  <c r="C14" i="5"/>
  <c r="C15" i="5"/>
  <c r="C16" i="5"/>
  <c r="C17" i="5"/>
  <c r="C18" i="5"/>
  <c r="C19" i="5"/>
  <c r="B49" i="5"/>
  <c r="C1" i="55"/>
  <c r="C2" i="35"/>
  <c r="C2" i="55"/>
  <c r="Q80" i="55" l="1"/>
  <c r="K80" i="55"/>
  <c r="O80" i="55"/>
  <c r="P31" i="55"/>
  <c r="P48" i="55" s="1"/>
  <c r="P50" i="55" s="1"/>
  <c r="L40" i="55"/>
  <c r="Q48" i="55"/>
  <c r="Q50" i="55" s="1"/>
  <c r="L48" i="55"/>
  <c r="L50" i="55" s="1"/>
  <c r="N80" i="55"/>
  <c r="C20" i="16"/>
  <c r="O48" i="55"/>
  <c r="O50" i="55" s="1"/>
  <c r="M80" i="55"/>
  <c r="N31" i="55"/>
  <c r="N48" i="55" s="1"/>
  <c r="N50" i="55" s="1"/>
  <c r="L80" i="55"/>
  <c r="D13" i="62" l="1"/>
  <c r="D14" i="62" s="1"/>
  <c r="C13" i="62" l="1"/>
  <c r="C14" i="62" s="1"/>
  <c r="C28" i="16" l="1"/>
</calcChain>
</file>

<file path=xl/sharedStrings.xml><?xml version="1.0" encoding="utf-8"?>
<sst xmlns="http://schemas.openxmlformats.org/spreadsheetml/2006/main" count="1207" uniqueCount="377">
  <si>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</si>
  <si>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</si>
  <si>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</si>
  <si>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</si>
  <si>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</si>
  <si>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</si>
  <si>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</si>
  <si>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</si>
  <si>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</si>
  <si>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</si>
  <si>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</si>
  <si>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</si>
  <si>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</si>
  <si>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</si>
  <si>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</si>
  <si>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</si>
  <si>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</si>
  <si>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</si>
  <si>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</si>
  <si>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</si>
  <si>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</si>
  <si>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</si>
  <si>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</si>
  <si>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</si>
  <si>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</si>
  <si>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</si>
  <si>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</si>
  <si>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</si>
  <si>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</si>
  <si>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</si>
  <si>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</si>
  <si>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</si>
  <si>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</si>
  <si>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</si>
  <si>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</si>
  <si>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</si>
  <si>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</si>
  <si>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</si>
  <si>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</si>
  <si>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</si>
  <si>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</si>
  <si>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</si>
  <si>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</si>
  <si>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</si>
  <si>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</si>
  <si>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</si>
  <si>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</si>
  <si>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</si>
  <si>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</si>
  <si>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</si>
  <si>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</si>
  <si>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</si>
  <si>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</si>
  <si>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</si>
  <si>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</si>
  <si>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</si>
  <si>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</si>
  <si>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</si>
  <si>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</si>
  <si>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</si>
  <si>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</si>
  <si>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</si>
  <si>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</si>
  <si>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</si>
  <si>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</si>
  <si>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</si>
  <si>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</si>
  <si>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</si>
  <si>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</si>
  <si>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</si>
  <si>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</si>
  <si>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</si>
  <si>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</si>
  <si>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</si>
  <si>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</si>
  <si>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</si>
  <si>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</si>
  <si>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</si>
  <si>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</si>
  <si>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 xml:space="preserve">TENDERER’S NAME:  </t>
  </si>
  <si>
    <t>READ ME</t>
  </si>
  <si>
    <t>Enquiry No.</t>
  </si>
  <si>
    <t>Package Name:</t>
  </si>
  <si>
    <t>Tenderer's Name:</t>
  </si>
  <si>
    <t>ENQUIRY No.</t>
  </si>
  <si>
    <t>NAME OF PACKAGE:</t>
  </si>
  <si>
    <t>Read Me</t>
  </si>
  <si>
    <t>Category of Offer:</t>
  </si>
  <si>
    <t>Conventions used in this workbook</t>
  </si>
  <si>
    <t>This workbook contains the following sheets:</t>
  </si>
  <si>
    <t>The following conventions have been used in this workbook to facilitate its accurate use:</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</si>
  <si>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</si>
  <si>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</si>
  <si>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</si>
  <si>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</si>
  <si>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</si>
  <si>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</si>
  <si>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</si>
  <si>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</si>
  <si>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</si>
  <si>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</si>
  <si>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</si>
  <si>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</si>
  <si>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</si>
  <si>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</si>
  <si>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</si>
  <si>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</si>
  <si>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</si>
  <si>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</si>
  <si>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</si>
  <si>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</si>
  <si>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</si>
  <si>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This sheet provides general guidelines for this section.</t>
  </si>
  <si>
    <t>Tender Cover Sheet</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</si>
  <si>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</si>
  <si>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</si>
  <si>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</si>
  <si>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</si>
  <si>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</si>
  <si>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</si>
  <si>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</si>
  <si>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</si>
  <si>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</si>
  <si>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Only Light Green highlighted cells are to be inputted by the Tenderer.</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</si>
  <si>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</si>
  <si>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</si>
  <si>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</si>
  <si>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</si>
  <si>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</si>
  <si>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</si>
  <si>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</si>
  <si>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</si>
  <si>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</si>
  <si>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</si>
  <si>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</si>
  <si>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</si>
  <si>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</si>
  <si>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</si>
  <si>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</si>
  <si>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</si>
  <si>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</si>
  <si>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</si>
  <si>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</si>
  <si>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</si>
  <si>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</si>
  <si>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</si>
  <si>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</si>
  <si>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</si>
  <si>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</si>
  <si>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</si>
  <si>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</si>
  <si>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</si>
  <si>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</si>
  <si>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</si>
  <si>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</si>
  <si>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</si>
  <si>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</si>
  <si>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</si>
  <si>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</si>
  <si>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</si>
  <si>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</si>
  <si>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</si>
  <si>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</si>
  <si>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</si>
  <si>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</si>
  <si>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</si>
  <si>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</si>
  <si>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</si>
  <si>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</si>
  <si>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</si>
  <si>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</si>
  <si>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</si>
  <si>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</si>
  <si>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</si>
  <si>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</si>
  <si>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</si>
  <si>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</si>
  <si>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</si>
  <si>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</si>
  <si>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</si>
  <si>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</si>
  <si>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</si>
  <si>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</si>
  <si>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</si>
  <si>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</si>
  <si>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</si>
  <si>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</si>
  <si>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</si>
  <si>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</si>
  <si>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</si>
  <si>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</si>
  <si>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</si>
  <si>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</si>
  <si>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</si>
  <si>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</si>
  <si>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</si>
  <si>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</si>
  <si>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</si>
  <si>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</si>
  <si>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</si>
  <si>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</si>
  <si>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</si>
  <si>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</si>
  <si>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</si>
  <si>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</si>
  <si>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5.1.0 Preamble</t>
  </si>
  <si>
    <t>(including VAT)</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</si>
  <si>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</si>
  <si>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</si>
  <si>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</si>
  <si>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</si>
  <si>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NOTE:  ALL CALCULATIONS ARE THE RESPONSIBILITY OF THE TENDERER, AND MUST BE CHECKED THOROUGHLY.  ANY DISCREPANCY FOUND IN THE CALCULATIONS IN THIS WORKBOOK MUST BE BROUGHT TO THE ATTENTION OF ESKOM, THROUGH THE DESIGNATED BUYER!</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</si>
  <si>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</si>
  <si>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</si>
  <si>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</si>
  <si>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</si>
  <si>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</si>
  <si>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</si>
  <si>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</si>
  <si>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</si>
  <si>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</si>
  <si>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</si>
  <si>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</si>
  <si>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</si>
  <si>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There will be no inputting in Grey highlighted cells.</t>
  </si>
  <si>
    <t xml:space="preserve"> Please note, that the Tenderer is to input the VAT amount as no formulae has been provided for the VAT portion.</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</si>
  <si>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</si>
  <si>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</si>
  <si>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</si>
  <si>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</si>
  <si>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</si>
  <si>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</si>
  <si>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</si>
  <si>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</si>
  <si>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</si>
  <si>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</si>
  <si>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</si>
  <si>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</si>
  <si>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</si>
  <si>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</si>
  <si>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</si>
  <si>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</si>
  <si>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</si>
  <si>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</si>
  <si>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</si>
  <si>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</si>
  <si>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5.1.1 Pricing</t>
  </si>
  <si>
    <t>5.1.2 CPA Formulae</t>
  </si>
  <si>
    <t>No ALTERNATIVE offers are accepted.</t>
  </si>
  <si>
    <t>Only Main Offer is to be submitted. Main offer tenderers are to fully comply with the requirements in the General Notes and CPA Formulae Notes below.</t>
  </si>
  <si>
    <t>Category of Offer ( Main Offer Only):</t>
  </si>
  <si>
    <t>Main Offer Only</t>
  </si>
  <si>
    <t>This Total is to add up to 100% for each CPA formula submitted by tenderer</t>
  </si>
  <si>
    <t>Local</t>
  </si>
  <si>
    <t>CATEGORY OF OFFER (MAIN OFFER ONLY):</t>
  </si>
  <si>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</si>
  <si>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</si>
  <si>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Only The Main Offer shall be accepted. No alternative offers are accepted. There must be a separate Excel and PDF file for the main offer.</t>
  </si>
  <si>
    <t>Read these notes BEFORE you commence input  to this workbook. Changes may not be made to this workbook. No columns may be removed, edited, added or changed on this workbook.</t>
  </si>
  <si>
    <t>Total Tendered Value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</si>
  <si>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</si>
  <si>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</si>
  <si>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</si>
  <si>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</si>
  <si>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</si>
  <si>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</si>
  <si>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</si>
  <si>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</si>
  <si>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</si>
  <si>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</si>
  <si>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</si>
  <si>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</si>
  <si>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</si>
  <si>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</si>
  <si>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</si>
  <si>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</si>
  <si>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</si>
  <si>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</si>
  <si>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</si>
  <si>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</si>
  <si>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</si>
  <si>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</si>
  <si>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</si>
  <si>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</si>
  <si>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</si>
  <si>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</si>
  <si>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</si>
  <si>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</si>
  <si>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</si>
  <si>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</si>
  <si>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</si>
  <si>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</si>
  <si>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</si>
  <si>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</si>
  <si>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</si>
  <si>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</si>
  <si>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</si>
  <si>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</si>
  <si>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</si>
  <si>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</si>
  <si>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</si>
  <si>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</si>
  <si>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</si>
  <si>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</si>
  <si>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</si>
  <si>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</si>
  <si>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</si>
  <si>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</si>
  <si>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</si>
  <si>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</si>
  <si>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</si>
  <si>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</si>
  <si>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</si>
  <si>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</si>
  <si>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</si>
  <si>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</si>
  <si>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</si>
  <si>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 xml:space="preserve">Total Tendered Value </t>
  </si>
  <si>
    <t>Must agree with Price (Excl. VAT) on Tender Cover Page</t>
  </si>
  <si>
    <t>Must agree with Price (Incl. VAT) on Tender Cover Page</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</si>
  <si>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</si>
  <si>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</si>
  <si>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</si>
  <si>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</si>
  <si>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</si>
  <si>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</si>
  <si>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</si>
  <si>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Source</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</si>
  <si>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</si>
  <si>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</si>
  <si>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</si>
  <si>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</si>
  <si>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</si>
  <si>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</si>
  <si>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</si>
  <si>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</si>
  <si>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</si>
  <si>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</si>
  <si>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</si>
  <si>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</si>
  <si>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</si>
  <si>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</si>
  <si>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</si>
  <si>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www.resbank.co.za</t>
  </si>
  <si>
    <t>Table No.</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</si>
  <si>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Eskom to form part of any CPA formulae.</t>
    </r>
  </si>
  <si>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</si>
  <si>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</si>
  <si>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</si>
  <si>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Tendered Rates (ZAR)</t>
  </si>
  <si>
    <t xml:space="preserve"> Quantities</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</si>
  <si>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 for each package.</t>
    </r>
    <r>
      <rPr>
        <sz val="12"/>
        <rFont val="Arial"/>
        <family val="2"/>
      </rPr>
      <t>This contract is an "as and when" required contract. The units herein are estimates only and are non-committal.</t>
    </r>
  </si>
  <si>
    <t>Station</t>
  </si>
  <si>
    <t>Duvha</t>
  </si>
  <si>
    <t>Majuba</t>
  </si>
  <si>
    <t>Matla</t>
  </si>
  <si>
    <t>Local Transport</t>
  </si>
  <si>
    <t xml:space="preserve">Importation costs </t>
  </si>
  <si>
    <t>Transportation relating</t>
  </si>
  <si>
    <t>NB - Column F &amp; Column N in 5.1.1 Pricing is a  drop down cell for tenderer to select the Currency and CPA formula chosen that they would have populated in 5.1.2 CPA Formulae and 5.1.4 Exchange Rates. It is the Tenderer's responsibility to ensure that Column H correctly reflects the intention of the Tenderer.</t>
  </si>
  <si>
    <t xml:space="preserve">CPA Formulae Codes Column I 5.1.1 Pricing is to be populated by the tenderer by selecting the respective drop down codes CPA formula as  developed by Tenderer in 5.1.2 CPA formulae worksheet   (e.g. Formula A - J ) then  the tenderer must populate their respective CPA formula in  5.1.2 CPA Formulae Worksheet. Codes and descriptions must be selected by the tenderer and inserted into each row of activity. </t>
  </si>
  <si>
    <t>Freight (Sea/Air)</t>
  </si>
  <si>
    <t>All items</t>
  </si>
  <si>
    <t>The supply, delivery and off-loading of Ammonia Solution to various power stations on “an as and when” required basis for a period of 5 years</t>
  </si>
  <si>
    <t>E3093GXMPNTC</t>
  </si>
  <si>
    <t>Kendal</t>
  </si>
  <si>
    <t>Koeberg</t>
  </si>
  <si>
    <t>Kriel</t>
  </si>
  <si>
    <t>Kusile</t>
  </si>
  <si>
    <t>Medupi</t>
  </si>
  <si>
    <t xml:space="preserve">Total amount </t>
  </si>
  <si>
    <t>Total amount including Product &amp; Transportation</t>
  </si>
  <si>
    <t>Total transportation per Ton</t>
  </si>
  <si>
    <t>Total amount including local &amp; foreign transport &amp; Importation Costs (per Ton)</t>
  </si>
  <si>
    <t>Unit of measure (Ton in T)</t>
  </si>
  <si>
    <t>T</t>
  </si>
  <si>
    <t>The Price Schedule provides the basis of valuation, price adjustment (CPA) formulae and information for general contract progress monitoring. This contract is an "as and when" required contract.The units herein are estimates only and are non-committal.  No alternative offers are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</si>
</sst>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 numFmtId="185" formatCode="#,###,##0"/>
  </numFmts>
  <fonts count="95"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0"/>
      <color indexed="10"/>
      <name val="Arial"/>
      <family val="2"/>
    </font>
    <font>
      <b/>
      <sz val="14"/>
      <color indexed="8"/>
      <name val="Arial"/>
      <family val="2"/>
    </font>
    <font>
      <u/>
      <sz val="12"/>
      <color indexed="12"/>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sz val="12"/>
      <color rgb="FFFF0000"/>
      <name val="Arial"/>
      <family val="2"/>
    </font>
    <font>
      <b/>
      <sz val="8"/>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dashed">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top/>
      <bottom style="thick">
        <color indexed="64"/>
      </bottom>
      <diagonal/>
    </border>
  </borders>
  <cellStyleXfs count="312">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5" fillId="0" borderId="0" applyNumberFormat="0" applyFill="0" applyBorder="0" applyAlignment="0" applyProtection="0"/>
    <xf numFmtId="0" fontId="86"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8" fillId="0" borderId="0"/>
    <xf numFmtId="0" fontId="2" fillId="0" borderId="0"/>
    <xf numFmtId="0" fontId="88" fillId="0" borderId="0"/>
    <xf numFmtId="0" fontId="88" fillId="0" borderId="0"/>
    <xf numFmtId="0" fontId="88" fillId="0" borderId="0"/>
    <xf numFmtId="0" fontId="88" fillId="0" borderId="0"/>
    <xf numFmtId="0" fontId="88" fillId="0" borderId="0"/>
    <xf numFmtId="0" fontId="88" fillId="0" borderId="0"/>
    <xf numFmtId="0" fontId="5" fillId="0" borderId="0"/>
    <xf numFmtId="0" fontId="2" fillId="0" borderId="0"/>
    <xf numFmtId="0" fontId="2" fillId="0" borderId="0"/>
    <xf numFmtId="0" fontId="2"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7" fillId="0" borderId="0"/>
    <xf numFmtId="0" fontId="87" fillId="0" borderId="0"/>
    <xf numFmtId="0" fontId="87" fillId="0" borderId="0"/>
    <xf numFmtId="0" fontId="87" fillId="0" borderId="0"/>
    <xf numFmtId="0" fontId="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2" fillId="0" borderId="0"/>
    <xf numFmtId="0" fontId="87" fillId="0" borderId="0"/>
    <xf numFmtId="0" fontId="8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7" fillId="0" borderId="0"/>
    <xf numFmtId="0" fontId="87" fillId="0" borderId="0"/>
    <xf numFmtId="0" fontId="87" fillId="0" borderId="0"/>
    <xf numFmtId="0" fontId="87" fillId="0" borderId="0"/>
    <xf numFmtId="0" fontId="88" fillId="0" borderId="0"/>
    <xf numFmtId="0" fontId="88" fillId="0" borderId="0"/>
    <xf numFmtId="0" fontId="88" fillId="0" borderId="0"/>
    <xf numFmtId="0" fontId="88" fillId="0" borderId="0"/>
    <xf numFmtId="0" fontId="2" fillId="0" borderId="0"/>
    <xf numFmtId="0" fontId="2" fillId="0" borderId="0"/>
    <xf numFmtId="0" fontId="2" fillId="0" borderId="0"/>
    <xf numFmtId="0" fontId="2" fillId="0" borderId="0"/>
    <xf numFmtId="0" fontId="2" fillId="0" borderId="0"/>
    <xf numFmtId="0" fontId="2" fillId="0" borderId="0"/>
    <xf numFmtId="0" fontId="87" fillId="0" borderId="0"/>
    <xf numFmtId="0" fontId="2" fillId="0" borderId="0"/>
    <xf numFmtId="0" fontId="87" fillId="0" borderId="0"/>
    <xf numFmtId="0" fontId="87" fillId="0" borderId="0"/>
    <xf numFmtId="0" fontId="87" fillId="0" borderId="0"/>
    <xf numFmtId="0" fontId="87" fillId="0" borderId="0"/>
    <xf numFmtId="0" fontId="8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7" fillId="0" borderId="0"/>
    <xf numFmtId="0" fontId="87" fillId="0" borderId="0"/>
    <xf numFmtId="0" fontId="87" fillId="0" borderId="0"/>
    <xf numFmtId="0" fontId="8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7" fillId="0" borderId="0"/>
    <xf numFmtId="0" fontId="87" fillId="0" borderId="0"/>
    <xf numFmtId="0" fontId="87" fillId="0" borderId="0"/>
    <xf numFmtId="0" fontId="87" fillId="0" borderId="0"/>
    <xf numFmtId="0" fontId="2" fillId="0" borderId="0"/>
    <xf numFmtId="0" fontId="2" fillId="0" borderId="0"/>
    <xf numFmtId="0" fontId="2" fillId="0" borderId="0"/>
    <xf numFmtId="0" fontId="2" fillId="0" borderId="0"/>
    <xf numFmtId="0" fontId="87" fillId="0" borderId="0"/>
    <xf numFmtId="0" fontId="87" fillId="0" borderId="0"/>
    <xf numFmtId="0" fontId="87" fillId="0" borderId="0"/>
    <xf numFmtId="0" fontId="87"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xf numFmtId="49" fontId="94" fillId="0" borderId="73" applyFill="0" applyBorder="0">
      <alignment wrapText="1"/>
    </xf>
    <xf numFmtId="185" fontId="3" fillId="29" borderId="0" applyFill="0" applyBorder="0"/>
    <xf numFmtId="0" fontId="3" fillId="0" borderId="0" applyFill="0" applyBorder="0"/>
  </cellStyleXfs>
  <cellXfs count="559">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Alignment="1">
      <alignment vertical="center"/>
    </xf>
    <xf numFmtId="0" fontId="2" fillId="0" borderId="0" xfId="0" applyFont="1" applyAlignment="1">
      <alignment vertical="center"/>
    </xf>
    <xf numFmtId="0" fontId="20" fillId="0" borderId="0" xfId="0" applyFont="1" applyAlignment="1">
      <alignment vertical="center"/>
    </xf>
    <xf numFmtId="0" fontId="15" fillId="0" borderId="0" xfId="0" applyFont="1" applyAlignment="1">
      <alignment vertical="center"/>
    </xf>
    <xf numFmtId="0" fontId="24" fillId="0" borderId="0" xfId="0" applyFont="1" applyAlignment="1">
      <alignment vertical="center"/>
    </xf>
    <xf numFmtId="10" fontId="15" fillId="0" borderId="0" xfId="0" applyNumberFormat="1" applyFont="1" applyAlignment="1">
      <alignment vertical="center"/>
    </xf>
    <xf numFmtId="0" fontId="25" fillId="0" borderId="0" xfId="0" applyFont="1" applyAlignment="1">
      <alignment vertical="center"/>
    </xf>
    <xf numFmtId="167" fontId="25" fillId="0" borderId="0" xfId="0" applyNumberFormat="1" applyFont="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3"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0" borderId="0" xfId="0" applyFont="1" applyAlignment="1">
      <alignment horizontal="center"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pplyAlignment="1">
      <alignment horizontal="centerContinuous"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Alignment="1">
      <alignment vertical="center"/>
    </xf>
    <xf numFmtId="10" fontId="26" fillId="0" borderId="0" xfId="0" applyNumberFormat="1" applyFont="1" applyAlignment="1">
      <alignment vertical="center"/>
    </xf>
    <xf numFmtId="0" fontId="26" fillId="0" borderId="0" xfId="0" applyFont="1" applyAlignment="1">
      <alignment horizontal="center" vertical="center"/>
    </xf>
    <xf numFmtId="39" fontId="24" fillId="0" borderId="0" xfId="0" applyNumberFormat="1" applyFont="1" applyAlignment="1">
      <alignment vertical="center"/>
    </xf>
    <xf numFmtId="0" fontId="14"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vertical="center" wrapText="1" shrinkToFit="1"/>
    </xf>
    <xf numFmtId="14" fontId="27" fillId="26" borderId="0" xfId="0" applyNumberFormat="1" applyFont="1" applyFill="1" applyAlignment="1">
      <alignment horizontal="left" vertical="center"/>
    </xf>
    <xf numFmtId="0" fontId="27" fillId="0" borderId="0" xfId="0" applyFont="1" applyAlignment="1">
      <alignment horizontal="left" vertical="center"/>
    </xf>
    <xf numFmtId="0" fontId="27" fillId="0" borderId="23" xfId="0" applyFont="1" applyBorder="1" applyAlignment="1">
      <alignment horizontal="left" vertical="center"/>
    </xf>
    <xf numFmtId="0" fontId="5" fillId="0" borderId="0" xfId="0" applyFont="1" applyAlignment="1">
      <alignment vertical="center"/>
    </xf>
    <xf numFmtId="0" fontId="12" fillId="0" borderId="0" xfId="0" applyFont="1" applyAlignment="1">
      <alignment horizontal="left" vertical="center" wrapText="1"/>
    </xf>
    <xf numFmtId="0" fontId="14"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21" fillId="0" borderId="0" xfId="0" applyFont="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center" vertical="center"/>
    </xf>
    <xf numFmtId="0" fontId="25" fillId="0" borderId="0" xfId="0" applyFont="1" applyAlignment="1">
      <alignment horizontal="center" vertical="center"/>
    </xf>
    <xf numFmtId="0" fontId="15" fillId="0" borderId="0" xfId="0" applyFont="1" applyAlignment="1">
      <alignment vertical="top"/>
    </xf>
    <xf numFmtId="0" fontId="14" fillId="0" borderId="0" xfId="0" applyFont="1" applyAlignment="1">
      <alignment horizontal="left" vertical="top"/>
    </xf>
    <xf numFmtId="0" fontId="12"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5" fillId="0" borderId="0" xfId="0" applyFont="1" applyAlignment="1">
      <alignment horizontal="center" vertical="top" wrapText="1"/>
    </xf>
    <xf numFmtId="0" fontId="15" fillId="0" borderId="0" xfId="0" applyFont="1" applyAlignment="1">
      <alignment horizontal="left" vertical="top"/>
    </xf>
    <xf numFmtId="0" fontId="15" fillId="0" borderId="0" xfId="0" applyFont="1" applyAlignment="1">
      <alignment vertical="top" wrapText="1" shrinkToFit="1"/>
    </xf>
    <xf numFmtId="0" fontId="5" fillId="0" borderId="0" xfId="0" applyFont="1" applyAlignment="1">
      <alignment horizontal="left" vertical="top"/>
    </xf>
    <xf numFmtId="0" fontId="14" fillId="0" borderId="0" xfId="0" applyFont="1" applyAlignment="1">
      <alignment horizontal="center" vertical="top"/>
    </xf>
    <xf numFmtId="0" fontId="8" fillId="0" borderId="0" xfId="0" applyFont="1" applyAlignment="1">
      <alignment horizontal="left" vertical="center"/>
    </xf>
    <xf numFmtId="0" fontId="14" fillId="0" borderId="0" xfId="0" applyFont="1" applyAlignment="1">
      <alignment horizontal="justify" vertical="top"/>
    </xf>
    <xf numFmtId="0" fontId="2" fillId="0" borderId="0" xfId="0" applyFont="1" applyAlignment="1">
      <alignment horizontal="left" vertical="center"/>
    </xf>
    <xf numFmtId="0" fontId="15"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3" fillId="0" borderId="0" xfId="0" quotePrefix="1"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Alignment="1">
      <alignment vertical="center"/>
    </xf>
    <xf numFmtId="0" fontId="27" fillId="0" borderId="0" xfId="0" applyFont="1" applyAlignment="1">
      <alignment vertical="center"/>
    </xf>
    <xf numFmtId="170" fontId="28" fillId="26" borderId="0" xfId="0" applyNumberFormat="1" applyFont="1" applyFill="1" applyAlignment="1">
      <alignment horizontal="left" vertical="center"/>
    </xf>
    <xf numFmtId="0" fontId="18" fillId="0" borderId="0" xfId="0" applyFont="1" applyAlignment="1">
      <alignment vertical="center"/>
    </xf>
    <xf numFmtId="0" fontId="2" fillId="0" borderId="0" xfId="0" applyFo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xf numFmtId="0" fontId="0" fillId="27" borderId="0" xfId="0" quotePrefix="1" applyFill="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53" fillId="27" borderId="0" xfId="0" applyFont="1" applyFill="1" applyAlignment="1">
      <alignment vertical="top"/>
    </xf>
    <xf numFmtId="0" fontId="55" fillId="0" borderId="0" xfId="0" applyFont="1"/>
    <xf numFmtId="0" fontId="0" fillId="27" borderId="22" xfId="0" applyFill="1" applyBorder="1" applyAlignment="1">
      <alignment horizontal="center"/>
    </xf>
    <xf numFmtId="0" fontId="52" fillId="27" borderId="0" xfId="0" applyFont="1" applyFill="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Alignment="1">
      <alignment horizontal="left"/>
    </xf>
    <xf numFmtId="0" fontId="52" fillId="27" borderId="0" xfId="0" quotePrefix="1" applyFont="1" applyFill="1" applyAlignment="1">
      <alignment horizontal="left"/>
    </xf>
    <xf numFmtId="165" fontId="15"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3" fillId="0" borderId="0" xfId="0" applyNumberFormat="1" applyFont="1" applyAlignment="1">
      <alignment horizontal="left" vertical="center"/>
    </xf>
    <xf numFmtId="1" fontId="12" fillId="0" borderId="0" xfId="0" applyNumberFormat="1" applyFont="1" applyAlignment="1">
      <alignment horizontal="left" vertical="center"/>
    </xf>
    <xf numFmtId="1" fontId="12"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77" fillId="0" borderId="0" xfId="0" applyFont="1"/>
    <xf numFmtId="0" fontId="12" fillId="0" borderId="0" xfId="0" applyFont="1" applyAlignment="1">
      <alignment vertical="center" wrapText="1"/>
    </xf>
    <xf numFmtId="14" fontId="27" fillId="0" borderId="0" xfId="0" applyNumberFormat="1" applyFont="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3"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5" fillId="0" borderId="0" xfId="0" quotePrefix="1" applyFont="1" applyAlignment="1">
      <alignment vertical="top" wrapText="1" shrinkToFit="1"/>
    </xf>
    <xf numFmtId="0" fontId="23"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3"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Alignment="1">
      <alignment horizontal="center" vertical="top"/>
    </xf>
    <xf numFmtId="0" fontId="22" fillId="0" borderId="0" xfId="0" applyFont="1" applyAlignment="1">
      <alignment vertical="top"/>
    </xf>
    <xf numFmtId="0" fontId="22" fillId="0" borderId="0" xfId="0" applyFont="1" applyAlignment="1">
      <alignment horizontal="center" vertical="top"/>
    </xf>
    <xf numFmtId="0" fontId="21"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Border="1" applyAlignment="1">
      <alignment horizontal="left" vertical="center"/>
    </xf>
    <xf numFmtId="0" fontId="73" fillId="0" borderId="0" xfId="0" applyFont="1" applyAlignment="1">
      <alignment horizontal="left"/>
    </xf>
    <xf numFmtId="0" fontId="73"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Alignment="1">
      <alignment horizontal="center" vertical="center" wrapText="1"/>
    </xf>
    <xf numFmtId="0" fontId="15"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1" fillId="0" borderId="30" xfId="0" applyFont="1" applyBorder="1" applyAlignment="1">
      <alignment vertical="center" wrapText="1"/>
    </xf>
    <xf numFmtId="0" fontId="11" fillId="0" borderId="45"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5" fillId="26" borderId="8" xfId="0" applyFont="1" applyFill="1" applyBorder="1" applyAlignment="1">
      <alignment vertical="top"/>
    </xf>
    <xf numFmtId="0" fontId="15" fillId="27" borderId="8" xfId="0" applyFont="1" applyFill="1" applyBorder="1" applyAlignment="1">
      <alignment vertical="top"/>
    </xf>
    <xf numFmtId="0" fontId="78" fillId="26" borderId="9" xfId="0" applyFont="1" applyFill="1" applyBorder="1" applyAlignment="1">
      <alignment vertical="center"/>
    </xf>
    <xf numFmtId="0" fontId="15" fillId="0" borderId="0" xfId="0" applyFont="1" applyAlignment="1">
      <alignment horizontal="left" vertical="top" wrapText="1"/>
    </xf>
    <xf numFmtId="0" fontId="14" fillId="0" borderId="9" xfId="0" applyFont="1" applyBorder="1" applyAlignment="1">
      <alignment horizontal="center" vertical="top"/>
    </xf>
    <xf numFmtId="0" fontId="14" fillId="29" borderId="9" xfId="0" applyFont="1" applyFill="1" applyBorder="1" applyAlignment="1">
      <alignment horizontal="center" vertical="top"/>
    </xf>
    <xf numFmtId="0" fontId="14" fillId="29" borderId="9" xfId="0" applyFont="1" applyFill="1" applyBorder="1" applyAlignment="1">
      <alignment horizontal="left" vertical="top"/>
    </xf>
    <xf numFmtId="0" fontId="14" fillId="0" borderId="9" xfId="0" applyFont="1" applyBorder="1" applyAlignment="1">
      <alignment vertical="center"/>
    </xf>
    <xf numFmtId="0" fontId="15"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Alignment="1">
      <alignment horizontal="left" vertical="top"/>
    </xf>
    <xf numFmtId="1" fontId="12" fillId="0" borderId="0" xfId="227" applyNumberFormat="1" applyFont="1" applyAlignment="1">
      <alignment vertical="center"/>
    </xf>
    <xf numFmtId="0" fontId="2" fillId="30" borderId="0" xfId="178" applyFill="1"/>
    <xf numFmtId="0" fontId="79" fillId="30" borderId="0" xfId="178" applyFont="1" applyFill="1"/>
    <xf numFmtId="0" fontId="12" fillId="30" borderId="0" xfId="178" applyFont="1" applyFill="1" applyAlignment="1">
      <alignment horizontal="left" vertical="center"/>
    </xf>
    <xf numFmtId="0" fontId="15" fillId="30" borderId="0" xfId="178" applyFont="1" applyFill="1"/>
    <xf numFmtId="0" fontId="47" fillId="0" borderId="0" xfId="178" quotePrefix="1" applyFont="1" applyAlignment="1">
      <alignment vertical="center"/>
    </xf>
    <xf numFmtId="0" fontId="15" fillId="0" borderId="0" xfId="178" applyFont="1"/>
    <xf numFmtId="0" fontId="14" fillId="0" borderId="0" xfId="178" quotePrefix="1" applyFont="1" applyAlignment="1">
      <alignment horizontal="left"/>
    </xf>
    <xf numFmtId="0" fontId="14" fillId="0" borderId="46"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Alignment="1">
      <alignment horizontal="left" vertical="top"/>
    </xf>
    <xf numFmtId="0" fontId="14" fillId="0" borderId="47" xfId="178" quotePrefix="1" applyFont="1" applyBorder="1" applyAlignment="1">
      <alignment horizontal="left" vertical="center"/>
    </xf>
    <xf numFmtId="183" fontId="15" fillId="0" borderId="0" xfId="178" applyNumberFormat="1" applyFont="1"/>
    <xf numFmtId="0" fontId="80" fillId="30" borderId="0" xfId="178" applyFont="1" applyFill="1" applyAlignment="1">
      <alignment vertical="center" wrapText="1"/>
    </xf>
    <xf numFmtId="0" fontId="2" fillId="30" borderId="0" xfId="178" applyFill="1" applyAlignment="1">
      <alignment vertical="center" wrapText="1"/>
    </xf>
    <xf numFmtId="0" fontId="47" fillId="0" borderId="0" xfId="178" applyFont="1" applyAlignment="1">
      <alignment vertical="center"/>
    </xf>
    <xf numFmtId="0" fontId="75" fillId="0" borderId="0" xfId="178" applyFont="1" applyAlignment="1">
      <alignment vertical="center"/>
    </xf>
    <xf numFmtId="0" fontId="75" fillId="0" borderId="0" xfId="178" applyFont="1"/>
    <xf numFmtId="0" fontId="12" fillId="0" borderId="0" xfId="178" applyFont="1" applyAlignment="1">
      <alignment vertical="center"/>
    </xf>
    <xf numFmtId="0" fontId="56" fillId="0" borderId="0" xfId="178" applyFont="1" applyAlignment="1">
      <alignment vertical="center"/>
    </xf>
    <xf numFmtId="0" fontId="56" fillId="0" borderId="0" xfId="178" applyFont="1"/>
    <xf numFmtId="0" fontId="14" fillId="0" borderId="34" xfId="178" applyFont="1" applyBorder="1"/>
    <xf numFmtId="0" fontId="14" fillId="0" borderId="3" xfId="178" quotePrefix="1" applyFont="1" applyBorder="1" applyAlignment="1">
      <alignment horizontal="right" vertical="center"/>
    </xf>
    <xf numFmtId="0" fontId="2" fillId="0" borderId="34" xfId="178" applyBorder="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8" xfId="178" applyFont="1" applyBorder="1" applyAlignment="1">
      <alignment horizontal="center" vertical="center"/>
    </xf>
    <xf numFmtId="0" fontId="14" fillId="0" borderId="43" xfId="178" applyFont="1" applyBorder="1" applyAlignment="1">
      <alignment horizontal="center" vertical="center" wrapText="1"/>
    </xf>
    <xf numFmtId="3" fontId="15" fillId="0" borderId="49" xfId="178" applyNumberFormat="1" applyFont="1" applyBorder="1" applyAlignment="1">
      <alignment horizontal="center" vertical="center"/>
    </xf>
    <xf numFmtId="183" fontId="15" fillId="31" borderId="50" xfId="178" applyNumberFormat="1" applyFont="1" applyFill="1" applyBorder="1" applyAlignment="1">
      <alignment horizontal="center"/>
    </xf>
    <xf numFmtId="0" fontId="7" fillId="0" borderId="47" xfId="178" applyFont="1" applyBorder="1" applyAlignment="1">
      <alignment horizontal="center" vertical="center"/>
    </xf>
    <xf numFmtId="3" fontId="15" fillId="0" borderId="38" xfId="178" applyNumberFormat="1" applyFont="1" applyBorder="1" applyAlignment="1">
      <alignment horizontal="center" vertical="center"/>
    </xf>
    <xf numFmtId="0" fontId="15" fillId="26" borderId="26" xfId="178" applyFont="1" applyFill="1" applyBorder="1" applyAlignment="1">
      <alignment horizontal="center"/>
    </xf>
    <xf numFmtId="0" fontId="14" fillId="30" borderId="0" xfId="178" applyFont="1" applyFill="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1" xfId="178" quotePrefix="1" applyFont="1" applyBorder="1" applyAlignment="1">
      <alignment horizontal="left" vertical="top"/>
    </xf>
    <xf numFmtId="3" fontId="15" fillId="0" borderId="9" xfId="178" applyNumberFormat="1" applyFont="1" applyBorder="1" applyAlignment="1">
      <alignment horizontal="left" vertical="top"/>
    </xf>
    <xf numFmtId="0" fontId="14" fillId="0" borderId="0" xfId="178" quotePrefix="1" applyFont="1" applyAlignment="1">
      <alignment horizontal="left" vertical="center"/>
    </xf>
    <xf numFmtId="0" fontId="14" fillId="0" borderId="0" xfId="178" applyFont="1" applyAlignment="1">
      <alignment horizontal="left"/>
    </xf>
    <xf numFmtId="183" fontId="15" fillId="26" borderId="46" xfId="178" applyNumberFormat="1" applyFont="1" applyFill="1" applyBorder="1" applyAlignment="1">
      <alignment horizontal="right" vertical="center"/>
    </xf>
    <xf numFmtId="0" fontId="2" fillId="0" borderId="0" xfId="238" applyAlignment="1">
      <alignment vertical="center"/>
    </xf>
    <xf numFmtId="0" fontId="14" fillId="0" borderId="0" xfId="238" applyFont="1" applyAlignment="1">
      <alignment vertical="center"/>
    </xf>
    <xf numFmtId="0" fontId="15" fillId="0" borderId="0" xfId="238" applyFont="1" applyAlignment="1">
      <alignment vertical="center"/>
    </xf>
    <xf numFmtId="0" fontId="24" fillId="0" borderId="0" xfId="238" applyFont="1" applyAlignment="1">
      <alignment vertical="center"/>
    </xf>
    <xf numFmtId="10" fontId="15" fillId="0" borderId="0" xfId="238" applyNumberFormat="1" applyFont="1" applyAlignment="1">
      <alignment vertical="center"/>
    </xf>
    <xf numFmtId="0" fontId="25" fillId="0" borderId="0" xfId="238" applyFont="1" applyAlignment="1">
      <alignment vertical="center"/>
    </xf>
    <xf numFmtId="167" fontId="25" fillId="0" borderId="0" xfId="238" applyNumberFormat="1" applyFont="1" applyAlignment="1">
      <alignment vertical="center" wrapText="1"/>
    </xf>
    <xf numFmtId="0" fontId="26" fillId="0" borderId="0" xfId="238" applyFont="1" applyAlignment="1">
      <alignment vertical="center"/>
    </xf>
    <xf numFmtId="10" fontId="26" fillId="0" borderId="0" xfId="238" applyNumberFormat="1" applyFont="1" applyAlignment="1">
      <alignment vertical="center"/>
    </xf>
    <xf numFmtId="0" fontId="26" fillId="0" borderId="0" xfId="238" applyFont="1" applyAlignment="1">
      <alignment horizontal="center" vertical="center"/>
    </xf>
    <xf numFmtId="39" fontId="24" fillId="0" borderId="0" xfId="238" applyNumberFormat="1" applyFont="1" applyAlignment="1">
      <alignment vertical="center"/>
    </xf>
    <xf numFmtId="0" fontId="14" fillId="0" borderId="0" xfId="238" applyFont="1" applyAlignment="1">
      <alignment horizontal="left" vertical="center"/>
    </xf>
    <xf numFmtId="0" fontId="15" fillId="0" borderId="0" xfId="238" applyFont="1" applyAlignment="1">
      <alignment horizontal="left" vertical="top"/>
    </xf>
    <xf numFmtId="0" fontId="2" fillId="0" borderId="0" xfId="178"/>
    <xf numFmtId="165" fontId="15" fillId="0" borderId="0" xfId="238" applyNumberFormat="1" applyFont="1" applyAlignment="1">
      <alignment vertical="center"/>
    </xf>
    <xf numFmtId="165" fontId="14" fillId="0" borderId="0" xfId="238" applyNumberFormat="1" applyFont="1" applyAlignment="1">
      <alignment vertical="center"/>
    </xf>
    <xf numFmtId="165" fontId="15" fillId="0" borderId="0" xfId="178" applyNumberFormat="1" applyFont="1"/>
    <xf numFmtId="165" fontId="2" fillId="0" borderId="0" xfId="178" applyNumberFormat="1"/>
    <xf numFmtId="0" fontId="14" fillId="0" borderId="0" xfId="0" applyFont="1" applyAlignment="1">
      <alignment horizontal="left" vertical="center" wrapText="1"/>
    </xf>
    <xf numFmtId="0" fontId="82" fillId="32" borderId="0" xfId="0" applyFont="1" applyFill="1" applyAlignment="1">
      <alignment horizontal="left" vertical="center" wrapText="1"/>
    </xf>
    <xf numFmtId="3" fontId="56" fillId="0" borderId="20" xfId="237" applyNumberFormat="1" applyFont="1" applyBorder="1" applyAlignment="1">
      <alignment horizontal="center"/>
    </xf>
    <xf numFmtId="183" fontId="15" fillId="26" borderId="54" xfId="178" applyNumberFormat="1" applyFont="1" applyFill="1" applyBorder="1" applyAlignment="1">
      <alignment horizontal="right" vertical="center"/>
    </xf>
    <xf numFmtId="3" fontId="12" fillId="0" borderId="55" xfId="0" applyNumberFormat="1" applyFont="1" applyBorder="1" applyAlignment="1">
      <alignment horizontal="center" vertical="center"/>
    </xf>
    <xf numFmtId="1" fontId="56" fillId="0" borderId="33" xfId="0" applyNumberFormat="1" applyFont="1" applyBorder="1" applyAlignment="1">
      <alignment horizontal="center" vertical="center"/>
    </xf>
    <xf numFmtId="0" fontId="15" fillId="0" borderId="33" xfId="0" applyFont="1" applyBorder="1" applyAlignment="1">
      <alignment vertical="top"/>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0" fontId="14" fillId="0" borderId="25" xfId="0" applyFont="1" applyBorder="1" applyAlignment="1">
      <alignment vertical="top"/>
    </xf>
    <xf numFmtId="0" fontId="15" fillId="0" borderId="25" xfId="0" applyFont="1" applyBorder="1" applyAlignment="1">
      <alignment vertical="top" wrapText="1" shrinkToFit="1"/>
    </xf>
    <xf numFmtId="0" fontId="14" fillId="0" borderId="9" xfId="0" applyFont="1" applyBorder="1" applyAlignment="1">
      <alignment vertical="top"/>
    </xf>
    <xf numFmtId="0" fontId="15" fillId="0" borderId="9" xfId="0" applyFont="1" applyBorder="1" applyAlignment="1">
      <alignment vertical="top" wrapText="1" shrinkToFit="1"/>
    </xf>
    <xf numFmtId="170" fontId="76" fillId="0" borderId="0" xfId="0" applyNumberFormat="1" applyFont="1" applyAlignment="1">
      <alignment horizontal="right" vertical="center"/>
    </xf>
    <xf numFmtId="15" fontId="2" fillId="0" borderId="0" xfId="0" applyNumberFormat="1" applyFont="1" applyAlignment="1">
      <alignment vertical="center"/>
    </xf>
    <xf numFmtId="0" fontId="14" fillId="0" borderId="50" xfId="0" applyFont="1" applyBorder="1" applyAlignment="1">
      <alignment vertical="center"/>
    </xf>
    <xf numFmtId="0" fontId="8" fillId="0" borderId="0" xfId="0" applyFont="1"/>
    <xf numFmtId="0" fontId="8" fillId="0" borderId="0" xfId="0" applyFont="1" applyAlignment="1">
      <alignment vertical="center"/>
    </xf>
    <xf numFmtId="0" fontId="14" fillId="0" borderId="37" xfId="178" applyFont="1" applyBorder="1" applyAlignment="1">
      <alignment vertical="top" wrapText="1"/>
    </xf>
    <xf numFmtId="0" fontId="15" fillId="26" borderId="9" xfId="178" applyFont="1" applyFill="1" applyBorder="1" applyAlignment="1">
      <alignment horizontal="center"/>
    </xf>
    <xf numFmtId="2" fontId="14" fillId="0" borderId="70" xfId="178" quotePrefix="1" applyNumberFormat="1" applyFont="1" applyBorder="1" applyAlignment="1">
      <alignment horizontal="center" vertical="center" wrapText="1"/>
    </xf>
    <xf numFmtId="3" fontId="15" fillId="0" borderId="71" xfId="178" applyNumberFormat="1" applyFont="1" applyBorder="1" applyAlignment="1">
      <alignment horizontal="left" vertical="top"/>
    </xf>
    <xf numFmtId="0" fontId="7" fillId="0" borderId="72"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50" xfId="0" applyFont="1" applyBorder="1" applyAlignment="1">
      <alignment horizontal="center" vertical="center"/>
    </xf>
    <xf numFmtId="0" fontId="15" fillId="0" borderId="0" xfId="0" applyFont="1" applyAlignment="1">
      <alignment horizontal="left" vertical="center" wrapText="1"/>
    </xf>
    <xf numFmtId="0" fontId="15" fillId="26" borderId="9" xfId="0" applyFont="1" applyFill="1" applyBorder="1" applyAlignment="1">
      <alignment vertical="top" wrapText="1"/>
    </xf>
    <xf numFmtId="0" fontId="15" fillId="27" borderId="9" xfId="0" applyFont="1" applyFill="1" applyBorder="1" applyAlignment="1">
      <alignment horizontal="left" vertical="top"/>
    </xf>
    <xf numFmtId="3" fontId="12" fillId="0" borderId="33" xfId="0" applyNumberFormat="1" applyFont="1" applyBorder="1" applyAlignment="1">
      <alignment horizontal="center" vertical="center"/>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165" fontId="75" fillId="0" borderId="0" xfId="178" applyNumberFormat="1" applyFont="1"/>
    <xf numFmtId="0" fontId="47" fillId="30" borderId="0" xfId="177" applyFont="1" applyFill="1" applyAlignment="1">
      <alignment vertical="center"/>
    </xf>
    <xf numFmtId="0" fontId="47" fillId="0" borderId="0" xfId="177" applyFont="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Border="1" applyAlignment="1">
      <alignment horizontal="center" vertical="center" wrapText="1"/>
    </xf>
    <xf numFmtId="165" fontId="75" fillId="0" borderId="65" xfId="177" applyNumberFormat="1" applyFont="1" applyBorder="1" applyAlignment="1">
      <alignment vertical="center"/>
    </xf>
    <xf numFmtId="0" fontId="47" fillId="27" borderId="53" xfId="177" applyFont="1" applyFill="1" applyBorder="1" applyAlignment="1">
      <alignment vertical="center" wrapText="1"/>
    </xf>
    <xf numFmtId="165" fontId="75" fillId="0" borderId="53" xfId="177" applyNumberFormat="1" applyFont="1" applyBorder="1" applyAlignment="1">
      <alignment vertical="center"/>
    </xf>
    <xf numFmtId="165" fontId="75" fillId="26" borderId="52" xfId="177" applyNumberFormat="1" applyFont="1" applyFill="1" applyBorder="1" applyAlignment="1">
      <alignment vertical="center"/>
    </xf>
    <xf numFmtId="165" fontId="75" fillId="0" borderId="36" xfId="177" applyNumberFormat="1" applyFont="1" applyBorder="1" applyAlignment="1">
      <alignment vertical="center"/>
    </xf>
    <xf numFmtId="165" fontId="75" fillId="0" borderId="66" xfId="177" applyNumberFormat="1" applyFont="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0" fillId="0" borderId="0" xfId="238" applyFont="1" applyAlignment="1">
      <alignment horizontal="left" vertical="center"/>
    </xf>
    <xf numFmtId="0" fontId="75" fillId="0" borderId="0" xfId="177" applyFont="1" applyAlignment="1">
      <alignment vertical="center" wrapText="1"/>
    </xf>
    <xf numFmtId="0" fontId="47" fillId="0" borderId="9" xfId="0" applyFont="1" applyBorder="1" applyAlignment="1">
      <alignment horizontal="left" vertical="center"/>
    </xf>
    <xf numFmtId="0" fontId="47" fillId="0" borderId="9" xfId="0" applyFont="1" applyBorder="1" applyAlignment="1">
      <alignment horizontal="left" vertical="center" wrapText="1"/>
    </xf>
    <xf numFmtId="0" fontId="12" fillId="0" borderId="9" xfId="0" applyFont="1" applyBorder="1" applyAlignment="1">
      <alignment horizontal="left" vertical="center" wrapText="1"/>
    </xf>
    <xf numFmtId="0" fontId="2" fillId="0" borderId="23" xfId="0" applyFont="1" applyBorder="1" applyAlignment="1">
      <alignment horizontal="center" vertical="center" wrapText="1"/>
    </xf>
    <xf numFmtId="0" fontId="92" fillId="35" borderId="4" xfId="170" applyFont="1" applyFill="1" applyBorder="1" applyAlignment="1">
      <alignment horizontal="center" vertical="center" wrapText="1"/>
    </xf>
    <xf numFmtId="0" fontId="92" fillId="35" borderId="15" xfId="170" applyFont="1" applyFill="1" applyBorder="1" applyAlignment="1">
      <alignment horizontal="center" vertical="center" wrapText="1"/>
    </xf>
    <xf numFmtId="3" fontId="7" fillId="0" borderId="68" xfId="0" applyNumberFormat="1" applyFont="1" applyBorder="1" applyAlignment="1">
      <alignment horizontal="center" vertical="center"/>
    </xf>
    <xf numFmtId="3" fontId="2" fillId="26" borderId="68" xfId="237" applyNumberFormat="1" applyFill="1" applyBorder="1" applyAlignment="1">
      <alignment horizontal="center"/>
    </xf>
    <xf numFmtId="3" fontId="91" fillId="35" borderId="16" xfId="0" applyNumberFormat="1" applyFont="1" applyFill="1" applyBorder="1" applyAlignment="1">
      <alignment horizontal="center" vertical="center" wrapText="1"/>
    </xf>
    <xf numFmtId="3" fontId="7" fillId="0" borderId="69" xfId="0" applyNumberFormat="1" applyFont="1" applyBorder="1" applyAlignment="1">
      <alignment horizontal="center" vertical="center"/>
    </xf>
    <xf numFmtId="3" fontId="7" fillId="26" borderId="68" xfId="237" applyNumberFormat="1" applyFont="1" applyFill="1" applyBorder="1" applyAlignment="1">
      <alignment horizontal="center"/>
    </xf>
    <xf numFmtId="3" fontId="7" fillId="35" borderId="67" xfId="0" applyNumberFormat="1" applyFont="1" applyFill="1" applyBorder="1" applyAlignment="1">
      <alignment horizontal="center" vertical="center"/>
    </xf>
    <xf numFmtId="3" fontId="2" fillId="0" borderId="68" xfId="0" applyNumberFormat="1" applyFont="1" applyBorder="1" applyAlignment="1">
      <alignment horizontal="center" vertical="center"/>
    </xf>
    <xf numFmtId="0" fontId="14" fillId="0" borderId="8" xfId="0" applyFont="1" applyBorder="1" applyAlignment="1">
      <alignment horizontal="left" vertical="center"/>
    </xf>
    <xf numFmtId="3" fontId="12" fillId="0" borderId="0" xfId="0" applyNumberFormat="1" applyFont="1" applyAlignment="1">
      <alignment horizontal="center" vertical="center"/>
    </xf>
    <xf numFmtId="1" fontId="15" fillId="0" borderId="30" xfId="238" applyNumberFormat="1" applyFont="1" applyBorder="1" applyAlignment="1">
      <alignment horizontal="center" vertical="center" wrapText="1"/>
    </xf>
    <xf numFmtId="3" fontId="15" fillId="0" borderId="65" xfId="239" applyNumberFormat="1" applyFont="1" applyBorder="1" applyAlignment="1">
      <alignment vertical="center" wrapText="1"/>
    </xf>
    <xf numFmtId="165" fontId="47" fillId="0" borderId="0" xfId="177" applyNumberFormat="1" applyFont="1" applyAlignment="1">
      <alignment vertical="center"/>
    </xf>
    <xf numFmtId="165" fontId="75" fillId="0" borderId="22" xfId="177" applyNumberFormat="1" applyFont="1" applyBorder="1" applyAlignment="1">
      <alignment vertical="center"/>
    </xf>
    <xf numFmtId="165" fontId="75" fillId="0" borderId="35" xfId="177" applyNumberFormat="1" applyFont="1" applyBorder="1" applyAlignment="1">
      <alignment vertical="center"/>
    </xf>
    <xf numFmtId="3" fontId="83" fillId="29" borderId="43" xfId="0" applyNumberFormat="1" applyFont="1" applyFill="1" applyBorder="1" applyAlignment="1">
      <alignment vertical="center"/>
    </xf>
    <xf numFmtId="3" fontId="15" fillId="0" borderId="52" xfId="239" applyNumberFormat="1" applyFont="1" applyBorder="1" applyAlignment="1">
      <alignment vertical="center" wrapText="1"/>
    </xf>
    <xf numFmtId="165" fontId="75" fillId="0" borderId="44" xfId="177" applyNumberFormat="1" applyFont="1" applyBorder="1" applyAlignment="1">
      <alignment vertical="center"/>
    </xf>
    <xf numFmtId="3" fontId="2" fillId="26" borderId="68" xfId="237" applyNumberFormat="1" applyFill="1" applyBorder="1" applyAlignment="1">
      <alignment horizontal="center" vertical="center"/>
    </xf>
    <xf numFmtId="0" fontId="83" fillId="0" borderId="0" xfId="0" applyFont="1" applyAlignment="1">
      <alignment horizontal="left" vertical="center"/>
    </xf>
    <xf numFmtId="0" fontId="7" fillId="35" borderId="8" xfId="170" applyFont="1" applyFill="1" applyBorder="1" applyAlignment="1">
      <alignment horizontal="center" vertical="center" wrapText="1"/>
    </xf>
    <xf numFmtId="0" fontId="7" fillId="35" borderId="4" xfId="170" applyFont="1" applyFill="1" applyBorder="1" applyAlignment="1">
      <alignment horizontal="center" vertical="center" wrapText="1"/>
    </xf>
    <xf numFmtId="0" fontId="2" fillId="35" borderId="52" xfId="0" applyFont="1" applyFill="1" applyBorder="1" applyAlignment="1">
      <alignment horizontal="center" vertical="center"/>
    </xf>
    <xf numFmtId="0" fontId="2" fillId="35" borderId="65" xfId="0" applyFont="1" applyFill="1" applyBorder="1" applyAlignment="1">
      <alignment horizontal="center" vertical="center"/>
    </xf>
    <xf numFmtId="0" fontId="56" fillId="35" borderId="52" xfId="0" applyFont="1" applyFill="1" applyBorder="1" applyAlignment="1">
      <alignment horizontal="center" vertical="center"/>
    </xf>
    <xf numFmtId="0" fontId="2" fillId="0" borderId="9" xfId="0" applyFont="1" applyBorder="1" applyAlignment="1">
      <alignment horizontal="center" vertical="center"/>
    </xf>
    <xf numFmtId="0" fontId="56" fillId="0" borderId="9" xfId="0" applyFont="1" applyBorder="1" applyAlignment="1">
      <alignment horizontal="center" vertical="center"/>
    </xf>
    <xf numFmtId="3" fontId="2" fillId="26" borderId="9" xfId="237" applyNumberFormat="1" applyFill="1" applyBorder="1" applyAlignment="1">
      <alignment horizontal="center"/>
    </xf>
    <xf numFmtId="3" fontId="12" fillId="0" borderId="9" xfId="0" applyNumberFormat="1" applyFont="1" applyBorder="1" applyAlignment="1">
      <alignment horizontal="center" vertical="center"/>
    </xf>
    <xf numFmtId="3" fontId="12" fillId="0" borderId="35" xfId="0" applyNumberFormat="1" applyFont="1" applyBorder="1" applyAlignment="1">
      <alignment horizontal="center" vertical="center"/>
    </xf>
    <xf numFmtId="0" fontId="82" fillId="0" borderId="0" xfId="0" applyFont="1" applyAlignment="1">
      <alignment horizontal="left" vertical="center" wrapText="1"/>
    </xf>
    <xf numFmtId="0" fontId="92" fillId="34" borderId="34" xfId="0" applyFont="1" applyFill="1" applyBorder="1" applyAlignment="1">
      <alignment horizontal="center" vertical="center" wrapText="1"/>
    </xf>
    <xf numFmtId="3" fontId="2" fillId="0" borderId="0" xfId="0" applyNumberFormat="1" applyFont="1" applyAlignment="1">
      <alignment horizontal="center" vertical="center" wrapText="1"/>
    </xf>
    <xf numFmtId="3" fontId="2" fillId="0" borderId="0" xfId="0" applyNumberFormat="1" applyFont="1" applyAlignment="1">
      <alignment vertical="center"/>
    </xf>
    <xf numFmtId="0" fontId="92" fillId="0" borderId="20" xfId="0" applyFont="1" applyBorder="1" applyAlignment="1">
      <alignment horizontal="center" vertical="center" wrapText="1"/>
    </xf>
    <xf numFmtId="1" fontId="2" fillId="0" borderId="0" xfId="0" applyNumberFormat="1" applyFont="1" applyAlignment="1">
      <alignment horizontal="center" vertical="center" wrapText="1"/>
    </xf>
    <xf numFmtId="0" fontId="14" fillId="29" borderId="8" xfId="0" applyFont="1" applyFill="1" applyBorder="1" applyAlignment="1">
      <alignment horizontal="left" vertical="top"/>
    </xf>
    <xf numFmtId="0" fontId="14" fillId="29" borderId="15" xfId="0" applyFont="1" applyFill="1" applyBorder="1" applyAlignment="1">
      <alignment horizontal="left" vertical="top"/>
    </xf>
    <xf numFmtId="1" fontId="15" fillId="0" borderId="0" xfId="0" applyNumberFormat="1" applyFont="1" applyAlignment="1">
      <alignment horizontal="left" vertical="center"/>
    </xf>
    <xf numFmtId="0" fontId="14" fillId="0" borderId="9" xfId="0" applyFont="1" applyBorder="1" applyAlignment="1">
      <alignment vertical="top" wrapText="1"/>
    </xf>
    <xf numFmtId="0" fontId="7" fillId="0" borderId="9" xfId="0" applyFont="1" applyBorder="1" applyAlignment="1">
      <alignment vertical="top" wrapText="1"/>
    </xf>
    <xf numFmtId="0" fontId="21" fillId="0" borderId="9" xfId="0" applyFont="1" applyBorder="1" applyAlignment="1">
      <alignment horizontal="left" vertical="top" wrapText="1"/>
    </xf>
    <xf numFmtId="0" fontId="14" fillId="0" borderId="8" xfId="0" applyFont="1" applyBorder="1" applyAlignment="1">
      <alignment horizontal="left" vertical="center"/>
    </xf>
    <xf numFmtId="0" fontId="14" fillId="0" borderId="15" xfId="0" applyFont="1" applyBorder="1" applyAlignment="1">
      <alignment horizontal="left" vertical="center"/>
    </xf>
    <xf numFmtId="0" fontId="15" fillId="0" borderId="33" xfId="0" applyFont="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1" fontId="56" fillId="0" borderId="34" xfId="0" applyNumberFormat="1" applyFont="1" applyBorder="1" applyAlignment="1">
      <alignment horizontal="center" vertical="center" wrapText="1"/>
    </xf>
    <xf numFmtId="0" fontId="0" fillId="0" borderId="3" xfId="0" applyBorder="1"/>
    <xf numFmtId="0" fontId="0" fillId="0" borderId="43" xfId="0" applyBorder="1"/>
    <xf numFmtId="0" fontId="14" fillId="0" borderId="8" xfId="0" applyFont="1" applyBorder="1" applyAlignment="1">
      <alignment horizontal="left" vertical="center" wrapText="1"/>
    </xf>
    <xf numFmtId="0" fontId="0" fillId="0" borderId="4" xfId="0" applyBorder="1" applyAlignment="1">
      <alignment vertical="center"/>
    </xf>
    <xf numFmtId="0" fontId="0" fillId="0" borderId="15" xfId="0" applyBorder="1" applyAlignment="1">
      <alignment vertical="center"/>
    </xf>
    <xf numFmtId="0" fontId="92" fillId="34" borderId="22" xfId="228" applyFont="1" applyFill="1" applyBorder="1" applyAlignment="1">
      <alignment horizontal="center" vertical="center"/>
    </xf>
    <xf numFmtId="0" fontId="0" fillId="0" borderId="23" xfId="0" applyBorder="1" applyAlignment="1">
      <alignment vertical="center"/>
    </xf>
    <xf numFmtId="0" fontId="92" fillId="34" borderId="37" xfId="170" applyFont="1" applyFill="1" applyBorder="1" applyAlignment="1">
      <alignment horizontal="center" vertical="center" wrapText="1"/>
    </xf>
    <xf numFmtId="0" fontId="92" fillId="34" borderId="20" xfId="170" applyFont="1" applyFill="1" applyBorder="1" applyAlignment="1">
      <alignment horizontal="center" vertical="center" wrapText="1"/>
    </xf>
    <xf numFmtId="0" fontId="92" fillId="34" borderId="34" xfId="0" applyFont="1" applyFill="1" applyBorder="1" applyAlignment="1">
      <alignment horizontal="center" vertical="center" wrapText="1"/>
    </xf>
    <xf numFmtId="0" fontId="92" fillId="34" borderId="3" xfId="0" applyFont="1" applyFill="1" applyBorder="1" applyAlignment="1">
      <alignment horizontal="center" vertical="center" wrapText="1"/>
    </xf>
    <xf numFmtId="0" fontId="92" fillId="34" borderId="34" xfId="228" applyFont="1" applyFill="1" applyBorder="1" applyAlignment="1">
      <alignment horizontal="center" vertical="center" wrapText="1"/>
    </xf>
    <xf numFmtId="0" fontId="92" fillId="34" borderId="43" xfId="228" applyFont="1" applyFill="1" applyBorder="1" applyAlignment="1">
      <alignment horizontal="center" vertical="center"/>
    </xf>
    <xf numFmtId="0" fontId="92" fillId="34" borderId="31" xfId="170" applyFont="1" applyFill="1" applyBorder="1" applyAlignment="1">
      <alignment horizontal="center" vertical="center" wrapText="1"/>
    </xf>
    <xf numFmtId="0" fontId="92" fillId="34" borderId="43" xfId="0" applyFont="1" applyFill="1" applyBorder="1" applyAlignment="1">
      <alignment horizontal="center" vertical="center" wrapText="1"/>
    </xf>
    <xf numFmtId="0" fontId="92" fillId="34" borderId="36" xfId="170" applyFont="1" applyFill="1" applyBorder="1" applyAlignment="1">
      <alignment horizontal="center" vertical="center" wrapText="1"/>
    </xf>
    <xf numFmtId="0" fontId="92" fillId="34" borderId="18" xfId="170" applyFont="1" applyFill="1" applyBorder="1" applyAlignment="1">
      <alignment horizontal="center" vertical="center" wrapText="1"/>
    </xf>
    <xf numFmtId="3" fontId="12" fillId="0" borderId="20"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21" xfId="0" applyNumberFormat="1" applyFont="1" applyBorder="1" applyAlignment="1">
      <alignment horizontal="center" vertical="center"/>
    </xf>
    <xf numFmtId="0" fontId="15" fillId="0" borderId="9" xfId="0" applyFont="1" applyBorder="1" applyAlignment="1">
      <alignment horizontal="left" vertical="center" wrapText="1"/>
    </xf>
    <xf numFmtId="0" fontId="12" fillId="0" borderId="0" xfId="0" applyFont="1" applyAlignment="1">
      <alignment horizontal="left" vertical="center" wrapText="1"/>
    </xf>
    <xf numFmtId="169" fontId="13" fillId="0" borderId="4" xfId="0" applyNumberFormat="1" applyFont="1" applyBorder="1" applyAlignment="1">
      <alignment horizontal="left" vertical="center"/>
    </xf>
    <xf numFmtId="0" fontId="13" fillId="0" borderId="4" xfId="0" applyFont="1" applyBorder="1" applyAlignment="1">
      <alignment horizontal="left" vertical="center"/>
    </xf>
    <xf numFmtId="0" fontId="13" fillId="0" borderId="26" xfId="0" applyFont="1" applyBorder="1" applyAlignment="1">
      <alignment horizontal="left" vertical="center"/>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15" fillId="0" borderId="29" xfId="0" applyFont="1" applyBorder="1" applyAlignment="1">
      <alignment horizontal="left" vertical="top" wrapText="1"/>
    </xf>
    <xf numFmtId="0" fontId="15" fillId="0" borderId="9" xfId="0" applyFont="1" applyBorder="1" applyAlignment="1">
      <alignment horizontal="left" vertical="top" wrapText="1"/>
    </xf>
    <xf numFmtId="0" fontId="15" fillId="0" borderId="25" xfId="0" applyFont="1" applyBorder="1" applyAlignment="1">
      <alignment horizontal="left" vertical="top" wrapText="1"/>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4" xfId="0" applyFont="1" applyBorder="1" applyAlignment="1">
      <alignment horizontal="left" vertical="center"/>
    </xf>
    <xf numFmtId="0" fontId="13" fillId="0" borderId="27" xfId="0" applyFont="1" applyBorder="1" applyAlignment="1">
      <alignment horizontal="left" vertical="center"/>
    </xf>
    <xf numFmtId="0" fontId="5" fillId="27" borderId="18" xfId="0" applyFont="1" applyFill="1" applyBorder="1" applyAlignment="1">
      <alignment horizontal="center" vertical="center"/>
    </xf>
    <xf numFmtId="0" fontId="5" fillId="27" borderId="17" xfId="0" applyFont="1" applyFill="1" applyBorder="1" applyAlignment="1">
      <alignment horizontal="center" vertical="center"/>
    </xf>
    <xf numFmtId="0" fontId="5" fillId="27" borderId="19" xfId="0" applyFont="1" applyFill="1" applyBorder="1" applyAlignment="1">
      <alignment horizontal="center" vertical="center"/>
    </xf>
    <xf numFmtId="0" fontId="5" fillId="27" borderId="20" xfId="0" applyFont="1" applyFill="1" applyBorder="1" applyAlignment="1">
      <alignment horizontal="center" vertical="center"/>
    </xf>
    <xf numFmtId="0" fontId="5" fillId="27" borderId="0" xfId="0" applyFont="1" applyFill="1" applyAlignment="1">
      <alignment horizontal="center" vertical="center"/>
    </xf>
    <xf numFmtId="0" fontId="5" fillId="27" borderId="21" xfId="0" applyFont="1" applyFill="1" applyBorder="1" applyAlignment="1">
      <alignment horizontal="center" vertical="center"/>
    </xf>
    <xf numFmtId="0" fontId="5" fillId="27" borderId="22" xfId="0" applyFont="1" applyFill="1" applyBorder="1" applyAlignment="1">
      <alignment horizontal="center" vertical="center"/>
    </xf>
    <xf numFmtId="0" fontId="5" fillId="27" borderId="23" xfId="0" applyFont="1" applyFill="1" applyBorder="1" applyAlignment="1">
      <alignment horizontal="center" vertical="center"/>
    </xf>
    <xf numFmtId="0" fontId="5" fillId="27" borderId="24" xfId="0" applyFont="1" applyFill="1" applyBorder="1" applyAlignment="1">
      <alignment horizontal="center" vertical="center"/>
    </xf>
    <xf numFmtId="0" fontId="15" fillId="0" borderId="63" xfId="0" applyFont="1" applyBorder="1" applyAlignment="1">
      <alignment horizontal="left" vertical="center"/>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89" fillId="32" borderId="20" xfId="0" applyFont="1" applyFill="1" applyBorder="1" applyAlignment="1">
      <alignment horizontal="left" vertical="center" wrapText="1"/>
    </xf>
    <xf numFmtId="0" fontId="89" fillId="32" borderId="0" xfId="0" applyFont="1" applyFill="1" applyAlignment="1">
      <alignment horizontal="left" vertical="center" wrapText="1"/>
    </xf>
    <xf numFmtId="0" fontId="89" fillId="32" borderId="20" xfId="0" applyFont="1" applyFill="1" applyBorder="1" applyAlignment="1">
      <alignment horizontal="left" vertical="center"/>
    </xf>
    <xf numFmtId="0" fontId="89" fillId="32" borderId="0" xfId="0" applyFont="1" applyFill="1" applyAlignment="1">
      <alignment horizontal="left" vertical="center"/>
    </xf>
    <xf numFmtId="0" fontId="47" fillId="0" borderId="8" xfId="0" applyFont="1" applyBorder="1" applyAlignment="1">
      <alignment horizontal="left" vertical="center"/>
    </xf>
    <xf numFmtId="0" fontId="47" fillId="0" borderId="15" xfId="0" applyFont="1" applyBorder="1" applyAlignment="1">
      <alignment horizontal="left" vertical="center"/>
    </xf>
    <xf numFmtId="165" fontId="47" fillId="0" borderId="34" xfId="177" applyNumberFormat="1" applyFont="1" applyBorder="1" applyAlignment="1">
      <alignment horizontal="center" vertical="center"/>
    </xf>
    <xf numFmtId="165" fontId="47" fillId="0" borderId="3" xfId="177" applyNumberFormat="1" applyFont="1" applyBorder="1" applyAlignment="1">
      <alignment horizontal="center" vertical="center"/>
    </xf>
    <xf numFmtId="165" fontId="47" fillId="0" borderId="43" xfId="177" applyNumberFormat="1" applyFont="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0" xfId="178" quotePrefix="1" applyFont="1" applyFill="1" applyAlignment="1">
      <alignment horizontal="left" vertical="center" wrapText="1"/>
    </xf>
    <xf numFmtId="0" fontId="15" fillId="30" borderId="0" xfId="178" applyFont="1" applyFill="1" applyAlignment="1">
      <alignment horizontal="left" vertical="center" wrapText="1"/>
    </xf>
    <xf numFmtId="0" fontId="84" fillId="30" borderId="57"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8"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4" xfId="0" applyFont="1" applyBorder="1" applyAlignment="1">
      <alignment horizontal="left" vertical="center" wrapText="1"/>
    </xf>
    <xf numFmtId="0" fontId="14" fillId="0" borderId="15" xfId="0" applyFont="1" applyBorder="1" applyAlignment="1">
      <alignment horizontal="left" vertical="center" wrapText="1"/>
    </xf>
    <xf numFmtId="0" fontId="14" fillId="0" borderId="4" xfId="0" applyFont="1" applyBorder="1" applyAlignment="1">
      <alignment horizontal="left" vertical="center"/>
    </xf>
    <xf numFmtId="0" fontId="15" fillId="30" borderId="61" xfId="178" quotePrefix="1" applyFont="1" applyFill="1" applyBorder="1" applyAlignment="1">
      <alignment horizontal="left" vertical="center" wrapText="1"/>
    </xf>
    <xf numFmtId="0" fontId="15" fillId="30" borderId="61" xfId="178" applyFont="1" applyFill="1" applyBorder="1" applyAlignment="1">
      <alignment horizontal="left" vertical="center" wrapText="1"/>
    </xf>
    <xf numFmtId="0" fontId="15" fillId="30" borderId="62" xfId="178" applyFont="1" applyFill="1" applyBorder="1" applyAlignment="1">
      <alignment horizontal="left" vertical="center" wrapText="1"/>
    </xf>
    <xf numFmtId="0" fontId="14" fillId="0" borderId="47"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6" xfId="178" applyFont="1" applyFill="1" applyBorder="1" applyAlignment="1">
      <alignment horizontal="left" vertical="center" wrapText="1"/>
    </xf>
    <xf numFmtId="0" fontId="15" fillId="30" borderId="39" xfId="178" applyFont="1" applyFill="1" applyBorder="1" applyAlignment="1">
      <alignment horizontal="left" vertical="center" wrapText="1"/>
    </xf>
    <xf numFmtId="0" fontId="15" fillId="30" borderId="59" xfId="178" quotePrefix="1" applyFont="1" applyFill="1" applyBorder="1" applyAlignment="1">
      <alignment horizontal="left" vertical="center" wrapText="1"/>
    </xf>
    <xf numFmtId="0" fontId="15" fillId="30" borderId="59" xfId="178" applyFont="1" applyFill="1" applyBorder="1" applyAlignment="1">
      <alignment horizontal="left" vertical="center" wrapText="1"/>
    </xf>
    <xf numFmtId="0" fontId="15" fillId="30" borderId="60"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cellXfs>
  <cellStyles count="3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diColumnHeader" xfId="309" xr:uid="{0026A6CD-1FFE-468E-975D-92A2F6EDA987}"/>
    <cellStyle name="VerdiProductNo" xfId="311" xr:uid="{15DA5811-A6A7-475F-AF8E-2F1C9909F8F4}"/>
    <cellStyle name="VerdiTotalNetPrice" xfId="310" xr:uid="{514FCBDC-2A89-4C71-A957-02F6DCDFBD44}"/>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2305050</xdr:colOff>
      <xdr:row>2</xdr:row>
      <xdr:rowOff>76200</xdr:rowOff>
    </xdr:from>
    <xdr:to>
      <xdr:col>2</xdr:col>
      <xdr:colOff>1638300</xdr:colOff>
      <xdr:row>9</xdr:row>
      <xdr:rowOff>47625</xdr:rowOff>
    </xdr:to>
    <xdr:pic>
      <xdr:nvPicPr>
        <xdr:cNvPr id="1350" name="Picture 5" descr="Black on White[2]a">
          <a:extLst>
            <a:ext uri="{FF2B5EF4-FFF2-40B4-BE49-F238E27FC236}">
              <a16:creationId xmlns:a16="http://schemas.microsoft.com/office/drawing/2014/main" id="{00000000-0008-0000-01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0" y="400050"/>
          <a:ext cx="29813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topLeftCell="A2" zoomScale="80" zoomScaleNormal="80" workbookViewId="0">
      <selection activeCell="E12" sqref="E12"/>
    </sheetView>
  </sheetViews>
  <sheetFormatPr defaultColWidth="9.1796875" defaultRowHeight="12.5" x14ac:dyDescent="0.25"/>
  <cols>
    <col min="1" max="1" width="7.1796875" style="73" customWidth="1"/>
    <col min="2" max="2" width="34.7265625" style="73" customWidth="1"/>
    <col min="3" max="3" width="94.7265625" style="73" customWidth="1"/>
    <col min="4" max="4" width="9.1796875" style="74"/>
    <col min="5" max="16384" width="9.1796875" style="73"/>
  </cols>
  <sheetData>
    <row r="1" spans="1:19" s="6" customFormat="1" ht="15.5" x14ac:dyDescent="0.25">
      <c r="A1" s="285" t="s">
        <v>81</v>
      </c>
      <c r="B1" s="286"/>
      <c r="C1" s="363" t="s">
        <v>364</v>
      </c>
      <c r="D1" s="3"/>
      <c r="G1" s="35"/>
      <c r="L1" s="35"/>
      <c r="M1" s="10"/>
      <c r="N1" s="37"/>
      <c r="O1" s="7"/>
      <c r="Q1" s="38"/>
      <c r="R1" s="7"/>
      <c r="S1" s="9"/>
    </row>
    <row r="2" spans="1:19" s="6" customFormat="1" ht="66.650000000000006" customHeight="1" x14ac:dyDescent="0.25">
      <c r="A2" s="285" t="s">
        <v>82</v>
      </c>
      <c r="B2" s="286"/>
      <c r="C2" s="364" t="s">
        <v>363</v>
      </c>
      <c r="G2" s="35"/>
      <c r="K2" s="8"/>
      <c r="L2" s="36"/>
      <c r="M2" s="11"/>
      <c r="N2" s="37"/>
      <c r="O2" s="7"/>
      <c r="Q2" s="38"/>
      <c r="R2" s="7"/>
      <c r="S2" s="9"/>
    </row>
    <row r="3" spans="1:19" s="6" customFormat="1" ht="15.5" x14ac:dyDescent="0.25">
      <c r="A3" s="285" t="s">
        <v>83</v>
      </c>
      <c r="B3" s="286"/>
      <c r="C3" s="364"/>
      <c r="G3" s="35"/>
      <c r="K3" s="8"/>
      <c r="L3" s="36"/>
      <c r="M3" s="11"/>
      <c r="N3" s="37"/>
      <c r="O3" s="7"/>
      <c r="Q3" s="38"/>
      <c r="R3" s="7"/>
      <c r="S3" s="9"/>
    </row>
    <row r="4" spans="1:19" s="6" customFormat="1" ht="15.5" x14ac:dyDescent="0.25">
      <c r="A4" s="285" t="s">
        <v>250</v>
      </c>
      <c r="B4" s="286"/>
      <c r="C4" s="363" t="s">
        <v>251</v>
      </c>
      <c r="G4" s="35"/>
      <c r="K4" s="8"/>
      <c r="L4" s="36"/>
      <c r="M4" s="11"/>
      <c r="N4" s="37"/>
      <c r="O4" s="7"/>
      <c r="Q4" s="38"/>
      <c r="R4" s="7"/>
      <c r="S4" s="9"/>
    </row>
    <row r="5" spans="1:19" s="6" customFormat="1" ht="15.5" x14ac:dyDescent="0.25">
      <c r="A5" s="3"/>
      <c r="B5" s="78"/>
      <c r="C5" s="39"/>
      <c r="G5" s="35"/>
      <c r="K5" s="8"/>
      <c r="L5" s="36"/>
      <c r="M5" s="11"/>
      <c r="N5" s="37"/>
      <c r="O5" s="7"/>
      <c r="Q5" s="38"/>
      <c r="R5" s="7"/>
      <c r="S5" s="9"/>
    </row>
    <row r="6" spans="1:19" ht="18" x14ac:dyDescent="0.25">
      <c r="A6" s="72" t="s">
        <v>80</v>
      </c>
      <c r="D6" s="73"/>
    </row>
    <row r="7" spans="1:19" x14ac:dyDescent="0.25">
      <c r="C7" s="74"/>
      <c r="D7" s="73"/>
      <c r="E7" s="75"/>
    </row>
    <row r="8" spans="1:19" ht="38.25" customHeight="1" x14ac:dyDescent="0.25">
      <c r="A8" s="282">
        <v>1</v>
      </c>
      <c r="B8" s="452" t="s">
        <v>258</v>
      </c>
      <c r="C8" s="453"/>
      <c r="D8" s="73"/>
      <c r="E8" s="75"/>
    </row>
    <row r="9" spans="1:19" ht="34.9" customHeight="1" x14ac:dyDescent="0.25">
      <c r="A9" s="282">
        <v>2</v>
      </c>
      <c r="B9" s="452" t="s">
        <v>257</v>
      </c>
      <c r="C9" s="453"/>
      <c r="D9" s="73"/>
      <c r="E9" s="75"/>
    </row>
    <row r="10" spans="1:19" ht="53.5" customHeight="1" x14ac:dyDescent="0.25">
      <c r="A10" s="282">
        <v>3</v>
      </c>
      <c r="B10" s="452" t="s">
        <v>339</v>
      </c>
      <c r="C10" s="453"/>
      <c r="D10" s="73"/>
      <c r="E10" s="75"/>
    </row>
    <row r="11" spans="1:19" ht="33" customHeight="1" x14ac:dyDescent="0.25">
      <c r="A11" s="282">
        <v>4</v>
      </c>
      <c r="B11" s="454" t="s">
        <v>211</v>
      </c>
      <c r="C11" s="454"/>
      <c r="D11" s="73"/>
      <c r="E11" s="75"/>
    </row>
    <row r="12" spans="1:19" s="76" customFormat="1" ht="15.5" x14ac:dyDescent="0.25">
      <c r="A12" s="81"/>
      <c r="B12" s="73"/>
      <c r="C12" s="74"/>
      <c r="D12" s="73"/>
      <c r="E12" s="75"/>
    </row>
    <row r="13" spans="1:19" ht="15.5" x14ac:dyDescent="0.25">
      <c r="A13" s="81"/>
      <c r="C13" s="74"/>
      <c r="D13" s="73"/>
      <c r="E13" s="75"/>
    </row>
    <row r="14" spans="1:19" ht="38.25" customHeight="1" x14ac:dyDescent="0.25">
      <c r="A14" s="283">
        <v>5</v>
      </c>
      <c r="B14" s="284" t="s">
        <v>89</v>
      </c>
      <c r="C14" s="283"/>
      <c r="D14" s="77"/>
      <c r="E14" s="71"/>
      <c r="F14" s="70"/>
    </row>
    <row r="15" spans="1:19" ht="79.5" customHeight="1" x14ac:dyDescent="0.25">
      <c r="A15" s="81"/>
      <c r="B15" s="365" t="s">
        <v>86</v>
      </c>
      <c r="C15" s="366" t="s">
        <v>351</v>
      </c>
      <c r="D15" s="70"/>
      <c r="E15" s="78"/>
      <c r="F15" s="70"/>
    </row>
    <row r="16" spans="1:19" ht="93.75" customHeight="1" x14ac:dyDescent="0.25">
      <c r="A16" s="81"/>
      <c r="B16" s="367" t="s">
        <v>113</v>
      </c>
      <c r="C16" s="368" t="s">
        <v>326</v>
      </c>
      <c r="D16" s="70"/>
      <c r="E16" s="78"/>
      <c r="F16" s="70"/>
      <c r="I16" s="451"/>
      <c r="J16" s="451"/>
      <c r="K16" s="451"/>
      <c r="L16" s="451"/>
      <c r="M16" s="451"/>
      <c r="N16" s="451"/>
      <c r="O16" s="451"/>
      <c r="P16" s="451"/>
    </row>
    <row r="17" spans="1:16" ht="24" customHeight="1" x14ac:dyDescent="0.25">
      <c r="A17" s="81"/>
      <c r="B17" s="367" t="s">
        <v>205</v>
      </c>
      <c r="C17" s="368" t="s">
        <v>112</v>
      </c>
      <c r="D17" s="70"/>
      <c r="E17" s="78"/>
      <c r="F17" s="70"/>
      <c r="I17" s="451"/>
      <c r="J17" s="451"/>
      <c r="K17" s="451"/>
      <c r="L17" s="451"/>
      <c r="M17" s="451"/>
      <c r="N17" s="451"/>
      <c r="O17" s="451"/>
      <c r="P17" s="451"/>
    </row>
    <row r="18" spans="1:16" ht="85.9" customHeight="1" x14ac:dyDescent="0.25">
      <c r="A18" s="81"/>
      <c r="B18" s="367" t="s">
        <v>246</v>
      </c>
      <c r="C18" s="368" t="s">
        <v>347</v>
      </c>
      <c r="D18" s="70"/>
      <c r="E18" s="78"/>
      <c r="F18" s="70"/>
    </row>
    <row r="19" spans="1:16" ht="138" customHeight="1" x14ac:dyDescent="0.25">
      <c r="A19" s="81"/>
      <c r="B19" s="367" t="s">
        <v>247</v>
      </c>
      <c r="C19" s="368" t="s">
        <v>345</v>
      </c>
      <c r="D19" s="70"/>
      <c r="E19" s="78"/>
      <c r="F19" s="70"/>
    </row>
    <row r="20" spans="1:16" ht="15.5" x14ac:dyDescent="0.25">
      <c r="A20" s="81"/>
      <c r="B20" s="47"/>
      <c r="C20" s="233"/>
      <c r="D20" s="70"/>
      <c r="E20" s="78"/>
      <c r="F20" s="70"/>
    </row>
    <row r="21" spans="1:16" ht="15.5" x14ac:dyDescent="0.25">
      <c r="A21" s="81"/>
      <c r="B21" s="70"/>
      <c r="C21" s="79"/>
      <c r="D21" s="70"/>
      <c r="E21" s="78"/>
      <c r="F21" s="70"/>
    </row>
    <row r="22" spans="1:16" ht="15.5" x14ac:dyDescent="0.25">
      <c r="A22" s="283">
        <v>6</v>
      </c>
      <c r="B22" s="449" t="s">
        <v>88</v>
      </c>
      <c r="C22" s="450"/>
      <c r="D22" s="70"/>
      <c r="E22" s="78"/>
      <c r="F22" s="70"/>
    </row>
    <row r="23" spans="1:16" ht="15.5" x14ac:dyDescent="0.25">
      <c r="A23" s="81"/>
      <c r="B23" s="449" t="s">
        <v>90</v>
      </c>
      <c r="C23" s="450"/>
      <c r="D23" s="70"/>
      <c r="E23" s="78"/>
      <c r="F23" s="70"/>
    </row>
    <row r="24" spans="1:16" ht="15.5" x14ac:dyDescent="0.25">
      <c r="A24" s="81"/>
      <c r="B24" s="278"/>
      <c r="C24" s="382" t="s">
        <v>123</v>
      </c>
      <c r="D24" s="70"/>
      <c r="E24" s="70"/>
      <c r="F24" s="70"/>
    </row>
    <row r="25" spans="1:16" ht="15.5" x14ac:dyDescent="0.25">
      <c r="B25" s="279"/>
      <c r="C25" s="383" t="s">
        <v>224</v>
      </c>
      <c r="D25" s="78"/>
      <c r="E25" s="78"/>
    </row>
    <row r="26" spans="1:16" x14ac:dyDescent="0.25">
      <c r="C26" s="74"/>
      <c r="D26" s="73"/>
      <c r="E26" s="75"/>
    </row>
    <row r="35" spans="3:5" x14ac:dyDescent="0.25">
      <c r="E35" s="75"/>
    </row>
    <row r="36" spans="3:5" x14ac:dyDescent="0.25">
      <c r="E36" s="75"/>
    </row>
    <row r="37" spans="3:5" x14ac:dyDescent="0.25">
      <c r="E37" s="75"/>
    </row>
    <row r="38" spans="3:5" x14ac:dyDescent="0.25">
      <c r="E38" s="75"/>
    </row>
    <row r="39" spans="3:5" x14ac:dyDescent="0.25">
      <c r="C39" s="74"/>
      <c r="D39" s="73"/>
      <c r="E39" s="75"/>
    </row>
    <row r="40" spans="3:5" x14ac:dyDescent="0.25">
      <c r="D40" s="73"/>
      <c r="E40" s="75"/>
    </row>
    <row r="41" spans="3:5" x14ac:dyDescent="0.25">
      <c r="D41" s="73"/>
      <c r="E41" s="80"/>
    </row>
    <row r="42" spans="3:5" x14ac:dyDescent="0.25">
      <c r="D42" s="73"/>
      <c r="E42" s="75"/>
    </row>
    <row r="43" spans="3:5" x14ac:dyDescent="0.25">
      <c r="D43" s="73"/>
      <c r="E43" s="75"/>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5"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topLeftCell="A18" zoomScale="75" zoomScaleNormal="75" zoomScaleSheetLayoutView="100" workbookViewId="0">
      <selection activeCell="C43" sqref="C43"/>
    </sheetView>
  </sheetViews>
  <sheetFormatPr defaultColWidth="9.1796875" defaultRowHeight="12.5" x14ac:dyDescent="0.25"/>
  <cols>
    <col min="1" max="1" width="4.26953125" style="1" customWidth="1"/>
    <col min="2" max="2" width="54.7265625" style="1" customWidth="1"/>
    <col min="3" max="3" width="59" style="1" customWidth="1"/>
    <col min="4" max="4" width="4.1796875" style="1" customWidth="1"/>
    <col min="5" max="16384" width="9.1796875" style="1"/>
  </cols>
  <sheetData>
    <row r="1" spans="1:10" x14ac:dyDescent="0.25">
      <c r="A1" s="21"/>
      <c r="B1" s="20"/>
      <c r="C1" s="20"/>
      <c r="D1" s="22"/>
    </row>
    <row r="2" spans="1:10" x14ac:dyDescent="0.25">
      <c r="A2" s="23"/>
      <c r="D2" s="24"/>
    </row>
    <row r="3" spans="1:10" x14ac:dyDescent="0.25">
      <c r="A3" s="23"/>
      <c r="D3" s="24"/>
    </row>
    <row r="4" spans="1:10" x14ac:dyDescent="0.25">
      <c r="A4" s="23"/>
      <c r="D4" s="24"/>
    </row>
    <row r="5" spans="1:10" x14ac:dyDescent="0.25">
      <c r="A5" s="23"/>
      <c r="D5" s="24"/>
    </row>
    <row r="6" spans="1:10" x14ac:dyDescent="0.25">
      <c r="A6" s="23"/>
      <c r="D6" s="24"/>
    </row>
    <row r="7" spans="1:10" x14ac:dyDescent="0.25">
      <c r="A7" s="23"/>
      <c r="D7" s="24"/>
    </row>
    <row r="8" spans="1:10" x14ac:dyDescent="0.25">
      <c r="A8" s="23"/>
      <c r="D8" s="24"/>
    </row>
    <row r="9" spans="1:10" x14ac:dyDescent="0.25">
      <c r="A9" s="23"/>
      <c r="B9" s="25"/>
      <c r="D9" s="24"/>
    </row>
    <row r="10" spans="1:10" ht="32.5" x14ac:dyDescent="0.25">
      <c r="A10" s="23"/>
      <c r="B10" s="26" t="s">
        <v>12</v>
      </c>
      <c r="C10" s="26"/>
      <c r="D10" s="24"/>
    </row>
    <row r="11" spans="1:10" ht="25" x14ac:dyDescent="0.25">
      <c r="A11" s="23"/>
      <c r="B11" s="27"/>
      <c r="C11" s="27"/>
      <c r="D11" s="24"/>
    </row>
    <row r="12" spans="1:10" ht="18" x14ac:dyDescent="0.25">
      <c r="A12" s="23"/>
      <c r="B12" s="31" t="s">
        <v>84</v>
      </c>
      <c r="C12" s="432" t="s">
        <v>364</v>
      </c>
      <c r="D12" s="24"/>
    </row>
    <row r="13" spans="1:10" ht="18" x14ac:dyDescent="0.25">
      <c r="A13" s="23"/>
      <c r="B13" s="31"/>
      <c r="C13" s="49"/>
      <c r="D13" s="24"/>
    </row>
    <row r="14" spans="1:10" ht="75.650000000000006" customHeight="1" x14ac:dyDescent="0.25">
      <c r="A14" s="23"/>
      <c r="B14" s="31" t="s">
        <v>85</v>
      </c>
      <c r="C14" s="410" t="s">
        <v>363</v>
      </c>
      <c r="D14" s="24"/>
    </row>
    <row r="15" spans="1:10" ht="30" customHeight="1" x14ac:dyDescent="0.25">
      <c r="A15" s="23"/>
      <c r="B15" s="31"/>
      <c r="C15" s="28"/>
      <c r="D15" s="24"/>
    </row>
    <row r="16" spans="1:10" ht="30" customHeight="1" x14ac:dyDescent="0.25">
      <c r="A16" s="23"/>
      <c r="B16" s="31" t="s">
        <v>79</v>
      </c>
      <c r="C16" s="96"/>
      <c r="D16" s="24"/>
      <c r="J16" s="258"/>
    </row>
    <row r="17" spans="1:10" ht="30" customHeight="1" x14ac:dyDescent="0.25">
      <c r="A17" s="23"/>
      <c r="B17" s="31"/>
      <c r="C17" s="99"/>
      <c r="D17" s="24"/>
      <c r="J17" s="258"/>
    </row>
    <row r="18" spans="1:10" ht="59.25" customHeight="1" x14ac:dyDescent="0.25">
      <c r="A18" s="23"/>
      <c r="B18" s="46" t="s">
        <v>254</v>
      </c>
      <c r="C18" s="96" t="str">
        <f>'Read Me'!C4</f>
        <v>Main Offer Only</v>
      </c>
      <c r="D18" s="24"/>
    </row>
    <row r="19" spans="1:10" ht="18" x14ac:dyDescent="0.25">
      <c r="A19" s="23"/>
      <c r="B19" s="30"/>
      <c r="C19" s="49"/>
      <c r="D19" s="24"/>
    </row>
    <row r="20" spans="1:10" ht="30" customHeight="1" x14ac:dyDescent="0.25">
      <c r="A20" s="23"/>
      <c r="B20" s="31" t="s">
        <v>223</v>
      </c>
      <c r="C20" s="369">
        <f>'5.1.3 Summary'!F12</f>
        <v>0</v>
      </c>
      <c r="D20" s="24"/>
    </row>
    <row r="21" spans="1:10" ht="30" customHeight="1" x14ac:dyDescent="0.25">
      <c r="A21" s="23"/>
      <c r="B21" s="47" t="s">
        <v>13</v>
      </c>
      <c r="C21" s="50"/>
      <c r="D21" s="24"/>
    </row>
    <row r="22" spans="1:10" ht="30" customHeight="1" x14ac:dyDescent="0.25">
      <c r="A22" s="23"/>
      <c r="B22" s="47"/>
      <c r="C22" s="50"/>
      <c r="D22" s="24"/>
    </row>
    <row r="23" spans="1:10" ht="18" x14ac:dyDescent="0.25">
      <c r="A23" s="23"/>
      <c r="B23" s="31" t="s">
        <v>14</v>
      </c>
      <c r="C23" s="98" t="s">
        <v>78</v>
      </c>
      <c r="D23" s="24"/>
    </row>
    <row r="24" spans="1:10" ht="18" x14ac:dyDescent="0.25">
      <c r="A24" s="23"/>
      <c r="B24" s="31"/>
      <c r="C24" s="98"/>
      <c r="D24" s="24"/>
    </row>
    <row r="25" spans="1:10" ht="18" x14ac:dyDescent="0.25">
      <c r="A25" s="23"/>
      <c r="B25" s="31"/>
      <c r="C25" s="98"/>
      <c r="D25" s="24"/>
    </row>
    <row r="26" spans="1:10" ht="12.75" customHeight="1" x14ac:dyDescent="0.25">
      <c r="A26" s="23"/>
      <c r="B26" s="111"/>
      <c r="C26" s="50"/>
      <c r="D26" s="24"/>
    </row>
    <row r="27" spans="1:10" ht="12.75" customHeight="1" x14ac:dyDescent="0.25">
      <c r="A27" s="23"/>
      <c r="B27" s="111"/>
      <c r="C27" s="50"/>
      <c r="D27" s="24"/>
    </row>
    <row r="28" spans="1:10" ht="30" customHeight="1" x14ac:dyDescent="0.25">
      <c r="A28" s="23"/>
      <c r="B28" s="31" t="s">
        <v>223</v>
      </c>
      <c r="C28" s="369">
        <f>'5.1.3 Summary'!F14</f>
        <v>0</v>
      </c>
      <c r="D28" s="24"/>
    </row>
    <row r="29" spans="1:10" ht="30" customHeight="1" x14ac:dyDescent="0.25">
      <c r="A29" s="23"/>
      <c r="B29" s="47" t="s">
        <v>206</v>
      </c>
      <c r="C29" s="50"/>
      <c r="D29" s="24"/>
    </row>
    <row r="30" spans="1:10" ht="12.75" customHeight="1" x14ac:dyDescent="0.25">
      <c r="A30" s="23"/>
      <c r="C30" s="3"/>
      <c r="D30" s="24"/>
    </row>
    <row r="31" spans="1:10" ht="30" customHeight="1" x14ac:dyDescent="0.25">
      <c r="A31" s="23"/>
      <c r="B31" s="29" t="s">
        <v>15</v>
      </c>
      <c r="C31" s="42"/>
      <c r="D31" s="24"/>
    </row>
    <row r="32" spans="1:10" ht="30" customHeight="1" x14ac:dyDescent="0.25">
      <c r="A32" s="23"/>
      <c r="B32" s="29"/>
      <c r="C32" s="212"/>
      <c r="D32" s="24"/>
    </row>
    <row r="33" spans="1:4" ht="24" customHeight="1" x14ac:dyDescent="0.25">
      <c r="A33" s="23"/>
      <c r="B33" s="211"/>
      <c r="C33" s="212"/>
      <c r="D33" s="24"/>
    </row>
    <row r="34" spans="1:4" ht="12.75" customHeight="1" x14ac:dyDescent="0.25">
      <c r="A34" s="23"/>
      <c r="B34" s="3"/>
      <c r="C34" s="3"/>
      <c r="D34" s="24"/>
    </row>
    <row r="35" spans="1:4" ht="37.5" customHeight="1" x14ac:dyDescent="0.25">
      <c r="A35" s="23"/>
      <c r="B35" s="29" t="s">
        <v>91</v>
      </c>
      <c r="C35" s="96"/>
      <c r="D35" s="24"/>
    </row>
    <row r="36" spans="1:4" ht="12.75" customHeight="1" x14ac:dyDescent="0.25">
      <c r="A36" s="23"/>
      <c r="B36" s="3"/>
      <c r="C36" s="3"/>
      <c r="D36" s="24"/>
    </row>
    <row r="37" spans="1:4" ht="12.75" customHeight="1" x14ac:dyDescent="0.25">
      <c r="A37" s="23"/>
      <c r="C37" s="49"/>
      <c r="D37" s="24"/>
    </row>
    <row r="38" spans="1:4" ht="12.75" customHeight="1" x14ac:dyDescent="0.25">
      <c r="A38" s="23"/>
      <c r="B38" s="3"/>
      <c r="C38" s="3"/>
      <c r="D38" s="24"/>
    </row>
    <row r="39" spans="1:4" ht="30" customHeight="1" x14ac:dyDescent="0.25">
      <c r="A39" s="23"/>
      <c r="B39" s="29" t="s">
        <v>92</v>
      </c>
      <c r="C39" s="96"/>
      <c r="D39" s="24"/>
    </row>
    <row r="40" spans="1:4" ht="14.25" customHeight="1" x14ac:dyDescent="0.25">
      <c r="A40" s="23"/>
      <c r="C40" s="97"/>
      <c r="D40" s="24"/>
    </row>
    <row r="41" spans="1:4" ht="14.25" customHeight="1" x14ac:dyDescent="0.25">
      <c r="A41" s="23"/>
      <c r="C41" s="97"/>
      <c r="D41" s="24"/>
    </row>
    <row r="42" spans="1:4" ht="14.25" customHeight="1" x14ac:dyDescent="0.25">
      <c r="A42" s="23"/>
      <c r="D42" s="24"/>
    </row>
    <row r="43" spans="1:4" ht="35.25" customHeight="1" x14ac:dyDescent="0.25">
      <c r="A43" s="23"/>
      <c r="B43" s="29" t="s">
        <v>16</v>
      </c>
      <c r="C43" s="96"/>
      <c r="D43" s="24"/>
    </row>
    <row r="44" spans="1:4" ht="18.5" thickBot="1" x14ac:dyDescent="0.3">
      <c r="A44" s="32"/>
      <c r="B44" s="33"/>
      <c r="C44" s="44"/>
      <c r="D44" s="34" t="s">
        <v>77</v>
      </c>
    </row>
    <row r="45" spans="1:4" ht="18" x14ac:dyDescent="0.25">
      <c r="C45" s="43"/>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topLeftCell="A2" zoomScale="80" zoomScaleNormal="80" workbookViewId="0">
      <selection activeCell="I9" sqref="I9"/>
    </sheetView>
  </sheetViews>
  <sheetFormatPr defaultColWidth="9.1796875" defaultRowHeight="12.5" x14ac:dyDescent="0.25"/>
  <cols>
    <col min="1" max="1" width="4.7265625" style="1" customWidth="1"/>
    <col min="2" max="2" width="30.453125" style="75" customWidth="1"/>
    <col min="3" max="3" width="69" style="1" customWidth="1"/>
    <col min="4" max="16384" width="9.1796875" style="1"/>
  </cols>
  <sheetData>
    <row r="1" spans="1:18" s="6" customFormat="1" ht="15.5" x14ac:dyDescent="0.25">
      <c r="A1" s="455" t="s">
        <v>81</v>
      </c>
      <c r="B1" s="456"/>
      <c r="C1" s="363" t="str">
        <f>'Tender Cover Sheet'!C12</f>
        <v>E3093GXMPNTC</v>
      </c>
      <c r="F1" s="35"/>
      <c r="K1" s="35"/>
      <c r="L1" s="10"/>
      <c r="M1" s="37"/>
      <c r="N1" s="7"/>
      <c r="P1" s="38"/>
      <c r="Q1" s="7"/>
      <c r="R1" s="9"/>
    </row>
    <row r="2" spans="1:18" s="6" customFormat="1" ht="43.5" customHeight="1" x14ac:dyDescent="0.25">
      <c r="A2" s="455" t="s">
        <v>82</v>
      </c>
      <c r="B2" s="456"/>
      <c r="C2" s="364" t="str">
        <f>'Tender Cover Sheet'!C14</f>
        <v>The supply, delivery and off-loading of Ammonia Solution to various power stations on “an as and when” required basis for a period of 5 years</v>
      </c>
      <c r="F2" s="35"/>
      <c r="J2" s="8"/>
      <c r="K2" s="36"/>
      <c r="L2" s="11"/>
      <c r="M2" s="37"/>
      <c r="N2" s="7"/>
      <c r="P2" s="38"/>
      <c r="Q2" s="7"/>
      <c r="R2" s="9"/>
    </row>
    <row r="3" spans="1:18" s="6" customFormat="1" ht="15.5" x14ac:dyDescent="0.25">
      <c r="A3" s="455" t="s">
        <v>83</v>
      </c>
      <c r="B3" s="456"/>
      <c r="C3" s="363">
        <f>'Tender Cover Sheet'!C16</f>
        <v>0</v>
      </c>
      <c r="F3" s="35"/>
      <c r="J3" s="8"/>
      <c r="K3" s="36"/>
      <c r="L3" s="11"/>
      <c r="M3" s="37"/>
      <c r="N3" s="7"/>
      <c r="P3" s="38"/>
      <c r="Q3" s="7"/>
      <c r="R3" s="9"/>
    </row>
    <row r="4" spans="1:18" s="6" customFormat="1" ht="15.5" x14ac:dyDescent="0.25">
      <c r="A4" s="455" t="s">
        <v>87</v>
      </c>
      <c r="B4" s="456"/>
      <c r="C4" s="363" t="str">
        <f>'Read Me'!C4</f>
        <v>Main Offer Only</v>
      </c>
      <c r="F4" s="35"/>
      <c r="J4" s="8"/>
      <c r="K4" s="36"/>
      <c r="L4" s="11"/>
      <c r="M4" s="37"/>
      <c r="N4" s="7"/>
      <c r="P4" s="38"/>
      <c r="Q4" s="7"/>
      <c r="R4" s="9"/>
    </row>
    <row r="5" spans="1:18" s="6" customFormat="1" ht="15.5" x14ac:dyDescent="0.25">
      <c r="A5" s="3"/>
      <c r="B5" s="78"/>
      <c r="C5" s="39"/>
      <c r="F5" s="35"/>
      <c r="J5" s="8"/>
      <c r="K5" s="36"/>
      <c r="L5" s="11"/>
      <c r="M5" s="37"/>
      <c r="N5" s="7"/>
      <c r="P5" s="38"/>
      <c r="Q5" s="7"/>
      <c r="R5" s="9"/>
    </row>
    <row r="6" spans="1:18" ht="18" x14ac:dyDescent="0.25">
      <c r="A6" s="31" t="s">
        <v>207</v>
      </c>
      <c r="C6" s="2"/>
    </row>
    <row r="7" spans="1:18" ht="14.5" thickBot="1" x14ac:dyDescent="0.3">
      <c r="A7" s="82"/>
      <c r="C7" s="82"/>
    </row>
    <row r="8" spans="1:18" s="73" customFormat="1" ht="81.650000000000006" customHeight="1" thickBot="1" x14ac:dyDescent="0.3">
      <c r="A8" s="362">
        <v>1</v>
      </c>
      <c r="B8" s="457" t="s">
        <v>376</v>
      </c>
      <c r="C8" s="457"/>
    </row>
    <row r="9" spans="1:18" s="73" customFormat="1" ht="99" customHeight="1" thickBot="1" x14ac:dyDescent="0.3">
      <c r="A9" s="362">
        <v>2</v>
      </c>
      <c r="B9" s="457" t="s">
        <v>348</v>
      </c>
      <c r="C9" s="457"/>
    </row>
    <row r="10" spans="1:18" s="73" customFormat="1" ht="54.75" customHeight="1" thickBot="1" x14ac:dyDescent="0.3">
      <c r="A10" s="362">
        <v>3</v>
      </c>
      <c r="B10" s="457" t="s">
        <v>208</v>
      </c>
      <c r="C10" s="457"/>
    </row>
    <row r="11" spans="1:18" s="73" customFormat="1" ht="70.5" customHeight="1" thickBot="1" x14ac:dyDescent="0.3">
      <c r="A11" s="362">
        <v>4</v>
      </c>
      <c r="B11" s="457" t="s">
        <v>128</v>
      </c>
      <c r="C11" s="457"/>
    </row>
    <row r="12" spans="1:18" s="73" customFormat="1" ht="39.75" customHeight="1" thickBot="1" x14ac:dyDescent="0.3">
      <c r="A12" s="362">
        <v>5</v>
      </c>
      <c r="B12" s="457" t="s">
        <v>126</v>
      </c>
      <c r="C12" s="457"/>
    </row>
    <row r="13" spans="1:18" s="73" customFormat="1" ht="81" customHeight="1" thickBot="1" x14ac:dyDescent="0.3">
      <c r="A13" s="362">
        <v>6</v>
      </c>
      <c r="B13" s="457" t="s">
        <v>209</v>
      </c>
      <c r="C13" s="457"/>
      <c r="F13" s="75"/>
    </row>
    <row r="14" spans="1:18" s="73" customFormat="1" ht="24.65" customHeight="1" thickBot="1" x14ac:dyDescent="0.3">
      <c r="A14" s="362">
        <v>7</v>
      </c>
      <c r="B14" s="457" t="s">
        <v>210</v>
      </c>
      <c r="C14" s="457"/>
    </row>
    <row r="15" spans="1:18" s="73" customFormat="1" ht="31.5" customHeight="1" thickBot="1" x14ac:dyDescent="0.3">
      <c r="A15" s="362">
        <v>8</v>
      </c>
      <c r="B15" s="457" t="s">
        <v>225</v>
      </c>
      <c r="C15" s="457"/>
    </row>
    <row r="16" spans="1:18" s="73" customFormat="1" ht="74.150000000000006" customHeight="1" thickBot="1" x14ac:dyDescent="0.3">
      <c r="A16" s="362">
        <v>9</v>
      </c>
      <c r="B16" s="457" t="s">
        <v>346</v>
      </c>
      <c r="C16" s="457"/>
    </row>
    <row r="17" spans="1:3" s="73" customFormat="1" ht="23.25" customHeight="1" thickBot="1" x14ac:dyDescent="0.3">
      <c r="A17" s="362">
        <v>10</v>
      </c>
      <c r="B17" s="459" t="s">
        <v>123</v>
      </c>
      <c r="C17" s="459"/>
    </row>
    <row r="18" spans="1:3" s="73" customFormat="1" ht="22.5" customHeight="1" thickBot="1" x14ac:dyDescent="0.3">
      <c r="A18" s="362">
        <v>11</v>
      </c>
      <c r="B18" s="458" t="s">
        <v>224</v>
      </c>
      <c r="C18" s="458"/>
    </row>
    <row r="19" spans="1:3" s="73" customFormat="1" x14ac:dyDescent="0.25">
      <c r="B19" s="75"/>
    </row>
    <row r="20" spans="1:3" s="73" customFormat="1" x14ac:dyDescent="0.25">
      <c r="B20" s="75"/>
    </row>
    <row r="21" spans="1:3" s="73" customFormat="1" x14ac:dyDescent="0.25">
      <c r="B21" s="75"/>
    </row>
    <row r="22" spans="1:3" s="73" customFormat="1" ht="15.5" x14ac:dyDescent="0.25">
      <c r="A22" s="83"/>
      <c r="B22" s="75"/>
    </row>
    <row r="23" spans="1:3" s="73" customFormat="1" x14ac:dyDescent="0.25">
      <c r="B23" s="75"/>
    </row>
    <row r="24" spans="1:3" s="73" customFormat="1" x14ac:dyDescent="0.25">
      <c r="B24" s="75"/>
    </row>
    <row r="25" spans="1:3" s="73" customFormat="1" x14ac:dyDescent="0.25">
      <c r="B25" s="75"/>
    </row>
    <row r="26" spans="1:3" s="73" customFormat="1" x14ac:dyDescent="0.25">
      <c r="B26" s="75"/>
    </row>
    <row r="27" spans="1:3" s="73" customFormat="1" x14ac:dyDescent="0.25">
      <c r="B27" s="75"/>
    </row>
    <row r="28" spans="1:3" s="73" customFormat="1" x14ac:dyDescent="0.25">
      <c r="B28" s="75"/>
    </row>
    <row r="29" spans="1:3" s="73" customFormat="1" x14ac:dyDescent="0.25">
      <c r="B29" s="75"/>
    </row>
    <row r="30" spans="1:3" s="73" customFormat="1" x14ac:dyDescent="0.25">
      <c r="B30" s="75"/>
    </row>
    <row r="31" spans="1:3" s="73" customFormat="1" x14ac:dyDescent="0.25">
      <c r="B31" s="75"/>
    </row>
    <row r="32" spans="1:3" s="73" customFormat="1" x14ac:dyDescent="0.25">
      <c r="B32" s="75"/>
    </row>
    <row r="33" spans="1:2" s="73" customFormat="1" x14ac:dyDescent="0.25">
      <c r="A33" s="80"/>
      <c r="B33" s="75"/>
    </row>
    <row r="34" spans="1:2" s="73" customFormat="1" ht="15.5" x14ac:dyDescent="0.25">
      <c r="A34" s="83"/>
      <c r="B34" s="75"/>
    </row>
  </sheetData>
  <mergeCells count="15">
    <mergeCell ref="B18:C18"/>
    <mergeCell ref="B17:C17"/>
    <mergeCell ref="B13:C13"/>
    <mergeCell ref="B14:C14"/>
    <mergeCell ref="B16:C16"/>
    <mergeCell ref="A1:B1"/>
    <mergeCell ref="A2:B2"/>
    <mergeCell ref="A3:B3"/>
    <mergeCell ref="A4:B4"/>
    <mergeCell ref="B15:C15"/>
    <mergeCell ref="B9:C9"/>
    <mergeCell ref="B8:C8"/>
    <mergeCell ref="B10:C10"/>
    <mergeCell ref="B11:C11"/>
    <mergeCell ref="B12:C12"/>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28"/>
  <sheetViews>
    <sheetView tabSelected="1" topLeftCell="A13" zoomScale="80" zoomScaleNormal="80" workbookViewId="0">
      <selection activeCell="V18" sqref="V18"/>
    </sheetView>
  </sheetViews>
  <sheetFormatPr defaultColWidth="9.7265625" defaultRowHeight="12.5" x14ac:dyDescent="0.25"/>
  <cols>
    <col min="1" max="2" width="20.453125" style="4" customWidth="1"/>
    <col min="3" max="4" width="16.453125" style="262" customWidth="1"/>
    <col min="5" max="5" width="14.453125" style="262" customWidth="1"/>
    <col min="6" max="6" width="19.81640625" style="262" customWidth="1"/>
    <col min="7" max="7" width="15.453125" style="234" customWidth="1"/>
    <col min="8" max="8" width="15.54296875" style="4" customWidth="1"/>
    <col min="9" max="9" width="15.7265625" style="4" customWidth="1"/>
    <col min="10" max="10" width="16.81640625" style="4" customWidth="1"/>
    <col min="11" max="11" width="17.26953125" style="4" customWidth="1"/>
    <col min="12" max="12" width="19.54296875" style="4" customWidth="1"/>
    <col min="13" max="13" width="19.1796875" style="4" customWidth="1"/>
    <col min="14" max="14" width="20.81640625" style="4" customWidth="1"/>
    <col min="15" max="15" width="14.54296875" style="4" customWidth="1"/>
    <col min="16" max="16" width="41.54296875" style="4" customWidth="1"/>
    <col min="17" max="17" width="23.81640625" style="4" customWidth="1"/>
    <col min="18" max="18" width="15.81640625" style="4" customWidth="1"/>
    <col min="19" max="19" width="15.54296875" style="4" customWidth="1"/>
    <col min="20" max="21" width="28" style="4" customWidth="1"/>
    <col min="22" max="22" width="32.81640625" style="4" customWidth="1"/>
    <col min="23" max="135" width="9.1796875" style="4" customWidth="1"/>
    <col min="136" max="136" width="6" style="4" customWidth="1"/>
    <col min="137" max="137" width="11.1796875" style="4" customWidth="1"/>
    <col min="138" max="138" width="37.26953125" style="4" customWidth="1"/>
    <col min="139" max="139" width="14.1796875" style="4" customWidth="1"/>
    <col min="140" max="141" width="12" style="4" customWidth="1"/>
    <col min="142" max="142" width="17.81640625" style="4" customWidth="1"/>
    <col min="143" max="143" width="15.7265625" style="4" customWidth="1"/>
    <col min="144" max="149" width="0" style="4" hidden="1" customWidth="1"/>
    <col min="150" max="150" width="11.81640625" style="4" customWidth="1"/>
    <col min="151" max="151" width="31.81640625" style="4" customWidth="1"/>
    <col min="152" max="152" width="12.1796875" style="4" customWidth="1"/>
    <col min="153" max="153" width="12" style="4" customWidth="1"/>
    <col min="154" max="154" width="12.54296875" style="4" customWidth="1"/>
    <col min="155" max="155" width="12" style="4" customWidth="1"/>
    <col min="156" max="156" width="11.1796875" style="4" customWidth="1"/>
    <col min="157" max="158" width="11.7265625" style="4" customWidth="1"/>
    <col min="159" max="159" width="12.54296875" style="4" customWidth="1"/>
    <col min="160" max="160" width="9.7265625" style="4" customWidth="1"/>
    <col min="161" max="161" width="12" style="4" customWidth="1"/>
    <col min="162" max="16384" width="9.7265625" style="4"/>
  </cols>
  <sheetData>
    <row r="1" spans="1:23" s="6" customFormat="1" ht="17.5" customHeight="1" x14ac:dyDescent="0.25">
      <c r="A1" s="421" t="s">
        <v>81</v>
      </c>
      <c r="B1" s="463" t="s">
        <v>364</v>
      </c>
      <c r="C1" s="464"/>
      <c r="D1" s="464"/>
      <c r="E1" s="464"/>
      <c r="F1" s="464"/>
      <c r="G1" s="465"/>
    </row>
    <row r="2" spans="1:23" s="6" customFormat="1" ht="57.65" customHeight="1" x14ac:dyDescent="0.25">
      <c r="A2" s="421" t="s">
        <v>82</v>
      </c>
      <c r="B2" s="463" t="s">
        <v>363</v>
      </c>
      <c r="C2" s="464"/>
      <c r="D2" s="464"/>
      <c r="E2" s="464"/>
      <c r="F2" s="464"/>
      <c r="G2" s="465"/>
    </row>
    <row r="3" spans="1:23" s="6" customFormat="1" ht="21.65" customHeight="1" x14ac:dyDescent="0.25">
      <c r="A3" s="421" t="s">
        <v>83</v>
      </c>
      <c r="B3" s="463">
        <v>0</v>
      </c>
      <c r="C3" s="464"/>
      <c r="D3" s="464"/>
      <c r="E3" s="464"/>
      <c r="F3" s="464"/>
      <c r="G3" s="465"/>
    </row>
    <row r="4" spans="1:23" s="6" customFormat="1" ht="24" customHeight="1" x14ac:dyDescent="0.25">
      <c r="A4" s="421" t="s">
        <v>87</v>
      </c>
      <c r="B4" s="463" t="s">
        <v>251</v>
      </c>
      <c r="C4" s="464"/>
      <c r="D4" s="464"/>
      <c r="E4" s="464"/>
      <c r="F4" s="464"/>
      <c r="G4" s="465"/>
    </row>
    <row r="5" spans="1:23" s="6" customFormat="1" ht="15.5" x14ac:dyDescent="0.25">
      <c r="C5" s="281"/>
      <c r="D5" s="281"/>
      <c r="E5" s="281"/>
      <c r="F5" s="281"/>
      <c r="G5" s="9"/>
    </row>
    <row r="6" spans="1:23" ht="18" x14ac:dyDescent="0.25">
      <c r="A6" s="200" t="s">
        <v>245</v>
      </c>
      <c r="B6" s="200"/>
      <c r="G6" s="19"/>
    </row>
    <row r="7" spans="1:23" ht="15.5" x14ac:dyDescent="0.25">
      <c r="A7" s="199"/>
      <c r="B7" s="199"/>
      <c r="C7" s="281"/>
      <c r="D7" s="281"/>
      <c r="E7" s="281"/>
      <c r="F7" s="281"/>
      <c r="G7" s="19"/>
    </row>
    <row r="8" spans="1:23" ht="18.5" thickBot="1" x14ac:dyDescent="0.3">
      <c r="A8" s="200" t="s">
        <v>114</v>
      </c>
      <c r="B8" s="200"/>
      <c r="G8" s="19"/>
    </row>
    <row r="9" spans="1:23" ht="118" customHeight="1" thickBot="1" x14ac:dyDescent="0.3">
      <c r="A9" s="361">
        <v>1</v>
      </c>
      <c r="B9" s="460" t="s">
        <v>359</v>
      </c>
      <c r="C9" s="461"/>
      <c r="D9" s="461"/>
      <c r="E9" s="461"/>
      <c r="F9" s="461"/>
      <c r="G9" s="462"/>
    </row>
    <row r="10" spans="1:23" ht="160.5" customHeight="1" thickBot="1" x14ac:dyDescent="0.3">
      <c r="A10" s="361">
        <v>2</v>
      </c>
      <c r="B10" s="460" t="s">
        <v>360</v>
      </c>
      <c r="C10" s="461"/>
      <c r="D10" s="461"/>
      <c r="E10" s="461"/>
      <c r="F10" s="461"/>
      <c r="G10" s="462"/>
    </row>
    <row r="11" spans="1:23" s="67" customFormat="1" ht="35.5" customHeight="1" thickBot="1" x14ac:dyDescent="0.3">
      <c r="C11" s="40"/>
      <c r="D11" s="40"/>
      <c r="E11" s="40"/>
      <c r="F11" s="40"/>
      <c r="G11" s="370"/>
    </row>
    <row r="12" spans="1:23" ht="20.5" customHeight="1" thickBot="1" x14ac:dyDescent="0.3">
      <c r="C12" s="411"/>
      <c r="D12" s="411"/>
      <c r="E12" s="470" t="s">
        <v>234</v>
      </c>
      <c r="F12" s="475"/>
      <c r="G12" s="470" t="s">
        <v>263</v>
      </c>
      <c r="H12" s="471"/>
      <c r="I12" s="471"/>
      <c r="J12" s="471"/>
      <c r="K12" s="475"/>
      <c r="L12" s="470" t="s">
        <v>267</v>
      </c>
      <c r="M12" s="471"/>
      <c r="N12" s="471"/>
      <c r="O12" s="472" t="s">
        <v>235</v>
      </c>
      <c r="P12" s="473"/>
      <c r="Q12" s="466" t="s">
        <v>358</v>
      </c>
      <c r="R12" s="467"/>
      <c r="S12" s="467"/>
      <c r="T12" s="467"/>
      <c r="U12" s="467"/>
      <c r="V12" s="444" t="s">
        <v>370</v>
      </c>
      <c r="W12" s="447"/>
    </row>
    <row r="13" spans="1:23" s="67" customFormat="1" ht="80.25" customHeight="1" x14ac:dyDescent="0.25">
      <c r="A13" s="477" t="s">
        <v>316</v>
      </c>
      <c r="B13" s="468" t="s">
        <v>352</v>
      </c>
      <c r="C13" s="468" t="s">
        <v>374</v>
      </c>
      <c r="D13" s="468" t="s">
        <v>350</v>
      </c>
      <c r="E13" s="468" t="s">
        <v>349</v>
      </c>
      <c r="F13" s="468" t="s">
        <v>259</v>
      </c>
      <c r="G13" s="468" t="s">
        <v>340</v>
      </c>
      <c r="H13" s="468" t="s">
        <v>260</v>
      </c>
      <c r="I13" s="468" t="s">
        <v>261</v>
      </c>
      <c r="J13" s="468" t="s">
        <v>320</v>
      </c>
      <c r="K13" s="468" t="s">
        <v>262</v>
      </c>
      <c r="L13" s="468" t="s">
        <v>264</v>
      </c>
      <c r="M13" s="468" t="s">
        <v>265</v>
      </c>
      <c r="N13" s="468" t="s">
        <v>266</v>
      </c>
      <c r="O13" s="468" t="s">
        <v>314</v>
      </c>
      <c r="P13" s="468" t="s">
        <v>315</v>
      </c>
      <c r="Q13" s="468" t="s">
        <v>361</v>
      </c>
      <c r="R13" s="468" t="s">
        <v>357</v>
      </c>
      <c r="S13" s="468" t="s">
        <v>356</v>
      </c>
      <c r="T13" s="468" t="s">
        <v>373</v>
      </c>
      <c r="U13" s="468" t="s">
        <v>372</v>
      </c>
      <c r="V13" s="468" t="s">
        <v>371</v>
      </c>
    </row>
    <row r="14" spans="1:23" s="67" customFormat="1" ht="25.15" customHeight="1" x14ac:dyDescent="0.25">
      <c r="A14" s="469"/>
      <c r="B14" s="474"/>
      <c r="C14" s="474"/>
      <c r="D14" s="474"/>
      <c r="E14" s="474"/>
      <c r="F14" s="474"/>
      <c r="G14" s="474"/>
      <c r="H14" s="474"/>
      <c r="I14" s="474"/>
      <c r="J14" s="476"/>
      <c r="K14" s="476"/>
      <c r="L14" s="476"/>
      <c r="M14" s="476"/>
      <c r="N14" s="476"/>
      <c r="O14" s="476"/>
      <c r="P14" s="469"/>
      <c r="Q14" s="469"/>
      <c r="R14" s="469"/>
      <c r="S14" s="469"/>
      <c r="T14" s="469"/>
      <c r="U14" s="469"/>
      <c r="V14" s="469"/>
    </row>
    <row r="15" spans="1:23" s="67" customFormat="1" ht="25.15" customHeight="1" x14ac:dyDescent="0.25">
      <c r="A15" s="433"/>
      <c r="B15" s="434"/>
      <c r="C15" s="412"/>
      <c r="D15" s="412"/>
      <c r="E15" s="412"/>
      <c r="F15" s="412"/>
      <c r="G15" s="412"/>
      <c r="H15" s="412"/>
      <c r="I15" s="412"/>
      <c r="J15" s="412"/>
      <c r="K15" s="412"/>
      <c r="L15" s="412"/>
      <c r="M15" s="412"/>
      <c r="N15" s="412"/>
      <c r="O15" s="412"/>
      <c r="P15" s="413"/>
      <c r="Q15" s="413"/>
      <c r="R15" s="413"/>
      <c r="S15" s="413"/>
      <c r="T15" s="413"/>
      <c r="U15" s="413"/>
      <c r="V15" s="413"/>
    </row>
    <row r="16" spans="1:23" s="30" customFormat="1" ht="25" customHeight="1" x14ac:dyDescent="0.3">
      <c r="A16" s="435">
        <v>1</v>
      </c>
      <c r="B16" s="438" t="s">
        <v>353</v>
      </c>
      <c r="C16" s="416" t="s">
        <v>375</v>
      </c>
      <c r="D16" s="416">
        <f>137500/1000</f>
        <v>137.5</v>
      </c>
      <c r="E16" s="415"/>
      <c r="F16" s="417">
        <f t="shared" ref="F16:F23" si="0">E16*D16</f>
        <v>0</v>
      </c>
      <c r="G16" s="418" t="s">
        <v>212</v>
      </c>
      <c r="H16" s="419">
        <f>IF(G16&lt;&gt;"",VLOOKUP(G16,'5.1.4 Exchange Rates'!$C$23:$D$37,2,FALSE),"")</f>
        <v>1</v>
      </c>
      <c r="I16" s="415"/>
      <c r="J16" s="420">
        <f t="shared" ref="J16:J23" si="1">D16*I16</f>
        <v>0</v>
      </c>
      <c r="K16" s="420">
        <f>D16*H16*I16</f>
        <v>0</v>
      </c>
      <c r="L16" s="414">
        <f>K16+F16</f>
        <v>0</v>
      </c>
      <c r="M16" s="431">
        <f t="shared" ref="M16:M19" si="2">L16*15%</f>
        <v>0</v>
      </c>
      <c r="N16" s="417">
        <f>L16+M16</f>
        <v>0</v>
      </c>
      <c r="O16" s="415"/>
      <c r="P16" s="414" t="str">
        <f>IF(O16="","Fixed",VLOOKUP(O16,'5.1.2 CPA Formulae'!$B$9:$E$19,2,FALSE))</f>
        <v>Fixed</v>
      </c>
      <c r="Q16" s="440"/>
      <c r="R16" s="440"/>
      <c r="S16" s="440"/>
      <c r="T16" s="441">
        <f t="shared" ref="T16:T23" si="3">S16+R16+Q16</f>
        <v>0</v>
      </c>
      <c r="U16" s="441">
        <f t="shared" ref="U16:U23" si="4">T16*D16</f>
        <v>0</v>
      </c>
      <c r="V16" s="441">
        <f>U16+L16</f>
        <v>0</v>
      </c>
    </row>
    <row r="17" spans="1:22" s="30" customFormat="1" ht="25" customHeight="1" x14ac:dyDescent="0.3">
      <c r="A17" s="436">
        <v>2</v>
      </c>
      <c r="B17" s="438" t="s">
        <v>365</v>
      </c>
      <c r="C17" s="416" t="s">
        <v>375</v>
      </c>
      <c r="D17" s="416">
        <f>770000/1000</f>
        <v>770</v>
      </c>
      <c r="E17" s="415"/>
      <c r="F17" s="417">
        <f t="shared" si="0"/>
        <v>0</v>
      </c>
      <c r="G17" s="418" t="s">
        <v>212</v>
      </c>
      <c r="H17" s="419">
        <f>IF(G17&lt;&gt;"",VLOOKUP(G17,'5.1.4 Exchange Rates'!$C$23:$D$37,2,FALSE),"")</f>
        <v>1</v>
      </c>
      <c r="I17" s="415"/>
      <c r="J17" s="420">
        <f t="shared" si="1"/>
        <v>0</v>
      </c>
      <c r="K17" s="420">
        <f t="shared" ref="K17:K23" si="5">D17*H17*I17</f>
        <v>0</v>
      </c>
      <c r="L17" s="414">
        <f t="shared" ref="L17:L21" si="6">K17+F17</f>
        <v>0</v>
      </c>
      <c r="M17" s="431">
        <f t="shared" si="2"/>
        <v>0</v>
      </c>
      <c r="N17" s="417">
        <f t="shared" ref="N17:N21" si="7">L17+M17</f>
        <v>0</v>
      </c>
      <c r="O17" s="415"/>
      <c r="P17" s="414" t="str">
        <f>IF(O17="","Fixed",VLOOKUP(O17,'5.1.2 CPA Formulae'!$B$9:$E$19,2,FALSE))</f>
        <v>Fixed</v>
      </c>
      <c r="Q17" s="440"/>
      <c r="R17" s="440"/>
      <c r="S17" s="440"/>
      <c r="T17" s="441">
        <f t="shared" si="3"/>
        <v>0</v>
      </c>
      <c r="U17" s="441">
        <f>T17*D17</f>
        <v>0</v>
      </c>
      <c r="V17" s="441">
        <f t="shared" ref="V17:V23" si="8">U17+L17</f>
        <v>0</v>
      </c>
    </row>
    <row r="18" spans="1:22" s="30" customFormat="1" ht="25" customHeight="1" x14ac:dyDescent="0.3">
      <c r="A18" s="435">
        <v>3</v>
      </c>
      <c r="B18" s="438" t="s">
        <v>366</v>
      </c>
      <c r="C18" s="416" t="s">
        <v>375</v>
      </c>
      <c r="D18" s="416">
        <f>960000/1000</f>
        <v>960</v>
      </c>
      <c r="E18" s="415"/>
      <c r="F18" s="417">
        <f t="shared" si="0"/>
        <v>0</v>
      </c>
      <c r="G18" s="418" t="s">
        <v>212</v>
      </c>
      <c r="H18" s="419">
        <f>IF(G18&lt;&gt;"",VLOOKUP(G18,'5.1.4 Exchange Rates'!$C$23:$D$37,2,FALSE),"")</f>
        <v>1</v>
      </c>
      <c r="I18" s="415"/>
      <c r="J18" s="420">
        <f t="shared" si="1"/>
        <v>0</v>
      </c>
      <c r="K18" s="420">
        <f t="shared" si="5"/>
        <v>0</v>
      </c>
      <c r="L18" s="414">
        <f t="shared" si="6"/>
        <v>0</v>
      </c>
      <c r="M18" s="431">
        <f t="shared" si="2"/>
        <v>0</v>
      </c>
      <c r="N18" s="417">
        <f t="shared" si="7"/>
        <v>0</v>
      </c>
      <c r="O18" s="415"/>
      <c r="P18" s="414" t="str">
        <f>IF(O18="","Fixed",VLOOKUP(O18,'5.1.2 CPA Formulae'!$B$9:$E$19,2,FALSE))</f>
        <v>Fixed</v>
      </c>
      <c r="Q18" s="440"/>
      <c r="R18" s="440"/>
      <c r="S18" s="440"/>
      <c r="T18" s="441">
        <f t="shared" si="3"/>
        <v>0</v>
      </c>
      <c r="U18" s="441">
        <f t="shared" si="4"/>
        <v>0</v>
      </c>
      <c r="V18" s="441">
        <f t="shared" si="8"/>
        <v>0</v>
      </c>
    </row>
    <row r="19" spans="1:22" s="30" customFormat="1" ht="25" customHeight="1" x14ac:dyDescent="0.3">
      <c r="A19" s="435">
        <v>4</v>
      </c>
      <c r="B19" s="438" t="s">
        <v>367</v>
      </c>
      <c r="C19" s="416" t="s">
        <v>375</v>
      </c>
      <c r="D19" s="416">
        <f>396000/1000</f>
        <v>396</v>
      </c>
      <c r="E19" s="415"/>
      <c r="F19" s="417">
        <f t="shared" si="0"/>
        <v>0</v>
      </c>
      <c r="G19" s="418" t="s">
        <v>212</v>
      </c>
      <c r="H19" s="419">
        <f>IF(G19&lt;&gt;"",VLOOKUP(G19,'5.1.4 Exchange Rates'!$C$23:$D$37,2,FALSE),"")</f>
        <v>1</v>
      </c>
      <c r="I19" s="415"/>
      <c r="J19" s="420">
        <f t="shared" si="1"/>
        <v>0</v>
      </c>
      <c r="K19" s="420">
        <f t="shared" si="5"/>
        <v>0</v>
      </c>
      <c r="L19" s="414">
        <f t="shared" si="6"/>
        <v>0</v>
      </c>
      <c r="M19" s="431">
        <f t="shared" si="2"/>
        <v>0</v>
      </c>
      <c r="N19" s="417">
        <f t="shared" si="7"/>
        <v>0</v>
      </c>
      <c r="O19" s="415"/>
      <c r="P19" s="414" t="str">
        <f>IF(O19="","Fixed",VLOOKUP(O19,'5.1.2 CPA Formulae'!$B$9:$E$19,2,FALSE))</f>
        <v>Fixed</v>
      </c>
      <c r="Q19" s="440"/>
      <c r="R19" s="440"/>
      <c r="S19" s="440"/>
      <c r="T19" s="441">
        <f t="shared" si="3"/>
        <v>0</v>
      </c>
      <c r="U19" s="441">
        <f t="shared" si="4"/>
        <v>0</v>
      </c>
      <c r="V19" s="441">
        <f t="shared" si="8"/>
        <v>0</v>
      </c>
    </row>
    <row r="20" spans="1:22" s="30" customFormat="1" ht="25" customHeight="1" x14ac:dyDescent="0.3">
      <c r="A20" s="436">
        <v>5</v>
      </c>
      <c r="B20" s="438" t="s">
        <v>368</v>
      </c>
      <c r="C20" s="416" t="s">
        <v>375</v>
      </c>
      <c r="D20" s="416">
        <f>770000/1000</f>
        <v>770</v>
      </c>
      <c r="E20" s="415"/>
      <c r="F20" s="417">
        <f t="shared" si="0"/>
        <v>0</v>
      </c>
      <c r="G20" s="418" t="s">
        <v>212</v>
      </c>
      <c r="H20" s="419">
        <f>IF(G20&lt;&gt;"",VLOOKUP(G20,'5.1.4 Exchange Rates'!$C$23:$D$37,2,FALSE),"")</f>
        <v>1</v>
      </c>
      <c r="I20" s="415"/>
      <c r="J20" s="420">
        <f t="shared" si="1"/>
        <v>0</v>
      </c>
      <c r="K20" s="420">
        <f t="shared" si="5"/>
        <v>0</v>
      </c>
      <c r="L20" s="414">
        <f t="shared" ref="L20" si="9">K20+F20</f>
        <v>0</v>
      </c>
      <c r="M20" s="431">
        <f t="shared" ref="M20" si="10">L20*15%</f>
        <v>0</v>
      </c>
      <c r="N20" s="417">
        <f t="shared" ref="N20" si="11">L20+M20</f>
        <v>0</v>
      </c>
      <c r="O20" s="415"/>
      <c r="P20" s="414" t="str">
        <f>IF(O20="","Fixed",VLOOKUP(O20,'5.1.2 CPA Formulae'!$B$9:$E$19,2,FALSE))</f>
        <v>Fixed</v>
      </c>
      <c r="Q20" s="440"/>
      <c r="R20" s="440"/>
      <c r="S20" s="440"/>
      <c r="T20" s="441">
        <f t="shared" si="3"/>
        <v>0</v>
      </c>
      <c r="U20" s="441">
        <f t="shared" si="4"/>
        <v>0</v>
      </c>
      <c r="V20" s="441">
        <f t="shared" si="8"/>
        <v>0</v>
      </c>
    </row>
    <row r="21" spans="1:22" s="30" customFormat="1" ht="25" customHeight="1" x14ac:dyDescent="0.3">
      <c r="A21" s="436">
        <v>6</v>
      </c>
      <c r="B21" s="438" t="s">
        <v>354</v>
      </c>
      <c r="C21" s="416" t="s">
        <v>375</v>
      </c>
      <c r="D21" s="416">
        <f>2745600/1000</f>
        <v>2745.6</v>
      </c>
      <c r="E21" s="415"/>
      <c r="F21" s="417">
        <f t="shared" si="0"/>
        <v>0</v>
      </c>
      <c r="G21" s="418" t="s">
        <v>212</v>
      </c>
      <c r="H21" s="419">
        <f>IF(G21&lt;&gt;"",VLOOKUP(G21,'5.1.4 Exchange Rates'!$C$23:$D$37,2,FALSE),"")</f>
        <v>1</v>
      </c>
      <c r="I21" s="415"/>
      <c r="J21" s="420">
        <f t="shared" si="1"/>
        <v>0</v>
      </c>
      <c r="K21" s="420">
        <f t="shared" si="5"/>
        <v>0</v>
      </c>
      <c r="L21" s="414">
        <f t="shared" si="6"/>
        <v>0</v>
      </c>
      <c r="M21" s="431">
        <f t="shared" ref="M21" si="12">L21*15%</f>
        <v>0</v>
      </c>
      <c r="N21" s="417">
        <f t="shared" si="7"/>
        <v>0</v>
      </c>
      <c r="O21" s="415"/>
      <c r="P21" s="414" t="str">
        <f>IF(O21="","Fixed",VLOOKUP(O21,'5.1.2 CPA Formulae'!$B$9:$E$19,2,FALSE))</f>
        <v>Fixed</v>
      </c>
      <c r="Q21" s="440"/>
      <c r="R21" s="440"/>
      <c r="S21" s="440"/>
      <c r="T21" s="441">
        <f t="shared" si="3"/>
        <v>0</v>
      </c>
      <c r="U21" s="441">
        <f t="shared" si="4"/>
        <v>0</v>
      </c>
      <c r="V21" s="441">
        <f t="shared" si="8"/>
        <v>0</v>
      </c>
    </row>
    <row r="22" spans="1:22" s="30" customFormat="1" ht="25" customHeight="1" x14ac:dyDescent="0.3">
      <c r="A22" s="436">
        <v>7</v>
      </c>
      <c r="B22" s="438" t="s">
        <v>355</v>
      </c>
      <c r="C22" s="416" t="s">
        <v>375</v>
      </c>
      <c r="D22" s="416">
        <f>770000/1000</f>
        <v>770</v>
      </c>
      <c r="E22" s="415"/>
      <c r="F22" s="417">
        <f t="shared" si="0"/>
        <v>0</v>
      </c>
      <c r="G22" s="418" t="s">
        <v>212</v>
      </c>
      <c r="H22" s="419">
        <f>IF(G22&lt;&gt;"",VLOOKUP(G22,'5.1.4 Exchange Rates'!$C$23:$D$37,2,FALSE),"")</f>
        <v>1</v>
      </c>
      <c r="I22" s="415"/>
      <c r="J22" s="420">
        <f t="shared" si="1"/>
        <v>0</v>
      </c>
      <c r="K22" s="420">
        <f t="shared" si="5"/>
        <v>0</v>
      </c>
      <c r="L22" s="414">
        <f t="shared" ref="L22:L23" si="13">K22+F22</f>
        <v>0</v>
      </c>
      <c r="M22" s="431">
        <f t="shared" ref="M22:M23" si="14">L22*15%</f>
        <v>0</v>
      </c>
      <c r="N22" s="417">
        <f t="shared" ref="N22:N23" si="15">L22+M22</f>
        <v>0</v>
      </c>
      <c r="O22" s="415"/>
      <c r="P22" s="414" t="str">
        <f>IF(O22="","Fixed",VLOOKUP(O22,'5.1.2 CPA Formulae'!$B$9:$E$19,2,FALSE))</f>
        <v>Fixed</v>
      </c>
      <c r="Q22" s="440"/>
      <c r="R22" s="440"/>
      <c r="S22" s="440"/>
      <c r="T22" s="441">
        <f t="shared" si="3"/>
        <v>0</v>
      </c>
      <c r="U22" s="441">
        <f t="shared" si="4"/>
        <v>0</v>
      </c>
      <c r="V22" s="441">
        <f t="shared" si="8"/>
        <v>0</v>
      </c>
    </row>
    <row r="23" spans="1:22" s="30" customFormat="1" ht="25" customHeight="1" thickBot="1" x14ac:dyDescent="0.35">
      <c r="A23" s="436">
        <v>8</v>
      </c>
      <c r="B23" s="438" t="s">
        <v>369</v>
      </c>
      <c r="C23" s="416" t="s">
        <v>375</v>
      </c>
      <c r="D23" s="416">
        <f>1094500/1000</f>
        <v>1094.5</v>
      </c>
      <c r="E23" s="415"/>
      <c r="F23" s="417">
        <f t="shared" si="0"/>
        <v>0</v>
      </c>
      <c r="G23" s="418" t="s">
        <v>212</v>
      </c>
      <c r="H23" s="419">
        <f>IF(G23&lt;&gt;"",VLOOKUP(G23,'5.1.4 Exchange Rates'!$C$23:$D$37,2,FALSE),"")</f>
        <v>1</v>
      </c>
      <c r="I23" s="415"/>
      <c r="J23" s="420">
        <f t="shared" si="1"/>
        <v>0</v>
      </c>
      <c r="K23" s="420">
        <f t="shared" si="5"/>
        <v>0</v>
      </c>
      <c r="L23" s="414">
        <f t="shared" si="13"/>
        <v>0</v>
      </c>
      <c r="M23" s="431">
        <f t="shared" si="14"/>
        <v>0</v>
      </c>
      <c r="N23" s="417">
        <f t="shared" si="15"/>
        <v>0</v>
      </c>
      <c r="O23" s="415"/>
      <c r="P23" s="414" t="str">
        <f>IF(O23="","Fixed",VLOOKUP(O23,'5.1.2 CPA Formulae'!$B$9:$E$19,2,FALSE))</f>
        <v>Fixed</v>
      </c>
      <c r="Q23" s="440"/>
      <c r="R23" s="440"/>
      <c r="S23" s="440"/>
      <c r="T23" s="441">
        <f t="shared" si="3"/>
        <v>0</v>
      </c>
      <c r="U23" s="441">
        <f t="shared" si="4"/>
        <v>0</v>
      </c>
      <c r="V23" s="441">
        <f t="shared" si="8"/>
        <v>0</v>
      </c>
    </row>
    <row r="24" spans="1:22" s="30" customFormat="1" ht="31.15" customHeight="1" thickBot="1" x14ac:dyDescent="0.4">
      <c r="A24" s="437"/>
      <c r="B24" s="439"/>
      <c r="C24" s="428"/>
      <c r="D24" s="428">
        <f>SUM(D16:D23)</f>
        <v>7643.6</v>
      </c>
      <c r="E24" s="360"/>
      <c r="F24" s="384">
        <f>SUM(F16:F23)</f>
        <v>0</v>
      </c>
      <c r="G24" s="478"/>
      <c r="H24" s="479"/>
      <c r="I24" s="480"/>
      <c r="J24" s="384">
        <f>SUM(J16:J23)</f>
        <v>0</v>
      </c>
      <c r="K24" s="384">
        <f>SUM(K16:K23)</f>
        <v>0</v>
      </c>
      <c r="L24" s="384">
        <f>SUM(L16:L23)</f>
        <v>0</v>
      </c>
      <c r="M24" s="384">
        <f>SUM(M16:M23)</f>
        <v>0</v>
      </c>
      <c r="N24" s="384">
        <f>SUM(N16:N23)</f>
        <v>0</v>
      </c>
      <c r="O24" s="358"/>
      <c r="P24" s="422"/>
      <c r="T24" s="384">
        <f>SUM(T16:T23)</f>
        <v>0</v>
      </c>
      <c r="U24" s="384">
        <f>SUM(U16:U23)</f>
        <v>0</v>
      </c>
      <c r="V24" s="442">
        <f>SUM(V16:V23)</f>
        <v>0</v>
      </c>
    </row>
    <row r="25" spans="1:22" ht="26" x14ac:dyDescent="0.25">
      <c r="D25" s="448"/>
      <c r="L25" s="443"/>
      <c r="N25" s="443"/>
      <c r="T25" s="446"/>
      <c r="U25" s="446"/>
      <c r="V25" s="357" t="s">
        <v>319</v>
      </c>
    </row>
    <row r="26" spans="1:22" x14ac:dyDescent="0.25">
      <c r="D26" s="445"/>
      <c r="F26" s="445"/>
      <c r="U26" s="446"/>
    </row>
    <row r="27" spans="1:22" x14ac:dyDescent="0.25">
      <c r="T27" s="446"/>
      <c r="U27" s="446"/>
    </row>
    <row r="28" spans="1:22" x14ac:dyDescent="0.25">
      <c r="V28" s="446"/>
    </row>
  </sheetData>
  <dataConsolidate/>
  <mergeCells count="34">
    <mergeCell ref="A13:A14"/>
    <mergeCell ref="D13:D14"/>
    <mergeCell ref="C13:C14"/>
    <mergeCell ref="G24:I24"/>
    <mergeCell ref="G13:G14"/>
    <mergeCell ref="H13:H14"/>
    <mergeCell ref="I13:I14"/>
    <mergeCell ref="B13:B14"/>
    <mergeCell ref="L12:N12"/>
    <mergeCell ref="O12:P12"/>
    <mergeCell ref="F13:F14"/>
    <mergeCell ref="E12:F12"/>
    <mergeCell ref="G12:K12"/>
    <mergeCell ref="M13:M14"/>
    <mergeCell ref="N13:N14"/>
    <mergeCell ref="O13:O14"/>
    <mergeCell ref="P13:P14"/>
    <mergeCell ref="K13:K14"/>
    <mergeCell ref="L13:L14"/>
    <mergeCell ref="E13:E14"/>
    <mergeCell ref="J13:J14"/>
    <mergeCell ref="Q12:U12"/>
    <mergeCell ref="S13:S14"/>
    <mergeCell ref="T13:T14"/>
    <mergeCell ref="V13:V14"/>
    <mergeCell ref="Q13:Q14"/>
    <mergeCell ref="R13:R14"/>
    <mergeCell ref="U13:U14"/>
    <mergeCell ref="B9:G9"/>
    <mergeCell ref="B10:G10"/>
    <mergeCell ref="B1:G1"/>
    <mergeCell ref="B2:G2"/>
    <mergeCell ref="B3:G3"/>
    <mergeCell ref="B4:G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'5.1.2 CPA Formulae'!$B$9:$B$19</xm:f>
          </x14:formula1>
          <xm:sqref>O16:O23</xm:sqref>
        </x14:dataValidation>
        <x14:dataValidation type="list" allowBlank="1" showInputMessage="1" showErrorMessage="1" xr:uid="{00000000-0002-0000-0400-000001000000}">
          <x14:formula1>
            <xm:f>'5.1.4 Exchange Rates'!$C$24:$C$37</xm:f>
          </x14:formula1>
          <xm:sqref>G16:G23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84"/>
  <sheetViews>
    <sheetView view="pageBreakPreview" topLeftCell="A25" zoomScale="80" zoomScaleNormal="90" zoomScaleSheetLayoutView="80" workbookViewId="0">
      <selection activeCell="B49" sqref="B49"/>
    </sheetView>
  </sheetViews>
  <sheetFormatPr defaultColWidth="9.1796875" defaultRowHeight="12.5" x14ac:dyDescent="0.25"/>
  <cols>
    <col min="1" max="1" width="20.81640625" style="273"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26953125" style="12" customWidth="1"/>
    <col min="8" max="8" width="14.7265625" style="12" customWidth="1"/>
    <col min="9" max="9" width="11.453125" style="12" customWidth="1"/>
    <col min="10" max="10" width="9.453125" style="12" bestFit="1" customWidth="1"/>
    <col min="11" max="11" width="10.453125" style="12" bestFit="1" customWidth="1"/>
    <col min="12" max="12" width="10.26953125" style="12" bestFit="1" customWidth="1"/>
    <col min="13" max="13" width="10" style="12" bestFit="1" customWidth="1"/>
    <col min="14" max="14" width="10.54296875" style="12" bestFit="1" customWidth="1"/>
    <col min="15" max="16" width="10.453125" style="12" bestFit="1" customWidth="1"/>
    <col min="17" max="17" width="10.26953125" style="12" bestFit="1" customWidth="1"/>
    <col min="18" max="18" width="10.1796875" style="12" bestFit="1" customWidth="1"/>
    <col min="19" max="19" width="10.26953125" style="12" bestFit="1" customWidth="1"/>
    <col min="20" max="20" width="10.453125" style="12" bestFit="1" customWidth="1"/>
    <col min="21" max="21" width="10.2695312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2695312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26953125" style="12" bestFit="1" customWidth="1"/>
    <col min="37" max="37" width="10" style="12" bestFit="1" customWidth="1"/>
    <col min="38" max="38" width="10.453125" style="12" bestFit="1" customWidth="1"/>
    <col min="39" max="39" width="10.26953125" style="12" bestFit="1" customWidth="1"/>
    <col min="40" max="40" width="9.81640625" style="12" bestFit="1" customWidth="1"/>
    <col min="41" max="41" width="10.26953125" style="12" bestFit="1" customWidth="1"/>
    <col min="42" max="42" width="10.453125" style="12" bestFit="1" customWidth="1"/>
    <col min="43" max="43" width="10.2695312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26953125" style="12" bestFit="1" customWidth="1"/>
    <col min="49" max="49" width="10" style="12" bestFit="1" customWidth="1"/>
    <col min="50" max="50" width="10.453125" style="12" bestFit="1" customWidth="1"/>
    <col min="51" max="51" width="10.26953125" style="12" bestFit="1" customWidth="1"/>
    <col min="52" max="52" width="9.81640625" style="12" bestFit="1" customWidth="1"/>
    <col min="53" max="53" width="10.26953125" style="12" bestFit="1" customWidth="1"/>
    <col min="54" max="54" width="10.453125" style="12" bestFit="1" customWidth="1"/>
    <col min="55" max="55" width="10.2695312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26953125" style="12" bestFit="1" customWidth="1"/>
    <col min="61" max="61" width="10" style="12" bestFit="1" customWidth="1"/>
    <col min="62" max="62" width="10.453125" style="12" bestFit="1" customWidth="1"/>
    <col min="63" max="63" width="10.26953125" style="12" bestFit="1" customWidth="1"/>
    <col min="64" max="64" width="9.7265625" style="12" bestFit="1" customWidth="1"/>
    <col min="65" max="16384" width="9.1796875" style="12"/>
  </cols>
  <sheetData>
    <row r="1" spans="1:45" s="6" customFormat="1" ht="15.5" x14ac:dyDescent="0.25">
      <c r="A1" s="455" t="s">
        <v>81</v>
      </c>
      <c r="B1" s="456"/>
      <c r="C1" s="363" t="str">
        <f>'Tender Cover Sheet'!C12</f>
        <v>E3093GXMPNTC</v>
      </c>
      <c r="D1" s="3"/>
      <c r="G1" s="35"/>
      <c r="I1" s="35"/>
      <c r="J1" s="10"/>
      <c r="K1" s="37"/>
      <c r="L1" s="7"/>
      <c r="N1" s="38"/>
      <c r="O1" s="7"/>
      <c r="P1" s="9"/>
    </row>
    <row r="2" spans="1:45" s="6" customFormat="1" ht="101.5" customHeight="1" x14ac:dyDescent="0.25">
      <c r="A2" s="455" t="s">
        <v>82</v>
      </c>
      <c r="B2" s="456"/>
      <c r="C2" s="364" t="str">
        <f>'Tender Cover Sheet'!C14</f>
        <v>The supply, delivery and off-loading of Ammonia Solution to various power stations on “an as and when” required basis for a period of 5 years</v>
      </c>
      <c r="G2" s="35"/>
      <c r="H2" s="8"/>
      <c r="I2" s="36"/>
      <c r="J2" s="11"/>
      <c r="K2" s="37"/>
      <c r="L2" s="7"/>
      <c r="N2" s="38"/>
      <c r="O2" s="7"/>
      <c r="P2" s="9"/>
    </row>
    <row r="3" spans="1:45" s="6" customFormat="1" ht="15.5" x14ac:dyDescent="0.25">
      <c r="A3" s="455" t="s">
        <v>83</v>
      </c>
      <c r="B3" s="456"/>
      <c r="C3" s="363">
        <f>'Tender Cover Sheet'!C16</f>
        <v>0</v>
      </c>
      <c r="G3" s="35"/>
      <c r="H3" s="8"/>
      <c r="I3" s="36"/>
      <c r="J3" s="11"/>
      <c r="K3" s="37"/>
      <c r="L3" s="7"/>
      <c r="N3" s="38"/>
      <c r="O3" s="7"/>
      <c r="P3" s="9"/>
    </row>
    <row r="4" spans="1:45" s="6" customFormat="1" ht="15.5" x14ac:dyDescent="0.25">
      <c r="A4" s="455" t="s">
        <v>87</v>
      </c>
      <c r="B4" s="456"/>
      <c r="C4" s="363" t="str">
        <f>'Read Me'!C4</f>
        <v>Main Offer Only</v>
      </c>
      <c r="G4" s="35"/>
      <c r="H4" s="8"/>
      <c r="I4" s="36"/>
      <c r="J4" s="11"/>
      <c r="K4" s="37"/>
      <c r="L4" s="7"/>
      <c r="N4" s="38"/>
      <c r="O4" s="7"/>
      <c r="P4" s="9"/>
    </row>
    <row r="5" spans="1:45" ht="15.5" x14ac:dyDescent="0.25">
      <c r="A5" s="216"/>
      <c r="B5" s="6"/>
      <c r="C5" s="39"/>
      <c r="N5" s="1"/>
      <c r="O5" s="1"/>
      <c r="P5" s="41"/>
      <c r="Q5" s="1"/>
    </row>
    <row r="6" spans="1:45" ht="48" customHeight="1" x14ac:dyDescent="0.25">
      <c r="A6" s="482" t="s">
        <v>244</v>
      </c>
      <c r="B6" s="482"/>
      <c r="C6" s="482"/>
      <c r="D6" s="482"/>
      <c r="E6" s="482"/>
      <c r="N6" s="1"/>
      <c r="O6" s="1"/>
      <c r="P6" s="1"/>
      <c r="Q6" s="41"/>
    </row>
    <row r="7" spans="1:45" ht="13.5" thickBot="1" x14ac:dyDescent="0.3">
      <c r="A7" s="264"/>
    </row>
    <row r="8" spans="1:45" ht="16" thickBot="1" x14ac:dyDescent="0.3">
      <c r="A8" s="265" t="s">
        <v>120</v>
      </c>
      <c r="B8" s="213" t="s">
        <v>118</v>
      </c>
      <c r="C8" s="214" t="s">
        <v>119</v>
      </c>
      <c r="D8" s="214"/>
      <c r="E8" s="215"/>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row>
    <row r="9" spans="1:45" ht="30.75" customHeight="1" thickBot="1" x14ac:dyDescent="0.3">
      <c r="A9" s="266">
        <v>1</v>
      </c>
      <c r="B9" s="380" t="s">
        <v>333</v>
      </c>
      <c r="C9" s="505" t="s">
        <v>335</v>
      </c>
      <c r="D9" s="505"/>
      <c r="E9" s="371"/>
      <c r="F9" s="491" t="s">
        <v>334</v>
      </c>
      <c r="G9" s="492"/>
      <c r="H9" s="493"/>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14" x14ac:dyDescent="0.25">
      <c r="A10" s="267">
        <v>2</v>
      </c>
      <c r="B10" s="101" t="s">
        <v>1</v>
      </c>
      <c r="C10" s="483" t="str">
        <f>B41</f>
        <v>Tenderer's description of Formula A</v>
      </c>
      <c r="D10" s="484"/>
      <c r="E10" s="485"/>
      <c r="F10" s="496" t="s">
        <v>93</v>
      </c>
      <c r="G10" s="497"/>
      <c r="H10" s="498"/>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4" x14ac:dyDescent="0.25">
      <c r="A11" s="267">
        <v>3</v>
      </c>
      <c r="B11" s="101" t="s">
        <v>2</v>
      </c>
      <c r="C11" s="483" t="str">
        <f>B52</f>
        <v>Tenderer's description of Formula B</v>
      </c>
      <c r="D11" s="484"/>
      <c r="E11" s="485"/>
      <c r="F11" s="499"/>
      <c r="G11" s="500"/>
      <c r="H11" s="501"/>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4" x14ac:dyDescent="0.25">
      <c r="A12" s="267">
        <v>4</v>
      </c>
      <c r="B12" s="101" t="s">
        <v>3</v>
      </c>
      <c r="C12" s="484" t="str">
        <f>B63</f>
        <v>Tenderer's description of Formula C</v>
      </c>
      <c r="D12" s="484"/>
      <c r="E12" s="485"/>
      <c r="F12" s="499"/>
      <c r="G12" s="500"/>
      <c r="H12" s="501"/>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4" x14ac:dyDescent="0.25">
      <c r="A13" s="267">
        <v>5</v>
      </c>
      <c r="B13" s="101" t="s">
        <v>4</v>
      </c>
      <c r="C13" s="484" t="str">
        <f>B74</f>
        <v>Tenderer's description of Formula D</v>
      </c>
      <c r="D13" s="484"/>
      <c r="E13" s="485"/>
      <c r="F13" s="499"/>
      <c r="G13" s="500"/>
      <c r="H13" s="501"/>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row>
    <row r="14" spans="1:45" ht="14" x14ac:dyDescent="0.25">
      <c r="A14" s="267">
        <v>6</v>
      </c>
      <c r="B14" s="101" t="s">
        <v>5</v>
      </c>
      <c r="C14" s="484" t="str">
        <f>B85</f>
        <v>Tenderer's description of Formula E</v>
      </c>
      <c r="D14" s="484"/>
      <c r="E14" s="485"/>
      <c r="F14" s="499"/>
      <c r="G14" s="500"/>
      <c r="H14" s="50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14" x14ac:dyDescent="0.25">
      <c r="A15" s="267">
        <v>7</v>
      </c>
      <c r="B15" s="101" t="s">
        <v>6</v>
      </c>
      <c r="C15" s="484" t="str">
        <f>B96</f>
        <v>Tenderer's description of Formula F</v>
      </c>
      <c r="D15" s="484"/>
      <c r="E15" s="485"/>
      <c r="F15" s="499"/>
      <c r="G15" s="500"/>
      <c r="H15" s="501"/>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ht="14" x14ac:dyDescent="0.25">
      <c r="A16" s="267">
        <v>8</v>
      </c>
      <c r="B16" s="101" t="s">
        <v>7</v>
      </c>
      <c r="C16" s="484" t="str">
        <f>B107</f>
        <v>Tenderer's description of Formula G</v>
      </c>
      <c r="D16" s="484"/>
      <c r="E16" s="485"/>
      <c r="F16" s="499"/>
      <c r="G16" s="500"/>
      <c r="H16" s="501"/>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1:45" ht="14" x14ac:dyDescent="0.25">
      <c r="A17" s="267">
        <v>9</v>
      </c>
      <c r="B17" s="101" t="s">
        <v>8</v>
      </c>
      <c r="C17" s="484" t="str">
        <f>B118</f>
        <v>Tenderer's description of Formula H</v>
      </c>
      <c r="D17" s="484"/>
      <c r="E17" s="485"/>
      <c r="F17" s="499"/>
      <c r="G17" s="500"/>
      <c r="H17" s="501"/>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ht="14" x14ac:dyDescent="0.25">
      <c r="A18" s="267">
        <v>10</v>
      </c>
      <c r="B18" s="101" t="s">
        <v>9</v>
      </c>
      <c r="C18" s="484" t="str">
        <f>B129</f>
        <v>Tenderer's description of Formula I</v>
      </c>
      <c r="D18" s="484"/>
      <c r="E18" s="485"/>
      <c r="F18" s="499"/>
      <c r="G18" s="500"/>
      <c r="H18" s="501"/>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ht="14.5" thickBot="1" x14ac:dyDescent="0.3">
      <c r="A19" s="268">
        <v>11</v>
      </c>
      <c r="B19" s="102" t="s">
        <v>10</v>
      </c>
      <c r="C19" s="494" t="str">
        <f>B140</f>
        <v>Tenderer's description of Formula J</v>
      </c>
      <c r="D19" s="494"/>
      <c r="E19" s="495"/>
      <c r="F19" s="502"/>
      <c r="G19" s="503"/>
      <c r="H19" s="50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13" x14ac:dyDescent="0.25">
      <c r="A20" s="264"/>
      <c r="B20" s="84"/>
      <c r="C20" s="84"/>
      <c r="D20" s="8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row>
    <row r="21" spans="1:45" ht="54" x14ac:dyDescent="0.4">
      <c r="A21" s="269" t="s">
        <v>127</v>
      </c>
      <c r="B21" s="100"/>
      <c r="C21" s="84"/>
      <c r="D21" s="8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row>
    <row r="22" spans="1:45" ht="36.75" customHeight="1" x14ac:dyDescent="0.3">
      <c r="A22" s="270">
        <v>1</v>
      </c>
      <c r="B22" s="506" t="s">
        <v>249</v>
      </c>
      <c r="C22" s="507"/>
      <c r="D22" s="507"/>
      <c r="E22" s="507"/>
      <c r="F22" s="507"/>
      <c r="G22" s="508"/>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row>
    <row r="23" spans="1:45" ht="14" x14ac:dyDescent="0.3">
      <c r="A23" s="270">
        <v>2</v>
      </c>
      <c r="B23" s="509" t="s">
        <v>248</v>
      </c>
      <c r="C23" s="510"/>
      <c r="D23" s="510"/>
      <c r="E23" s="510"/>
      <c r="F23" s="510"/>
      <c r="G23" s="510"/>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row r="24" spans="1:45" ht="14" x14ac:dyDescent="0.3">
      <c r="A24" s="271"/>
      <c r="B24" s="372"/>
      <c r="C24" s="84"/>
      <c r="D24" s="8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row>
    <row r="25" spans="1:45" ht="18" customHeight="1" x14ac:dyDescent="0.25">
      <c r="A25" s="211" t="s">
        <v>11</v>
      </c>
      <c r="B25" s="15"/>
      <c r="C25" s="15"/>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5" s="6" customFormat="1" ht="15" customHeight="1" x14ac:dyDescent="0.25">
      <c r="A26" s="263">
        <v>1</v>
      </c>
      <c r="B26" s="481" t="s">
        <v>94</v>
      </c>
      <c r="C26" s="481"/>
      <c r="D26" s="481"/>
      <c r="E26" s="481"/>
      <c r="F26" s="481"/>
      <c r="G26" s="481"/>
    </row>
    <row r="27" spans="1:45" s="6" customFormat="1" ht="48" customHeight="1" x14ac:dyDescent="0.25">
      <c r="A27" s="263">
        <v>2</v>
      </c>
      <c r="B27" s="481" t="s">
        <v>95</v>
      </c>
      <c r="C27" s="481"/>
      <c r="D27" s="481"/>
      <c r="E27" s="481"/>
      <c r="F27" s="481"/>
      <c r="G27" s="481"/>
      <c r="H27" s="68"/>
      <c r="I27" s="68"/>
    </row>
    <row r="28" spans="1:45" s="6" customFormat="1" ht="72.75" customHeight="1" x14ac:dyDescent="0.25">
      <c r="A28" s="272">
        <v>3</v>
      </c>
      <c r="B28" s="481" t="s">
        <v>342</v>
      </c>
      <c r="C28" s="481"/>
      <c r="D28" s="481"/>
      <c r="E28" s="481"/>
      <c r="F28" s="481"/>
      <c r="G28" s="481"/>
    </row>
    <row r="29" spans="1:45" s="6" customFormat="1" ht="80.25" customHeight="1" x14ac:dyDescent="0.25">
      <c r="A29" s="272">
        <v>4</v>
      </c>
      <c r="B29" s="481" t="s">
        <v>331</v>
      </c>
      <c r="C29" s="481"/>
      <c r="D29" s="481"/>
      <c r="E29" s="481"/>
      <c r="F29" s="481"/>
      <c r="G29" s="481"/>
      <c r="H29" s="381"/>
    </row>
    <row r="30" spans="1:45" s="6" customFormat="1" ht="51" customHeight="1" x14ac:dyDescent="0.25">
      <c r="A30" s="272">
        <v>5</v>
      </c>
      <c r="B30" s="481" t="s">
        <v>255</v>
      </c>
      <c r="C30" s="481"/>
      <c r="D30" s="481"/>
      <c r="E30" s="481"/>
      <c r="F30" s="481"/>
      <c r="G30" s="481"/>
    </row>
    <row r="31" spans="1:45" s="6" customFormat="1" ht="51" customHeight="1" x14ac:dyDescent="0.25">
      <c r="A31" s="272">
        <v>6</v>
      </c>
      <c r="B31" s="481" t="s">
        <v>256</v>
      </c>
      <c r="C31" s="481"/>
      <c r="D31" s="481"/>
      <c r="E31" s="481"/>
      <c r="F31" s="481"/>
      <c r="G31" s="481"/>
    </row>
    <row r="32" spans="1:45" ht="64.5" customHeight="1" x14ac:dyDescent="0.25">
      <c r="A32" s="211" t="s">
        <v>111</v>
      </c>
      <c r="B32" s="373"/>
      <c r="C32" s="15"/>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75" s="87" customFormat="1" ht="63" customHeight="1" x14ac:dyDescent="0.35">
      <c r="A33" s="263">
        <v>1</v>
      </c>
      <c r="B33" s="489" t="s">
        <v>124</v>
      </c>
      <c r="C33" s="489"/>
      <c r="D33" s="489"/>
      <c r="E33" s="489"/>
      <c r="F33" s="489"/>
      <c r="G33" s="489"/>
      <c r="H33" s="85"/>
      <c r="I33" s="85"/>
      <c r="J33" s="85"/>
      <c r="K33" s="85"/>
      <c r="L33" s="85"/>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row>
    <row r="34" spans="1:75" s="87" customFormat="1" ht="51.75" customHeight="1" x14ac:dyDescent="0.35">
      <c r="A34" s="263">
        <v>2</v>
      </c>
      <c r="B34" s="489" t="s">
        <v>125</v>
      </c>
      <c r="C34" s="489"/>
      <c r="D34" s="489"/>
      <c r="E34" s="489"/>
      <c r="F34" s="489"/>
      <c r="G34" s="489"/>
      <c r="H34" s="85"/>
      <c r="I34" s="85"/>
      <c r="J34" s="85"/>
      <c r="K34" s="85"/>
      <c r="L34" s="85"/>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row>
    <row r="35" spans="1:75" s="87" customFormat="1" ht="66" customHeight="1" x14ac:dyDescent="0.35">
      <c r="A35" s="112">
        <v>3</v>
      </c>
      <c r="B35" s="488" t="s">
        <v>121</v>
      </c>
      <c r="C35" s="488"/>
      <c r="D35" s="488"/>
      <c r="E35" s="488"/>
      <c r="F35" s="488"/>
      <c r="G35" s="488"/>
      <c r="H35" s="85"/>
      <c r="I35" s="85"/>
      <c r="J35" s="85"/>
      <c r="K35" s="85"/>
      <c r="L35" s="85"/>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row>
    <row r="36" spans="1:75" s="87" customFormat="1" ht="87.75" customHeight="1" x14ac:dyDescent="0.35">
      <c r="A36" s="263">
        <v>4</v>
      </c>
      <c r="B36" s="489" t="s">
        <v>129</v>
      </c>
      <c r="C36" s="489"/>
      <c r="D36" s="489"/>
      <c r="E36" s="489"/>
      <c r="F36" s="489"/>
      <c r="G36" s="489"/>
      <c r="H36" s="85"/>
      <c r="I36" s="85"/>
      <c r="J36" s="85"/>
      <c r="K36" s="85"/>
      <c r="L36" s="85"/>
      <c r="M36" s="86" t="s">
        <v>77</v>
      </c>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row>
    <row r="37" spans="1:75" s="87" customFormat="1" ht="42" customHeight="1" x14ac:dyDescent="0.35">
      <c r="A37" s="113">
        <v>5</v>
      </c>
      <c r="B37" s="490" t="s">
        <v>122</v>
      </c>
      <c r="C37" s="490"/>
      <c r="D37" s="490"/>
      <c r="E37" s="490"/>
      <c r="F37" s="490"/>
      <c r="G37" s="490"/>
      <c r="H37" s="85"/>
      <c r="I37" s="85"/>
      <c r="J37" s="85"/>
      <c r="K37" s="85"/>
      <c r="L37" s="85"/>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row>
    <row r="38" spans="1:75" s="87" customFormat="1" ht="14" x14ac:dyDescent="0.25">
      <c r="A38" s="88" t="s">
        <v>77</v>
      </c>
      <c r="B38" s="89" t="s">
        <v>77</v>
      </c>
      <c r="C38" s="90"/>
      <c r="D38" s="91"/>
      <c r="E38" s="91"/>
      <c r="F38" s="91"/>
      <c r="G38" s="91"/>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row>
    <row r="39" spans="1:75" ht="14" x14ac:dyDescent="0.25">
      <c r="C39" s="15"/>
      <c r="D39" s="15"/>
      <c r="E39" s="15"/>
      <c r="F39" s="15"/>
      <c r="G39" s="15"/>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row>
    <row r="40" spans="1:75" ht="13" x14ac:dyDescent="0.25">
      <c r="A40" s="48"/>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75" ht="34.15" customHeight="1" x14ac:dyDescent="0.25">
      <c r="A41" s="274" t="s">
        <v>97</v>
      </c>
      <c r="B41" s="486" t="s">
        <v>330</v>
      </c>
      <c r="C41" s="487"/>
      <c r="D41" s="487"/>
      <c r="E41" s="487"/>
      <c r="F41" s="487"/>
      <c r="G41" s="487"/>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4"/>
    </row>
    <row r="42" spans="1:75" ht="81" customHeight="1" x14ac:dyDescent="0.25">
      <c r="A42" s="93" t="s">
        <v>105</v>
      </c>
      <c r="B42" s="92" t="s">
        <v>110</v>
      </c>
      <c r="C42" s="93" t="s">
        <v>107</v>
      </c>
      <c r="D42" s="93" t="s">
        <v>341</v>
      </c>
      <c r="E42" s="92" t="s">
        <v>108</v>
      </c>
      <c r="F42" s="92" t="s">
        <v>116</v>
      </c>
      <c r="G42" s="93" t="s">
        <v>115</v>
      </c>
      <c r="H42" s="94" t="s">
        <v>117</v>
      </c>
      <c r="I42" s="379" t="s">
        <v>332</v>
      </c>
      <c r="J42" s="379" t="s">
        <v>332</v>
      </c>
      <c r="K42" s="379" t="s">
        <v>332</v>
      </c>
      <c r="L42" s="379" t="s">
        <v>332</v>
      </c>
      <c r="M42" s="379" t="s">
        <v>332</v>
      </c>
      <c r="N42" s="379" t="s">
        <v>332</v>
      </c>
      <c r="O42" s="379" t="s">
        <v>332</v>
      </c>
      <c r="P42" s="379" t="s">
        <v>332</v>
      </c>
      <c r="Q42" s="379" t="s">
        <v>332</v>
      </c>
      <c r="R42" s="379" t="s">
        <v>332</v>
      </c>
      <c r="S42" s="379" t="s">
        <v>332</v>
      </c>
      <c r="T42" s="379" t="s">
        <v>332</v>
      </c>
      <c r="U42" s="379" t="s">
        <v>332</v>
      </c>
      <c r="V42" s="379" t="s">
        <v>332</v>
      </c>
      <c r="W42" s="379" t="s">
        <v>332</v>
      </c>
      <c r="X42" s="379" t="s">
        <v>332</v>
      </c>
      <c r="Y42" s="379" t="s">
        <v>332</v>
      </c>
      <c r="Z42" s="379" t="s">
        <v>332</v>
      </c>
      <c r="AA42" s="379" t="s">
        <v>332</v>
      </c>
      <c r="AB42" s="379" t="s">
        <v>332</v>
      </c>
      <c r="AC42" s="379" t="s">
        <v>332</v>
      </c>
      <c r="AD42" s="379" t="s">
        <v>332</v>
      </c>
      <c r="AE42" s="379" t="s">
        <v>332</v>
      </c>
      <c r="AF42" s="379" t="s">
        <v>332</v>
      </c>
      <c r="AG42" s="379" t="s">
        <v>332</v>
      </c>
      <c r="AH42" s="379" t="s">
        <v>332</v>
      </c>
      <c r="AI42" s="379" t="s">
        <v>332</v>
      </c>
      <c r="AJ42" s="379" t="s">
        <v>332</v>
      </c>
      <c r="AK42" s="379" t="s">
        <v>332</v>
      </c>
      <c r="AL42" s="379" t="s">
        <v>332</v>
      </c>
      <c r="AM42" s="379" t="s">
        <v>332</v>
      </c>
      <c r="AN42" s="379" t="s">
        <v>332</v>
      </c>
      <c r="AO42" s="379" t="s">
        <v>332</v>
      </c>
      <c r="AP42" s="379" t="s">
        <v>332</v>
      </c>
      <c r="AQ42" s="379" t="s">
        <v>332</v>
      </c>
      <c r="AR42" s="379" t="s">
        <v>332</v>
      </c>
      <c r="AS42" s="379" t="s">
        <v>332</v>
      </c>
      <c r="AT42" s="379" t="s">
        <v>332</v>
      </c>
      <c r="AU42" s="379" t="s">
        <v>332</v>
      </c>
      <c r="AV42" s="379" t="s">
        <v>332</v>
      </c>
      <c r="AW42" s="379" t="s">
        <v>332</v>
      </c>
      <c r="AX42" s="379" t="s">
        <v>332</v>
      </c>
      <c r="AY42" s="379" t="s">
        <v>332</v>
      </c>
      <c r="AZ42" s="379" t="s">
        <v>332</v>
      </c>
      <c r="BA42" s="379" t="s">
        <v>332</v>
      </c>
      <c r="BB42" s="379" t="s">
        <v>332</v>
      </c>
      <c r="BC42" s="379" t="s">
        <v>332</v>
      </c>
      <c r="BD42" s="379" t="s">
        <v>332</v>
      </c>
      <c r="BE42" s="379" t="s">
        <v>332</v>
      </c>
      <c r="BF42" s="379" t="s">
        <v>332</v>
      </c>
      <c r="BG42" s="379" t="s">
        <v>332</v>
      </c>
      <c r="BH42" s="379" t="s">
        <v>332</v>
      </c>
      <c r="BI42" s="379" t="s">
        <v>332</v>
      </c>
      <c r="BJ42" s="379" t="s">
        <v>332</v>
      </c>
      <c r="BK42" s="379" t="s">
        <v>332</v>
      </c>
      <c r="BL42" s="379" t="s">
        <v>332</v>
      </c>
      <c r="BM42" s="379" t="s">
        <v>332</v>
      </c>
      <c r="BN42" s="379" t="s">
        <v>332</v>
      </c>
      <c r="BO42" s="379" t="s">
        <v>332</v>
      </c>
      <c r="BP42" s="45"/>
      <c r="BQ42" s="45"/>
      <c r="BR42" s="45"/>
      <c r="BS42" s="45"/>
      <c r="BT42" s="45"/>
      <c r="BU42" s="45"/>
      <c r="BV42" s="45"/>
      <c r="BW42" s="45"/>
    </row>
    <row r="43" spans="1:75" x14ac:dyDescent="0.25">
      <c r="A43" s="275" t="s">
        <v>17</v>
      </c>
      <c r="B43" s="261"/>
      <c r="C43" s="59"/>
      <c r="D43" s="59"/>
      <c r="E43" s="60"/>
      <c r="F43" s="61"/>
      <c r="G43" s="62"/>
      <c r="H43" s="64"/>
      <c r="I43" s="55"/>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8"/>
      <c r="BQ43" s="58"/>
      <c r="BR43" s="58"/>
      <c r="BS43" s="58"/>
      <c r="BT43" s="58"/>
      <c r="BU43" s="58"/>
      <c r="BV43" s="58"/>
      <c r="BW43" s="58"/>
    </row>
    <row r="44" spans="1:75" x14ac:dyDescent="0.25">
      <c r="A44" s="275" t="s">
        <v>18</v>
      </c>
      <c r="B44" s="259"/>
      <c r="C44" s="63"/>
      <c r="D44" s="59"/>
      <c r="E44" s="60"/>
      <c r="F44" s="61"/>
      <c r="G44" s="62"/>
      <c r="H44" s="64"/>
      <c r="I44" s="55"/>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8"/>
      <c r="BQ44" s="58"/>
      <c r="BR44" s="58"/>
      <c r="BS44" s="58"/>
      <c r="BT44" s="58"/>
      <c r="BU44" s="58"/>
      <c r="BV44" s="58"/>
      <c r="BW44" s="58"/>
    </row>
    <row r="45" spans="1:75" x14ac:dyDescent="0.25">
      <c r="A45" s="275" t="s">
        <v>19</v>
      </c>
      <c r="B45" s="259"/>
      <c r="C45" s="63"/>
      <c r="D45" s="59"/>
      <c r="E45" s="60"/>
      <c r="F45" s="61"/>
      <c r="G45" s="62"/>
      <c r="H45" s="64"/>
      <c r="I45" s="55"/>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8"/>
      <c r="BQ45" s="58"/>
      <c r="BR45" s="58"/>
      <c r="BS45" s="58"/>
      <c r="BT45" s="58"/>
      <c r="BU45" s="58"/>
      <c r="BV45" s="58"/>
      <c r="BW45" s="58"/>
    </row>
    <row r="46" spans="1:75" x14ac:dyDescent="0.25">
      <c r="A46" s="275" t="s">
        <v>20</v>
      </c>
      <c r="B46" s="259" t="s">
        <v>77</v>
      </c>
      <c r="C46" s="56"/>
      <c r="D46" s="56"/>
      <c r="E46" s="56"/>
      <c r="F46" s="57"/>
      <c r="G46" s="57"/>
      <c r="H46" s="56"/>
      <c r="I46" s="55"/>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8"/>
      <c r="BQ46" s="58"/>
      <c r="BR46" s="58"/>
      <c r="BS46" s="58"/>
      <c r="BT46" s="58"/>
      <c r="BU46" s="58"/>
      <c r="BV46" s="58"/>
      <c r="BW46" s="58"/>
    </row>
    <row r="47" spans="1:75" x14ac:dyDescent="0.25">
      <c r="A47" s="275" t="s">
        <v>21</v>
      </c>
      <c r="B47" s="259"/>
      <c r="C47" s="56"/>
      <c r="D47" s="56"/>
      <c r="E47" s="56"/>
      <c r="F47" s="57"/>
      <c r="G47" s="57"/>
      <c r="H47" s="56"/>
      <c r="I47" s="55"/>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8"/>
      <c r="BQ47" s="58"/>
      <c r="BR47" s="58"/>
      <c r="BS47" s="58"/>
      <c r="BT47" s="58"/>
      <c r="BU47" s="58"/>
      <c r="BV47" s="58"/>
      <c r="BW47" s="58"/>
    </row>
    <row r="48" spans="1:75" ht="13" x14ac:dyDescent="0.25">
      <c r="A48" s="275" t="s">
        <v>22</v>
      </c>
      <c r="B48" s="260">
        <v>0.15</v>
      </c>
      <c r="C48" s="51" t="s">
        <v>106</v>
      </c>
      <c r="D48" s="16"/>
      <c r="E48" s="17"/>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row>
    <row r="49" spans="1:67" ht="13" x14ac:dyDescent="0.25">
      <c r="A49" s="276"/>
      <c r="B49" s="260">
        <f>SUM(B43:B48)</f>
        <v>0.15</v>
      </c>
      <c r="C49" s="18" t="s">
        <v>0</v>
      </c>
      <c r="D49" s="280" t="s">
        <v>252</v>
      </c>
      <c r="E49" s="280"/>
      <c r="F49" s="280"/>
      <c r="G49" s="280"/>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7" x14ac:dyDescent="0.25">
      <c r="A50" s="262"/>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1:67" ht="13" x14ac:dyDescent="0.25">
      <c r="A51" s="48"/>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1:67" ht="42.65" customHeight="1" x14ac:dyDescent="0.25">
      <c r="A52" s="274" t="s">
        <v>96</v>
      </c>
      <c r="B52" s="486" t="s">
        <v>329</v>
      </c>
      <c r="C52" s="487"/>
      <c r="D52" s="487"/>
      <c r="E52" s="487"/>
      <c r="F52" s="487"/>
      <c r="G52" s="487"/>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4"/>
    </row>
    <row r="53" spans="1:67" ht="78.75" customHeight="1" x14ac:dyDescent="0.25">
      <c r="A53" s="93" t="s">
        <v>105</v>
      </c>
      <c r="B53" s="92" t="s">
        <v>110</v>
      </c>
      <c r="C53" s="93" t="s">
        <v>107</v>
      </c>
      <c r="D53" s="93" t="s">
        <v>341</v>
      </c>
      <c r="E53" s="92" t="s">
        <v>108</v>
      </c>
      <c r="F53" s="92" t="s">
        <v>116</v>
      </c>
      <c r="G53" s="93" t="s">
        <v>115</v>
      </c>
      <c r="H53" s="94" t="s">
        <v>109</v>
      </c>
      <c r="I53" s="379" t="s">
        <v>332</v>
      </c>
      <c r="J53" s="379" t="s">
        <v>332</v>
      </c>
      <c r="K53" s="379" t="s">
        <v>332</v>
      </c>
      <c r="L53" s="379" t="s">
        <v>332</v>
      </c>
      <c r="M53" s="379" t="s">
        <v>332</v>
      </c>
      <c r="N53" s="379" t="s">
        <v>332</v>
      </c>
      <c r="O53" s="379" t="s">
        <v>332</v>
      </c>
      <c r="P53" s="379" t="s">
        <v>332</v>
      </c>
      <c r="Q53" s="379" t="s">
        <v>332</v>
      </c>
      <c r="R53" s="379" t="s">
        <v>332</v>
      </c>
      <c r="S53" s="379" t="s">
        <v>332</v>
      </c>
      <c r="T53" s="379" t="s">
        <v>332</v>
      </c>
      <c r="U53" s="379" t="s">
        <v>332</v>
      </c>
      <c r="V53" s="379" t="s">
        <v>332</v>
      </c>
      <c r="W53" s="379" t="s">
        <v>332</v>
      </c>
      <c r="X53" s="379" t="s">
        <v>332</v>
      </c>
      <c r="Y53" s="379" t="s">
        <v>332</v>
      </c>
      <c r="Z53" s="379" t="s">
        <v>332</v>
      </c>
      <c r="AA53" s="379" t="s">
        <v>332</v>
      </c>
      <c r="AB53" s="379" t="s">
        <v>332</v>
      </c>
      <c r="AC53" s="379" t="s">
        <v>332</v>
      </c>
      <c r="AD53" s="379" t="s">
        <v>332</v>
      </c>
      <c r="AE53" s="379" t="s">
        <v>332</v>
      </c>
      <c r="AF53" s="379" t="s">
        <v>332</v>
      </c>
      <c r="AG53" s="379" t="s">
        <v>332</v>
      </c>
      <c r="AH53" s="379" t="s">
        <v>332</v>
      </c>
      <c r="AI53" s="379" t="s">
        <v>332</v>
      </c>
      <c r="AJ53" s="379" t="s">
        <v>332</v>
      </c>
      <c r="AK53" s="379" t="s">
        <v>332</v>
      </c>
      <c r="AL53" s="379" t="s">
        <v>332</v>
      </c>
      <c r="AM53" s="379" t="s">
        <v>332</v>
      </c>
      <c r="AN53" s="379" t="s">
        <v>332</v>
      </c>
      <c r="AO53" s="379" t="s">
        <v>332</v>
      </c>
      <c r="AP53" s="379" t="s">
        <v>332</v>
      </c>
      <c r="AQ53" s="379" t="s">
        <v>332</v>
      </c>
      <c r="AR53" s="379" t="s">
        <v>332</v>
      </c>
      <c r="AS53" s="379" t="s">
        <v>332</v>
      </c>
      <c r="AT53" s="379" t="s">
        <v>332</v>
      </c>
      <c r="AU53" s="379" t="s">
        <v>332</v>
      </c>
      <c r="AV53" s="379" t="s">
        <v>332</v>
      </c>
      <c r="AW53" s="379" t="s">
        <v>332</v>
      </c>
      <c r="AX53" s="379" t="s">
        <v>332</v>
      </c>
      <c r="AY53" s="379" t="s">
        <v>332</v>
      </c>
      <c r="AZ53" s="379" t="s">
        <v>332</v>
      </c>
      <c r="BA53" s="379" t="s">
        <v>332</v>
      </c>
      <c r="BB53" s="379" t="s">
        <v>332</v>
      </c>
      <c r="BC53" s="379" t="s">
        <v>332</v>
      </c>
      <c r="BD53" s="379" t="s">
        <v>332</v>
      </c>
      <c r="BE53" s="379" t="s">
        <v>332</v>
      </c>
      <c r="BF53" s="379" t="s">
        <v>332</v>
      </c>
      <c r="BG53" s="379" t="s">
        <v>332</v>
      </c>
      <c r="BH53" s="379" t="s">
        <v>332</v>
      </c>
      <c r="BI53" s="379" t="s">
        <v>332</v>
      </c>
      <c r="BJ53" s="379" t="s">
        <v>332</v>
      </c>
      <c r="BK53" s="379" t="s">
        <v>332</v>
      </c>
      <c r="BL53" s="379" t="s">
        <v>332</v>
      </c>
      <c r="BM53" s="379" t="s">
        <v>332</v>
      </c>
      <c r="BN53" s="379" t="s">
        <v>332</v>
      </c>
      <c r="BO53" s="379" t="s">
        <v>332</v>
      </c>
    </row>
    <row r="54" spans="1:67" x14ac:dyDescent="0.25">
      <c r="A54" s="275" t="s">
        <v>23</v>
      </c>
      <c r="B54" s="261"/>
      <c r="C54" s="59"/>
      <c r="D54" s="59"/>
      <c r="E54" s="59"/>
      <c r="F54" s="61"/>
      <c r="G54" s="62"/>
      <c r="H54" s="64"/>
      <c r="I54" s="55"/>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row>
    <row r="55" spans="1:67" x14ac:dyDescent="0.25">
      <c r="A55" s="275" t="s">
        <v>24</v>
      </c>
      <c r="B55" s="259" t="s">
        <v>77</v>
      </c>
      <c r="C55" s="63"/>
      <c r="D55" s="59"/>
      <c r="E55" s="59"/>
      <c r="F55" s="61"/>
      <c r="G55" s="62"/>
      <c r="H55" s="64"/>
      <c r="I55" s="55"/>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row>
    <row r="56" spans="1:67" x14ac:dyDescent="0.25">
      <c r="A56" s="275" t="s">
        <v>25</v>
      </c>
      <c r="B56" s="259"/>
      <c r="C56" s="63"/>
      <c r="D56" s="59"/>
      <c r="E56" s="59"/>
      <c r="F56" s="61"/>
      <c r="G56" s="62"/>
      <c r="H56" s="64"/>
      <c r="I56" s="55"/>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row>
    <row r="57" spans="1:67" x14ac:dyDescent="0.25">
      <c r="A57" s="275" t="s">
        <v>26</v>
      </c>
      <c r="B57" s="259" t="s">
        <v>77</v>
      </c>
      <c r="C57" s="56"/>
      <c r="D57" s="56"/>
      <c r="E57" s="56"/>
      <c r="F57" s="57"/>
      <c r="G57" s="57"/>
      <c r="H57" s="56"/>
      <c r="I57" s="55"/>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row>
    <row r="58" spans="1:67" x14ac:dyDescent="0.25">
      <c r="A58" s="275" t="s">
        <v>27</v>
      </c>
      <c r="B58" s="259" t="s">
        <v>77</v>
      </c>
      <c r="C58" s="56"/>
      <c r="D58" s="56"/>
      <c r="E58" s="56"/>
      <c r="F58" s="57"/>
      <c r="G58" s="57"/>
      <c r="H58" s="56"/>
      <c r="I58" s="55"/>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row>
    <row r="59" spans="1:67" ht="13" x14ac:dyDescent="0.25">
      <c r="A59" s="275" t="s">
        <v>28</v>
      </c>
      <c r="B59" s="260">
        <v>0.15</v>
      </c>
      <c r="C59" s="51" t="s">
        <v>106</v>
      </c>
      <c r="D59" s="16"/>
      <c r="E59" s="17"/>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row>
    <row r="60" spans="1:67" ht="13" x14ac:dyDescent="0.25">
      <c r="A60" s="276"/>
      <c r="B60" s="260">
        <f>SUM(B54:B59)</f>
        <v>0.15</v>
      </c>
      <c r="C60" s="18" t="s">
        <v>0</v>
      </c>
      <c r="D60" s="280" t="s">
        <v>252</v>
      </c>
      <c r="E60" s="280"/>
      <c r="F60" s="280"/>
      <c r="G60" s="280"/>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1:67" x14ac:dyDescent="0.25">
      <c r="A61" s="262"/>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1:67" ht="13" x14ac:dyDescent="0.25">
      <c r="A62" s="48"/>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1:67" ht="31.15" customHeight="1" x14ac:dyDescent="0.25">
      <c r="A63" s="274" t="s">
        <v>236</v>
      </c>
      <c r="B63" s="486" t="s">
        <v>328</v>
      </c>
      <c r="C63" s="487"/>
      <c r="D63" s="487"/>
      <c r="E63" s="487"/>
      <c r="F63" s="487"/>
      <c r="G63" s="487"/>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4"/>
    </row>
    <row r="64" spans="1:67" ht="82.5" customHeight="1" x14ac:dyDescent="0.25">
      <c r="A64" s="93" t="s">
        <v>105</v>
      </c>
      <c r="B64" s="92" t="s">
        <v>110</v>
      </c>
      <c r="C64" s="93" t="s">
        <v>107</v>
      </c>
      <c r="D64" s="93" t="s">
        <v>341</v>
      </c>
      <c r="E64" s="92" t="s">
        <v>108</v>
      </c>
      <c r="F64" s="92" t="s">
        <v>116</v>
      </c>
      <c r="G64" s="93" t="s">
        <v>115</v>
      </c>
      <c r="H64" s="94" t="s">
        <v>109</v>
      </c>
      <c r="I64" s="379" t="s">
        <v>332</v>
      </c>
      <c r="J64" s="379" t="s">
        <v>332</v>
      </c>
      <c r="K64" s="379" t="s">
        <v>332</v>
      </c>
      <c r="L64" s="379" t="s">
        <v>332</v>
      </c>
      <c r="M64" s="379" t="s">
        <v>332</v>
      </c>
      <c r="N64" s="379" t="s">
        <v>332</v>
      </c>
      <c r="O64" s="379" t="s">
        <v>332</v>
      </c>
      <c r="P64" s="379" t="s">
        <v>332</v>
      </c>
      <c r="Q64" s="379" t="s">
        <v>332</v>
      </c>
      <c r="R64" s="379" t="s">
        <v>332</v>
      </c>
      <c r="S64" s="379" t="s">
        <v>332</v>
      </c>
      <c r="T64" s="379" t="s">
        <v>332</v>
      </c>
      <c r="U64" s="379" t="s">
        <v>332</v>
      </c>
      <c r="V64" s="379" t="s">
        <v>332</v>
      </c>
      <c r="W64" s="379" t="s">
        <v>332</v>
      </c>
      <c r="X64" s="379" t="s">
        <v>332</v>
      </c>
      <c r="Y64" s="379" t="s">
        <v>332</v>
      </c>
      <c r="Z64" s="379" t="s">
        <v>332</v>
      </c>
      <c r="AA64" s="379" t="s">
        <v>332</v>
      </c>
      <c r="AB64" s="379" t="s">
        <v>332</v>
      </c>
      <c r="AC64" s="379" t="s">
        <v>332</v>
      </c>
      <c r="AD64" s="379" t="s">
        <v>332</v>
      </c>
      <c r="AE64" s="379" t="s">
        <v>332</v>
      </c>
      <c r="AF64" s="379" t="s">
        <v>332</v>
      </c>
      <c r="AG64" s="379" t="s">
        <v>332</v>
      </c>
      <c r="AH64" s="379" t="s">
        <v>332</v>
      </c>
      <c r="AI64" s="379" t="s">
        <v>332</v>
      </c>
      <c r="AJ64" s="379" t="s">
        <v>332</v>
      </c>
      <c r="AK64" s="379" t="s">
        <v>332</v>
      </c>
      <c r="AL64" s="379" t="s">
        <v>332</v>
      </c>
      <c r="AM64" s="379" t="s">
        <v>332</v>
      </c>
      <c r="AN64" s="379" t="s">
        <v>332</v>
      </c>
      <c r="AO64" s="379" t="s">
        <v>332</v>
      </c>
      <c r="AP64" s="379" t="s">
        <v>332</v>
      </c>
      <c r="AQ64" s="379" t="s">
        <v>332</v>
      </c>
      <c r="AR64" s="379" t="s">
        <v>332</v>
      </c>
      <c r="AS64" s="379" t="s">
        <v>332</v>
      </c>
      <c r="AT64" s="379" t="s">
        <v>332</v>
      </c>
      <c r="AU64" s="379" t="s">
        <v>332</v>
      </c>
      <c r="AV64" s="379" t="s">
        <v>332</v>
      </c>
      <c r="AW64" s="379" t="s">
        <v>332</v>
      </c>
      <c r="AX64" s="379" t="s">
        <v>332</v>
      </c>
      <c r="AY64" s="379" t="s">
        <v>332</v>
      </c>
      <c r="AZ64" s="379" t="s">
        <v>332</v>
      </c>
      <c r="BA64" s="379" t="s">
        <v>332</v>
      </c>
      <c r="BB64" s="379" t="s">
        <v>332</v>
      </c>
      <c r="BC64" s="379" t="s">
        <v>332</v>
      </c>
      <c r="BD64" s="379" t="s">
        <v>332</v>
      </c>
      <c r="BE64" s="379" t="s">
        <v>332</v>
      </c>
      <c r="BF64" s="379" t="s">
        <v>332</v>
      </c>
      <c r="BG64" s="379" t="s">
        <v>332</v>
      </c>
      <c r="BH64" s="379" t="s">
        <v>332</v>
      </c>
      <c r="BI64" s="379" t="s">
        <v>332</v>
      </c>
      <c r="BJ64" s="379" t="s">
        <v>332</v>
      </c>
      <c r="BK64" s="379" t="s">
        <v>332</v>
      </c>
      <c r="BL64" s="379" t="s">
        <v>332</v>
      </c>
      <c r="BM64" s="379" t="s">
        <v>332</v>
      </c>
      <c r="BN64" s="379" t="s">
        <v>332</v>
      </c>
      <c r="BO64" s="379" t="s">
        <v>332</v>
      </c>
    </row>
    <row r="65" spans="1:74" x14ac:dyDescent="0.25">
      <c r="A65" s="275" t="s">
        <v>29</v>
      </c>
      <c r="B65" s="261"/>
      <c r="C65" s="59"/>
      <c r="D65" s="59"/>
      <c r="E65" s="60"/>
      <c r="F65" s="61" t="s">
        <v>77</v>
      </c>
      <c r="G65" s="62" t="s">
        <v>77</v>
      </c>
      <c r="H65" s="64" t="s">
        <v>77</v>
      </c>
      <c r="I65" s="55"/>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8"/>
      <c r="BQ65" s="58"/>
      <c r="BR65" s="58"/>
      <c r="BS65" s="58"/>
      <c r="BT65" s="58"/>
      <c r="BU65" s="58"/>
      <c r="BV65" s="58"/>
    </row>
    <row r="66" spans="1:74" x14ac:dyDescent="0.25">
      <c r="A66" s="275" t="s">
        <v>30</v>
      </c>
      <c r="B66" s="259" t="s">
        <v>77</v>
      </c>
      <c r="C66" s="56"/>
      <c r="D66" s="56"/>
      <c r="E66" s="56"/>
      <c r="F66" s="57"/>
      <c r="G66" s="57"/>
      <c r="H66" s="56"/>
      <c r="I66" s="55"/>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8"/>
      <c r="BQ66" s="58"/>
      <c r="BR66" s="58"/>
      <c r="BS66" s="58"/>
      <c r="BT66" s="58"/>
      <c r="BU66" s="58"/>
      <c r="BV66" s="58"/>
    </row>
    <row r="67" spans="1:74" x14ac:dyDescent="0.25">
      <c r="A67" s="275" t="s">
        <v>31</v>
      </c>
      <c r="B67" s="259"/>
      <c r="C67" s="56"/>
      <c r="D67" s="56"/>
      <c r="E67" s="56"/>
      <c r="F67" s="57"/>
      <c r="G67" s="57"/>
      <c r="H67" s="56"/>
      <c r="I67" s="55"/>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8"/>
      <c r="BQ67" s="58"/>
      <c r="BR67" s="58"/>
      <c r="BS67" s="58"/>
      <c r="BT67" s="58"/>
      <c r="BU67" s="58"/>
      <c r="BV67" s="58"/>
    </row>
    <row r="68" spans="1:74" x14ac:dyDescent="0.25">
      <c r="A68" s="275" t="s">
        <v>32</v>
      </c>
      <c r="B68" s="259" t="s">
        <v>77</v>
      </c>
      <c r="C68" s="56"/>
      <c r="D68" s="56"/>
      <c r="E68" s="56"/>
      <c r="F68" s="57"/>
      <c r="G68" s="57"/>
      <c r="H68" s="56"/>
      <c r="I68" s="55"/>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8"/>
      <c r="BQ68" s="58"/>
      <c r="BR68" s="58"/>
      <c r="BS68" s="58"/>
      <c r="BT68" s="58"/>
      <c r="BU68" s="58"/>
      <c r="BV68" s="58"/>
    </row>
    <row r="69" spans="1:74" x14ac:dyDescent="0.25">
      <c r="A69" s="275" t="s">
        <v>33</v>
      </c>
      <c r="B69" s="259" t="s">
        <v>77</v>
      </c>
      <c r="C69" s="56"/>
      <c r="D69" s="56"/>
      <c r="E69" s="56"/>
      <c r="F69" s="57"/>
      <c r="G69" s="57"/>
      <c r="H69" s="56"/>
      <c r="I69" s="55"/>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8"/>
      <c r="BQ69" s="58"/>
      <c r="BR69" s="58"/>
      <c r="BS69" s="58"/>
      <c r="BT69" s="58"/>
      <c r="BU69" s="58"/>
      <c r="BV69" s="58"/>
    </row>
    <row r="70" spans="1:74" ht="13" x14ac:dyDescent="0.25">
      <c r="A70" s="275" t="s">
        <v>34</v>
      </c>
      <c r="B70" s="260">
        <v>0.15</v>
      </c>
      <c r="C70" s="51" t="s">
        <v>106</v>
      </c>
      <c r="D70" s="16"/>
      <c r="E70" s="17"/>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row>
    <row r="71" spans="1:74" ht="13" x14ac:dyDescent="0.25">
      <c r="A71" s="276"/>
      <c r="B71" s="260">
        <f>SUM(B65:B70)</f>
        <v>0.15</v>
      </c>
      <c r="C71" s="18" t="s">
        <v>0</v>
      </c>
      <c r="D71" s="280" t="s">
        <v>252</v>
      </c>
      <c r="E71" s="280"/>
      <c r="F71" s="280"/>
      <c r="G71" s="280"/>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1:74" x14ac:dyDescent="0.25">
      <c r="A72" s="262"/>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1:74" ht="13" x14ac:dyDescent="0.25">
      <c r="A73" s="48"/>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1:74" ht="36.65" customHeight="1" x14ac:dyDescent="0.25">
      <c r="A74" s="274" t="s">
        <v>237</v>
      </c>
      <c r="B74" s="486" t="s">
        <v>98</v>
      </c>
      <c r="C74" s="487"/>
      <c r="D74" s="487"/>
      <c r="E74" s="487"/>
      <c r="F74" s="487"/>
      <c r="G74" s="487"/>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4"/>
    </row>
    <row r="75" spans="1:74" ht="87" customHeight="1" x14ac:dyDescent="0.25">
      <c r="A75" s="93" t="s">
        <v>105</v>
      </c>
      <c r="B75" s="92" t="s">
        <v>110</v>
      </c>
      <c r="C75" s="93" t="s">
        <v>107</v>
      </c>
      <c r="D75" s="93" t="s">
        <v>341</v>
      </c>
      <c r="E75" s="92" t="s">
        <v>108</v>
      </c>
      <c r="F75" s="92" t="s">
        <v>116</v>
      </c>
      <c r="G75" s="93" t="s">
        <v>115</v>
      </c>
      <c r="H75" s="94" t="s">
        <v>109</v>
      </c>
      <c r="I75" s="379" t="s">
        <v>332</v>
      </c>
      <c r="J75" s="379" t="s">
        <v>332</v>
      </c>
      <c r="K75" s="379" t="s">
        <v>332</v>
      </c>
      <c r="L75" s="379" t="s">
        <v>332</v>
      </c>
      <c r="M75" s="379" t="s">
        <v>332</v>
      </c>
      <c r="N75" s="379" t="s">
        <v>332</v>
      </c>
      <c r="O75" s="379" t="s">
        <v>332</v>
      </c>
      <c r="P75" s="379" t="s">
        <v>332</v>
      </c>
      <c r="Q75" s="379" t="s">
        <v>332</v>
      </c>
      <c r="R75" s="379" t="s">
        <v>332</v>
      </c>
      <c r="S75" s="379" t="s">
        <v>332</v>
      </c>
      <c r="T75" s="379" t="s">
        <v>332</v>
      </c>
      <c r="U75" s="379" t="s">
        <v>332</v>
      </c>
      <c r="V75" s="379" t="s">
        <v>332</v>
      </c>
      <c r="W75" s="379" t="s">
        <v>332</v>
      </c>
      <c r="X75" s="379" t="s">
        <v>332</v>
      </c>
      <c r="Y75" s="379" t="s">
        <v>332</v>
      </c>
      <c r="Z75" s="379" t="s">
        <v>332</v>
      </c>
      <c r="AA75" s="379" t="s">
        <v>332</v>
      </c>
      <c r="AB75" s="379" t="s">
        <v>332</v>
      </c>
      <c r="AC75" s="379" t="s">
        <v>332</v>
      </c>
      <c r="AD75" s="379" t="s">
        <v>332</v>
      </c>
      <c r="AE75" s="379" t="s">
        <v>332</v>
      </c>
      <c r="AF75" s="379" t="s">
        <v>332</v>
      </c>
      <c r="AG75" s="379" t="s">
        <v>332</v>
      </c>
      <c r="AH75" s="379" t="s">
        <v>332</v>
      </c>
      <c r="AI75" s="379" t="s">
        <v>332</v>
      </c>
      <c r="AJ75" s="379" t="s">
        <v>332</v>
      </c>
      <c r="AK75" s="379" t="s">
        <v>332</v>
      </c>
      <c r="AL75" s="379" t="s">
        <v>332</v>
      </c>
      <c r="AM75" s="379" t="s">
        <v>332</v>
      </c>
      <c r="AN75" s="379" t="s">
        <v>332</v>
      </c>
      <c r="AO75" s="379" t="s">
        <v>332</v>
      </c>
      <c r="AP75" s="379" t="s">
        <v>332</v>
      </c>
      <c r="AQ75" s="379" t="s">
        <v>332</v>
      </c>
      <c r="AR75" s="379" t="s">
        <v>332</v>
      </c>
      <c r="AS75" s="379" t="s">
        <v>332</v>
      </c>
      <c r="AT75" s="379" t="s">
        <v>332</v>
      </c>
      <c r="AU75" s="379" t="s">
        <v>332</v>
      </c>
      <c r="AV75" s="379" t="s">
        <v>332</v>
      </c>
      <c r="AW75" s="379" t="s">
        <v>332</v>
      </c>
      <c r="AX75" s="379" t="s">
        <v>332</v>
      </c>
      <c r="AY75" s="379" t="s">
        <v>332</v>
      </c>
      <c r="AZ75" s="379" t="s">
        <v>332</v>
      </c>
      <c r="BA75" s="379" t="s">
        <v>332</v>
      </c>
      <c r="BB75" s="379" t="s">
        <v>332</v>
      </c>
      <c r="BC75" s="379" t="s">
        <v>332</v>
      </c>
      <c r="BD75" s="379" t="s">
        <v>332</v>
      </c>
      <c r="BE75" s="379" t="s">
        <v>332</v>
      </c>
      <c r="BF75" s="379" t="s">
        <v>332</v>
      </c>
      <c r="BG75" s="379" t="s">
        <v>332</v>
      </c>
      <c r="BH75" s="379" t="s">
        <v>332</v>
      </c>
      <c r="BI75" s="379" t="s">
        <v>332</v>
      </c>
      <c r="BJ75" s="379" t="s">
        <v>332</v>
      </c>
      <c r="BK75" s="379" t="s">
        <v>332</v>
      </c>
      <c r="BL75" s="379" t="s">
        <v>332</v>
      </c>
      <c r="BM75" s="379" t="s">
        <v>332</v>
      </c>
      <c r="BN75" s="379" t="s">
        <v>332</v>
      </c>
      <c r="BO75" s="379" t="s">
        <v>332</v>
      </c>
    </row>
    <row r="76" spans="1:74" x14ac:dyDescent="0.25">
      <c r="A76" s="275" t="s">
        <v>35</v>
      </c>
      <c r="B76" s="261" t="s">
        <v>77</v>
      </c>
      <c r="C76" s="52"/>
      <c r="D76" s="52"/>
      <c r="E76" s="53"/>
      <c r="F76" s="54"/>
      <c r="G76" s="54"/>
      <c r="H76" s="53"/>
      <c r="I76" s="55"/>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8"/>
      <c r="BQ76" s="58"/>
      <c r="BR76" s="58"/>
      <c r="BS76" s="58"/>
      <c r="BT76" s="58"/>
      <c r="BU76" s="58"/>
    </row>
    <row r="77" spans="1:74" x14ac:dyDescent="0.25">
      <c r="A77" s="275" t="s">
        <v>36</v>
      </c>
      <c r="B77" s="259" t="s">
        <v>77</v>
      </c>
      <c r="C77" s="56"/>
      <c r="D77" s="56"/>
      <c r="E77" s="56"/>
      <c r="F77" s="57"/>
      <c r="G77" s="57"/>
      <c r="H77" s="56"/>
      <c r="I77" s="55"/>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8"/>
      <c r="BQ77" s="58"/>
      <c r="BR77" s="58"/>
      <c r="BS77" s="58"/>
      <c r="BT77" s="58"/>
      <c r="BU77" s="58"/>
    </row>
    <row r="78" spans="1:74" x14ac:dyDescent="0.25">
      <c r="A78" s="275" t="s">
        <v>37</v>
      </c>
      <c r="B78" s="259"/>
      <c r="C78" s="56"/>
      <c r="D78" s="56"/>
      <c r="E78" s="56"/>
      <c r="F78" s="57"/>
      <c r="G78" s="57"/>
      <c r="H78" s="56"/>
      <c r="I78" s="55"/>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8"/>
      <c r="BQ78" s="58"/>
      <c r="BR78" s="58"/>
      <c r="BS78" s="58"/>
      <c r="BT78" s="58"/>
      <c r="BU78" s="58"/>
    </row>
    <row r="79" spans="1:74" x14ac:dyDescent="0.25">
      <c r="A79" s="275" t="s">
        <v>38</v>
      </c>
      <c r="B79" s="259" t="s">
        <v>77</v>
      </c>
      <c r="C79" s="56"/>
      <c r="D79" s="56"/>
      <c r="E79" s="56"/>
      <c r="F79" s="57"/>
      <c r="G79" s="57"/>
      <c r="H79" s="56"/>
      <c r="I79" s="55"/>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8"/>
      <c r="BQ79" s="58"/>
      <c r="BR79" s="58"/>
      <c r="BS79" s="58"/>
      <c r="BT79" s="58"/>
      <c r="BU79" s="58"/>
    </row>
    <row r="80" spans="1:74" x14ac:dyDescent="0.25">
      <c r="A80" s="275" t="s">
        <v>39</v>
      </c>
      <c r="B80" s="259" t="s">
        <v>77</v>
      </c>
      <c r="C80" s="56"/>
      <c r="D80" s="56"/>
      <c r="E80" s="56"/>
      <c r="F80" s="57"/>
      <c r="G80" s="57"/>
      <c r="H80" s="56"/>
      <c r="I80" s="5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8"/>
      <c r="BQ80" s="58"/>
      <c r="BR80" s="58"/>
      <c r="BS80" s="58"/>
      <c r="BT80" s="58"/>
      <c r="BU80" s="58"/>
    </row>
    <row r="81" spans="1:75" ht="13" x14ac:dyDescent="0.25">
      <c r="A81" s="275" t="s">
        <v>40</v>
      </c>
      <c r="B81" s="260">
        <v>0.15</v>
      </c>
      <c r="C81" s="51" t="s">
        <v>106</v>
      </c>
      <c r="D81" s="16"/>
      <c r="E81" s="17"/>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row>
    <row r="82" spans="1:75" ht="13" x14ac:dyDescent="0.25">
      <c r="A82" s="276"/>
      <c r="B82" s="260">
        <f>SUM(B76:B81)</f>
        <v>0.15</v>
      </c>
      <c r="C82" s="18" t="s">
        <v>0</v>
      </c>
      <c r="D82" s="280" t="s">
        <v>252</v>
      </c>
      <c r="E82" s="280"/>
      <c r="F82" s="280"/>
      <c r="G82" s="280"/>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1:75" x14ac:dyDescent="0.25">
      <c r="A83" s="262"/>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1:75" ht="13" x14ac:dyDescent="0.25">
      <c r="A84" s="48"/>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1:75" ht="37.15" customHeight="1" x14ac:dyDescent="0.25">
      <c r="A85" s="274" t="s">
        <v>238</v>
      </c>
      <c r="B85" s="486" t="s">
        <v>99</v>
      </c>
      <c r="C85" s="487"/>
      <c r="D85" s="487"/>
      <c r="E85" s="487"/>
      <c r="F85" s="487"/>
      <c r="G85" s="487"/>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4"/>
    </row>
    <row r="86" spans="1:75" ht="81.75" customHeight="1" x14ac:dyDescent="0.25">
      <c r="A86" s="93" t="s">
        <v>105</v>
      </c>
      <c r="B86" s="92" t="s">
        <v>110</v>
      </c>
      <c r="C86" s="93" t="s">
        <v>107</v>
      </c>
      <c r="D86" s="93" t="s">
        <v>341</v>
      </c>
      <c r="E86" s="92" t="s">
        <v>108</v>
      </c>
      <c r="F86" s="92" t="s">
        <v>116</v>
      </c>
      <c r="G86" s="93" t="s">
        <v>115</v>
      </c>
      <c r="H86" s="94" t="s">
        <v>109</v>
      </c>
      <c r="I86" s="379" t="s">
        <v>332</v>
      </c>
      <c r="J86" s="379" t="s">
        <v>332</v>
      </c>
      <c r="K86" s="379" t="s">
        <v>332</v>
      </c>
      <c r="L86" s="379" t="s">
        <v>332</v>
      </c>
      <c r="M86" s="379" t="s">
        <v>332</v>
      </c>
      <c r="N86" s="379" t="s">
        <v>332</v>
      </c>
      <c r="O86" s="379" t="s">
        <v>332</v>
      </c>
      <c r="P86" s="379" t="s">
        <v>332</v>
      </c>
      <c r="Q86" s="379" t="s">
        <v>332</v>
      </c>
      <c r="R86" s="379" t="s">
        <v>332</v>
      </c>
      <c r="S86" s="379" t="s">
        <v>332</v>
      </c>
      <c r="T86" s="379" t="s">
        <v>332</v>
      </c>
      <c r="U86" s="379" t="s">
        <v>332</v>
      </c>
      <c r="V86" s="379" t="s">
        <v>332</v>
      </c>
      <c r="W86" s="379" t="s">
        <v>332</v>
      </c>
      <c r="X86" s="379" t="s">
        <v>332</v>
      </c>
      <c r="Y86" s="379" t="s">
        <v>332</v>
      </c>
      <c r="Z86" s="379" t="s">
        <v>332</v>
      </c>
      <c r="AA86" s="379" t="s">
        <v>332</v>
      </c>
      <c r="AB86" s="379" t="s">
        <v>332</v>
      </c>
      <c r="AC86" s="379" t="s">
        <v>332</v>
      </c>
      <c r="AD86" s="379" t="s">
        <v>332</v>
      </c>
      <c r="AE86" s="379" t="s">
        <v>332</v>
      </c>
      <c r="AF86" s="379" t="s">
        <v>332</v>
      </c>
      <c r="AG86" s="379" t="s">
        <v>332</v>
      </c>
      <c r="AH86" s="379" t="s">
        <v>332</v>
      </c>
      <c r="AI86" s="379" t="s">
        <v>332</v>
      </c>
      <c r="AJ86" s="379" t="s">
        <v>332</v>
      </c>
      <c r="AK86" s="379" t="s">
        <v>332</v>
      </c>
      <c r="AL86" s="379" t="s">
        <v>332</v>
      </c>
      <c r="AM86" s="379" t="s">
        <v>332</v>
      </c>
      <c r="AN86" s="379" t="s">
        <v>332</v>
      </c>
      <c r="AO86" s="379" t="s">
        <v>332</v>
      </c>
      <c r="AP86" s="379" t="s">
        <v>332</v>
      </c>
      <c r="AQ86" s="379" t="s">
        <v>332</v>
      </c>
      <c r="AR86" s="379" t="s">
        <v>332</v>
      </c>
      <c r="AS86" s="379" t="s">
        <v>332</v>
      </c>
      <c r="AT86" s="379" t="s">
        <v>332</v>
      </c>
      <c r="AU86" s="379" t="s">
        <v>332</v>
      </c>
      <c r="AV86" s="379" t="s">
        <v>332</v>
      </c>
      <c r="AW86" s="379" t="s">
        <v>332</v>
      </c>
      <c r="AX86" s="379" t="s">
        <v>332</v>
      </c>
      <c r="AY86" s="379" t="s">
        <v>332</v>
      </c>
      <c r="AZ86" s="379" t="s">
        <v>332</v>
      </c>
      <c r="BA86" s="379" t="s">
        <v>332</v>
      </c>
      <c r="BB86" s="379" t="s">
        <v>332</v>
      </c>
      <c r="BC86" s="379" t="s">
        <v>332</v>
      </c>
      <c r="BD86" s="379" t="s">
        <v>332</v>
      </c>
      <c r="BE86" s="379" t="s">
        <v>332</v>
      </c>
      <c r="BF86" s="379" t="s">
        <v>332</v>
      </c>
      <c r="BG86" s="379" t="s">
        <v>332</v>
      </c>
      <c r="BH86" s="379" t="s">
        <v>332</v>
      </c>
      <c r="BI86" s="379" t="s">
        <v>332</v>
      </c>
      <c r="BJ86" s="379" t="s">
        <v>332</v>
      </c>
      <c r="BK86" s="379" t="s">
        <v>332</v>
      </c>
      <c r="BL86" s="379" t="s">
        <v>332</v>
      </c>
      <c r="BM86" s="379" t="s">
        <v>332</v>
      </c>
      <c r="BN86" s="379" t="s">
        <v>332</v>
      </c>
      <c r="BO86" s="379" t="s">
        <v>332</v>
      </c>
    </row>
    <row r="87" spans="1:75" x14ac:dyDescent="0.25">
      <c r="A87" s="275" t="s">
        <v>41</v>
      </c>
      <c r="B87" s="261" t="s">
        <v>77</v>
      </c>
      <c r="C87" s="52"/>
      <c r="D87" s="52"/>
      <c r="E87" s="53"/>
      <c r="F87" s="54"/>
      <c r="G87" s="54"/>
      <c r="H87" s="53"/>
      <c r="I87" s="55"/>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8"/>
      <c r="BQ87" s="58"/>
      <c r="BR87" s="58"/>
      <c r="BS87" s="58"/>
      <c r="BT87" s="58"/>
      <c r="BU87" s="58"/>
      <c r="BV87" s="58"/>
      <c r="BW87" s="58"/>
    </row>
    <row r="88" spans="1:75" x14ac:dyDescent="0.25">
      <c r="A88" s="275" t="s">
        <v>42</v>
      </c>
      <c r="B88" s="259" t="s">
        <v>77</v>
      </c>
      <c r="C88" s="56"/>
      <c r="D88" s="56"/>
      <c r="E88" s="56"/>
      <c r="F88" s="57"/>
      <c r="G88" s="57"/>
      <c r="H88" s="56"/>
      <c r="I88" s="55"/>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8"/>
      <c r="BQ88" s="58"/>
      <c r="BR88" s="58"/>
      <c r="BS88" s="58"/>
      <c r="BT88" s="58"/>
      <c r="BU88" s="58"/>
      <c r="BV88" s="58"/>
      <c r="BW88" s="58"/>
    </row>
    <row r="89" spans="1:75" x14ac:dyDescent="0.25">
      <c r="A89" s="275" t="s">
        <v>43</v>
      </c>
      <c r="B89" s="259"/>
      <c r="C89" s="56"/>
      <c r="D89" s="56"/>
      <c r="E89" s="56"/>
      <c r="F89" s="57"/>
      <c r="G89" s="57"/>
      <c r="H89" s="56"/>
      <c r="I89" s="55"/>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8"/>
      <c r="BQ89" s="58"/>
      <c r="BR89" s="58"/>
      <c r="BS89" s="58"/>
      <c r="BT89" s="58"/>
      <c r="BU89" s="58"/>
      <c r="BV89" s="58"/>
      <c r="BW89" s="58"/>
    </row>
    <row r="90" spans="1:75" x14ac:dyDescent="0.25">
      <c r="A90" s="275" t="s">
        <v>44</v>
      </c>
      <c r="B90" s="259" t="s">
        <v>77</v>
      </c>
      <c r="C90" s="56"/>
      <c r="D90" s="56"/>
      <c r="E90" s="56"/>
      <c r="F90" s="57"/>
      <c r="G90" s="57"/>
      <c r="H90" s="56"/>
      <c r="I90" s="55"/>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8"/>
      <c r="BQ90" s="58"/>
      <c r="BR90" s="58"/>
      <c r="BS90" s="58"/>
      <c r="BT90" s="58"/>
      <c r="BU90" s="58"/>
      <c r="BV90" s="58"/>
      <c r="BW90" s="58"/>
    </row>
    <row r="91" spans="1:75" x14ac:dyDescent="0.25">
      <c r="A91" s="275" t="s">
        <v>45</v>
      </c>
      <c r="B91" s="259" t="s">
        <v>77</v>
      </c>
      <c r="C91" s="56"/>
      <c r="D91" s="56"/>
      <c r="E91" s="56"/>
      <c r="F91" s="57"/>
      <c r="G91" s="57"/>
      <c r="H91" s="56"/>
      <c r="I91" s="55"/>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8"/>
      <c r="BQ91" s="58"/>
      <c r="BR91" s="58"/>
      <c r="BS91" s="58"/>
      <c r="BT91" s="58"/>
      <c r="BU91" s="58"/>
      <c r="BV91" s="58"/>
      <c r="BW91" s="58"/>
    </row>
    <row r="92" spans="1:75" ht="13" x14ac:dyDescent="0.25">
      <c r="A92" s="275" t="s">
        <v>46</v>
      </c>
      <c r="B92" s="260">
        <v>0.15</v>
      </c>
      <c r="C92" s="51" t="s">
        <v>106</v>
      </c>
      <c r="D92" s="16"/>
      <c r="E92" s="17"/>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row>
    <row r="93" spans="1:75" ht="13" x14ac:dyDescent="0.25">
      <c r="A93" s="276"/>
      <c r="B93" s="260">
        <f>SUM(B87:B92)</f>
        <v>0.15</v>
      </c>
      <c r="C93" s="18" t="s">
        <v>0</v>
      </c>
      <c r="D93" s="280" t="s">
        <v>252</v>
      </c>
      <c r="E93" s="280"/>
      <c r="F93" s="280"/>
      <c r="G93" s="280"/>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1:75" x14ac:dyDescent="0.25">
      <c r="A94" s="262"/>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1:75" ht="13" x14ac:dyDescent="0.25">
      <c r="A95" s="48"/>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1:75" ht="41.5" customHeight="1" x14ac:dyDescent="0.25">
      <c r="A96" s="274" t="s">
        <v>239</v>
      </c>
      <c r="B96" s="486" t="s">
        <v>100</v>
      </c>
      <c r="C96" s="487"/>
      <c r="D96" s="487"/>
      <c r="E96" s="487"/>
      <c r="F96" s="487"/>
      <c r="G96" s="487"/>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4"/>
    </row>
    <row r="97" spans="1:74" ht="83.25" customHeight="1" x14ac:dyDescent="0.25">
      <c r="A97" s="93" t="s">
        <v>105</v>
      </c>
      <c r="B97" s="92" t="s">
        <v>110</v>
      </c>
      <c r="C97" s="93" t="s">
        <v>107</v>
      </c>
      <c r="D97" s="93" t="s">
        <v>341</v>
      </c>
      <c r="E97" s="92" t="s">
        <v>108</v>
      </c>
      <c r="F97" s="92" t="s">
        <v>116</v>
      </c>
      <c r="G97" s="93" t="s">
        <v>115</v>
      </c>
      <c r="H97" s="94" t="s">
        <v>109</v>
      </c>
      <c r="I97" s="379" t="s">
        <v>332</v>
      </c>
      <c r="J97" s="379" t="s">
        <v>332</v>
      </c>
      <c r="K97" s="379" t="s">
        <v>332</v>
      </c>
      <c r="L97" s="379" t="s">
        <v>332</v>
      </c>
      <c r="M97" s="379" t="s">
        <v>332</v>
      </c>
      <c r="N97" s="379" t="s">
        <v>332</v>
      </c>
      <c r="O97" s="379" t="s">
        <v>332</v>
      </c>
      <c r="P97" s="379" t="s">
        <v>332</v>
      </c>
      <c r="Q97" s="379" t="s">
        <v>332</v>
      </c>
      <c r="R97" s="379" t="s">
        <v>332</v>
      </c>
      <c r="S97" s="379" t="s">
        <v>332</v>
      </c>
      <c r="T97" s="379" t="s">
        <v>332</v>
      </c>
      <c r="U97" s="379" t="s">
        <v>332</v>
      </c>
      <c r="V97" s="379" t="s">
        <v>332</v>
      </c>
      <c r="W97" s="379" t="s">
        <v>332</v>
      </c>
      <c r="X97" s="379" t="s">
        <v>332</v>
      </c>
      <c r="Y97" s="379" t="s">
        <v>332</v>
      </c>
      <c r="Z97" s="379" t="s">
        <v>332</v>
      </c>
      <c r="AA97" s="379" t="s">
        <v>332</v>
      </c>
      <c r="AB97" s="379" t="s">
        <v>332</v>
      </c>
      <c r="AC97" s="379" t="s">
        <v>332</v>
      </c>
      <c r="AD97" s="379" t="s">
        <v>332</v>
      </c>
      <c r="AE97" s="379" t="s">
        <v>332</v>
      </c>
      <c r="AF97" s="379" t="s">
        <v>332</v>
      </c>
      <c r="AG97" s="379" t="s">
        <v>332</v>
      </c>
      <c r="AH97" s="379" t="s">
        <v>332</v>
      </c>
      <c r="AI97" s="379" t="s">
        <v>332</v>
      </c>
      <c r="AJ97" s="379" t="s">
        <v>332</v>
      </c>
      <c r="AK97" s="379" t="s">
        <v>332</v>
      </c>
      <c r="AL97" s="379" t="s">
        <v>332</v>
      </c>
      <c r="AM97" s="379" t="s">
        <v>332</v>
      </c>
      <c r="AN97" s="379" t="s">
        <v>332</v>
      </c>
      <c r="AO97" s="379" t="s">
        <v>332</v>
      </c>
      <c r="AP97" s="379" t="s">
        <v>332</v>
      </c>
      <c r="AQ97" s="379" t="s">
        <v>332</v>
      </c>
      <c r="AR97" s="379" t="s">
        <v>332</v>
      </c>
      <c r="AS97" s="379" t="s">
        <v>332</v>
      </c>
      <c r="AT97" s="379" t="s">
        <v>332</v>
      </c>
      <c r="AU97" s="379" t="s">
        <v>332</v>
      </c>
      <c r="AV97" s="379" t="s">
        <v>332</v>
      </c>
      <c r="AW97" s="379" t="s">
        <v>332</v>
      </c>
      <c r="AX97" s="379" t="s">
        <v>332</v>
      </c>
      <c r="AY97" s="379" t="s">
        <v>332</v>
      </c>
      <c r="AZ97" s="379" t="s">
        <v>332</v>
      </c>
      <c r="BA97" s="379" t="s">
        <v>332</v>
      </c>
      <c r="BB97" s="379" t="s">
        <v>332</v>
      </c>
      <c r="BC97" s="379" t="s">
        <v>332</v>
      </c>
      <c r="BD97" s="379" t="s">
        <v>332</v>
      </c>
      <c r="BE97" s="379" t="s">
        <v>332</v>
      </c>
      <c r="BF97" s="379" t="s">
        <v>332</v>
      </c>
      <c r="BG97" s="379" t="s">
        <v>332</v>
      </c>
      <c r="BH97" s="379" t="s">
        <v>332</v>
      </c>
      <c r="BI97" s="379" t="s">
        <v>332</v>
      </c>
      <c r="BJ97" s="379" t="s">
        <v>332</v>
      </c>
      <c r="BK97" s="379" t="s">
        <v>332</v>
      </c>
      <c r="BL97" s="379" t="s">
        <v>332</v>
      </c>
      <c r="BM97" s="379" t="s">
        <v>332</v>
      </c>
      <c r="BN97" s="379" t="s">
        <v>332</v>
      </c>
      <c r="BO97" s="379" t="s">
        <v>332</v>
      </c>
    </row>
    <row r="98" spans="1:74" x14ac:dyDescent="0.25">
      <c r="A98" s="275" t="s">
        <v>47</v>
      </c>
      <c r="B98" s="261"/>
      <c r="C98" s="52"/>
      <c r="D98" s="52"/>
      <c r="E98" s="53"/>
      <c r="F98" s="54"/>
      <c r="G98" s="54"/>
      <c r="H98" s="53"/>
      <c r="I98" s="55"/>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8"/>
      <c r="BQ98" s="58"/>
      <c r="BR98" s="58"/>
      <c r="BS98" s="58"/>
      <c r="BT98" s="58"/>
      <c r="BU98" s="58"/>
      <c r="BV98" s="58"/>
    </row>
    <row r="99" spans="1:74" x14ac:dyDescent="0.25">
      <c r="A99" s="275" t="s">
        <v>48</v>
      </c>
      <c r="B99" s="259"/>
      <c r="C99" s="56"/>
      <c r="D99" s="56"/>
      <c r="E99" s="56"/>
      <c r="F99" s="57"/>
      <c r="G99" s="57"/>
      <c r="H99" s="56"/>
      <c r="I99" s="55"/>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8"/>
      <c r="BQ99" s="58"/>
      <c r="BR99" s="58"/>
      <c r="BS99" s="58"/>
      <c r="BT99" s="58"/>
      <c r="BU99" s="58"/>
      <c r="BV99" s="58"/>
    </row>
    <row r="100" spans="1:74" x14ac:dyDescent="0.25">
      <c r="A100" s="275" t="s">
        <v>49</v>
      </c>
      <c r="B100" s="259"/>
      <c r="C100" s="56"/>
      <c r="D100" s="56"/>
      <c r="E100" s="56"/>
      <c r="F100" s="57"/>
      <c r="G100" s="57"/>
      <c r="H100" s="56"/>
      <c r="I100" s="55"/>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8"/>
      <c r="BQ100" s="58"/>
      <c r="BR100" s="58"/>
      <c r="BS100" s="58"/>
      <c r="BT100" s="58"/>
      <c r="BU100" s="58"/>
      <c r="BV100" s="58"/>
    </row>
    <row r="101" spans="1:74" x14ac:dyDescent="0.25">
      <c r="A101" s="275" t="s">
        <v>50</v>
      </c>
      <c r="B101" s="259"/>
      <c r="C101" s="56"/>
      <c r="D101" s="56"/>
      <c r="E101" s="56"/>
      <c r="F101" s="57"/>
      <c r="G101" s="57"/>
      <c r="H101" s="56"/>
      <c r="I101" s="55"/>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8"/>
      <c r="BQ101" s="58"/>
      <c r="BR101" s="58"/>
      <c r="BS101" s="58"/>
      <c r="BT101" s="58"/>
      <c r="BU101" s="58"/>
      <c r="BV101" s="58"/>
    </row>
    <row r="102" spans="1:74" x14ac:dyDescent="0.25">
      <c r="A102" s="275" t="s">
        <v>51</v>
      </c>
      <c r="B102" s="259"/>
      <c r="C102" s="56"/>
      <c r="D102" s="56"/>
      <c r="E102" s="56"/>
      <c r="F102" s="57"/>
      <c r="G102" s="57"/>
      <c r="H102" s="56"/>
      <c r="I102" s="55"/>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8"/>
      <c r="BQ102" s="58"/>
      <c r="BR102" s="58"/>
      <c r="BS102" s="58"/>
      <c r="BT102" s="58"/>
      <c r="BU102" s="58"/>
      <c r="BV102" s="58"/>
    </row>
    <row r="103" spans="1:74" ht="13" x14ac:dyDescent="0.25">
      <c r="A103" s="275" t="s">
        <v>52</v>
      </c>
      <c r="B103" s="260">
        <v>0.15</v>
      </c>
      <c r="C103" s="51" t="s">
        <v>106</v>
      </c>
      <c r="D103" s="16"/>
      <c r="E103" s="17"/>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row>
    <row r="104" spans="1:74" ht="13" x14ac:dyDescent="0.25">
      <c r="A104" s="276"/>
      <c r="B104" s="260">
        <f>SUM(B98:B103)</f>
        <v>0.15</v>
      </c>
      <c r="C104" s="18" t="s">
        <v>0</v>
      </c>
      <c r="D104" s="280" t="s">
        <v>252</v>
      </c>
      <c r="E104" s="280"/>
      <c r="F104" s="280"/>
      <c r="G104" s="280"/>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1:74" x14ac:dyDescent="0.25">
      <c r="A105" s="262"/>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1:74" ht="13" x14ac:dyDescent="0.25">
      <c r="A106" s="48"/>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1:74" ht="40.15" customHeight="1" x14ac:dyDescent="0.25">
      <c r="A107" s="274" t="s">
        <v>240</v>
      </c>
      <c r="B107" s="486" t="s">
        <v>101</v>
      </c>
      <c r="C107" s="487"/>
      <c r="D107" s="487"/>
      <c r="E107" s="487"/>
      <c r="F107" s="487"/>
      <c r="G107" s="487"/>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4"/>
    </row>
    <row r="108" spans="1:74" ht="79.5" customHeight="1" x14ac:dyDescent="0.25">
      <c r="A108" s="93" t="s">
        <v>105</v>
      </c>
      <c r="B108" s="92" t="s">
        <v>110</v>
      </c>
      <c r="C108" s="93" t="s">
        <v>107</v>
      </c>
      <c r="D108" s="93" t="s">
        <v>341</v>
      </c>
      <c r="E108" s="92" t="s">
        <v>108</v>
      </c>
      <c r="F108" s="92" t="s">
        <v>116</v>
      </c>
      <c r="G108" s="93" t="s">
        <v>115</v>
      </c>
      <c r="H108" s="94" t="s">
        <v>109</v>
      </c>
      <c r="I108" s="379" t="s">
        <v>332</v>
      </c>
      <c r="J108" s="379" t="s">
        <v>332</v>
      </c>
      <c r="K108" s="379" t="s">
        <v>332</v>
      </c>
      <c r="L108" s="379" t="s">
        <v>332</v>
      </c>
      <c r="M108" s="379" t="s">
        <v>332</v>
      </c>
      <c r="N108" s="379" t="s">
        <v>332</v>
      </c>
      <c r="O108" s="379" t="s">
        <v>332</v>
      </c>
      <c r="P108" s="379" t="s">
        <v>332</v>
      </c>
      <c r="Q108" s="379" t="s">
        <v>332</v>
      </c>
      <c r="R108" s="379" t="s">
        <v>332</v>
      </c>
      <c r="S108" s="379" t="s">
        <v>332</v>
      </c>
      <c r="T108" s="379" t="s">
        <v>332</v>
      </c>
      <c r="U108" s="379" t="s">
        <v>332</v>
      </c>
      <c r="V108" s="379" t="s">
        <v>332</v>
      </c>
      <c r="W108" s="379" t="s">
        <v>332</v>
      </c>
      <c r="X108" s="379" t="s">
        <v>332</v>
      </c>
      <c r="Y108" s="379" t="s">
        <v>332</v>
      </c>
      <c r="Z108" s="379" t="s">
        <v>332</v>
      </c>
      <c r="AA108" s="379" t="s">
        <v>332</v>
      </c>
      <c r="AB108" s="379" t="s">
        <v>332</v>
      </c>
      <c r="AC108" s="379" t="s">
        <v>332</v>
      </c>
      <c r="AD108" s="379" t="s">
        <v>332</v>
      </c>
      <c r="AE108" s="379" t="s">
        <v>332</v>
      </c>
      <c r="AF108" s="379" t="s">
        <v>332</v>
      </c>
      <c r="AG108" s="379" t="s">
        <v>332</v>
      </c>
      <c r="AH108" s="379" t="s">
        <v>332</v>
      </c>
      <c r="AI108" s="379" t="s">
        <v>332</v>
      </c>
      <c r="AJ108" s="379" t="s">
        <v>332</v>
      </c>
      <c r="AK108" s="379" t="s">
        <v>332</v>
      </c>
      <c r="AL108" s="379" t="s">
        <v>332</v>
      </c>
      <c r="AM108" s="379" t="s">
        <v>332</v>
      </c>
      <c r="AN108" s="379" t="s">
        <v>332</v>
      </c>
      <c r="AO108" s="379" t="s">
        <v>332</v>
      </c>
      <c r="AP108" s="379" t="s">
        <v>332</v>
      </c>
      <c r="AQ108" s="379" t="s">
        <v>332</v>
      </c>
      <c r="AR108" s="379" t="s">
        <v>332</v>
      </c>
      <c r="AS108" s="379" t="s">
        <v>332</v>
      </c>
      <c r="AT108" s="379" t="s">
        <v>332</v>
      </c>
      <c r="AU108" s="379" t="s">
        <v>332</v>
      </c>
      <c r="AV108" s="379" t="s">
        <v>332</v>
      </c>
      <c r="AW108" s="379" t="s">
        <v>332</v>
      </c>
      <c r="AX108" s="379" t="s">
        <v>332</v>
      </c>
      <c r="AY108" s="379" t="s">
        <v>332</v>
      </c>
      <c r="AZ108" s="379" t="s">
        <v>332</v>
      </c>
      <c r="BA108" s="379" t="s">
        <v>332</v>
      </c>
      <c r="BB108" s="379" t="s">
        <v>332</v>
      </c>
      <c r="BC108" s="379" t="s">
        <v>332</v>
      </c>
      <c r="BD108" s="379" t="s">
        <v>332</v>
      </c>
      <c r="BE108" s="379" t="s">
        <v>332</v>
      </c>
      <c r="BF108" s="379" t="s">
        <v>332</v>
      </c>
      <c r="BG108" s="379" t="s">
        <v>332</v>
      </c>
      <c r="BH108" s="379" t="s">
        <v>332</v>
      </c>
      <c r="BI108" s="379" t="s">
        <v>332</v>
      </c>
      <c r="BJ108" s="379" t="s">
        <v>332</v>
      </c>
      <c r="BK108" s="379" t="s">
        <v>332</v>
      </c>
      <c r="BL108" s="379" t="s">
        <v>332</v>
      </c>
      <c r="BM108" s="379" t="s">
        <v>332</v>
      </c>
      <c r="BN108" s="379" t="s">
        <v>332</v>
      </c>
      <c r="BO108" s="379" t="s">
        <v>332</v>
      </c>
    </row>
    <row r="109" spans="1:74" x14ac:dyDescent="0.25">
      <c r="A109" s="275" t="s">
        <v>53</v>
      </c>
      <c r="B109" s="261" t="s">
        <v>77</v>
      </c>
      <c r="C109" s="52"/>
      <c r="D109" s="52"/>
      <c r="E109" s="53"/>
      <c r="F109" s="54"/>
      <c r="G109" s="54"/>
      <c r="H109" s="53"/>
      <c r="I109" s="55"/>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8"/>
      <c r="BQ109" s="58"/>
      <c r="BR109" s="58"/>
      <c r="BS109" s="58"/>
      <c r="BT109" s="58"/>
      <c r="BU109" s="58"/>
      <c r="BV109" s="58"/>
    </row>
    <row r="110" spans="1:74" x14ac:dyDescent="0.25">
      <c r="A110" s="275" t="s">
        <v>54</v>
      </c>
      <c r="B110" s="259" t="s">
        <v>77</v>
      </c>
      <c r="C110" s="56"/>
      <c r="D110" s="56"/>
      <c r="E110" s="56"/>
      <c r="F110" s="57"/>
      <c r="G110" s="57"/>
      <c r="H110" s="56"/>
      <c r="I110" s="55"/>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8"/>
      <c r="BQ110" s="58"/>
      <c r="BR110" s="58"/>
      <c r="BS110" s="58"/>
      <c r="BT110" s="58"/>
      <c r="BU110" s="58"/>
      <c r="BV110" s="58"/>
    </row>
    <row r="111" spans="1:74" x14ac:dyDescent="0.25">
      <c r="A111" s="275" t="s">
        <v>55</v>
      </c>
      <c r="B111" s="259" t="s">
        <v>77</v>
      </c>
      <c r="C111" s="56"/>
      <c r="D111" s="56"/>
      <c r="E111" s="56"/>
      <c r="F111" s="57"/>
      <c r="G111" s="57"/>
      <c r="H111" s="56"/>
      <c r="I111" s="55"/>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8"/>
      <c r="BQ111" s="58"/>
      <c r="BR111" s="58"/>
      <c r="BS111" s="58"/>
      <c r="BT111" s="58"/>
      <c r="BU111" s="58"/>
      <c r="BV111" s="58"/>
    </row>
    <row r="112" spans="1:74" x14ac:dyDescent="0.25">
      <c r="A112" s="275" t="s">
        <v>56</v>
      </c>
      <c r="B112" s="259"/>
      <c r="C112" s="56"/>
      <c r="D112" s="56"/>
      <c r="E112" s="56"/>
      <c r="F112" s="57"/>
      <c r="G112" s="57"/>
      <c r="H112" s="56"/>
      <c r="I112" s="55"/>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8"/>
      <c r="BQ112" s="58"/>
      <c r="BR112" s="58"/>
      <c r="BS112" s="58"/>
      <c r="BT112" s="58"/>
      <c r="BU112" s="58"/>
      <c r="BV112" s="58"/>
    </row>
    <row r="113" spans="1:75" x14ac:dyDescent="0.25">
      <c r="A113" s="275" t="s">
        <v>57</v>
      </c>
      <c r="B113" s="259" t="s">
        <v>77</v>
      </c>
      <c r="C113" s="56"/>
      <c r="D113" s="56"/>
      <c r="E113" s="56"/>
      <c r="F113" s="57"/>
      <c r="G113" s="57"/>
      <c r="H113" s="56"/>
      <c r="I113" s="55"/>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8"/>
      <c r="BQ113" s="58"/>
      <c r="BR113" s="58"/>
      <c r="BS113" s="58"/>
      <c r="BT113" s="58"/>
      <c r="BU113" s="58"/>
      <c r="BV113" s="58"/>
    </row>
    <row r="114" spans="1:75" ht="13" x14ac:dyDescent="0.25">
      <c r="A114" s="275" t="s">
        <v>58</v>
      </c>
      <c r="B114" s="260">
        <v>0.15</v>
      </c>
      <c r="C114" s="51" t="s">
        <v>106</v>
      </c>
      <c r="D114" s="16"/>
      <c r="E114" s="17"/>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row>
    <row r="115" spans="1:75" ht="13" x14ac:dyDescent="0.25">
      <c r="A115" s="276"/>
      <c r="B115" s="260">
        <f>SUM(B109:B114)</f>
        <v>0.15</v>
      </c>
      <c r="C115" s="18" t="s">
        <v>0</v>
      </c>
      <c r="D115" s="280" t="s">
        <v>252</v>
      </c>
      <c r="E115" s="280"/>
      <c r="F115" s="280"/>
      <c r="G115" s="280"/>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1:75" x14ac:dyDescent="0.25">
      <c r="A116" s="26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1:75" ht="13" x14ac:dyDescent="0.25">
      <c r="A117" s="48"/>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1:75" ht="34.9" customHeight="1" x14ac:dyDescent="0.25">
      <c r="A118" s="274" t="s">
        <v>241</v>
      </c>
      <c r="B118" s="486" t="s">
        <v>102</v>
      </c>
      <c r="C118" s="487"/>
      <c r="D118" s="487"/>
      <c r="E118" s="487"/>
      <c r="F118" s="487"/>
      <c r="G118" s="487"/>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4"/>
    </row>
    <row r="119" spans="1:75" ht="78" customHeight="1" x14ac:dyDescent="0.25">
      <c r="A119" s="93" t="s">
        <v>105</v>
      </c>
      <c r="B119" s="92" t="s">
        <v>110</v>
      </c>
      <c r="C119" s="93" t="s">
        <v>107</v>
      </c>
      <c r="D119" s="93" t="s">
        <v>341</v>
      </c>
      <c r="E119" s="92" t="s">
        <v>108</v>
      </c>
      <c r="F119" s="92" t="s">
        <v>116</v>
      </c>
      <c r="G119" s="93" t="s">
        <v>115</v>
      </c>
      <c r="H119" s="94" t="s">
        <v>109</v>
      </c>
      <c r="I119" s="379" t="s">
        <v>332</v>
      </c>
      <c r="J119" s="379" t="s">
        <v>332</v>
      </c>
      <c r="K119" s="379" t="s">
        <v>332</v>
      </c>
      <c r="L119" s="379" t="s">
        <v>332</v>
      </c>
      <c r="M119" s="379" t="s">
        <v>332</v>
      </c>
      <c r="N119" s="379" t="s">
        <v>332</v>
      </c>
      <c r="O119" s="379" t="s">
        <v>332</v>
      </c>
      <c r="P119" s="379" t="s">
        <v>332</v>
      </c>
      <c r="Q119" s="379" t="s">
        <v>332</v>
      </c>
      <c r="R119" s="379" t="s">
        <v>332</v>
      </c>
      <c r="S119" s="379" t="s">
        <v>332</v>
      </c>
      <c r="T119" s="379" t="s">
        <v>332</v>
      </c>
      <c r="U119" s="379" t="s">
        <v>332</v>
      </c>
      <c r="V119" s="379" t="s">
        <v>332</v>
      </c>
      <c r="W119" s="379" t="s">
        <v>332</v>
      </c>
      <c r="X119" s="379" t="s">
        <v>332</v>
      </c>
      <c r="Y119" s="379" t="s">
        <v>332</v>
      </c>
      <c r="Z119" s="379" t="s">
        <v>332</v>
      </c>
      <c r="AA119" s="379" t="s">
        <v>332</v>
      </c>
      <c r="AB119" s="379" t="s">
        <v>332</v>
      </c>
      <c r="AC119" s="379" t="s">
        <v>332</v>
      </c>
      <c r="AD119" s="379" t="s">
        <v>332</v>
      </c>
      <c r="AE119" s="379" t="s">
        <v>332</v>
      </c>
      <c r="AF119" s="379" t="s">
        <v>332</v>
      </c>
      <c r="AG119" s="379" t="s">
        <v>332</v>
      </c>
      <c r="AH119" s="379" t="s">
        <v>332</v>
      </c>
      <c r="AI119" s="379" t="s">
        <v>332</v>
      </c>
      <c r="AJ119" s="379" t="s">
        <v>332</v>
      </c>
      <c r="AK119" s="379" t="s">
        <v>332</v>
      </c>
      <c r="AL119" s="379" t="s">
        <v>332</v>
      </c>
      <c r="AM119" s="379" t="s">
        <v>332</v>
      </c>
      <c r="AN119" s="379" t="s">
        <v>332</v>
      </c>
      <c r="AO119" s="379" t="s">
        <v>332</v>
      </c>
      <c r="AP119" s="379" t="s">
        <v>332</v>
      </c>
      <c r="AQ119" s="379" t="s">
        <v>332</v>
      </c>
      <c r="AR119" s="379" t="s">
        <v>332</v>
      </c>
      <c r="AS119" s="379" t="s">
        <v>332</v>
      </c>
      <c r="AT119" s="379" t="s">
        <v>332</v>
      </c>
      <c r="AU119" s="379" t="s">
        <v>332</v>
      </c>
      <c r="AV119" s="379" t="s">
        <v>332</v>
      </c>
      <c r="AW119" s="379" t="s">
        <v>332</v>
      </c>
      <c r="AX119" s="379" t="s">
        <v>332</v>
      </c>
      <c r="AY119" s="379" t="s">
        <v>332</v>
      </c>
      <c r="AZ119" s="379" t="s">
        <v>332</v>
      </c>
      <c r="BA119" s="379" t="s">
        <v>332</v>
      </c>
      <c r="BB119" s="379" t="s">
        <v>332</v>
      </c>
      <c r="BC119" s="379" t="s">
        <v>332</v>
      </c>
      <c r="BD119" s="379" t="s">
        <v>332</v>
      </c>
      <c r="BE119" s="379" t="s">
        <v>332</v>
      </c>
      <c r="BF119" s="379" t="s">
        <v>332</v>
      </c>
      <c r="BG119" s="379" t="s">
        <v>332</v>
      </c>
      <c r="BH119" s="379" t="s">
        <v>332</v>
      </c>
      <c r="BI119" s="379" t="s">
        <v>332</v>
      </c>
      <c r="BJ119" s="379" t="s">
        <v>332</v>
      </c>
      <c r="BK119" s="379" t="s">
        <v>332</v>
      </c>
      <c r="BL119" s="379" t="s">
        <v>332</v>
      </c>
      <c r="BM119" s="379" t="s">
        <v>332</v>
      </c>
      <c r="BN119" s="379" t="s">
        <v>332</v>
      </c>
      <c r="BO119" s="379" t="s">
        <v>332</v>
      </c>
    </row>
    <row r="120" spans="1:75" x14ac:dyDescent="0.25">
      <c r="A120" s="275" t="s">
        <v>59</v>
      </c>
      <c r="B120" s="261" t="s">
        <v>77</v>
      </c>
      <c r="C120" s="52"/>
      <c r="D120" s="52"/>
      <c r="E120" s="53"/>
      <c r="F120" s="54"/>
      <c r="G120" s="54"/>
      <c r="H120" s="53"/>
      <c r="I120" s="55"/>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8"/>
      <c r="BQ120" s="58"/>
      <c r="BR120" s="58"/>
      <c r="BS120" s="58"/>
      <c r="BT120" s="58"/>
      <c r="BU120" s="58"/>
      <c r="BV120" s="58"/>
      <c r="BW120" s="58"/>
    </row>
    <row r="121" spans="1:75" x14ac:dyDescent="0.25">
      <c r="A121" s="275" t="s">
        <v>60</v>
      </c>
      <c r="B121" s="259" t="s">
        <v>77</v>
      </c>
      <c r="C121" s="56"/>
      <c r="D121" s="56"/>
      <c r="E121" s="56"/>
      <c r="F121" s="57"/>
      <c r="G121" s="57"/>
      <c r="H121" s="56"/>
      <c r="I121" s="55"/>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8"/>
      <c r="BQ121" s="58"/>
      <c r="BR121" s="58"/>
      <c r="BS121" s="58"/>
      <c r="BT121" s="58"/>
      <c r="BU121" s="58"/>
      <c r="BV121" s="58"/>
      <c r="BW121" s="58"/>
    </row>
    <row r="122" spans="1:75" x14ac:dyDescent="0.25">
      <c r="A122" s="275" t="s">
        <v>61</v>
      </c>
      <c r="B122" s="259" t="s">
        <v>77</v>
      </c>
      <c r="C122" s="56"/>
      <c r="D122" s="56"/>
      <c r="E122" s="56"/>
      <c r="F122" s="57"/>
      <c r="G122" s="57"/>
      <c r="H122" s="56"/>
      <c r="I122" s="55"/>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8"/>
      <c r="BQ122" s="58"/>
      <c r="BR122" s="58"/>
      <c r="BS122" s="58"/>
      <c r="BT122" s="58"/>
      <c r="BU122" s="58"/>
      <c r="BV122" s="58"/>
      <c r="BW122" s="58"/>
    </row>
    <row r="123" spans="1:75" x14ac:dyDescent="0.25">
      <c r="A123" s="275" t="s">
        <v>62</v>
      </c>
      <c r="B123" s="259" t="s">
        <v>77</v>
      </c>
      <c r="C123" s="56"/>
      <c r="D123" s="56"/>
      <c r="E123" s="56"/>
      <c r="F123" s="57"/>
      <c r="G123" s="57"/>
      <c r="H123" s="56"/>
      <c r="I123" s="55"/>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8"/>
      <c r="BQ123" s="58"/>
      <c r="BR123" s="58"/>
      <c r="BS123" s="58"/>
      <c r="BT123" s="58"/>
      <c r="BU123" s="58"/>
      <c r="BV123" s="58"/>
      <c r="BW123" s="58"/>
    </row>
    <row r="124" spans="1:75" x14ac:dyDescent="0.25">
      <c r="A124" s="275" t="s">
        <v>63</v>
      </c>
      <c r="B124" s="259" t="s">
        <v>77</v>
      </c>
      <c r="C124" s="56"/>
      <c r="D124" s="56"/>
      <c r="E124" s="56"/>
      <c r="F124" s="57"/>
      <c r="G124" s="57"/>
      <c r="H124" s="56"/>
      <c r="I124" s="55"/>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8"/>
      <c r="BQ124" s="58"/>
      <c r="BR124" s="58"/>
      <c r="BS124" s="58"/>
      <c r="BT124" s="58"/>
      <c r="BU124" s="58"/>
      <c r="BV124" s="58"/>
      <c r="BW124" s="58"/>
    </row>
    <row r="125" spans="1:75" ht="13" x14ac:dyDescent="0.25">
      <c r="A125" s="275" t="s">
        <v>64</v>
      </c>
      <c r="B125" s="260">
        <v>0.15</v>
      </c>
      <c r="C125" s="51" t="s">
        <v>106</v>
      </c>
      <c r="D125" s="16"/>
      <c r="E125" s="17"/>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row>
    <row r="126" spans="1:75" ht="13" x14ac:dyDescent="0.25">
      <c r="A126" s="276"/>
      <c r="B126" s="260">
        <f>SUM(B120:B125)</f>
        <v>0.15</v>
      </c>
      <c r="C126" s="18" t="s">
        <v>0</v>
      </c>
      <c r="D126" s="280" t="s">
        <v>252</v>
      </c>
      <c r="E126" s="280"/>
      <c r="F126" s="280"/>
      <c r="G126" s="280"/>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1:75" x14ac:dyDescent="0.25">
      <c r="A127" s="262"/>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1:75" ht="13" x14ac:dyDescent="0.25">
      <c r="A128" s="48"/>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1:74" ht="29.5" customHeight="1" x14ac:dyDescent="0.25">
      <c r="A129" s="274" t="s">
        <v>242</v>
      </c>
      <c r="B129" s="486" t="s">
        <v>103</v>
      </c>
      <c r="C129" s="487"/>
      <c r="D129" s="487"/>
      <c r="E129" s="487"/>
      <c r="F129" s="487"/>
      <c r="G129" s="487"/>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4"/>
    </row>
    <row r="130" spans="1:74" ht="78" customHeight="1" x14ac:dyDescent="0.25">
      <c r="A130" s="93" t="s">
        <v>105</v>
      </c>
      <c r="B130" s="92" t="s">
        <v>110</v>
      </c>
      <c r="C130" s="93" t="s">
        <v>107</v>
      </c>
      <c r="D130" s="93" t="s">
        <v>341</v>
      </c>
      <c r="E130" s="92" t="s">
        <v>108</v>
      </c>
      <c r="F130" s="92" t="s">
        <v>116</v>
      </c>
      <c r="G130" s="93" t="s">
        <v>115</v>
      </c>
      <c r="H130" s="94" t="s">
        <v>109</v>
      </c>
      <c r="I130" s="379" t="s">
        <v>332</v>
      </c>
      <c r="J130" s="379" t="s">
        <v>332</v>
      </c>
      <c r="K130" s="379" t="s">
        <v>332</v>
      </c>
      <c r="L130" s="379" t="s">
        <v>332</v>
      </c>
      <c r="M130" s="379" t="s">
        <v>332</v>
      </c>
      <c r="N130" s="379" t="s">
        <v>332</v>
      </c>
      <c r="O130" s="379" t="s">
        <v>332</v>
      </c>
      <c r="P130" s="379" t="s">
        <v>332</v>
      </c>
      <c r="Q130" s="379" t="s">
        <v>332</v>
      </c>
      <c r="R130" s="379" t="s">
        <v>332</v>
      </c>
      <c r="S130" s="379" t="s">
        <v>332</v>
      </c>
      <c r="T130" s="379" t="s">
        <v>332</v>
      </c>
      <c r="U130" s="379" t="s">
        <v>332</v>
      </c>
      <c r="V130" s="379" t="s">
        <v>332</v>
      </c>
      <c r="W130" s="379" t="s">
        <v>332</v>
      </c>
      <c r="X130" s="379" t="s">
        <v>332</v>
      </c>
      <c r="Y130" s="379" t="s">
        <v>332</v>
      </c>
      <c r="Z130" s="379" t="s">
        <v>332</v>
      </c>
      <c r="AA130" s="379" t="s">
        <v>332</v>
      </c>
      <c r="AB130" s="379" t="s">
        <v>332</v>
      </c>
      <c r="AC130" s="379" t="s">
        <v>332</v>
      </c>
      <c r="AD130" s="379" t="s">
        <v>332</v>
      </c>
      <c r="AE130" s="379" t="s">
        <v>332</v>
      </c>
      <c r="AF130" s="379" t="s">
        <v>332</v>
      </c>
      <c r="AG130" s="379" t="s">
        <v>332</v>
      </c>
      <c r="AH130" s="379" t="s">
        <v>332</v>
      </c>
      <c r="AI130" s="379" t="s">
        <v>332</v>
      </c>
      <c r="AJ130" s="379" t="s">
        <v>332</v>
      </c>
      <c r="AK130" s="379" t="s">
        <v>332</v>
      </c>
      <c r="AL130" s="379" t="s">
        <v>332</v>
      </c>
      <c r="AM130" s="379" t="s">
        <v>332</v>
      </c>
      <c r="AN130" s="379" t="s">
        <v>332</v>
      </c>
      <c r="AO130" s="379" t="s">
        <v>332</v>
      </c>
      <c r="AP130" s="379" t="s">
        <v>332</v>
      </c>
      <c r="AQ130" s="379" t="s">
        <v>332</v>
      </c>
      <c r="AR130" s="379" t="s">
        <v>332</v>
      </c>
      <c r="AS130" s="379" t="s">
        <v>332</v>
      </c>
      <c r="AT130" s="379" t="s">
        <v>332</v>
      </c>
      <c r="AU130" s="379" t="s">
        <v>332</v>
      </c>
      <c r="AV130" s="379" t="s">
        <v>332</v>
      </c>
      <c r="AW130" s="379" t="s">
        <v>332</v>
      </c>
      <c r="AX130" s="379" t="s">
        <v>332</v>
      </c>
      <c r="AY130" s="379" t="s">
        <v>332</v>
      </c>
      <c r="AZ130" s="379" t="s">
        <v>332</v>
      </c>
      <c r="BA130" s="379" t="s">
        <v>332</v>
      </c>
      <c r="BB130" s="379" t="s">
        <v>332</v>
      </c>
      <c r="BC130" s="379" t="s">
        <v>332</v>
      </c>
      <c r="BD130" s="379" t="s">
        <v>332</v>
      </c>
      <c r="BE130" s="379" t="s">
        <v>332</v>
      </c>
      <c r="BF130" s="379" t="s">
        <v>332</v>
      </c>
      <c r="BG130" s="379" t="s">
        <v>332</v>
      </c>
      <c r="BH130" s="379" t="s">
        <v>332</v>
      </c>
      <c r="BI130" s="379" t="s">
        <v>332</v>
      </c>
      <c r="BJ130" s="379" t="s">
        <v>332</v>
      </c>
      <c r="BK130" s="379" t="s">
        <v>332</v>
      </c>
      <c r="BL130" s="379" t="s">
        <v>332</v>
      </c>
      <c r="BM130" s="379" t="s">
        <v>332</v>
      </c>
      <c r="BN130" s="379" t="s">
        <v>332</v>
      </c>
      <c r="BO130" s="379" t="s">
        <v>332</v>
      </c>
    </row>
    <row r="131" spans="1:74" x14ac:dyDescent="0.25">
      <c r="A131" s="275" t="s">
        <v>65</v>
      </c>
      <c r="B131" s="261" t="s">
        <v>77</v>
      </c>
      <c r="C131" s="52"/>
      <c r="D131" s="52"/>
      <c r="E131" s="53"/>
      <c r="F131" s="54"/>
      <c r="G131" s="54"/>
      <c r="H131" s="53"/>
      <c r="I131" s="55"/>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8"/>
      <c r="BQ131" s="58"/>
      <c r="BR131" s="58"/>
      <c r="BS131" s="58"/>
      <c r="BT131" s="58"/>
      <c r="BU131" s="58"/>
      <c r="BV131" s="58"/>
    </row>
    <row r="132" spans="1:74" x14ac:dyDescent="0.25">
      <c r="A132" s="275" t="s">
        <v>66</v>
      </c>
      <c r="B132" s="259" t="s">
        <v>77</v>
      </c>
      <c r="C132" s="56"/>
      <c r="D132" s="56"/>
      <c r="E132" s="56"/>
      <c r="F132" s="57"/>
      <c r="G132" s="57"/>
      <c r="H132" s="56"/>
      <c r="I132" s="55"/>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8"/>
      <c r="BQ132" s="58"/>
      <c r="BR132" s="58"/>
      <c r="BS132" s="58"/>
      <c r="BT132" s="58"/>
      <c r="BU132" s="58"/>
      <c r="BV132" s="58"/>
    </row>
    <row r="133" spans="1:74" x14ac:dyDescent="0.25">
      <c r="A133" s="275" t="s">
        <v>67</v>
      </c>
      <c r="B133" s="259" t="s">
        <v>77</v>
      </c>
      <c r="C133" s="56"/>
      <c r="D133" s="56"/>
      <c r="E133" s="56"/>
      <c r="F133" s="57"/>
      <c r="G133" s="57"/>
      <c r="H133" s="56"/>
      <c r="I133" s="55"/>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8"/>
      <c r="BQ133" s="58"/>
      <c r="BR133" s="58"/>
      <c r="BS133" s="58"/>
      <c r="BT133" s="58"/>
      <c r="BU133" s="58"/>
      <c r="BV133" s="58"/>
    </row>
    <row r="134" spans="1:74" x14ac:dyDescent="0.25">
      <c r="A134" s="275" t="s">
        <v>68</v>
      </c>
      <c r="B134" s="259"/>
      <c r="C134" s="56"/>
      <c r="D134" s="56"/>
      <c r="E134" s="56"/>
      <c r="F134" s="57"/>
      <c r="G134" s="57"/>
      <c r="H134" s="56"/>
      <c r="I134" s="55"/>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8"/>
      <c r="BQ134" s="58"/>
      <c r="BR134" s="58"/>
      <c r="BS134" s="58"/>
      <c r="BT134" s="58"/>
      <c r="BU134" s="58"/>
      <c r="BV134" s="58"/>
    </row>
    <row r="135" spans="1:74" x14ac:dyDescent="0.25">
      <c r="A135" s="275" t="s">
        <v>69</v>
      </c>
      <c r="B135" s="259" t="s">
        <v>77</v>
      </c>
      <c r="C135" s="56"/>
      <c r="D135" s="56"/>
      <c r="E135" s="56"/>
      <c r="F135" s="57"/>
      <c r="G135" s="57"/>
      <c r="H135" s="56"/>
      <c r="I135" s="55"/>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8"/>
      <c r="BQ135" s="58"/>
      <c r="BR135" s="58"/>
      <c r="BS135" s="58"/>
      <c r="BT135" s="58"/>
      <c r="BU135" s="58"/>
      <c r="BV135" s="58"/>
    </row>
    <row r="136" spans="1:74" ht="13" x14ac:dyDescent="0.25">
      <c r="A136" s="275" t="s">
        <v>70</v>
      </c>
      <c r="B136" s="260">
        <v>0.15</v>
      </c>
      <c r="C136" s="51" t="s">
        <v>106</v>
      </c>
      <c r="D136" s="16"/>
      <c r="E136" s="17"/>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row>
    <row r="137" spans="1:74" ht="13" x14ac:dyDescent="0.25">
      <c r="A137" s="276"/>
      <c r="B137" s="260">
        <f>SUM(B131:B136)</f>
        <v>0.15</v>
      </c>
      <c r="C137" s="18" t="s">
        <v>0</v>
      </c>
      <c r="D137" s="280" t="s">
        <v>252</v>
      </c>
      <c r="E137" s="280"/>
      <c r="F137" s="280"/>
      <c r="G137" s="280"/>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1:74" x14ac:dyDescent="0.25">
      <c r="A138" s="262"/>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1:74" ht="13" x14ac:dyDescent="0.25">
      <c r="A139" s="48"/>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1:74" ht="30" customHeight="1" x14ac:dyDescent="0.25">
      <c r="A140" s="274" t="s">
        <v>243</v>
      </c>
      <c r="B140" s="486" t="s">
        <v>104</v>
      </c>
      <c r="C140" s="487"/>
      <c r="D140" s="487"/>
      <c r="E140" s="487"/>
      <c r="F140" s="487"/>
      <c r="G140" s="487"/>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4"/>
    </row>
    <row r="141" spans="1:74" ht="79.5" customHeight="1" x14ac:dyDescent="0.25">
      <c r="A141" s="93" t="s">
        <v>105</v>
      </c>
      <c r="B141" s="92" t="s">
        <v>110</v>
      </c>
      <c r="C141" s="93" t="s">
        <v>107</v>
      </c>
      <c r="D141" s="93" t="s">
        <v>341</v>
      </c>
      <c r="E141" s="92" t="s">
        <v>108</v>
      </c>
      <c r="F141" s="92" t="s">
        <v>116</v>
      </c>
      <c r="G141" s="93" t="s">
        <v>115</v>
      </c>
      <c r="H141" s="94" t="s">
        <v>109</v>
      </c>
      <c r="I141" s="379" t="s">
        <v>332</v>
      </c>
      <c r="J141" s="379" t="s">
        <v>332</v>
      </c>
      <c r="K141" s="379" t="s">
        <v>332</v>
      </c>
      <c r="L141" s="379" t="s">
        <v>332</v>
      </c>
      <c r="M141" s="379" t="s">
        <v>332</v>
      </c>
      <c r="N141" s="379" t="s">
        <v>332</v>
      </c>
      <c r="O141" s="379" t="s">
        <v>332</v>
      </c>
      <c r="P141" s="379" t="s">
        <v>332</v>
      </c>
      <c r="Q141" s="379" t="s">
        <v>332</v>
      </c>
      <c r="R141" s="379" t="s">
        <v>332</v>
      </c>
      <c r="S141" s="379" t="s">
        <v>332</v>
      </c>
      <c r="T141" s="379" t="s">
        <v>332</v>
      </c>
      <c r="U141" s="379" t="s">
        <v>332</v>
      </c>
      <c r="V141" s="379" t="s">
        <v>332</v>
      </c>
      <c r="W141" s="379" t="s">
        <v>332</v>
      </c>
      <c r="X141" s="379" t="s">
        <v>332</v>
      </c>
      <c r="Y141" s="379" t="s">
        <v>332</v>
      </c>
      <c r="Z141" s="379" t="s">
        <v>332</v>
      </c>
      <c r="AA141" s="379" t="s">
        <v>332</v>
      </c>
      <c r="AB141" s="379" t="s">
        <v>332</v>
      </c>
      <c r="AC141" s="379" t="s">
        <v>332</v>
      </c>
      <c r="AD141" s="379" t="s">
        <v>332</v>
      </c>
      <c r="AE141" s="379" t="s">
        <v>332</v>
      </c>
      <c r="AF141" s="379" t="s">
        <v>332</v>
      </c>
      <c r="AG141" s="379" t="s">
        <v>332</v>
      </c>
      <c r="AH141" s="379" t="s">
        <v>332</v>
      </c>
      <c r="AI141" s="379" t="s">
        <v>332</v>
      </c>
      <c r="AJ141" s="379" t="s">
        <v>332</v>
      </c>
      <c r="AK141" s="379" t="s">
        <v>332</v>
      </c>
      <c r="AL141" s="379" t="s">
        <v>332</v>
      </c>
      <c r="AM141" s="379" t="s">
        <v>332</v>
      </c>
      <c r="AN141" s="379" t="s">
        <v>332</v>
      </c>
      <c r="AO141" s="379" t="s">
        <v>332</v>
      </c>
      <c r="AP141" s="379" t="s">
        <v>332</v>
      </c>
      <c r="AQ141" s="379" t="s">
        <v>332</v>
      </c>
      <c r="AR141" s="379" t="s">
        <v>332</v>
      </c>
      <c r="AS141" s="379" t="s">
        <v>332</v>
      </c>
      <c r="AT141" s="379" t="s">
        <v>332</v>
      </c>
      <c r="AU141" s="379" t="s">
        <v>332</v>
      </c>
      <c r="AV141" s="379" t="s">
        <v>332</v>
      </c>
      <c r="AW141" s="379" t="s">
        <v>332</v>
      </c>
      <c r="AX141" s="379" t="s">
        <v>332</v>
      </c>
      <c r="AY141" s="379" t="s">
        <v>332</v>
      </c>
      <c r="AZ141" s="379" t="s">
        <v>332</v>
      </c>
      <c r="BA141" s="379" t="s">
        <v>332</v>
      </c>
      <c r="BB141" s="379" t="s">
        <v>332</v>
      </c>
      <c r="BC141" s="379" t="s">
        <v>332</v>
      </c>
      <c r="BD141" s="379" t="s">
        <v>332</v>
      </c>
      <c r="BE141" s="379" t="s">
        <v>332</v>
      </c>
      <c r="BF141" s="379" t="s">
        <v>332</v>
      </c>
      <c r="BG141" s="379" t="s">
        <v>332</v>
      </c>
      <c r="BH141" s="379" t="s">
        <v>332</v>
      </c>
      <c r="BI141" s="379" t="s">
        <v>332</v>
      </c>
      <c r="BJ141" s="379" t="s">
        <v>332</v>
      </c>
      <c r="BK141" s="379" t="s">
        <v>332</v>
      </c>
      <c r="BL141" s="379" t="s">
        <v>332</v>
      </c>
      <c r="BM141" s="379" t="s">
        <v>332</v>
      </c>
      <c r="BN141" s="379" t="s">
        <v>332</v>
      </c>
      <c r="BO141" s="379" t="s">
        <v>332</v>
      </c>
    </row>
    <row r="142" spans="1:74" x14ac:dyDescent="0.25">
      <c r="A142" s="275" t="s">
        <v>71</v>
      </c>
      <c r="B142" s="261" t="s">
        <v>77</v>
      </c>
      <c r="C142" s="52"/>
      <c r="D142" s="52"/>
      <c r="E142" s="53"/>
      <c r="F142" s="54"/>
      <c r="G142" s="54"/>
      <c r="H142" s="53"/>
      <c r="I142" s="55"/>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8"/>
      <c r="BQ142" s="58"/>
      <c r="BR142" s="58"/>
      <c r="BS142" s="58"/>
      <c r="BT142" s="58"/>
      <c r="BU142" s="58"/>
      <c r="BV142" s="58"/>
    </row>
    <row r="143" spans="1:74" x14ac:dyDescent="0.25">
      <c r="A143" s="275" t="s">
        <v>72</v>
      </c>
      <c r="B143" s="259"/>
      <c r="C143" s="56"/>
      <c r="D143" s="56"/>
      <c r="E143" s="56"/>
      <c r="F143" s="57"/>
      <c r="G143" s="57"/>
      <c r="H143" s="56"/>
      <c r="I143" s="55"/>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8"/>
      <c r="BQ143" s="58"/>
      <c r="BR143" s="58"/>
      <c r="BS143" s="58"/>
      <c r="BT143" s="58"/>
      <c r="BU143" s="58"/>
      <c r="BV143" s="58"/>
    </row>
    <row r="144" spans="1:74" x14ac:dyDescent="0.25">
      <c r="A144" s="275" t="s">
        <v>73</v>
      </c>
      <c r="B144" s="259" t="s">
        <v>77</v>
      </c>
      <c r="C144" s="56"/>
      <c r="D144" s="56"/>
      <c r="E144" s="56"/>
      <c r="F144" s="57"/>
      <c r="G144" s="57"/>
      <c r="H144" s="56"/>
      <c r="I144" s="55"/>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8"/>
      <c r="BQ144" s="58"/>
      <c r="BR144" s="58"/>
      <c r="BS144" s="58"/>
      <c r="BT144" s="58"/>
      <c r="BU144" s="58"/>
      <c r="BV144" s="58"/>
    </row>
    <row r="145" spans="1:74" x14ac:dyDescent="0.25">
      <c r="A145" s="275" t="s">
        <v>74</v>
      </c>
      <c r="B145" s="259" t="s">
        <v>77</v>
      </c>
      <c r="C145" s="56"/>
      <c r="D145" s="56"/>
      <c r="E145" s="56"/>
      <c r="F145" s="57"/>
      <c r="G145" s="57"/>
      <c r="H145" s="56"/>
      <c r="I145" s="55"/>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8"/>
      <c r="BQ145" s="58"/>
      <c r="BR145" s="58"/>
      <c r="BS145" s="58"/>
      <c r="BT145" s="58"/>
      <c r="BU145" s="58"/>
      <c r="BV145" s="58"/>
    </row>
    <row r="146" spans="1:74" x14ac:dyDescent="0.25">
      <c r="A146" s="275" t="s">
        <v>75</v>
      </c>
      <c r="B146" s="259" t="s">
        <v>77</v>
      </c>
      <c r="C146" s="56"/>
      <c r="D146" s="56"/>
      <c r="E146" s="56"/>
      <c r="F146" s="57"/>
      <c r="G146" s="57"/>
      <c r="H146" s="56"/>
      <c r="I146" s="55"/>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8"/>
      <c r="BQ146" s="58"/>
      <c r="BR146" s="58"/>
      <c r="BS146" s="58"/>
      <c r="BT146" s="58"/>
      <c r="BU146" s="58"/>
      <c r="BV146" s="58"/>
    </row>
    <row r="147" spans="1:74" ht="13" x14ac:dyDescent="0.25">
      <c r="A147" s="275" t="s">
        <v>76</v>
      </c>
      <c r="B147" s="260">
        <v>0.15</v>
      </c>
      <c r="C147" s="51" t="s">
        <v>106</v>
      </c>
      <c r="D147" s="16"/>
      <c r="E147" s="17"/>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row>
    <row r="148" spans="1:74" ht="13" x14ac:dyDescent="0.25">
      <c r="A148" s="276"/>
      <c r="B148" s="260">
        <f>SUM(B142:B147)</f>
        <v>0.15</v>
      </c>
      <c r="C148" s="18" t="s">
        <v>0</v>
      </c>
      <c r="D148" s="280" t="s">
        <v>252</v>
      </c>
      <c r="E148" s="280"/>
      <c r="F148" s="280"/>
      <c r="G148" s="280"/>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1:74" x14ac:dyDescent="0.25">
      <c r="A149" s="262"/>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1:74" x14ac:dyDescent="0.25">
      <c r="A150" s="277"/>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row>
    <row r="151" spans="1:74" x14ac:dyDescent="0.25">
      <c r="A151" s="277"/>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74" x14ac:dyDescent="0.25">
      <c r="A152" s="277"/>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74" x14ac:dyDescent="0.25">
      <c r="A153" s="277"/>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74" x14ac:dyDescent="0.25">
      <c r="A154" s="277"/>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74" x14ac:dyDescent="0.25">
      <c r="A155" s="277"/>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74" x14ac:dyDescent="0.25">
      <c r="A156" s="277"/>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74" x14ac:dyDescent="0.25">
      <c r="A157" s="277"/>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74" x14ac:dyDescent="0.25">
      <c r="A158" s="277"/>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74" x14ac:dyDescent="0.25">
      <c r="A159" s="277"/>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74" x14ac:dyDescent="0.25">
      <c r="A160" s="277"/>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x14ac:dyDescent="0.25">
      <c r="A161" s="277"/>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x14ac:dyDescent="0.25">
      <c r="A162" s="277"/>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x14ac:dyDescent="0.25">
      <c r="A163" s="277"/>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x14ac:dyDescent="0.25">
      <c r="A164" s="277"/>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x14ac:dyDescent="0.25">
      <c r="A165" s="277"/>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x14ac:dyDescent="0.25">
      <c r="A166" s="277"/>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x14ac:dyDescent="0.25">
      <c r="A167" s="277"/>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x14ac:dyDescent="0.25">
      <c r="A168" s="277"/>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x14ac:dyDescent="0.25">
      <c r="A169" s="277"/>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x14ac:dyDescent="0.25">
      <c r="A170" s="277"/>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x14ac:dyDescent="0.25">
      <c r="A171" s="277"/>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x14ac:dyDescent="0.25">
      <c r="A172" s="277"/>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x14ac:dyDescent="0.25">
      <c r="A173" s="277"/>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x14ac:dyDescent="0.25">
      <c r="A174" s="277"/>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x14ac:dyDescent="0.25">
      <c r="A175" s="277"/>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x14ac:dyDescent="0.25">
      <c r="A176" s="277"/>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x14ac:dyDescent="0.25">
      <c r="A177" s="277"/>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x14ac:dyDescent="0.25">
      <c r="A178" s="277"/>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x14ac:dyDescent="0.25">
      <c r="A179" s="277"/>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x14ac:dyDescent="0.25">
      <c r="A180" s="277"/>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x14ac:dyDescent="0.25">
      <c r="A181" s="277"/>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x14ac:dyDescent="0.25">
      <c r="A182" s="277"/>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x14ac:dyDescent="0.25">
      <c r="A183" s="277"/>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x14ac:dyDescent="0.25">
      <c r="A184" s="277"/>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sheetData>
  <mergeCells count="41">
    <mergeCell ref="B41:G41"/>
    <mergeCell ref="F9:H9"/>
    <mergeCell ref="C19:E19"/>
    <mergeCell ref="F10:H19"/>
    <mergeCell ref="C10:E10"/>
    <mergeCell ref="C15:E15"/>
    <mergeCell ref="C16:E16"/>
    <mergeCell ref="C9:D9"/>
    <mergeCell ref="C17:E17"/>
    <mergeCell ref="C18:E18"/>
    <mergeCell ref="B30:G30"/>
    <mergeCell ref="B22:G22"/>
    <mergeCell ref="B23:G23"/>
    <mergeCell ref="B31:G31"/>
    <mergeCell ref="B29:G29"/>
    <mergeCell ref="B26:G26"/>
    <mergeCell ref="B35:G35"/>
    <mergeCell ref="B36:G36"/>
    <mergeCell ref="B37:G37"/>
    <mergeCell ref="B33:G33"/>
    <mergeCell ref="B34:G34"/>
    <mergeCell ref="B140:G140"/>
    <mergeCell ref="B52:G52"/>
    <mergeCell ref="B63:G63"/>
    <mergeCell ref="B107:G107"/>
    <mergeCell ref="B118:G118"/>
    <mergeCell ref="B129:G129"/>
    <mergeCell ref="B74:G74"/>
    <mergeCell ref="B96:G96"/>
    <mergeCell ref="B85:G85"/>
    <mergeCell ref="B28:G28"/>
    <mergeCell ref="A1:B1"/>
    <mergeCell ref="A2:B2"/>
    <mergeCell ref="A3:B3"/>
    <mergeCell ref="A4:B4"/>
    <mergeCell ref="A6:E6"/>
    <mergeCell ref="C11:E11"/>
    <mergeCell ref="C12:E12"/>
    <mergeCell ref="C13:E13"/>
    <mergeCell ref="C14:E14"/>
    <mergeCell ref="B27:G27"/>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W111"/>
  <sheetViews>
    <sheetView view="pageBreakPreview" topLeftCell="A2" zoomScale="70" zoomScaleNormal="55" zoomScaleSheetLayoutView="70" workbookViewId="0">
      <selection activeCell="E10" sqref="E10"/>
    </sheetView>
  </sheetViews>
  <sheetFormatPr defaultRowHeight="12.5" x14ac:dyDescent="0.25"/>
  <cols>
    <col min="1" max="1" width="10.7265625" customWidth="1"/>
    <col min="2" max="2" width="34.81640625" customWidth="1"/>
    <col min="3" max="3" width="40.81640625" customWidth="1"/>
    <col min="4" max="4" width="30.81640625" customWidth="1"/>
    <col min="5" max="5" width="27.7265625" customWidth="1"/>
    <col min="6" max="6" width="30.81640625" customWidth="1"/>
    <col min="7" max="7" width="40" customWidth="1"/>
    <col min="8" max="8" width="18.7265625" bestFit="1" customWidth="1"/>
  </cols>
  <sheetData>
    <row r="1" spans="1:101" ht="20" x14ac:dyDescent="0.25">
      <c r="A1" s="515" t="s">
        <v>81</v>
      </c>
      <c r="B1" s="516"/>
      <c r="C1" s="408" t="str">
        <f>'Tender Cover Sheet'!C12</f>
        <v>E3093GXMPNTC</v>
      </c>
      <c r="D1" s="39"/>
      <c r="E1" s="353"/>
      <c r="F1" s="352"/>
      <c r="G1" s="352"/>
      <c r="H1" s="340"/>
      <c r="I1" s="340"/>
      <c r="J1" s="345"/>
      <c r="K1" s="344"/>
      <c r="L1" s="347"/>
      <c r="M1" s="341"/>
      <c r="N1" s="340"/>
      <c r="O1" s="348"/>
      <c r="P1" s="341"/>
      <c r="Q1" s="343"/>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row>
    <row r="2" spans="1:101" ht="129.65" customHeight="1" x14ac:dyDescent="0.25">
      <c r="A2" s="515" t="s">
        <v>82</v>
      </c>
      <c r="B2" s="516"/>
      <c r="C2" s="409" t="str">
        <f>'Tender Cover Sheet'!C14</f>
        <v>The supply, delivery and off-loading of Ammonia Solution to various power stations on “an as and when” required basis for a period of 5 years</v>
      </c>
      <c r="D2" s="356"/>
      <c r="E2" s="352"/>
      <c r="F2" s="352"/>
      <c r="G2" s="352"/>
      <c r="H2" s="340"/>
      <c r="I2" s="342"/>
      <c r="J2" s="346"/>
      <c r="K2" s="11"/>
      <c r="L2" s="347"/>
      <c r="M2" s="341"/>
      <c r="N2" s="340"/>
      <c r="O2" s="348"/>
      <c r="P2" s="341"/>
      <c r="Q2" s="343"/>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c r="BD2" s="340"/>
      <c r="BE2" s="340"/>
      <c r="BF2" s="340"/>
      <c r="BG2" s="340"/>
      <c r="BH2" s="340"/>
      <c r="BI2" s="340"/>
      <c r="BJ2" s="340"/>
      <c r="BK2" s="340"/>
      <c r="BL2" s="340"/>
      <c r="BM2" s="340"/>
      <c r="BN2" s="340"/>
      <c r="BO2" s="340"/>
      <c r="BP2" s="340"/>
      <c r="BQ2" s="340"/>
      <c r="BR2" s="340"/>
      <c r="BS2" s="340"/>
      <c r="BT2" s="340"/>
      <c r="BU2" s="340"/>
      <c r="BV2" s="340"/>
      <c r="BW2" s="340"/>
      <c r="BX2" s="340"/>
      <c r="BY2" s="340"/>
      <c r="BZ2" s="340"/>
      <c r="CA2" s="340"/>
      <c r="CB2" s="340"/>
      <c r="CC2" s="340"/>
      <c r="CD2" s="340"/>
      <c r="CE2" s="340"/>
      <c r="CF2" s="340"/>
      <c r="CG2" s="340"/>
      <c r="CH2" s="340"/>
      <c r="CI2" s="340"/>
      <c r="CJ2" s="340"/>
      <c r="CK2" s="340"/>
      <c r="CL2" s="340"/>
      <c r="CM2" s="340"/>
      <c r="CN2" s="340"/>
      <c r="CO2" s="340"/>
      <c r="CP2" s="340"/>
      <c r="CQ2" s="340"/>
      <c r="CR2" s="340"/>
      <c r="CS2" s="340"/>
      <c r="CT2" s="340"/>
      <c r="CU2" s="340"/>
      <c r="CV2" s="340"/>
      <c r="CW2" s="340"/>
    </row>
    <row r="3" spans="1:101" ht="20" x14ac:dyDescent="0.25">
      <c r="A3" s="515" t="s">
        <v>83</v>
      </c>
      <c r="B3" s="516"/>
      <c r="C3" s="408">
        <f>'Tender Cover Sheet'!C16</f>
        <v>0</v>
      </c>
      <c r="D3" s="39"/>
      <c r="E3" s="352"/>
      <c r="F3" s="352"/>
      <c r="G3" s="352"/>
      <c r="H3" s="340"/>
      <c r="I3" s="342"/>
      <c r="J3" s="346"/>
      <c r="K3" s="11"/>
      <c r="L3" s="347"/>
      <c r="M3" s="341"/>
      <c r="N3" s="340"/>
      <c r="O3" s="348"/>
      <c r="P3" s="341"/>
      <c r="Q3" s="343"/>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row>
    <row r="4" spans="1:101" ht="20" x14ac:dyDescent="0.25">
      <c r="A4" s="515" t="s">
        <v>87</v>
      </c>
      <c r="B4" s="516"/>
      <c r="C4" s="408" t="str">
        <f>'Read Me'!C4</f>
        <v>Main Offer Only</v>
      </c>
      <c r="D4" s="39"/>
      <c r="E4" s="352"/>
      <c r="F4" s="352"/>
      <c r="G4" s="352"/>
      <c r="H4" s="340"/>
      <c r="I4" s="342"/>
      <c r="J4" s="346"/>
      <c r="K4" s="11"/>
      <c r="L4" s="347"/>
      <c r="M4" s="341"/>
      <c r="N4" s="340"/>
      <c r="O4" s="348"/>
      <c r="P4" s="341"/>
      <c r="Q4" s="343"/>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0"/>
      <c r="BB4" s="340"/>
      <c r="BC4" s="340"/>
      <c r="BD4" s="340"/>
      <c r="BE4" s="340"/>
      <c r="BF4" s="340"/>
      <c r="BG4" s="340"/>
      <c r="BH4" s="340"/>
      <c r="BI4" s="340"/>
      <c r="BJ4" s="340"/>
      <c r="BK4" s="340"/>
      <c r="BL4" s="340"/>
      <c r="BM4" s="340"/>
      <c r="BN4" s="340"/>
      <c r="BO4" s="340"/>
      <c r="BP4" s="340"/>
      <c r="BQ4" s="340"/>
      <c r="BR4" s="340"/>
      <c r="BS4" s="340"/>
      <c r="BT4" s="340"/>
      <c r="BU4" s="340"/>
      <c r="BV4" s="340"/>
      <c r="BW4" s="340"/>
      <c r="BX4" s="340"/>
      <c r="BY4" s="340"/>
      <c r="BZ4" s="340"/>
      <c r="CA4" s="340"/>
      <c r="CB4" s="340"/>
      <c r="CC4" s="340"/>
      <c r="CD4" s="340"/>
      <c r="CE4" s="340"/>
      <c r="CF4" s="340"/>
      <c r="CG4" s="340"/>
      <c r="CH4" s="340"/>
      <c r="CI4" s="340"/>
      <c r="CJ4" s="340"/>
      <c r="CK4" s="340"/>
      <c r="CL4" s="340"/>
      <c r="CM4" s="340"/>
      <c r="CN4" s="340"/>
      <c r="CO4" s="340"/>
      <c r="CP4" s="340"/>
      <c r="CQ4" s="340"/>
      <c r="CR4" s="340"/>
      <c r="CS4" s="340"/>
      <c r="CT4" s="340"/>
      <c r="CU4" s="340"/>
      <c r="CV4" s="340"/>
      <c r="CW4" s="340"/>
    </row>
    <row r="5" spans="1:101" ht="15.5" x14ac:dyDescent="0.25">
      <c r="A5" s="339"/>
      <c r="B5" s="350"/>
      <c r="C5" s="349"/>
      <c r="D5" s="349"/>
      <c r="E5" s="352"/>
      <c r="F5" s="352"/>
      <c r="G5" s="352"/>
      <c r="H5" s="340"/>
      <c r="I5" s="342"/>
      <c r="J5" s="346"/>
      <c r="K5" s="11"/>
      <c r="L5" s="347"/>
      <c r="M5" s="341"/>
      <c r="N5" s="340"/>
      <c r="O5" s="348"/>
      <c r="P5" s="341"/>
      <c r="Q5" s="343"/>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row>
    <row r="6" spans="1:101" ht="20" x14ac:dyDescent="0.25">
      <c r="A6" s="385" t="s">
        <v>336</v>
      </c>
      <c r="B6" s="386"/>
      <c r="C6" s="387"/>
      <c r="D6" s="387"/>
      <c r="E6" s="388"/>
      <c r="F6" s="388"/>
      <c r="G6" s="402"/>
      <c r="H6" s="403" t="s">
        <v>308</v>
      </c>
      <c r="I6" s="403"/>
      <c r="J6" s="338"/>
      <c r="K6" s="338"/>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8"/>
      <c r="AL6" s="338"/>
      <c r="AM6" s="338"/>
      <c r="AN6" s="338"/>
      <c r="AO6" s="338"/>
      <c r="AP6" s="338"/>
      <c r="AQ6" s="338"/>
      <c r="AR6" s="338"/>
      <c r="AS6" s="338"/>
      <c r="AT6" s="338"/>
      <c r="AU6" s="338"/>
      <c r="AV6" s="338"/>
      <c r="AW6" s="338"/>
      <c r="AX6" s="338"/>
      <c r="AY6" s="338"/>
      <c r="AZ6" s="338"/>
      <c r="BA6" s="338"/>
      <c r="BB6" s="338"/>
      <c r="BC6" s="338"/>
      <c r="BD6" s="338"/>
      <c r="BE6" s="338"/>
      <c r="BF6" s="338"/>
      <c r="BG6" s="338"/>
      <c r="BH6" s="338"/>
      <c r="BI6" s="338"/>
      <c r="BJ6" s="338"/>
      <c r="BK6" s="338"/>
      <c r="BL6" s="338"/>
      <c r="BM6" s="338"/>
      <c r="BN6" s="338"/>
      <c r="BO6" s="338"/>
      <c r="BP6" s="338"/>
      <c r="BQ6" s="338"/>
      <c r="BR6" s="338"/>
      <c r="BS6" s="338"/>
      <c r="BT6" s="338"/>
      <c r="BU6" s="338"/>
      <c r="BV6" s="338"/>
      <c r="BW6" s="338"/>
      <c r="BX6" s="338"/>
      <c r="BY6" s="338"/>
      <c r="BZ6" s="338"/>
      <c r="CA6" s="338"/>
      <c r="CB6" s="338"/>
      <c r="CC6" s="338"/>
      <c r="CD6" s="338"/>
      <c r="CE6" s="338"/>
      <c r="CF6" s="338"/>
      <c r="CG6" s="338"/>
      <c r="CH6" s="338"/>
      <c r="CI6" s="338"/>
      <c r="CJ6" s="338"/>
      <c r="CK6" s="338"/>
      <c r="CL6" s="338"/>
      <c r="CM6" s="338"/>
      <c r="CN6" s="338"/>
      <c r="CO6" s="338"/>
      <c r="CP6" s="338"/>
      <c r="CQ6" s="338"/>
      <c r="CR6" s="338"/>
      <c r="CS6" s="338"/>
      <c r="CT6" s="338"/>
      <c r="CU6" s="338"/>
      <c r="CV6" s="338"/>
      <c r="CW6" s="338"/>
    </row>
    <row r="7" spans="1:101" ht="20.5" thickBot="1" x14ac:dyDescent="0.45">
      <c r="A7" s="310"/>
      <c r="B7" s="310"/>
      <c r="C7" s="310"/>
      <c r="D7" s="310"/>
      <c r="E7" s="389"/>
      <c r="F7" s="389"/>
      <c r="G7" s="389"/>
      <c r="H7" s="310"/>
      <c r="I7" s="310"/>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c r="BM7" s="351"/>
      <c r="BN7" s="351"/>
      <c r="BO7" s="351"/>
      <c r="BP7" s="351"/>
      <c r="BQ7" s="351"/>
      <c r="BR7" s="351"/>
      <c r="BS7" s="351"/>
      <c r="BT7" s="351"/>
      <c r="BU7" s="351"/>
      <c r="BV7" s="351"/>
      <c r="BW7" s="351"/>
      <c r="BX7" s="351"/>
      <c r="BY7" s="351"/>
      <c r="BZ7" s="351"/>
      <c r="CA7" s="351"/>
      <c r="CB7" s="351"/>
      <c r="CC7" s="351"/>
      <c r="CD7" s="351"/>
      <c r="CE7" s="351"/>
      <c r="CF7" s="351"/>
      <c r="CG7" s="351"/>
      <c r="CH7" s="351"/>
      <c r="CI7" s="351"/>
      <c r="CJ7" s="351"/>
      <c r="CK7" s="351"/>
      <c r="CL7" s="351"/>
      <c r="CM7" s="351"/>
      <c r="CN7" s="351"/>
      <c r="CO7" s="351"/>
      <c r="CP7" s="351"/>
      <c r="CQ7" s="351"/>
      <c r="CR7" s="351"/>
      <c r="CS7" s="351"/>
      <c r="CT7" s="351"/>
      <c r="CU7" s="351"/>
      <c r="CV7" s="351"/>
      <c r="CW7" s="351"/>
    </row>
    <row r="8" spans="1:101" ht="20.5" thickBot="1" x14ac:dyDescent="0.45">
      <c r="A8" s="390"/>
      <c r="B8" s="391"/>
      <c r="C8" s="392"/>
      <c r="D8" s="517" t="s">
        <v>309</v>
      </c>
      <c r="E8" s="518"/>
      <c r="F8" s="519"/>
      <c r="G8" s="425"/>
      <c r="H8" s="404"/>
      <c r="I8" s="404"/>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c r="BR8" s="351"/>
      <c r="BS8" s="351"/>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1"/>
      <c r="CT8" s="351"/>
      <c r="CU8" s="351"/>
      <c r="CV8" s="351"/>
      <c r="CW8" s="351"/>
    </row>
    <row r="9" spans="1:101" ht="40.5" customHeight="1" thickBot="1" x14ac:dyDescent="0.45">
      <c r="A9" s="393" t="s">
        <v>344</v>
      </c>
      <c r="B9" s="393" t="s">
        <v>310</v>
      </c>
      <c r="C9" s="393" t="s">
        <v>322</v>
      </c>
      <c r="D9" s="393" t="s">
        <v>323</v>
      </c>
      <c r="E9" s="393" t="s">
        <v>253</v>
      </c>
      <c r="F9" s="394" t="s">
        <v>317</v>
      </c>
      <c r="G9" s="405"/>
      <c r="H9" s="405"/>
      <c r="I9" s="310"/>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BR9" s="351"/>
      <c r="BS9" s="351"/>
      <c r="BT9" s="351"/>
      <c r="BU9" s="351"/>
      <c r="BV9" s="351"/>
      <c r="BW9" s="351"/>
      <c r="BX9" s="351"/>
      <c r="BY9" s="351"/>
      <c r="BZ9" s="351"/>
      <c r="CA9" s="351"/>
      <c r="CB9" s="351"/>
      <c r="CC9" s="351"/>
      <c r="CD9" s="351"/>
      <c r="CE9" s="351"/>
      <c r="CF9" s="351"/>
      <c r="CG9" s="351"/>
      <c r="CH9" s="351"/>
      <c r="CI9" s="351"/>
      <c r="CJ9" s="351"/>
      <c r="CK9" s="351"/>
      <c r="CL9" s="351"/>
      <c r="CM9" s="351"/>
      <c r="CN9" s="351"/>
      <c r="CO9" s="351"/>
      <c r="CP9" s="351"/>
      <c r="CQ9" s="351"/>
      <c r="CR9" s="351"/>
      <c r="CS9" s="351"/>
      <c r="CT9" s="351"/>
      <c r="CU9" s="351"/>
      <c r="CV9" s="351"/>
    </row>
    <row r="10" spans="1:101" ht="19.899999999999999" customHeight="1" x14ac:dyDescent="0.4">
      <c r="A10" s="423">
        <v>1</v>
      </c>
      <c r="B10" s="429" t="s">
        <v>362</v>
      </c>
      <c r="C10" s="430">
        <f>'5.1.1 Price Table 3'!J24</f>
        <v>0</v>
      </c>
      <c r="D10" s="430">
        <f>'5.1.1 Price Table 3'!K24</f>
        <v>0</v>
      </c>
      <c r="E10" s="430">
        <f>'5.1.1 Price Table 3'!F24</f>
        <v>0</v>
      </c>
      <c r="F10" s="430">
        <f>'5.1.1 Price Table 3'!V24</f>
        <v>0</v>
      </c>
      <c r="G10" s="404"/>
      <c r="H10" s="404"/>
      <c r="I10" s="310"/>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c r="BR10" s="351"/>
      <c r="BS10" s="351"/>
      <c r="BT10" s="351"/>
      <c r="BU10" s="351"/>
      <c r="BV10" s="351"/>
      <c r="BW10" s="351"/>
      <c r="BX10" s="351"/>
      <c r="BY10" s="351"/>
      <c r="BZ10" s="351"/>
      <c r="CA10" s="351"/>
      <c r="CB10" s="351"/>
      <c r="CC10" s="351"/>
      <c r="CD10" s="351"/>
      <c r="CE10" s="351"/>
      <c r="CF10" s="351"/>
      <c r="CG10" s="351"/>
      <c r="CH10" s="351"/>
      <c r="CI10" s="351"/>
      <c r="CJ10" s="351"/>
      <c r="CK10" s="351"/>
      <c r="CL10" s="351"/>
      <c r="CM10" s="351"/>
      <c r="CN10" s="351"/>
      <c r="CO10" s="351"/>
      <c r="CP10" s="351"/>
      <c r="CQ10" s="351"/>
      <c r="CR10" s="351"/>
      <c r="CS10" s="351"/>
      <c r="CT10" s="351"/>
      <c r="CU10" s="351"/>
      <c r="CV10" s="351"/>
    </row>
    <row r="11" spans="1:101" ht="19.899999999999999" customHeight="1" thickBot="1" x14ac:dyDescent="0.45">
      <c r="A11" s="423"/>
      <c r="B11" s="424"/>
      <c r="C11" s="396"/>
      <c r="D11" s="426"/>
      <c r="E11" s="426"/>
      <c r="F11" s="427"/>
      <c r="G11" s="404"/>
      <c r="H11" s="404"/>
      <c r="I11" s="310"/>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c r="BR11" s="351"/>
      <c r="BS11" s="351"/>
      <c r="BT11" s="351"/>
      <c r="BU11" s="351"/>
      <c r="BV11" s="351"/>
      <c r="BW11" s="351"/>
      <c r="BX11" s="351"/>
      <c r="BY11" s="351"/>
      <c r="BZ11" s="351"/>
      <c r="CA11" s="351"/>
      <c r="CB11" s="351"/>
      <c r="CC11" s="351"/>
      <c r="CD11" s="351"/>
      <c r="CE11" s="351"/>
      <c r="CF11" s="351"/>
      <c r="CG11" s="351"/>
      <c r="CH11" s="351"/>
      <c r="CI11" s="351"/>
      <c r="CJ11" s="351"/>
      <c r="CK11" s="351"/>
      <c r="CL11" s="351"/>
      <c r="CM11" s="351"/>
      <c r="CN11" s="351"/>
      <c r="CO11" s="351"/>
      <c r="CP11" s="351"/>
      <c r="CQ11" s="351"/>
      <c r="CR11" s="351"/>
      <c r="CS11" s="351"/>
      <c r="CT11" s="351"/>
      <c r="CU11" s="351"/>
      <c r="CV11" s="351"/>
    </row>
    <row r="12" spans="1:101" ht="41.15" customHeight="1" thickBot="1" x14ac:dyDescent="0.3">
      <c r="A12" s="395"/>
      <c r="B12" s="397" t="s">
        <v>311</v>
      </c>
      <c r="C12" s="398">
        <f>SUM(C10:C10)</f>
        <v>0</v>
      </c>
      <c r="D12" s="398">
        <f>SUM(D10:D10)</f>
        <v>0</v>
      </c>
      <c r="E12" s="398">
        <f>SUM(E10:E10)</f>
        <v>0</v>
      </c>
      <c r="F12" s="398">
        <f>SUM(F10:F10)</f>
        <v>0</v>
      </c>
      <c r="G12" s="511" t="s">
        <v>318</v>
      </c>
      <c r="H12" s="512"/>
      <c r="I12" s="512"/>
    </row>
    <row r="13" spans="1:101" ht="42.65" customHeight="1" thickBot="1" x14ac:dyDescent="0.45">
      <c r="A13" s="395"/>
      <c r="B13" s="397" t="s">
        <v>312</v>
      </c>
      <c r="C13" s="399">
        <f>C12*15%</f>
        <v>0</v>
      </c>
      <c r="D13" s="399">
        <f t="shared" ref="D13" si="0">D12*15%</f>
        <v>0</v>
      </c>
      <c r="E13" s="399">
        <f>E12*15%</f>
        <v>0</v>
      </c>
      <c r="F13" s="400">
        <f>F12*15%</f>
        <v>0</v>
      </c>
      <c r="G13" s="406" t="s">
        <v>77</v>
      </c>
      <c r="H13" s="407"/>
      <c r="I13" s="392"/>
    </row>
    <row r="14" spans="1:101" ht="40" customHeight="1" thickBot="1" x14ac:dyDescent="0.3">
      <c r="A14" s="395"/>
      <c r="B14" s="397" t="s">
        <v>313</v>
      </c>
      <c r="C14" s="401">
        <f>C12+C13</f>
        <v>0</v>
      </c>
      <c r="D14" s="401">
        <f>D12+D13</f>
        <v>0</v>
      </c>
      <c r="E14" s="401">
        <f>E12+E13</f>
        <v>0</v>
      </c>
      <c r="F14" s="401">
        <f>F12+F13</f>
        <v>0</v>
      </c>
      <c r="G14" s="513" t="s">
        <v>319</v>
      </c>
      <c r="H14" s="514"/>
      <c r="I14" s="514"/>
    </row>
    <row r="15" spans="1:101" x14ac:dyDescent="0.25">
      <c r="A15" s="351"/>
      <c r="B15" s="351"/>
      <c r="C15" s="351"/>
      <c r="D15" s="351"/>
      <c r="E15" s="355"/>
      <c r="F15" s="355"/>
      <c r="G15" s="355"/>
    </row>
    <row r="16" spans="1:101" x14ac:dyDescent="0.25">
      <c r="A16" s="351"/>
      <c r="B16" s="351"/>
      <c r="C16" s="351"/>
      <c r="D16" s="351"/>
      <c r="E16" s="355"/>
      <c r="F16" s="355"/>
      <c r="G16" s="355"/>
    </row>
    <row r="17" spans="1:7" x14ac:dyDescent="0.25">
      <c r="A17" s="351"/>
      <c r="B17" s="351"/>
      <c r="C17" s="351"/>
      <c r="D17" s="351"/>
      <c r="E17" s="355"/>
      <c r="F17" s="355"/>
      <c r="G17" s="355"/>
    </row>
    <row r="18" spans="1:7" x14ac:dyDescent="0.25">
      <c r="A18" s="351"/>
      <c r="B18" s="351"/>
      <c r="C18" s="351"/>
      <c r="D18" s="351"/>
      <c r="E18" s="355"/>
      <c r="F18" s="355"/>
      <c r="G18" s="355"/>
    </row>
    <row r="19" spans="1:7" x14ac:dyDescent="0.25">
      <c r="A19" s="351"/>
      <c r="B19" s="351"/>
      <c r="C19" s="351"/>
      <c r="D19" s="351"/>
      <c r="E19" s="355"/>
      <c r="F19" s="355"/>
      <c r="G19" s="355"/>
    </row>
    <row r="20" spans="1:7" x14ac:dyDescent="0.25">
      <c r="A20" s="351"/>
      <c r="B20" s="351"/>
      <c r="C20" s="351"/>
      <c r="D20" s="351"/>
      <c r="E20" s="355"/>
      <c r="F20" s="355"/>
      <c r="G20" s="355"/>
    </row>
    <row r="21" spans="1:7" x14ac:dyDescent="0.25">
      <c r="A21" s="351"/>
      <c r="B21" s="351"/>
      <c r="C21" s="351"/>
      <c r="D21" s="351"/>
      <c r="E21" s="355"/>
      <c r="F21" s="355"/>
      <c r="G21" s="355"/>
    </row>
    <row r="22" spans="1:7" x14ac:dyDescent="0.25">
      <c r="A22" s="351"/>
      <c r="B22" s="351"/>
      <c r="C22" s="351"/>
      <c r="D22" s="351"/>
      <c r="E22" s="355"/>
      <c r="F22" s="355"/>
      <c r="G22" s="355"/>
    </row>
    <row r="23" spans="1:7" x14ac:dyDescent="0.25">
      <c r="A23" s="351"/>
      <c r="B23" s="351"/>
      <c r="C23" s="351"/>
      <c r="D23" s="351"/>
      <c r="E23" s="355"/>
      <c r="F23" s="355"/>
      <c r="G23" s="355"/>
    </row>
    <row r="24" spans="1:7" x14ac:dyDescent="0.25">
      <c r="A24" s="351"/>
      <c r="B24" s="351"/>
      <c r="C24" s="351"/>
      <c r="D24" s="351"/>
      <c r="E24" s="355"/>
      <c r="F24" s="355"/>
      <c r="G24" s="355"/>
    </row>
    <row r="25" spans="1:7" x14ac:dyDescent="0.25">
      <c r="A25" s="351"/>
      <c r="B25" s="351"/>
      <c r="C25" s="351"/>
      <c r="D25" s="351"/>
      <c r="E25" s="355"/>
      <c r="F25" s="355"/>
      <c r="G25" s="355"/>
    </row>
    <row r="26" spans="1:7" x14ac:dyDescent="0.25">
      <c r="A26" s="351"/>
      <c r="B26" s="351"/>
      <c r="C26" s="351"/>
      <c r="D26" s="351"/>
      <c r="E26" s="355"/>
      <c r="F26" s="355"/>
      <c r="G26" s="355"/>
    </row>
    <row r="27" spans="1:7" x14ac:dyDescent="0.25">
      <c r="A27" s="351"/>
      <c r="B27" s="351"/>
      <c r="C27" s="351"/>
      <c r="D27" s="351"/>
      <c r="E27" s="355"/>
      <c r="F27" s="355"/>
      <c r="G27" s="355"/>
    </row>
    <row r="28" spans="1:7" x14ac:dyDescent="0.25">
      <c r="E28" s="355"/>
      <c r="F28" s="355"/>
      <c r="G28" s="355"/>
    </row>
    <row r="29" spans="1:7" x14ac:dyDescent="0.25">
      <c r="E29" s="355"/>
      <c r="F29" s="355"/>
      <c r="G29" s="355"/>
    </row>
    <row r="30" spans="1:7" x14ac:dyDescent="0.25">
      <c r="E30" s="355"/>
      <c r="F30" s="355"/>
      <c r="G30" s="355"/>
    </row>
    <row r="31" spans="1:7" x14ac:dyDescent="0.25">
      <c r="E31" s="355"/>
      <c r="F31" s="355"/>
      <c r="G31" s="355"/>
    </row>
    <row r="32" spans="1:7" x14ac:dyDescent="0.25">
      <c r="E32" s="355"/>
      <c r="F32" s="355"/>
      <c r="G32" s="355"/>
    </row>
    <row r="33" spans="5:7" x14ac:dyDescent="0.25">
      <c r="E33" s="355"/>
      <c r="F33" s="355"/>
      <c r="G33" s="355"/>
    </row>
    <row r="34" spans="5:7" x14ac:dyDescent="0.25">
      <c r="E34" s="355"/>
      <c r="F34" s="355"/>
      <c r="G34" s="355"/>
    </row>
    <row r="35" spans="5:7" x14ac:dyDescent="0.25">
      <c r="E35" s="355"/>
      <c r="F35" s="355"/>
      <c r="G35" s="355"/>
    </row>
    <row r="36" spans="5:7" x14ac:dyDescent="0.25">
      <c r="E36" s="355"/>
      <c r="F36" s="355"/>
      <c r="G36" s="355"/>
    </row>
    <row r="37" spans="5:7" x14ac:dyDescent="0.25">
      <c r="E37" s="355"/>
      <c r="F37" s="355"/>
      <c r="G37" s="355"/>
    </row>
    <row r="38" spans="5:7" x14ac:dyDescent="0.25">
      <c r="E38" s="355"/>
      <c r="F38" s="355"/>
      <c r="G38" s="355"/>
    </row>
    <row r="39" spans="5:7" x14ac:dyDescent="0.25">
      <c r="E39" s="355"/>
      <c r="F39" s="355"/>
      <c r="G39" s="355"/>
    </row>
    <row r="40" spans="5:7" x14ac:dyDescent="0.25">
      <c r="E40" s="355"/>
      <c r="F40" s="355"/>
      <c r="G40" s="355"/>
    </row>
    <row r="41" spans="5:7" x14ac:dyDescent="0.25">
      <c r="E41" s="355"/>
      <c r="F41" s="355"/>
      <c r="G41" s="355"/>
    </row>
    <row r="42" spans="5:7" x14ac:dyDescent="0.25">
      <c r="E42" s="355"/>
      <c r="F42" s="355"/>
      <c r="G42" s="355"/>
    </row>
    <row r="43" spans="5:7" x14ac:dyDescent="0.25">
      <c r="E43" s="355"/>
      <c r="F43" s="355"/>
      <c r="G43" s="355"/>
    </row>
    <row r="44" spans="5:7" x14ac:dyDescent="0.25">
      <c r="E44" s="355"/>
      <c r="F44" s="355"/>
      <c r="G44" s="355"/>
    </row>
    <row r="45" spans="5:7" x14ac:dyDescent="0.25">
      <c r="E45" s="355"/>
      <c r="F45" s="355"/>
      <c r="G45" s="355"/>
    </row>
    <row r="46" spans="5:7" x14ac:dyDescent="0.25">
      <c r="E46" s="355"/>
      <c r="F46" s="355"/>
      <c r="G46" s="355"/>
    </row>
    <row r="47" spans="5:7" x14ac:dyDescent="0.25">
      <c r="E47" s="355"/>
      <c r="F47" s="355"/>
      <c r="G47" s="355"/>
    </row>
    <row r="48" spans="5:7" x14ac:dyDescent="0.25">
      <c r="E48" s="355"/>
      <c r="F48" s="355"/>
      <c r="G48" s="355"/>
    </row>
    <row r="49" spans="5:7" x14ac:dyDescent="0.25">
      <c r="E49" s="355"/>
      <c r="F49" s="355"/>
      <c r="G49" s="355"/>
    </row>
    <row r="50" spans="5:7" x14ac:dyDescent="0.25">
      <c r="E50" s="355"/>
      <c r="F50" s="355"/>
      <c r="G50" s="355"/>
    </row>
    <row r="51" spans="5:7" x14ac:dyDescent="0.25">
      <c r="E51" s="355"/>
      <c r="F51" s="355"/>
      <c r="G51" s="355"/>
    </row>
    <row r="52" spans="5:7" x14ac:dyDescent="0.25">
      <c r="E52" s="355"/>
      <c r="F52" s="355"/>
      <c r="G52" s="355"/>
    </row>
    <row r="53" spans="5:7" x14ac:dyDescent="0.25">
      <c r="E53" s="355"/>
      <c r="F53" s="355"/>
      <c r="G53" s="355"/>
    </row>
    <row r="54" spans="5:7" x14ac:dyDescent="0.25">
      <c r="E54" s="355"/>
      <c r="F54" s="355"/>
      <c r="G54" s="355"/>
    </row>
    <row r="55" spans="5:7" x14ac:dyDescent="0.25">
      <c r="E55" s="355"/>
      <c r="F55" s="355"/>
      <c r="G55" s="355"/>
    </row>
    <row r="56" spans="5:7" x14ac:dyDescent="0.25">
      <c r="E56" s="355"/>
      <c r="F56" s="355"/>
      <c r="G56" s="355"/>
    </row>
    <row r="57" spans="5:7" x14ac:dyDescent="0.25">
      <c r="E57" s="355"/>
      <c r="F57" s="355"/>
      <c r="G57" s="355"/>
    </row>
    <row r="58" spans="5:7" x14ac:dyDescent="0.25">
      <c r="E58" s="355"/>
      <c r="F58" s="355"/>
      <c r="G58" s="355"/>
    </row>
    <row r="59" spans="5:7" x14ac:dyDescent="0.25">
      <c r="E59" s="355"/>
      <c r="F59" s="355"/>
      <c r="G59" s="355"/>
    </row>
    <row r="60" spans="5:7" x14ac:dyDescent="0.25">
      <c r="E60" s="355"/>
      <c r="F60" s="355"/>
      <c r="G60" s="355"/>
    </row>
    <row r="61" spans="5:7" x14ac:dyDescent="0.25">
      <c r="E61" s="355"/>
      <c r="F61" s="355"/>
      <c r="G61" s="355"/>
    </row>
    <row r="62" spans="5:7" x14ac:dyDescent="0.25">
      <c r="E62" s="355"/>
      <c r="F62" s="355"/>
      <c r="G62" s="355"/>
    </row>
    <row r="63" spans="5:7" x14ac:dyDescent="0.25">
      <c r="E63" s="355"/>
      <c r="F63" s="355"/>
      <c r="G63" s="355"/>
    </row>
    <row r="64" spans="5:7" x14ac:dyDescent="0.25">
      <c r="E64" s="355"/>
      <c r="F64" s="355"/>
      <c r="G64" s="355"/>
    </row>
    <row r="65" spans="5:7" x14ac:dyDescent="0.25">
      <c r="E65" s="355"/>
      <c r="F65" s="355"/>
      <c r="G65" s="355"/>
    </row>
    <row r="66" spans="5:7" x14ac:dyDescent="0.25">
      <c r="E66" s="355"/>
      <c r="F66" s="355"/>
      <c r="G66" s="355"/>
    </row>
    <row r="67" spans="5:7" x14ac:dyDescent="0.25">
      <c r="E67" s="355"/>
      <c r="F67" s="355"/>
      <c r="G67" s="355"/>
    </row>
    <row r="68" spans="5:7" x14ac:dyDescent="0.25">
      <c r="E68" s="355"/>
      <c r="F68" s="355"/>
      <c r="G68" s="355"/>
    </row>
    <row r="69" spans="5:7" x14ac:dyDescent="0.25">
      <c r="E69" s="355"/>
      <c r="F69" s="355"/>
      <c r="G69" s="355"/>
    </row>
    <row r="70" spans="5:7" x14ac:dyDescent="0.25">
      <c r="E70" s="355"/>
      <c r="F70" s="355"/>
      <c r="G70" s="355"/>
    </row>
    <row r="71" spans="5:7" x14ac:dyDescent="0.25">
      <c r="E71" s="355"/>
      <c r="F71" s="355"/>
      <c r="G71" s="355"/>
    </row>
    <row r="72" spans="5:7" x14ac:dyDescent="0.25">
      <c r="E72" s="355"/>
      <c r="F72" s="355"/>
      <c r="G72" s="355"/>
    </row>
    <row r="73" spans="5:7" x14ac:dyDescent="0.25">
      <c r="E73" s="355"/>
      <c r="F73" s="355"/>
      <c r="G73" s="355"/>
    </row>
    <row r="74" spans="5:7" x14ac:dyDescent="0.25">
      <c r="E74" s="355"/>
      <c r="F74" s="355"/>
      <c r="G74" s="355"/>
    </row>
    <row r="75" spans="5:7" x14ac:dyDescent="0.25">
      <c r="E75" s="355"/>
      <c r="F75" s="355"/>
      <c r="G75" s="355"/>
    </row>
    <row r="76" spans="5:7" x14ac:dyDescent="0.25">
      <c r="E76" s="355"/>
      <c r="F76" s="355"/>
      <c r="G76" s="355"/>
    </row>
    <row r="77" spans="5:7" x14ac:dyDescent="0.25">
      <c r="E77" s="355"/>
      <c r="F77" s="355"/>
      <c r="G77" s="355"/>
    </row>
    <row r="78" spans="5:7" x14ac:dyDescent="0.25">
      <c r="E78" s="355"/>
      <c r="F78" s="355"/>
      <c r="G78" s="355"/>
    </row>
    <row r="79" spans="5:7" x14ac:dyDescent="0.25">
      <c r="E79" s="355"/>
      <c r="F79" s="355"/>
      <c r="G79" s="355"/>
    </row>
    <row r="80" spans="5:7" x14ac:dyDescent="0.25">
      <c r="E80" s="355"/>
      <c r="F80" s="355"/>
      <c r="G80" s="355"/>
    </row>
    <row r="81" spans="5:7" x14ac:dyDescent="0.25">
      <c r="E81" s="355"/>
      <c r="F81" s="355"/>
      <c r="G81" s="355"/>
    </row>
    <row r="82" spans="5:7" x14ac:dyDescent="0.25">
      <c r="E82" s="355"/>
      <c r="F82" s="355"/>
      <c r="G82" s="355"/>
    </row>
    <row r="83" spans="5:7" x14ac:dyDescent="0.25">
      <c r="E83" s="355"/>
      <c r="F83" s="355"/>
      <c r="G83" s="355"/>
    </row>
    <row r="84" spans="5:7" x14ac:dyDescent="0.25">
      <c r="E84" s="355"/>
      <c r="F84" s="355"/>
      <c r="G84" s="355"/>
    </row>
    <row r="85" spans="5:7" x14ac:dyDescent="0.25">
      <c r="E85" s="355"/>
      <c r="F85" s="355"/>
      <c r="G85" s="355"/>
    </row>
    <row r="86" spans="5:7" x14ac:dyDescent="0.25">
      <c r="E86" s="355"/>
      <c r="F86" s="355"/>
      <c r="G86" s="355"/>
    </row>
    <row r="87" spans="5:7" x14ac:dyDescent="0.25">
      <c r="E87" s="355"/>
      <c r="F87" s="355"/>
      <c r="G87" s="355"/>
    </row>
    <row r="88" spans="5:7" x14ac:dyDescent="0.25">
      <c r="E88" s="355"/>
      <c r="F88" s="355"/>
      <c r="G88" s="355"/>
    </row>
    <row r="89" spans="5:7" x14ac:dyDescent="0.25">
      <c r="E89" s="355"/>
      <c r="F89" s="355"/>
      <c r="G89" s="355"/>
    </row>
    <row r="90" spans="5:7" x14ac:dyDescent="0.25">
      <c r="E90" s="355"/>
      <c r="F90" s="355"/>
      <c r="G90" s="355"/>
    </row>
    <row r="91" spans="5:7" x14ac:dyDescent="0.25">
      <c r="E91" s="355"/>
      <c r="F91" s="355"/>
      <c r="G91" s="355"/>
    </row>
    <row r="92" spans="5:7" x14ac:dyDescent="0.25">
      <c r="E92" s="355"/>
      <c r="F92" s="355"/>
      <c r="G92" s="355"/>
    </row>
    <row r="93" spans="5:7" x14ac:dyDescent="0.25">
      <c r="E93" s="355"/>
      <c r="F93" s="355"/>
      <c r="G93" s="355"/>
    </row>
    <row r="94" spans="5:7" x14ac:dyDescent="0.25">
      <c r="E94" s="355"/>
      <c r="F94" s="355"/>
      <c r="G94" s="355"/>
    </row>
    <row r="95" spans="5:7" x14ac:dyDescent="0.25">
      <c r="E95" s="355"/>
      <c r="F95" s="355"/>
      <c r="G95" s="355"/>
    </row>
    <row r="96" spans="5:7" x14ac:dyDescent="0.25">
      <c r="E96" s="355"/>
      <c r="F96" s="355"/>
      <c r="G96" s="355"/>
    </row>
    <row r="97" spans="2:9" x14ac:dyDescent="0.25">
      <c r="E97" s="355"/>
      <c r="F97" s="355"/>
      <c r="G97" s="355"/>
    </row>
    <row r="98" spans="2:9" x14ac:dyDescent="0.25">
      <c r="E98" s="355"/>
      <c r="F98" s="355"/>
      <c r="G98" s="355"/>
    </row>
    <row r="99" spans="2:9" x14ac:dyDescent="0.25">
      <c r="E99" s="355"/>
      <c r="F99" s="355"/>
      <c r="G99" s="355"/>
    </row>
    <row r="100" spans="2:9" x14ac:dyDescent="0.25">
      <c r="E100" s="355"/>
      <c r="F100" s="355"/>
      <c r="G100" s="355"/>
    </row>
    <row r="101" spans="2:9" x14ac:dyDescent="0.25">
      <c r="E101" s="355"/>
      <c r="F101" s="355"/>
      <c r="G101" s="355"/>
    </row>
    <row r="102" spans="2:9" x14ac:dyDescent="0.25">
      <c r="E102" s="355"/>
      <c r="F102" s="355"/>
      <c r="G102" s="355"/>
    </row>
    <row r="103" spans="2:9" x14ac:dyDescent="0.25">
      <c r="E103" s="355"/>
      <c r="F103" s="355"/>
      <c r="G103" s="355"/>
    </row>
    <row r="104" spans="2:9" x14ac:dyDescent="0.25">
      <c r="E104" s="355"/>
      <c r="F104" s="355"/>
      <c r="G104" s="355"/>
    </row>
    <row r="105" spans="2:9" x14ac:dyDescent="0.25">
      <c r="E105" s="355"/>
      <c r="F105" s="355"/>
      <c r="G105" s="355"/>
    </row>
    <row r="106" spans="2:9" x14ac:dyDescent="0.25">
      <c r="E106" s="355"/>
      <c r="F106" s="355"/>
      <c r="G106" s="355"/>
    </row>
    <row r="107" spans="2:9" x14ac:dyDescent="0.25">
      <c r="E107" s="355"/>
      <c r="F107" s="355"/>
      <c r="G107" s="355"/>
    </row>
    <row r="108" spans="2:9" x14ac:dyDescent="0.25">
      <c r="B108" s="351"/>
      <c r="C108" s="351"/>
      <c r="D108" s="351"/>
      <c r="E108" s="355"/>
      <c r="F108" s="355"/>
      <c r="G108" s="355"/>
      <c r="H108" s="351"/>
      <c r="I108" s="351"/>
    </row>
    <row r="109" spans="2:9" ht="15.5" x14ac:dyDescent="0.35">
      <c r="B109" s="299"/>
      <c r="C109" s="299"/>
      <c r="D109" s="299"/>
      <c r="E109" s="354"/>
      <c r="F109" s="354"/>
      <c r="G109" s="354"/>
      <c r="H109" s="299"/>
      <c r="I109" s="299"/>
    </row>
    <row r="110" spans="2:9" ht="15.5" x14ac:dyDescent="0.35">
      <c r="B110" s="299"/>
      <c r="C110" s="299"/>
      <c r="D110" s="299"/>
      <c r="E110" s="354"/>
      <c r="F110" s="354"/>
      <c r="G110" s="354"/>
      <c r="H110" s="299"/>
      <c r="I110" s="299"/>
    </row>
    <row r="111" spans="2:9" ht="15.5" x14ac:dyDescent="0.35">
      <c r="B111" s="299"/>
      <c r="C111" s="299"/>
      <c r="D111" s="299"/>
      <c r="E111" s="354"/>
      <c r="F111" s="354"/>
      <c r="G111" s="354"/>
      <c r="H111" s="299"/>
      <c r="I111" s="299"/>
    </row>
  </sheetData>
  <mergeCells count="7">
    <mergeCell ref="G12:I12"/>
    <mergeCell ref="G14:I14"/>
    <mergeCell ref="A1:B1"/>
    <mergeCell ref="A2:B2"/>
    <mergeCell ref="A3:B3"/>
    <mergeCell ref="A4:B4"/>
    <mergeCell ref="D8:F8"/>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5" x14ac:dyDescent="0.25"/>
  <cols>
    <col min="1" max="1" width="11.453125" style="108" customWidth="1"/>
    <col min="3" max="3" width="12.26953125" customWidth="1"/>
    <col min="4" max="4" width="11" customWidth="1"/>
    <col min="6" max="6" width="3.453125" customWidth="1"/>
    <col min="7" max="7" width="6" customWidth="1"/>
    <col min="8" max="8" width="12.54296875" customWidth="1"/>
    <col min="9" max="9" width="8.54296875" customWidth="1"/>
    <col min="10" max="10" width="10.7265625" customWidth="1"/>
    <col min="11" max="11" width="20.453125" customWidth="1"/>
    <col min="12" max="18" width="20.453125" style="196" customWidth="1"/>
    <col min="85" max="85" width="11" customWidth="1"/>
    <col min="88" max="88" width="10.1796875" customWidth="1"/>
    <col min="92" max="97" width="17.7265625" customWidth="1"/>
    <col min="98" max="98" width="19" customWidth="1"/>
    <col min="99" max="99" width="19.26953125" customWidth="1"/>
    <col min="100" max="100" width="18.7265625" customWidth="1"/>
    <col min="101" max="101" width="17.453125" customWidth="1"/>
    <col min="102" max="102" width="16.1796875" customWidth="1"/>
    <col min="103" max="107" width="5.7265625" customWidth="1"/>
    <col min="108" max="108" width="17.1796875" customWidth="1"/>
  </cols>
  <sheetData>
    <row r="1" spans="1:18" s="6" customFormat="1" ht="15.5" x14ac:dyDescent="0.25">
      <c r="A1" s="3" t="s">
        <v>81</v>
      </c>
      <c r="B1" s="78"/>
      <c r="C1" s="39" t="str">
        <f>'Tender Cover Sheet'!C12</f>
        <v>E3093GXMPNTC</v>
      </c>
      <c r="D1" s="3"/>
      <c r="G1" s="35"/>
      <c r="L1" s="35"/>
      <c r="M1" s="10"/>
      <c r="N1" s="37"/>
      <c r="O1" s="7"/>
      <c r="Q1" s="38"/>
      <c r="R1" s="7"/>
    </row>
    <row r="2" spans="1:18" s="6" customFormat="1" ht="15.5" x14ac:dyDescent="0.25">
      <c r="A2" s="3" t="s">
        <v>82</v>
      </c>
      <c r="B2" s="78"/>
      <c r="C2" s="39" t="str">
        <f>'Tender Cover Sheet'!C14</f>
        <v>The supply, delivery and off-loading of Ammonia Solution to various power stations on “an as and when” required basis for a period of 5 years</v>
      </c>
      <c r="G2" s="35"/>
      <c r="K2" s="8"/>
      <c r="L2" s="36"/>
      <c r="M2" s="11"/>
      <c r="N2" s="37"/>
      <c r="O2" s="7"/>
      <c r="Q2" s="38"/>
      <c r="R2" s="7"/>
    </row>
    <row r="3" spans="1:18" s="6" customFormat="1" ht="15.5" x14ac:dyDescent="0.25">
      <c r="A3" s="3" t="s">
        <v>83</v>
      </c>
      <c r="B3" s="78"/>
      <c r="C3" s="95">
        <f>'Tender Cover Sheet'!C16</f>
        <v>0</v>
      </c>
      <c r="G3" s="35"/>
      <c r="K3" s="8"/>
      <c r="L3" s="36"/>
      <c r="M3" s="11"/>
      <c r="N3" s="37"/>
      <c r="O3" s="7"/>
      <c r="Q3" s="38"/>
      <c r="R3" s="7"/>
    </row>
    <row r="4" spans="1:18" s="6" customFormat="1" ht="15.5" x14ac:dyDescent="0.25">
      <c r="A4" s="3" t="s">
        <v>87</v>
      </c>
      <c r="B4" s="78"/>
      <c r="C4" s="95" t="str">
        <f>'Tender Cover Sheet'!C18</f>
        <v>Main Offer Only</v>
      </c>
      <c r="G4" s="35"/>
      <c r="K4" s="8"/>
      <c r="L4" s="36"/>
      <c r="M4" s="11"/>
      <c r="N4" s="37"/>
      <c r="O4" s="7"/>
      <c r="Q4" s="38"/>
      <c r="R4" s="7"/>
    </row>
    <row r="5" spans="1:18" s="6" customFormat="1" ht="15.5" x14ac:dyDescent="0.25">
      <c r="A5" s="199"/>
      <c r="B5" s="68"/>
      <c r="C5" s="3"/>
      <c r="D5" s="3"/>
      <c r="E5" s="3"/>
      <c r="F5" s="9"/>
      <c r="G5" s="69"/>
      <c r="H5" s="9"/>
      <c r="I5" s="9"/>
      <c r="J5" s="7"/>
      <c r="K5" s="7"/>
      <c r="L5" s="170"/>
      <c r="M5" s="170"/>
      <c r="N5" s="170"/>
      <c r="O5" s="170"/>
      <c r="P5" s="171"/>
      <c r="Q5" s="172"/>
      <c r="R5" s="173"/>
    </row>
    <row r="6" spans="1:18" s="4" customFormat="1" ht="18" x14ac:dyDescent="0.25">
      <c r="A6" s="200" t="s">
        <v>213</v>
      </c>
      <c r="B6" s="65"/>
      <c r="C6" s="49"/>
      <c r="D6" s="49"/>
      <c r="E6" s="49"/>
      <c r="F6" s="19"/>
      <c r="G6" s="66"/>
      <c r="H6" s="19"/>
      <c r="I6" s="19"/>
      <c r="J6" s="5"/>
      <c r="K6" s="5"/>
      <c r="L6" s="174"/>
      <c r="M6" s="174"/>
      <c r="N6" s="174"/>
      <c r="O6" s="174"/>
      <c r="P6" s="171"/>
      <c r="Q6" s="172"/>
      <c r="R6" s="173"/>
    </row>
    <row r="7" spans="1:18" s="4" customFormat="1" ht="14" x14ac:dyDescent="0.25">
      <c r="A7" s="199"/>
      <c r="B7" s="65"/>
      <c r="C7" s="49"/>
      <c r="D7" s="49"/>
      <c r="E7" s="49"/>
      <c r="F7" s="19"/>
      <c r="G7" s="66"/>
      <c r="H7" s="19"/>
      <c r="I7" s="19"/>
      <c r="J7" s="5"/>
      <c r="K7" s="5"/>
      <c r="L7" s="174"/>
      <c r="M7" s="174"/>
      <c r="N7" s="174"/>
      <c r="O7" s="174"/>
      <c r="P7" s="171"/>
      <c r="Q7" s="172"/>
      <c r="R7" s="173"/>
    </row>
    <row r="8" spans="1:18" s="4" customFormat="1" ht="18" x14ac:dyDescent="0.25">
      <c r="A8" s="200" t="s">
        <v>114</v>
      </c>
      <c r="B8" s="65"/>
      <c r="C8" s="49"/>
      <c r="D8" s="49"/>
      <c r="E8" s="49"/>
      <c r="F8" s="19"/>
      <c r="G8" s="66"/>
      <c r="H8" s="19"/>
      <c r="I8" s="19"/>
      <c r="J8" s="5"/>
      <c r="K8" s="5"/>
      <c r="L8" s="174"/>
      <c r="M8" s="174"/>
      <c r="N8" s="174"/>
      <c r="O8" s="174"/>
      <c r="P8" s="171"/>
      <c r="Q8" s="172"/>
      <c r="R8" s="173"/>
    </row>
    <row r="9" spans="1:18" s="4" customFormat="1" ht="42" customHeight="1" x14ac:dyDescent="0.25">
      <c r="A9" s="251">
        <v>1</v>
      </c>
      <c r="B9" s="481" t="s">
        <v>220</v>
      </c>
      <c r="C9" s="481"/>
      <c r="D9" s="481"/>
      <c r="E9" s="481"/>
      <c r="F9" s="481"/>
      <c r="G9" s="481"/>
      <c r="H9" s="481"/>
      <c r="I9" s="19"/>
      <c r="J9" s="5"/>
      <c r="K9" s="5"/>
      <c r="L9" s="174"/>
      <c r="M9" s="174"/>
      <c r="N9" s="174"/>
      <c r="O9" s="174"/>
      <c r="P9" s="171"/>
      <c r="Q9" s="172"/>
      <c r="R9" s="173"/>
    </row>
    <row r="10" spans="1:18" s="4" customFormat="1" ht="18.5" thickBot="1" x14ac:dyDescent="0.3">
      <c r="A10" s="200"/>
      <c r="B10" s="65"/>
      <c r="C10" s="49"/>
      <c r="D10" s="49"/>
      <c r="E10" s="49"/>
      <c r="F10" s="19"/>
      <c r="G10" s="66"/>
      <c r="H10" s="19"/>
      <c r="I10" s="19"/>
      <c r="J10" s="5"/>
      <c r="K10" s="239"/>
      <c r="L10" s="239"/>
      <c r="M10" s="239"/>
      <c r="N10" s="239"/>
      <c r="O10" s="239"/>
      <c r="P10" s="239"/>
      <c r="Q10" s="239"/>
      <c r="R10" s="239"/>
    </row>
    <row r="11" spans="1:18" s="115" customFormat="1" ht="18.5" thickBot="1" x14ac:dyDescent="0.3">
      <c r="A11" s="201"/>
      <c r="B11" s="243"/>
      <c r="F11" s="244"/>
      <c r="G11" s="245"/>
      <c r="H11" s="244"/>
      <c r="I11" s="244"/>
      <c r="J11" s="246"/>
      <c r="K11" s="250">
        <v>1</v>
      </c>
      <c r="L11" s="250">
        <v>2</v>
      </c>
      <c r="M11" s="250">
        <v>3</v>
      </c>
      <c r="N11" s="249">
        <v>4</v>
      </c>
      <c r="O11" s="249">
        <v>5</v>
      </c>
      <c r="P11" s="249">
        <v>6</v>
      </c>
      <c r="Q11" s="249">
        <v>7</v>
      </c>
      <c r="R11" s="249">
        <v>8</v>
      </c>
    </row>
    <row r="12" spans="1:18" s="229" customFormat="1" ht="87" customHeight="1" thickBot="1" x14ac:dyDescent="0.3">
      <c r="A12" s="240" t="s">
        <v>120</v>
      </c>
      <c r="B12" s="520" t="s">
        <v>226</v>
      </c>
      <c r="C12" s="521"/>
      <c r="D12" s="521"/>
      <c r="E12" s="521"/>
      <c r="F12" s="521"/>
      <c r="G12" s="521"/>
      <c r="H12" s="522"/>
      <c r="I12" s="241" t="s">
        <v>77</v>
      </c>
      <c r="J12" s="241"/>
      <c r="K12" s="247" t="e">
        <f>#REF!</f>
        <v>#REF!</v>
      </c>
      <c r="L12" s="248" t="e">
        <f>#REF!</f>
        <v>#REF!</v>
      </c>
      <c r="M12" s="248" t="e">
        <f>#REF!</f>
        <v>#REF!</v>
      </c>
      <c r="N12" s="248" t="e">
        <f>#REF!</f>
        <v>#REF!</v>
      </c>
      <c r="O12" s="248" t="e">
        <f>#REF!</f>
        <v>#REF!</v>
      </c>
      <c r="P12" s="248" t="e">
        <f>#REF!</f>
        <v>#REF!</v>
      </c>
      <c r="Q12" s="248" t="e">
        <f>#REF!</f>
        <v>#REF!</v>
      </c>
      <c r="R12" s="248" t="e">
        <f>#REF!</f>
        <v>#REF!</v>
      </c>
    </row>
    <row r="13" spans="1:18" ht="18" customHeight="1" x14ac:dyDescent="0.35">
      <c r="A13" s="202"/>
      <c r="B13" s="524" t="s">
        <v>130</v>
      </c>
      <c r="C13" s="525"/>
      <c r="D13" s="525"/>
      <c r="E13" s="525"/>
      <c r="F13" s="525"/>
      <c r="G13" s="525"/>
      <c r="H13" s="526"/>
      <c r="I13" s="124" t="s">
        <v>77</v>
      </c>
      <c r="J13" s="125"/>
      <c r="K13" s="242"/>
      <c r="L13" s="242"/>
      <c r="M13" s="242"/>
      <c r="N13" s="242"/>
      <c r="O13" s="242"/>
      <c r="P13" s="242"/>
      <c r="Q13" s="242"/>
      <c r="R13" s="242"/>
    </row>
    <row r="14" spans="1:18" ht="18" customHeight="1" x14ac:dyDescent="0.3">
      <c r="A14" s="203"/>
      <c r="B14" s="152" t="s">
        <v>131</v>
      </c>
      <c r="C14" s="126"/>
      <c r="D14" s="126"/>
      <c r="E14" s="126"/>
      <c r="F14" s="126"/>
      <c r="G14" s="126"/>
      <c r="H14" s="127"/>
      <c r="I14" s="128"/>
      <c r="J14" s="116"/>
      <c r="K14" s="206"/>
      <c r="L14" s="206"/>
      <c r="M14" s="206"/>
      <c r="N14" s="206"/>
      <c r="O14" s="206"/>
      <c r="P14" s="206"/>
      <c r="Q14" s="206"/>
      <c r="R14" s="206"/>
    </row>
    <row r="15" spans="1:18" ht="22.5" customHeight="1" thickBot="1" x14ac:dyDescent="0.35">
      <c r="A15" s="204"/>
      <c r="B15" s="129" t="s">
        <v>132</v>
      </c>
      <c r="C15" s="129"/>
      <c r="D15" s="129"/>
      <c r="E15" s="129"/>
      <c r="F15" s="129"/>
      <c r="G15" s="129"/>
      <c r="H15" s="130"/>
      <c r="I15" s="131"/>
      <c r="J15" s="130"/>
      <c r="K15" s="207"/>
      <c r="L15" s="207"/>
      <c r="M15" s="207"/>
      <c r="N15" s="207"/>
      <c r="O15" s="207"/>
      <c r="P15" s="207"/>
      <c r="Q15" s="207"/>
      <c r="R15" s="207"/>
    </row>
    <row r="16" spans="1:18" ht="14" x14ac:dyDescent="0.3">
      <c r="A16" s="205"/>
      <c r="B16" s="218" t="s">
        <v>133</v>
      </c>
      <c r="C16" s="218"/>
      <c r="D16" s="218"/>
      <c r="E16" s="150"/>
      <c r="F16" s="150"/>
      <c r="G16" s="150"/>
      <c r="H16" s="150"/>
      <c r="I16" s="223"/>
      <c r="J16" s="220" t="s">
        <v>134</v>
      </c>
      <c r="K16" s="235"/>
      <c r="L16" s="235"/>
      <c r="M16" s="176"/>
      <c r="N16" s="176"/>
      <c r="O16" s="176"/>
      <c r="P16" s="176"/>
      <c r="Q16" s="176"/>
      <c r="R16" s="176"/>
    </row>
    <row r="17" spans="1:18" x14ac:dyDescent="0.25">
      <c r="A17" s="114">
        <v>1</v>
      </c>
      <c r="B17" t="s">
        <v>135</v>
      </c>
      <c r="I17" s="104"/>
      <c r="J17" s="224" t="s">
        <v>134</v>
      </c>
      <c r="K17" s="177">
        <v>1000</v>
      </c>
      <c r="L17" s="177"/>
      <c r="M17" s="177"/>
      <c r="N17" s="177"/>
      <c r="O17" s="177"/>
      <c r="P17" s="177"/>
      <c r="Q17" s="177"/>
      <c r="R17" s="177"/>
    </row>
    <row r="18" spans="1:18" x14ac:dyDescent="0.25">
      <c r="A18" s="114">
        <v>2</v>
      </c>
      <c r="B18" t="s">
        <v>136</v>
      </c>
      <c r="I18" s="104"/>
      <c r="J18" s="224" t="s">
        <v>134</v>
      </c>
      <c r="K18" s="179"/>
      <c r="L18" s="179"/>
      <c r="M18" s="179"/>
      <c r="N18" s="179"/>
      <c r="O18" s="179"/>
      <c r="P18" s="179"/>
      <c r="Q18" s="179"/>
      <c r="R18" s="179"/>
    </row>
    <row r="19" spans="1:18" x14ac:dyDescent="0.25">
      <c r="A19" s="114">
        <v>3</v>
      </c>
      <c r="B19" t="s">
        <v>137</v>
      </c>
      <c r="I19" s="104"/>
      <c r="J19" s="224" t="s">
        <v>134</v>
      </c>
      <c r="K19" s="177"/>
      <c r="L19" s="177"/>
      <c r="M19" s="177"/>
      <c r="N19" s="177"/>
      <c r="O19" s="177"/>
      <c r="P19" s="177"/>
      <c r="Q19" s="177"/>
      <c r="R19" s="177"/>
    </row>
    <row r="20" spans="1:18" ht="13" thickBot="1" x14ac:dyDescent="0.3">
      <c r="A20" s="118">
        <v>4</v>
      </c>
      <c r="B20" t="s">
        <v>138</v>
      </c>
      <c r="I20" s="104"/>
      <c r="J20" s="224" t="s">
        <v>134</v>
      </c>
      <c r="K20" s="181"/>
      <c r="L20" s="181"/>
      <c r="M20" s="181"/>
      <c r="N20" s="181"/>
      <c r="O20" s="181"/>
      <c r="P20" s="181"/>
      <c r="Q20" s="181"/>
      <c r="R20" s="181"/>
    </row>
    <row r="21" spans="1:18" ht="13" thickBot="1" x14ac:dyDescent="0.3">
      <c r="A21" s="138">
        <v>5</v>
      </c>
      <c r="B21" s="139" t="s">
        <v>139</v>
      </c>
      <c r="C21" s="139"/>
      <c r="D21" s="139"/>
      <c r="E21" s="139"/>
      <c r="F21" s="139"/>
      <c r="G21" s="139"/>
      <c r="H21" s="139" t="s">
        <v>140</v>
      </c>
      <c r="I21" s="140"/>
      <c r="J21" s="225" t="s">
        <v>134</v>
      </c>
      <c r="K21" s="184">
        <f>SUM(K17:K20)</f>
        <v>1000</v>
      </c>
      <c r="L21" s="184">
        <f t="shared" ref="L21:R21" si="0">SUM(L17:L20)</f>
        <v>0</v>
      </c>
      <c r="M21" s="184">
        <f t="shared" si="0"/>
        <v>0</v>
      </c>
      <c r="N21" s="184">
        <f t="shared" si="0"/>
        <v>0</v>
      </c>
      <c r="O21" s="184">
        <f t="shared" si="0"/>
        <v>0</v>
      </c>
      <c r="P21" s="184">
        <f t="shared" si="0"/>
        <v>0</v>
      </c>
      <c r="Q21" s="184">
        <f t="shared" si="0"/>
        <v>0</v>
      </c>
      <c r="R21" s="184">
        <f t="shared" si="0"/>
        <v>0</v>
      </c>
    </row>
    <row r="22" spans="1:18" x14ac:dyDescent="0.25">
      <c r="A22" s="117">
        <v>6</v>
      </c>
      <c r="B22" t="s">
        <v>141</v>
      </c>
      <c r="I22" s="104"/>
      <c r="J22" s="224" t="s">
        <v>134</v>
      </c>
      <c r="K22" s="177"/>
      <c r="L22" s="177"/>
      <c r="M22" s="185"/>
      <c r="N22" s="185"/>
      <c r="O22" s="185"/>
      <c r="P22" s="185"/>
      <c r="Q22" s="185"/>
      <c r="R22" s="185"/>
    </row>
    <row r="23" spans="1:18" x14ac:dyDescent="0.25">
      <c r="A23" s="114">
        <v>7</v>
      </c>
      <c r="B23" t="s">
        <v>142</v>
      </c>
      <c r="I23" s="104"/>
      <c r="J23" s="224" t="s">
        <v>134</v>
      </c>
      <c r="K23" s="179"/>
      <c r="L23" s="179"/>
      <c r="M23" s="177"/>
      <c r="N23" s="177"/>
      <c r="O23" s="177"/>
      <c r="P23" s="177"/>
      <c r="Q23" s="177"/>
      <c r="R23" s="177"/>
    </row>
    <row r="24" spans="1:18" x14ac:dyDescent="0.25">
      <c r="A24" s="114">
        <v>8</v>
      </c>
      <c r="B24" t="s">
        <v>143</v>
      </c>
      <c r="I24" s="104"/>
      <c r="J24" s="224" t="s">
        <v>134</v>
      </c>
      <c r="K24" s="177"/>
      <c r="L24" s="177"/>
      <c r="M24" s="179"/>
      <c r="N24" s="179"/>
      <c r="O24" s="179"/>
      <c r="P24" s="179"/>
      <c r="Q24" s="179"/>
      <c r="R24" s="179"/>
    </row>
    <row r="25" spans="1:18" x14ac:dyDescent="0.25">
      <c r="A25" s="114">
        <v>9</v>
      </c>
      <c r="B25" t="s">
        <v>144</v>
      </c>
      <c r="I25" s="104"/>
      <c r="J25" s="224" t="s">
        <v>134</v>
      </c>
      <c r="K25" s="181"/>
      <c r="L25" s="181"/>
      <c r="M25" s="177"/>
      <c r="N25" s="177"/>
      <c r="O25" s="177"/>
      <c r="P25" s="177"/>
      <c r="Q25" s="177"/>
      <c r="R25" s="177"/>
    </row>
    <row r="26" spans="1:18" ht="13" thickBot="1" x14ac:dyDescent="0.3">
      <c r="A26" s="118">
        <v>10</v>
      </c>
      <c r="B26" t="s">
        <v>145</v>
      </c>
      <c r="I26" s="104"/>
      <c r="J26" s="224" t="s">
        <v>134</v>
      </c>
      <c r="K26" s="177"/>
      <c r="L26" s="177"/>
      <c r="M26" s="181"/>
      <c r="N26" s="181"/>
      <c r="O26" s="181"/>
      <c r="P26" s="181"/>
      <c r="Q26" s="181"/>
      <c r="R26" s="181"/>
    </row>
    <row r="27" spans="1:18" ht="13" thickBot="1" x14ac:dyDescent="0.3">
      <c r="A27" s="138">
        <v>11</v>
      </c>
      <c r="B27" s="139" t="s">
        <v>146</v>
      </c>
      <c r="C27" s="139"/>
      <c r="D27" s="139"/>
      <c r="E27" s="139"/>
      <c r="F27" s="139"/>
      <c r="G27" s="139"/>
      <c r="H27" s="139" t="s">
        <v>147</v>
      </c>
      <c r="I27" s="140"/>
      <c r="J27" s="225" t="s">
        <v>134</v>
      </c>
      <c r="K27" s="187">
        <f t="shared" ref="K27:R27" si="1">SUM(K22:K26)</f>
        <v>0</v>
      </c>
      <c r="L27" s="187">
        <f t="shared" si="1"/>
        <v>0</v>
      </c>
      <c r="M27" s="187">
        <f t="shared" si="1"/>
        <v>0</v>
      </c>
      <c r="N27" s="187">
        <f t="shared" si="1"/>
        <v>0</v>
      </c>
      <c r="O27" s="187">
        <f t="shared" si="1"/>
        <v>0</v>
      </c>
      <c r="P27" s="187">
        <f t="shared" si="1"/>
        <v>0</v>
      </c>
      <c r="Q27" s="187">
        <f t="shared" si="1"/>
        <v>0</v>
      </c>
      <c r="R27" s="187">
        <f t="shared" si="1"/>
        <v>0</v>
      </c>
    </row>
    <row r="28" spans="1:18" x14ac:dyDescent="0.25">
      <c r="A28" s="117">
        <v>12</v>
      </c>
      <c r="B28" t="s">
        <v>148</v>
      </c>
      <c r="I28" s="104"/>
      <c r="J28" s="224" t="s">
        <v>134</v>
      </c>
      <c r="K28" s="177"/>
      <c r="L28" s="177"/>
      <c r="M28" s="186"/>
      <c r="N28" s="186"/>
      <c r="O28" s="186"/>
      <c r="P28" s="186"/>
      <c r="Q28" s="186"/>
      <c r="R28" s="186"/>
    </row>
    <row r="29" spans="1:18" ht="13" thickBot="1" x14ac:dyDescent="0.3">
      <c r="A29" s="118">
        <v>13</v>
      </c>
      <c r="B29" t="s">
        <v>149</v>
      </c>
      <c r="I29" s="104"/>
      <c r="J29" s="224" t="s">
        <v>134</v>
      </c>
      <c r="K29" s="179"/>
      <c r="L29" s="179"/>
      <c r="M29" s="183"/>
      <c r="N29" s="183"/>
      <c r="O29" s="183"/>
      <c r="P29" s="183"/>
      <c r="Q29" s="183"/>
      <c r="R29" s="183"/>
    </row>
    <row r="30" spans="1:18" ht="13" thickBot="1" x14ac:dyDescent="0.3">
      <c r="A30" s="138">
        <v>14</v>
      </c>
      <c r="B30" s="139" t="s">
        <v>150</v>
      </c>
      <c r="C30" s="139"/>
      <c r="D30" s="139"/>
      <c r="E30" s="139"/>
      <c r="F30" s="139"/>
      <c r="G30" s="139"/>
      <c r="H30" s="139" t="s">
        <v>151</v>
      </c>
      <c r="I30" s="140"/>
      <c r="J30" s="225" t="s">
        <v>134</v>
      </c>
      <c r="K30" s="184">
        <f t="shared" ref="K30:P30" si="2">SUM(K28:K29)</f>
        <v>0</v>
      </c>
      <c r="L30" s="184">
        <f t="shared" si="2"/>
        <v>0</v>
      </c>
      <c r="M30" s="184">
        <f t="shared" si="2"/>
        <v>0</v>
      </c>
      <c r="N30" s="184">
        <f t="shared" si="2"/>
        <v>0</v>
      </c>
      <c r="O30" s="184">
        <f t="shared" si="2"/>
        <v>0</v>
      </c>
      <c r="P30" s="184">
        <f t="shared" si="2"/>
        <v>0</v>
      </c>
      <c r="Q30" s="184">
        <f>SUM(Q28:Q29)</f>
        <v>0</v>
      </c>
      <c r="R30" s="184">
        <f>SUM(R28:R29)</f>
        <v>0</v>
      </c>
    </row>
    <row r="31" spans="1:18" ht="13" thickBot="1" x14ac:dyDescent="0.3">
      <c r="A31" s="141">
        <v>15</v>
      </c>
      <c r="B31" s="142" t="s">
        <v>152</v>
      </c>
      <c r="C31" s="142"/>
      <c r="D31" s="142"/>
      <c r="E31" s="142"/>
      <c r="F31" s="142"/>
      <c r="G31" s="142"/>
      <c r="H31" s="142" t="s">
        <v>153</v>
      </c>
      <c r="I31" s="143"/>
      <c r="J31" s="226" t="s">
        <v>134</v>
      </c>
      <c r="K31" s="189">
        <f t="shared" ref="K31:P31" si="3">K21+K27+K30</f>
        <v>1000</v>
      </c>
      <c r="L31" s="189">
        <f t="shared" si="3"/>
        <v>0</v>
      </c>
      <c r="M31" s="189">
        <f t="shared" si="3"/>
        <v>0</v>
      </c>
      <c r="N31" s="189">
        <f t="shared" si="3"/>
        <v>0</v>
      </c>
      <c r="O31" s="189">
        <f t="shared" si="3"/>
        <v>0</v>
      </c>
      <c r="P31" s="189">
        <f t="shared" si="3"/>
        <v>0</v>
      </c>
      <c r="Q31" s="189">
        <f>Q21+Q27+Q30</f>
        <v>0</v>
      </c>
      <c r="R31" s="189">
        <f>R21+R27+R30</f>
        <v>0</v>
      </c>
    </row>
    <row r="32" spans="1:18" ht="13" thickBot="1" x14ac:dyDescent="0.3">
      <c r="A32" s="148"/>
      <c r="B32" s="130"/>
      <c r="C32" s="130"/>
      <c r="D32" s="130"/>
      <c r="E32" s="130"/>
      <c r="F32" s="130"/>
      <c r="G32" s="130"/>
      <c r="H32" s="130"/>
      <c r="I32" s="128"/>
      <c r="J32" s="222"/>
      <c r="K32" s="221"/>
      <c r="L32" s="221"/>
      <c r="M32" s="221"/>
      <c r="N32" s="221"/>
      <c r="O32" s="221"/>
      <c r="P32" s="221"/>
      <c r="Q32" s="221"/>
      <c r="R32" s="221"/>
    </row>
    <row r="33" spans="1:18" ht="14" x14ac:dyDescent="0.3">
      <c r="A33" s="149" t="s">
        <v>77</v>
      </c>
      <c r="B33" s="218" t="s">
        <v>154</v>
      </c>
      <c r="C33" s="219"/>
      <c r="D33" s="219"/>
      <c r="E33" s="219"/>
      <c r="F33" s="116"/>
      <c r="G33" s="116"/>
      <c r="H33" s="116"/>
      <c r="I33" s="151"/>
      <c r="J33" s="227"/>
      <c r="K33" s="236"/>
      <c r="L33" s="236"/>
      <c r="M33" s="175"/>
      <c r="N33" s="175"/>
      <c r="O33" s="175"/>
      <c r="P33" s="175"/>
      <c r="Q33" s="175"/>
      <c r="R33" s="175"/>
    </row>
    <row r="34" spans="1:18" x14ac:dyDescent="0.25">
      <c r="A34" s="114">
        <v>16</v>
      </c>
      <c r="B34" t="s">
        <v>155</v>
      </c>
      <c r="I34" s="104"/>
      <c r="J34" s="224"/>
      <c r="K34" s="177"/>
      <c r="L34" s="177"/>
      <c r="M34" s="177"/>
      <c r="N34" s="177"/>
      <c r="O34" s="177"/>
      <c r="P34" s="177"/>
      <c r="Q34" s="177"/>
      <c r="R34" s="177"/>
    </row>
    <row r="35" spans="1:18" ht="13" thickBot="1" x14ac:dyDescent="0.3">
      <c r="A35" s="118">
        <v>17</v>
      </c>
      <c r="B35" s="103" t="s">
        <v>156</v>
      </c>
      <c r="I35" s="107"/>
      <c r="J35" s="228"/>
      <c r="K35" s="179"/>
      <c r="L35" s="179"/>
      <c r="M35" s="181"/>
      <c r="N35" s="181"/>
      <c r="O35" s="181"/>
      <c r="P35" s="181"/>
      <c r="Q35" s="181"/>
      <c r="R35" s="181"/>
    </row>
    <row r="36" spans="1:18" ht="13" thickBot="1" x14ac:dyDescent="0.3">
      <c r="A36" s="138">
        <v>18</v>
      </c>
      <c r="B36" s="144" t="s">
        <v>157</v>
      </c>
      <c r="C36" s="139"/>
      <c r="D36" s="139"/>
      <c r="E36" s="144"/>
      <c r="F36" s="139"/>
      <c r="G36" s="139"/>
      <c r="H36" s="144" t="s">
        <v>158</v>
      </c>
      <c r="I36" s="140"/>
      <c r="J36" s="225"/>
      <c r="K36" s="187">
        <f t="shared" ref="K36:P36" si="4">SUM(K34:K35)</f>
        <v>0</v>
      </c>
      <c r="L36" s="187">
        <f t="shared" si="4"/>
        <v>0</v>
      </c>
      <c r="M36" s="187">
        <f t="shared" si="4"/>
        <v>0</v>
      </c>
      <c r="N36" s="187">
        <f t="shared" si="4"/>
        <v>0</v>
      </c>
      <c r="O36" s="187">
        <f t="shared" si="4"/>
        <v>0</v>
      </c>
      <c r="P36" s="187">
        <f t="shared" si="4"/>
        <v>0</v>
      </c>
      <c r="Q36" s="187">
        <f>SUM(Q34:Q35)</f>
        <v>0</v>
      </c>
      <c r="R36" s="187">
        <f>SUM(R34:R35)</f>
        <v>0</v>
      </c>
    </row>
    <row r="37" spans="1:18" x14ac:dyDescent="0.25">
      <c r="A37" s="117">
        <v>19</v>
      </c>
      <c r="B37" s="103" t="s">
        <v>159</v>
      </c>
      <c r="I37" s="104"/>
      <c r="J37" s="224"/>
      <c r="K37" s="177"/>
      <c r="L37" s="177"/>
      <c r="M37" s="186"/>
      <c r="N37" s="186"/>
      <c r="O37" s="186"/>
      <c r="P37" s="186"/>
      <c r="Q37" s="186"/>
      <c r="R37" s="186"/>
    </row>
    <row r="38" spans="1:18" ht="13" thickBot="1" x14ac:dyDescent="0.3">
      <c r="A38" s="118">
        <v>20</v>
      </c>
      <c r="B38" s="103" t="s">
        <v>160</v>
      </c>
      <c r="I38" s="104"/>
      <c r="J38" s="224"/>
      <c r="K38" s="179"/>
      <c r="L38" s="179"/>
      <c r="M38" s="183"/>
      <c r="N38" s="183"/>
      <c r="O38" s="183"/>
      <c r="P38" s="183"/>
      <c r="Q38" s="183"/>
      <c r="R38" s="183"/>
    </row>
    <row r="39" spans="1:18" ht="13" thickBot="1" x14ac:dyDescent="0.3">
      <c r="A39" s="138">
        <v>21</v>
      </c>
      <c r="B39" s="144" t="s">
        <v>161</v>
      </c>
      <c r="C39" s="139"/>
      <c r="D39" s="139"/>
      <c r="E39" s="139"/>
      <c r="F39" s="139"/>
      <c r="G39" s="139"/>
      <c r="H39" s="139" t="s">
        <v>162</v>
      </c>
      <c r="I39" s="140"/>
      <c r="J39" s="225"/>
      <c r="K39" s="187">
        <f t="shared" ref="K39:P39" si="5">SUM(K37:K38)</f>
        <v>0</v>
      </c>
      <c r="L39" s="187">
        <f t="shared" si="5"/>
        <v>0</v>
      </c>
      <c r="M39" s="187">
        <f t="shared" si="5"/>
        <v>0</v>
      </c>
      <c r="N39" s="187">
        <f t="shared" si="5"/>
        <v>0</v>
      </c>
      <c r="O39" s="187">
        <f t="shared" si="5"/>
        <v>0</v>
      </c>
      <c r="P39" s="187">
        <f t="shared" si="5"/>
        <v>0</v>
      </c>
      <c r="Q39" s="187">
        <f>SUM(Q37:Q38)</f>
        <v>0</v>
      </c>
      <c r="R39" s="187">
        <f>SUM(R37:R38)</f>
        <v>0</v>
      </c>
    </row>
    <row r="40" spans="1:18" ht="13" thickBot="1" x14ac:dyDescent="0.3">
      <c r="A40" s="141">
        <v>22</v>
      </c>
      <c r="B40" s="145" t="s">
        <v>163</v>
      </c>
      <c r="C40" s="142"/>
      <c r="D40" s="142"/>
      <c r="E40" s="142"/>
      <c r="F40" s="142"/>
      <c r="G40" s="142"/>
      <c r="H40" s="142" t="s">
        <v>164</v>
      </c>
      <c r="I40" s="143"/>
      <c r="J40" s="226"/>
      <c r="K40" s="193">
        <f t="shared" ref="K40:P40" si="6">K36+K39</f>
        <v>0</v>
      </c>
      <c r="L40" s="193">
        <f t="shared" si="6"/>
        <v>0</v>
      </c>
      <c r="M40" s="193">
        <f t="shared" si="6"/>
        <v>0</v>
      </c>
      <c r="N40" s="193">
        <f t="shared" si="6"/>
        <v>0</v>
      </c>
      <c r="O40" s="193">
        <f t="shared" si="6"/>
        <v>0</v>
      </c>
      <c r="P40" s="193">
        <f t="shared" si="6"/>
        <v>0</v>
      </c>
      <c r="Q40" s="193">
        <f>Q36+Q39</f>
        <v>0</v>
      </c>
      <c r="R40" s="193">
        <f>R36+R39</f>
        <v>0</v>
      </c>
    </row>
    <row r="41" spans="1:18" x14ac:dyDescent="0.25">
      <c r="A41" s="133" t="s">
        <v>77</v>
      </c>
      <c r="B41" s="252" t="s">
        <v>165</v>
      </c>
      <c r="C41" s="253"/>
      <c r="D41" s="253"/>
      <c r="E41" s="253"/>
      <c r="F41" s="253"/>
      <c r="G41" s="253"/>
      <c r="H41" s="253"/>
      <c r="I41" s="104"/>
      <c r="J41" s="224"/>
      <c r="K41" s="238"/>
      <c r="L41" s="238"/>
      <c r="M41" s="186"/>
      <c r="N41" s="186"/>
      <c r="O41" s="186"/>
      <c r="P41" s="186"/>
      <c r="Q41" s="186"/>
      <c r="R41" s="186"/>
    </row>
    <row r="42" spans="1:18" x14ac:dyDescent="0.25">
      <c r="A42" s="114">
        <v>23</v>
      </c>
      <c r="B42" s="103" t="s">
        <v>166</v>
      </c>
      <c r="I42" s="104"/>
      <c r="J42" s="224"/>
      <c r="K42" s="177"/>
      <c r="L42" s="177"/>
      <c r="M42" s="177"/>
      <c r="N42" s="177"/>
      <c r="O42" s="177"/>
      <c r="P42" s="177"/>
      <c r="Q42" s="177"/>
      <c r="R42" s="177"/>
    </row>
    <row r="43" spans="1:18" ht="13" thickBot="1" x14ac:dyDescent="0.3">
      <c r="A43" s="118">
        <v>24</v>
      </c>
      <c r="B43" s="103" t="s">
        <v>167</v>
      </c>
      <c r="I43" s="104"/>
      <c r="J43" s="224"/>
      <c r="K43" s="179"/>
      <c r="L43" s="179"/>
      <c r="M43" s="181"/>
      <c r="N43" s="181"/>
      <c r="O43" s="181"/>
      <c r="P43" s="181"/>
      <c r="Q43" s="181"/>
      <c r="R43" s="181"/>
    </row>
    <row r="44" spans="1:18" ht="13" thickBot="1" x14ac:dyDescent="0.3">
      <c r="A44" s="138">
        <v>25</v>
      </c>
      <c r="B44" s="144" t="s">
        <v>168</v>
      </c>
      <c r="C44" s="139"/>
      <c r="D44" s="139"/>
      <c r="E44" s="139"/>
      <c r="F44" s="139"/>
      <c r="G44" s="139"/>
      <c r="H44" s="139" t="s">
        <v>169</v>
      </c>
      <c r="I44" s="140"/>
      <c r="J44" s="225"/>
      <c r="K44" s="187">
        <f>SUM(K42:K43)</f>
        <v>0</v>
      </c>
      <c r="L44" s="187">
        <f t="shared" ref="L44:R44" si="7">SUM(L42:L43)</f>
        <v>0</v>
      </c>
      <c r="M44" s="187">
        <f t="shared" si="7"/>
        <v>0</v>
      </c>
      <c r="N44" s="187">
        <f t="shared" si="7"/>
        <v>0</v>
      </c>
      <c r="O44" s="187">
        <f t="shared" si="7"/>
        <v>0</v>
      </c>
      <c r="P44" s="187">
        <f t="shared" si="7"/>
        <v>0</v>
      </c>
      <c r="Q44" s="187">
        <f t="shared" si="7"/>
        <v>0</v>
      </c>
      <c r="R44" s="187">
        <f t="shared" si="7"/>
        <v>0</v>
      </c>
    </row>
    <row r="45" spans="1:18" x14ac:dyDescent="0.25">
      <c r="A45" s="117">
        <v>26</v>
      </c>
      <c r="B45" s="103" t="s">
        <v>170</v>
      </c>
      <c r="I45" s="104"/>
      <c r="J45" s="224"/>
      <c r="K45" s="177"/>
      <c r="L45" s="177"/>
      <c r="M45" s="186"/>
      <c r="N45" s="186"/>
      <c r="O45" s="186"/>
      <c r="P45" s="186"/>
      <c r="Q45" s="186"/>
      <c r="R45" s="186"/>
    </row>
    <row r="46" spans="1:18" ht="13" thickBot="1" x14ac:dyDescent="0.3">
      <c r="A46" s="118">
        <v>27</v>
      </c>
      <c r="B46" s="103" t="s">
        <v>171</v>
      </c>
      <c r="I46" s="104"/>
      <c r="J46" s="224"/>
      <c r="K46" s="179"/>
      <c r="L46" s="179"/>
      <c r="M46" s="183"/>
      <c r="N46" s="183"/>
      <c r="O46" s="183"/>
      <c r="P46" s="183"/>
      <c r="Q46" s="183"/>
      <c r="R46" s="183"/>
    </row>
    <row r="47" spans="1:18" ht="13" thickBot="1" x14ac:dyDescent="0.3">
      <c r="A47" s="119">
        <v>28</v>
      </c>
      <c r="B47" s="144" t="s">
        <v>172</v>
      </c>
      <c r="C47" s="139"/>
      <c r="D47" s="139"/>
      <c r="E47" s="139"/>
      <c r="F47" s="139"/>
      <c r="G47" s="144"/>
      <c r="H47" s="144" t="s">
        <v>173</v>
      </c>
      <c r="I47" s="140"/>
      <c r="J47" s="225"/>
      <c r="K47" s="187">
        <f t="shared" ref="K47:R47" si="8">SUM(K45:K46)</f>
        <v>0</v>
      </c>
      <c r="L47" s="187">
        <f t="shared" si="8"/>
        <v>0</v>
      </c>
      <c r="M47" s="187">
        <f t="shared" si="8"/>
        <v>0</v>
      </c>
      <c r="N47" s="187">
        <f t="shared" si="8"/>
        <v>0</v>
      </c>
      <c r="O47" s="187">
        <f t="shared" si="8"/>
        <v>0</v>
      </c>
      <c r="P47" s="187">
        <f t="shared" si="8"/>
        <v>0</v>
      </c>
      <c r="Q47" s="187">
        <f t="shared" si="8"/>
        <v>0</v>
      </c>
      <c r="R47" s="187">
        <f t="shared" si="8"/>
        <v>0</v>
      </c>
    </row>
    <row r="48" spans="1:18" ht="13" thickBot="1" x14ac:dyDescent="0.3">
      <c r="A48" s="132">
        <v>29</v>
      </c>
      <c r="B48" s="146" t="s">
        <v>184</v>
      </c>
      <c r="C48" s="142"/>
      <c r="D48" s="142"/>
      <c r="E48" s="142"/>
      <c r="F48" s="142"/>
      <c r="G48" s="145"/>
      <c r="H48" s="145" t="s">
        <v>174</v>
      </c>
      <c r="I48" s="143"/>
      <c r="J48" s="226"/>
      <c r="K48" s="184" t="s">
        <v>77</v>
      </c>
      <c r="L48" s="193">
        <f t="shared" ref="L48:R48" si="9">L31+L40+L44+L47</f>
        <v>0</v>
      </c>
      <c r="M48" s="193">
        <f t="shared" si="9"/>
        <v>0</v>
      </c>
      <c r="N48" s="193">
        <f t="shared" si="9"/>
        <v>0</v>
      </c>
      <c r="O48" s="193">
        <f t="shared" si="9"/>
        <v>0</v>
      </c>
      <c r="P48" s="193">
        <f t="shared" si="9"/>
        <v>0</v>
      </c>
      <c r="Q48" s="193">
        <f t="shared" si="9"/>
        <v>0</v>
      </c>
      <c r="R48" s="193">
        <f t="shared" si="9"/>
        <v>0</v>
      </c>
    </row>
    <row r="49" spans="1:19" ht="13" thickBot="1" x14ac:dyDescent="0.3">
      <c r="A49" s="134">
        <v>30</v>
      </c>
      <c r="B49" s="109" t="s">
        <v>185</v>
      </c>
      <c r="G49" s="103"/>
      <c r="H49" s="103"/>
      <c r="I49" s="104"/>
      <c r="J49" s="224"/>
      <c r="K49" s="179" t="s">
        <v>77</v>
      </c>
      <c r="L49" s="179" t="s">
        <v>77</v>
      </c>
      <c r="M49" s="194"/>
      <c r="N49" s="194"/>
      <c r="O49" s="194"/>
      <c r="P49" s="194"/>
      <c r="Q49" s="194"/>
      <c r="R49" s="194"/>
    </row>
    <row r="50" spans="1:19" ht="13" thickBot="1" x14ac:dyDescent="0.3">
      <c r="A50" s="138">
        <v>31</v>
      </c>
      <c r="B50" s="147" t="s">
        <v>214</v>
      </c>
      <c r="C50" s="139"/>
      <c r="D50" s="139"/>
      <c r="E50" s="139"/>
      <c r="F50" s="139"/>
      <c r="G50" s="139"/>
      <c r="H50" s="147" t="s">
        <v>221</v>
      </c>
      <c r="I50" s="140"/>
      <c r="J50" s="225"/>
      <c r="K50" s="187">
        <f t="shared" ref="K50:R50" si="10">SUM(K48:K49)</f>
        <v>0</v>
      </c>
      <c r="L50" s="195">
        <f t="shared" si="10"/>
        <v>0</v>
      </c>
      <c r="M50" s="195">
        <f t="shared" si="10"/>
        <v>0</v>
      </c>
      <c r="N50" s="195">
        <f t="shared" si="10"/>
        <v>0</v>
      </c>
      <c r="O50" s="195">
        <f t="shared" si="10"/>
        <v>0</v>
      </c>
      <c r="P50" s="195">
        <f t="shared" si="10"/>
        <v>0</v>
      </c>
      <c r="Q50" s="195">
        <f t="shared" si="10"/>
        <v>0</v>
      </c>
      <c r="R50" s="195">
        <f t="shared" si="10"/>
        <v>0</v>
      </c>
      <c r="S50" s="210" t="s">
        <v>222</v>
      </c>
    </row>
    <row r="51" spans="1:19" x14ac:dyDescent="0.25">
      <c r="A51" s="137"/>
      <c r="B51" s="109" t="s">
        <v>77</v>
      </c>
      <c r="D51" s="135" t="s">
        <v>77</v>
      </c>
      <c r="E51" s="105"/>
      <c r="F51" s="136" t="s">
        <v>215</v>
      </c>
      <c r="K51" s="196"/>
    </row>
    <row r="52" spans="1:19" x14ac:dyDescent="0.25">
      <c r="A52" s="137"/>
      <c r="K52" s="196"/>
    </row>
    <row r="53" spans="1:19" x14ac:dyDescent="0.25">
      <c r="A53" s="137"/>
      <c r="B53" s="109" t="s">
        <v>77</v>
      </c>
      <c r="K53" s="196"/>
    </row>
    <row r="54" spans="1:19" ht="13" thickBot="1" x14ac:dyDescent="0.3">
      <c r="A54" s="137"/>
      <c r="K54" s="196"/>
    </row>
    <row r="55" spans="1:19" s="229" customFormat="1" ht="24.65" customHeight="1" thickBot="1" x14ac:dyDescent="0.3">
      <c r="A55" s="229" t="s">
        <v>77</v>
      </c>
      <c r="B55" s="523" t="s">
        <v>77</v>
      </c>
      <c r="C55" s="523"/>
      <c r="D55" s="523"/>
      <c r="E55" s="523"/>
      <c r="F55" s="523"/>
      <c r="G55" s="523"/>
      <c r="H55" s="523"/>
      <c r="K55" s="250">
        <v>1</v>
      </c>
      <c r="L55" s="250">
        <v>2</v>
      </c>
      <c r="M55" s="250">
        <v>3</v>
      </c>
      <c r="N55" s="249">
        <v>4</v>
      </c>
      <c r="O55" s="249">
        <v>5</v>
      </c>
      <c r="P55" s="249">
        <v>6</v>
      </c>
      <c r="Q55" s="249">
        <v>7</v>
      </c>
      <c r="R55" s="249">
        <v>8</v>
      </c>
    </row>
    <row r="56" spans="1:19" ht="78.75" customHeight="1" thickBot="1" x14ac:dyDescent="0.4">
      <c r="A56" s="159"/>
      <c r="B56" s="122" t="s">
        <v>130</v>
      </c>
      <c r="C56" s="122"/>
      <c r="D56" s="122"/>
      <c r="E56" s="122"/>
      <c r="F56" s="122"/>
      <c r="G56" s="122"/>
      <c r="H56" s="123" t="s">
        <v>77</v>
      </c>
      <c r="I56" s="125" t="s">
        <v>77</v>
      </c>
      <c r="J56" s="125"/>
      <c r="K56" s="247" t="s">
        <v>227</v>
      </c>
      <c r="L56" s="248" t="s">
        <v>228</v>
      </c>
      <c r="M56" s="248" t="s">
        <v>229</v>
      </c>
      <c r="N56" s="248" t="s">
        <v>230</v>
      </c>
      <c r="O56" s="248" t="s">
        <v>231</v>
      </c>
      <c r="P56" s="248" t="s">
        <v>231</v>
      </c>
      <c r="Q56" s="248" t="s">
        <v>232</v>
      </c>
      <c r="R56" s="248" t="s">
        <v>233</v>
      </c>
    </row>
    <row r="57" spans="1:19" ht="15.75" customHeight="1" x14ac:dyDescent="0.3">
      <c r="A57" s="160"/>
      <c r="B57" s="152" t="s">
        <v>131</v>
      </c>
      <c r="C57" s="126"/>
      <c r="D57" s="126"/>
      <c r="E57" s="126"/>
      <c r="F57" s="126"/>
      <c r="G57" s="126"/>
      <c r="H57" s="127"/>
      <c r="I57" s="116"/>
      <c r="J57" s="116"/>
      <c r="K57" s="232"/>
      <c r="L57" s="232"/>
      <c r="M57" s="232"/>
      <c r="N57" s="208"/>
      <c r="O57" s="232"/>
      <c r="P57" s="208"/>
      <c r="Q57" s="230"/>
      <c r="R57" s="208"/>
    </row>
    <row r="58" spans="1:19" ht="15" customHeight="1" thickBot="1" x14ac:dyDescent="0.35">
      <c r="A58" s="154"/>
      <c r="B58" s="129" t="s">
        <v>132</v>
      </c>
      <c r="C58" s="129"/>
      <c r="D58" s="129"/>
      <c r="E58" s="129"/>
      <c r="F58" s="129"/>
      <c r="G58" s="129"/>
      <c r="H58" s="130"/>
      <c r="I58" s="130"/>
      <c r="J58" s="130"/>
      <c r="K58" s="217"/>
      <c r="L58" s="217"/>
      <c r="M58" s="217"/>
      <c r="N58" s="209"/>
      <c r="O58" s="217"/>
      <c r="P58" s="209"/>
      <c r="Q58" s="231"/>
      <c r="R58" s="209"/>
    </row>
    <row r="59" spans="1:19" ht="13" x14ac:dyDescent="0.3">
      <c r="A59" s="148"/>
      <c r="B59" s="155" t="s">
        <v>175</v>
      </c>
      <c r="C59" s="116"/>
      <c r="D59" s="116"/>
      <c r="E59" s="116"/>
      <c r="F59" s="116"/>
      <c r="G59" s="116"/>
      <c r="H59" s="116"/>
      <c r="I59" s="156" t="s">
        <v>176</v>
      </c>
      <c r="J59" s="116"/>
      <c r="K59" s="254"/>
      <c r="L59" s="237"/>
      <c r="M59" s="190"/>
      <c r="N59" s="190"/>
      <c r="O59" s="190"/>
      <c r="P59" s="190"/>
      <c r="Q59" s="192"/>
      <c r="R59" s="191"/>
    </row>
    <row r="60" spans="1:19" x14ac:dyDescent="0.25">
      <c r="A60" s="114">
        <v>32</v>
      </c>
      <c r="B60" s="109" t="s">
        <v>186</v>
      </c>
      <c r="E60" s="105" t="s">
        <v>177</v>
      </c>
      <c r="F60" s="105"/>
      <c r="G60" s="105"/>
      <c r="H60" s="105"/>
      <c r="I60" s="121" t="s">
        <v>176</v>
      </c>
      <c r="J60" s="105"/>
      <c r="K60" s="255"/>
      <c r="L60" s="177"/>
      <c r="M60" s="177"/>
      <c r="N60" s="177"/>
      <c r="O60" s="177"/>
      <c r="P60" s="177"/>
      <c r="Q60" s="179"/>
      <c r="R60" s="178"/>
    </row>
    <row r="61" spans="1:19" x14ac:dyDescent="0.25">
      <c r="A61" s="114">
        <v>33</v>
      </c>
      <c r="B61" s="109" t="s">
        <v>187</v>
      </c>
      <c r="E61" s="105" t="s">
        <v>177</v>
      </c>
      <c r="F61" s="105"/>
      <c r="G61" s="105"/>
      <c r="H61" s="105"/>
      <c r="I61" s="121" t="s">
        <v>176</v>
      </c>
      <c r="J61" s="105"/>
      <c r="K61" s="255"/>
      <c r="L61" s="177"/>
      <c r="M61" s="177"/>
      <c r="N61" s="177"/>
      <c r="O61" s="177"/>
      <c r="P61" s="177"/>
      <c r="Q61" s="179"/>
      <c r="R61" s="178"/>
    </row>
    <row r="62" spans="1:19" x14ac:dyDescent="0.25">
      <c r="A62" s="114">
        <v>34</v>
      </c>
      <c r="B62" s="109" t="s">
        <v>188</v>
      </c>
      <c r="E62" s="105" t="s">
        <v>177</v>
      </c>
      <c r="F62" s="105"/>
      <c r="G62" s="105"/>
      <c r="H62" s="105"/>
      <c r="I62" s="121" t="s">
        <v>176</v>
      </c>
      <c r="J62" s="105"/>
      <c r="K62" s="256"/>
      <c r="L62" s="179"/>
      <c r="M62" s="179"/>
      <c r="N62" s="179"/>
      <c r="O62" s="179"/>
      <c r="P62" s="179"/>
      <c r="Q62" s="179"/>
      <c r="R62" s="180"/>
    </row>
    <row r="63" spans="1:19" x14ac:dyDescent="0.25">
      <c r="A63" s="114">
        <v>35</v>
      </c>
      <c r="B63" s="109" t="s">
        <v>189</v>
      </c>
      <c r="E63" s="105" t="s">
        <v>178</v>
      </c>
      <c r="F63" s="105"/>
      <c r="G63" s="105"/>
      <c r="H63" s="105"/>
      <c r="I63" s="121" t="s">
        <v>176</v>
      </c>
      <c r="J63" s="105"/>
      <c r="K63" s="255"/>
      <c r="L63" s="177"/>
      <c r="M63" s="177"/>
      <c r="N63" s="177"/>
      <c r="O63" s="177"/>
      <c r="P63" s="177"/>
      <c r="Q63" s="179"/>
      <c r="R63" s="178"/>
    </row>
    <row r="64" spans="1:19" ht="13" thickBot="1" x14ac:dyDescent="0.3">
      <c r="A64" s="118">
        <v>36</v>
      </c>
      <c r="B64" s="109" t="s">
        <v>190</v>
      </c>
      <c r="E64" s="105" t="s">
        <v>179</v>
      </c>
      <c r="F64" s="105"/>
      <c r="G64" s="105"/>
      <c r="H64" s="105"/>
      <c r="I64" s="121" t="s">
        <v>176</v>
      </c>
      <c r="J64" s="105"/>
      <c r="K64" s="257"/>
      <c r="L64" s="181"/>
      <c r="M64" s="181"/>
      <c r="N64" s="181"/>
      <c r="O64" s="181"/>
      <c r="P64" s="181"/>
      <c r="Q64" s="183"/>
      <c r="R64" s="182"/>
    </row>
    <row r="65" spans="1:18" ht="13.5" thickBot="1" x14ac:dyDescent="0.35">
      <c r="A65" s="138">
        <v>37</v>
      </c>
      <c r="B65" s="161" t="s">
        <v>191</v>
      </c>
      <c r="C65" s="139"/>
      <c r="D65" s="139"/>
      <c r="E65" s="139"/>
      <c r="F65" s="139"/>
      <c r="G65" s="139"/>
      <c r="H65" s="147" t="s">
        <v>216</v>
      </c>
      <c r="I65" s="140"/>
      <c r="J65" s="139"/>
      <c r="K65" s="184">
        <f>SUM(K60:K64)</f>
        <v>0</v>
      </c>
      <c r="L65" s="184">
        <f t="shared" ref="L65:R65" si="11">SUM(L60:L64)</f>
        <v>0</v>
      </c>
      <c r="M65" s="184">
        <f t="shared" si="11"/>
        <v>0</v>
      </c>
      <c r="N65" s="184">
        <f t="shared" si="11"/>
        <v>0</v>
      </c>
      <c r="O65" s="184">
        <f t="shared" si="11"/>
        <v>0</v>
      </c>
      <c r="P65" s="184">
        <f t="shared" si="11"/>
        <v>0</v>
      </c>
      <c r="Q65" s="184">
        <f t="shared" si="11"/>
        <v>0</v>
      </c>
      <c r="R65" s="184">
        <f t="shared" si="11"/>
        <v>0</v>
      </c>
    </row>
    <row r="66" spans="1:18" ht="13" x14ac:dyDescent="0.3">
      <c r="A66" s="148"/>
      <c r="B66" s="168" t="s">
        <v>180</v>
      </c>
      <c r="C66" s="116"/>
      <c r="D66" s="116"/>
      <c r="E66" s="116"/>
      <c r="F66" s="116"/>
      <c r="G66" s="116"/>
      <c r="H66" s="127"/>
      <c r="I66" s="156" t="s">
        <v>176</v>
      </c>
      <c r="J66" s="116"/>
      <c r="K66" s="237"/>
      <c r="L66" s="237"/>
      <c r="M66" s="190"/>
      <c r="N66" s="190"/>
      <c r="O66" s="190"/>
      <c r="P66" s="190"/>
      <c r="Q66" s="192"/>
      <c r="R66" s="191"/>
    </row>
    <row r="67" spans="1:18" x14ac:dyDescent="0.25">
      <c r="A67" s="114">
        <v>38</v>
      </c>
      <c r="B67" s="109" t="s">
        <v>192</v>
      </c>
      <c r="H67" s="103"/>
      <c r="I67" s="121" t="s">
        <v>176</v>
      </c>
      <c r="K67" s="255"/>
      <c r="L67" s="177"/>
      <c r="M67" s="177"/>
      <c r="N67" s="177"/>
      <c r="O67" s="177"/>
      <c r="P67" s="177"/>
      <c r="Q67" s="179"/>
      <c r="R67" s="178"/>
    </row>
    <row r="68" spans="1:18" x14ac:dyDescent="0.25">
      <c r="A68" s="114">
        <v>39</v>
      </c>
      <c r="B68" s="109" t="s">
        <v>193</v>
      </c>
      <c r="H68" s="103"/>
      <c r="I68" s="121" t="s">
        <v>176</v>
      </c>
      <c r="K68" s="255"/>
      <c r="L68" s="177"/>
      <c r="M68" s="177"/>
      <c r="N68" s="177"/>
      <c r="O68" s="177"/>
      <c r="P68" s="177"/>
      <c r="Q68" s="179"/>
      <c r="R68" s="178"/>
    </row>
    <row r="69" spans="1:18" x14ac:dyDescent="0.25">
      <c r="A69" s="114">
        <v>40</v>
      </c>
      <c r="B69" s="109" t="s">
        <v>194</v>
      </c>
      <c r="H69" s="103"/>
      <c r="I69" s="121" t="s">
        <v>176</v>
      </c>
      <c r="K69" s="256"/>
      <c r="L69" s="179"/>
      <c r="M69" s="179"/>
      <c r="N69" s="179"/>
      <c r="O69" s="179"/>
      <c r="P69" s="179"/>
      <c r="Q69" s="179"/>
      <c r="R69" s="180"/>
    </row>
    <row r="70" spans="1:18" x14ac:dyDescent="0.25">
      <c r="A70" s="114">
        <v>41</v>
      </c>
      <c r="B70" s="109" t="s">
        <v>195</v>
      </c>
      <c r="H70" s="103"/>
      <c r="I70" s="121" t="s">
        <v>176</v>
      </c>
      <c r="K70" s="255"/>
      <c r="L70" s="177"/>
      <c r="M70" s="179"/>
      <c r="N70" s="179"/>
      <c r="O70" s="179"/>
      <c r="P70" s="179"/>
      <c r="Q70" s="179"/>
      <c r="R70" s="180"/>
    </row>
    <row r="71" spans="1:18" ht="13" thickBot="1" x14ac:dyDescent="0.3">
      <c r="A71" s="118">
        <v>42</v>
      </c>
      <c r="B71" s="110" t="s">
        <v>196</v>
      </c>
      <c r="H71" s="103"/>
      <c r="I71" s="121" t="s">
        <v>176</v>
      </c>
      <c r="K71" s="257"/>
      <c r="L71" s="181"/>
      <c r="M71" s="183"/>
      <c r="N71" s="183"/>
      <c r="O71" s="183"/>
      <c r="P71" s="183"/>
      <c r="Q71" s="183"/>
      <c r="R71" s="188"/>
    </row>
    <row r="72" spans="1:18" ht="13.5" thickBot="1" x14ac:dyDescent="0.35">
      <c r="A72" s="138">
        <v>43</v>
      </c>
      <c r="B72" s="158" t="s">
        <v>197</v>
      </c>
      <c r="C72" s="157"/>
      <c r="D72" s="140"/>
      <c r="E72" s="139"/>
      <c r="F72" s="139"/>
      <c r="G72" s="139"/>
      <c r="H72" s="162" t="s">
        <v>217</v>
      </c>
      <c r="I72" s="140"/>
      <c r="J72" s="139"/>
      <c r="K72" s="187">
        <f t="shared" ref="K72:R72" si="12">SUM(K67:K71)</f>
        <v>0</v>
      </c>
      <c r="L72" s="187">
        <f t="shared" si="12"/>
        <v>0</v>
      </c>
      <c r="M72" s="187">
        <f t="shared" si="12"/>
        <v>0</v>
      </c>
      <c r="N72" s="187">
        <f t="shared" si="12"/>
        <v>0</v>
      </c>
      <c r="O72" s="187">
        <f t="shared" si="12"/>
        <v>0</v>
      </c>
      <c r="P72" s="187">
        <f t="shared" si="12"/>
        <v>0</v>
      </c>
      <c r="Q72" s="187">
        <f t="shared" si="12"/>
        <v>0</v>
      </c>
      <c r="R72" s="187">
        <f t="shared" si="12"/>
        <v>0</v>
      </c>
    </row>
    <row r="73" spans="1:18" ht="13" x14ac:dyDescent="0.3">
      <c r="A73" s="148"/>
      <c r="B73" s="169" t="s">
        <v>181</v>
      </c>
      <c r="C73" s="116"/>
      <c r="D73" s="116"/>
      <c r="E73" s="116"/>
      <c r="F73" s="116"/>
      <c r="G73" s="116"/>
      <c r="H73" s="116"/>
      <c r="I73" s="156" t="s">
        <v>176</v>
      </c>
      <c r="J73" s="116"/>
      <c r="K73" s="238"/>
      <c r="L73" s="238"/>
      <c r="M73" s="192"/>
      <c r="N73" s="192"/>
      <c r="O73" s="192"/>
      <c r="P73" s="192"/>
      <c r="Q73" s="192"/>
      <c r="R73" s="197"/>
    </row>
    <row r="74" spans="1:18" x14ac:dyDescent="0.25">
      <c r="A74" s="114">
        <v>44</v>
      </c>
      <c r="B74" s="109" t="s">
        <v>198</v>
      </c>
      <c r="E74" s="105"/>
      <c r="F74" s="105"/>
      <c r="G74" s="105"/>
      <c r="H74" s="105"/>
      <c r="I74" s="121" t="s">
        <v>176</v>
      </c>
      <c r="J74" s="105"/>
      <c r="K74" s="255"/>
      <c r="L74" s="177"/>
      <c r="M74" s="179"/>
      <c r="N74" s="179"/>
      <c r="O74" s="179"/>
      <c r="P74" s="179"/>
      <c r="Q74" s="179"/>
      <c r="R74" s="180"/>
    </row>
    <row r="75" spans="1:18" x14ac:dyDescent="0.25">
      <c r="A75" s="114">
        <v>45</v>
      </c>
      <c r="B75" s="109" t="s">
        <v>199</v>
      </c>
      <c r="E75" s="105"/>
      <c r="F75" s="105"/>
      <c r="G75" s="105"/>
      <c r="H75" s="105"/>
      <c r="I75" s="121" t="s">
        <v>176</v>
      </c>
      <c r="J75" s="105"/>
      <c r="K75" s="255"/>
      <c r="L75" s="177"/>
      <c r="M75" s="179"/>
      <c r="N75" s="179"/>
      <c r="O75" s="179"/>
      <c r="P75" s="179"/>
      <c r="Q75" s="179"/>
      <c r="R75" s="180"/>
    </row>
    <row r="76" spans="1:18" x14ac:dyDescent="0.25">
      <c r="A76" s="114">
        <v>46</v>
      </c>
      <c r="B76" s="109" t="s">
        <v>200</v>
      </c>
      <c r="E76" s="105"/>
      <c r="F76" s="105"/>
      <c r="G76" s="105"/>
      <c r="H76" s="105"/>
      <c r="I76" s="121" t="s">
        <v>176</v>
      </c>
      <c r="J76" s="105"/>
      <c r="K76" s="256"/>
      <c r="L76" s="179"/>
      <c r="M76" s="179"/>
      <c r="N76" s="179"/>
      <c r="O76" s="179"/>
      <c r="P76" s="179"/>
      <c r="Q76" s="179"/>
      <c r="R76" s="180"/>
    </row>
    <row r="77" spans="1:18" x14ac:dyDescent="0.25">
      <c r="A77" s="114">
        <v>47</v>
      </c>
      <c r="B77" s="109" t="s">
        <v>201</v>
      </c>
      <c r="E77" s="105"/>
      <c r="F77" s="105"/>
      <c r="G77" s="105"/>
      <c r="H77" s="105"/>
      <c r="I77" s="121" t="s">
        <v>176</v>
      </c>
      <c r="J77" s="105"/>
      <c r="K77" s="255"/>
      <c r="L77" s="177"/>
      <c r="M77" s="179"/>
      <c r="N77" s="179"/>
      <c r="O77" s="179"/>
      <c r="P77" s="179"/>
      <c r="Q77" s="179"/>
      <c r="R77" s="180"/>
    </row>
    <row r="78" spans="1:18" ht="13" thickBot="1" x14ac:dyDescent="0.3">
      <c r="A78" s="118">
        <v>48</v>
      </c>
      <c r="B78" s="109" t="s">
        <v>202</v>
      </c>
      <c r="E78" s="105"/>
      <c r="F78" s="105"/>
      <c r="G78" s="105"/>
      <c r="H78" s="105"/>
      <c r="I78" s="121" t="s">
        <v>176</v>
      </c>
      <c r="J78" s="105"/>
      <c r="K78" s="257"/>
      <c r="L78" s="181"/>
      <c r="M78" s="183"/>
      <c r="N78" s="183"/>
      <c r="O78" s="183"/>
      <c r="P78" s="183"/>
      <c r="Q78" s="183"/>
      <c r="R78" s="188"/>
    </row>
    <row r="79" spans="1:18" ht="13.5" thickBot="1" x14ac:dyDescent="0.35">
      <c r="A79" s="165">
        <v>49</v>
      </c>
      <c r="B79" s="166" t="s">
        <v>203</v>
      </c>
      <c r="C79" s="167"/>
      <c r="D79" s="167"/>
      <c r="E79" s="167"/>
      <c r="F79" s="167"/>
      <c r="G79" s="167"/>
      <c r="H79" s="167"/>
      <c r="I79" s="163" t="s">
        <v>218</v>
      </c>
      <c r="J79" s="164"/>
      <c r="K79" s="198">
        <f t="shared" ref="K79:R79" si="13">SUM(K74:K78)</f>
        <v>0</v>
      </c>
      <c r="L79" s="198">
        <f t="shared" si="13"/>
        <v>0</v>
      </c>
      <c r="M79" s="198">
        <f t="shared" si="13"/>
        <v>0</v>
      </c>
      <c r="N79" s="198">
        <f t="shared" si="13"/>
        <v>0</v>
      </c>
      <c r="O79" s="198">
        <f t="shared" si="13"/>
        <v>0</v>
      </c>
      <c r="P79" s="198">
        <f t="shared" si="13"/>
        <v>0</v>
      </c>
      <c r="Q79" s="198">
        <f t="shared" si="13"/>
        <v>0</v>
      </c>
      <c r="R79" s="198">
        <f t="shared" si="13"/>
        <v>0</v>
      </c>
    </row>
    <row r="80" spans="1:18" ht="13.5" thickBot="1" x14ac:dyDescent="0.35">
      <c r="A80" s="138">
        <v>50</v>
      </c>
      <c r="B80" s="161" t="s">
        <v>204</v>
      </c>
      <c r="C80" s="139"/>
      <c r="D80" s="139"/>
      <c r="E80" s="139"/>
      <c r="F80" s="139"/>
      <c r="G80" s="139"/>
      <c r="H80" s="147" t="s">
        <v>219</v>
      </c>
      <c r="I80" s="120"/>
      <c r="J80" s="106"/>
      <c r="K80" s="187">
        <f t="shared" ref="K80:R80" si="14">K65+K72+K79</f>
        <v>0</v>
      </c>
      <c r="L80" s="187">
        <f t="shared" si="14"/>
        <v>0</v>
      </c>
      <c r="M80" s="187">
        <f t="shared" si="14"/>
        <v>0</v>
      </c>
      <c r="N80" s="187">
        <f t="shared" si="14"/>
        <v>0</v>
      </c>
      <c r="O80" s="187">
        <f t="shared" si="14"/>
        <v>0</v>
      </c>
      <c r="P80" s="187">
        <f t="shared" si="14"/>
        <v>0</v>
      </c>
      <c r="Q80" s="187">
        <f>Q65+Q72+Q79</f>
        <v>0</v>
      </c>
      <c r="R80" s="187">
        <f t="shared" si="14"/>
        <v>0</v>
      </c>
    </row>
    <row r="82" spans="2:9" ht="13" x14ac:dyDescent="0.3">
      <c r="B82" s="153"/>
    </row>
    <row r="83" spans="2:9" x14ac:dyDescent="0.25">
      <c r="B83" t="s">
        <v>182</v>
      </c>
      <c r="I83" t="s">
        <v>183</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topLeftCell="A17" zoomScale="70" zoomScaleNormal="70" workbookViewId="0">
      <selection activeCell="L20" sqref="L20"/>
    </sheetView>
  </sheetViews>
  <sheetFormatPr defaultRowHeight="12.5" x14ac:dyDescent="0.25"/>
  <cols>
    <col min="1" max="1" width="11.453125" customWidth="1"/>
    <col min="2" max="2" width="30.1796875" customWidth="1"/>
    <col min="3" max="3" width="20.81640625" customWidth="1"/>
    <col min="4" max="5" width="18.54296875" customWidth="1"/>
    <col min="6" max="6" width="29.26953125" customWidth="1"/>
    <col min="7" max="7" width="18.54296875" customWidth="1"/>
    <col min="8" max="8" width="19.26953125" customWidth="1"/>
  </cols>
  <sheetData>
    <row r="1" spans="1:103" ht="15.65" customHeight="1" x14ac:dyDescent="0.25">
      <c r="A1" s="455" t="s">
        <v>81</v>
      </c>
      <c r="B1" s="456"/>
      <c r="C1" s="455" t="str">
        <f>'Tender Cover Sheet'!C12</f>
        <v>E3093GXMPNTC</v>
      </c>
      <c r="D1" s="536"/>
      <c r="E1" s="456"/>
      <c r="F1" s="352"/>
      <c r="G1" s="340"/>
      <c r="H1" s="340"/>
      <c r="I1" s="345"/>
      <c r="J1" s="344"/>
      <c r="K1" s="347"/>
      <c r="L1" s="341"/>
      <c r="M1" s="340"/>
      <c r="N1" s="348"/>
      <c r="O1" s="341"/>
      <c r="P1" s="343"/>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row>
    <row r="2" spans="1:103" ht="80.150000000000006" customHeight="1" x14ac:dyDescent="0.25">
      <c r="A2" s="455" t="s">
        <v>82</v>
      </c>
      <c r="B2" s="456"/>
      <c r="C2" s="463" t="str">
        <f>'Tender Cover Sheet'!C14</f>
        <v>The supply, delivery and off-loading of Ammonia Solution to various power stations on “an as and when” required basis for a period of 5 years</v>
      </c>
      <c r="D2" s="534"/>
      <c r="E2" s="535"/>
      <c r="F2" s="352"/>
      <c r="G2" s="340"/>
      <c r="H2" s="342"/>
      <c r="I2" s="346"/>
      <c r="J2" s="11"/>
      <c r="K2" s="347"/>
      <c r="L2" s="341"/>
      <c r="M2" s="340"/>
      <c r="N2" s="348"/>
      <c r="O2" s="341"/>
      <c r="P2" s="343"/>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c r="BD2" s="340"/>
      <c r="BE2" s="340"/>
      <c r="BF2" s="340"/>
      <c r="BG2" s="340"/>
      <c r="BH2" s="340"/>
      <c r="BI2" s="340"/>
      <c r="BJ2" s="340"/>
      <c r="BK2" s="340"/>
      <c r="BL2" s="340"/>
      <c r="BM2" s="340"/>
      <c r="BN2" s="340"/>
      <c r="BO2" s="340"/>
      <c r="BP2" s="340"/>
      <c r="BQ2" s="340"/>
      <c r="BR2" s="340"/>
      <c r="BS2" s="340"/>
      <c r="BT2" s="340"/>
      <c r="BU2" s="340"/>
      <c r="BV2" s="340"/>
      <c r="BW2" s="340"/>
      <c r="BX2" s="340"/>
      <c r="BY2" s="340"/>
      <c r="BZ2" s="340"/>
      <c r="CA2" s="340"/>
      <c r="CB2" s="340"/>
      <c r="CC2" s="340"/>
      <c r="CD2" s="340"/>
      <c r="CE2" s="340"/>
      <c r="CF2" s="340"/>
      <c r="CG2" s="340"/>
      <c r="CH2" s="340"/>
      <c r="CI2" s="340"/>
      <c r="CJ2" s="340"/>
      <c r="CK2" s="340"/>
      <c r="CL2" s="340"/>
      <c r="CM2" s="340"/>
      <c r="CN2" s="340"/>
      <c r="CO2" s="340"/>
      <c r="CP2" s="340"/>
      <c r="CQ2" s="340"/>
      <c r="CR2" s="340"/>
      <c r="CS2" s="340"/>
      <c r="CT2" s="340"/>
      <c r="CU2" s="340"/>
      <c r="CV2" s="340"/>
    </row>
    <row r="3" spans="1:103" ht="15.65" customHeight="1" x14ac:dyDescent="0.25">
      <c r="A3" s="455" t="s">
        <v>83</v>
      </c>
      <c r="B3" s="456"/>
      <c r="C3" s="455">
        <f>'Tender Cover Sheet'!C16</f>
        <v>0</v>
      </c>
      <c r="D3" s="536"/>
      <c r="E3" s="456"/>
      <c r="F3" s="352"/>
      <c r="G3" s="340"/>
      <c r="H3" s="342"/>
      <c r="I3" s="346"/>
      <c r="J3" s="11"/>
      <c r="K3" s="347"/>
      <c r="L3" s="341"/>
      <c r="M3" s="340"/>
      <c r="N3" s="348"/>
      <c r="O3" s="341"/>
      <c r="P3" s="343"/>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row>
    <row r="4" spans="1:103" ht="15.65" customHeight="1" x14ac:dyDescent="0.25">
      <c r="A4" s="455" t="s">
        <v>87</v>
      </c>
      <c r="B4" s="456"/>
      <c r="C4" s="455" t="str">
        <f>'Read Me'!C4</f>
        <v>Main Offer Only</v>
      </c>
      <c r="D4" s="536"/>
      <c r="E4" s="456"/>
      <c r="F4" s="352"/>
      <c r="G4" s="340"/>
      <c r="H4" s="342"/>
      <c r="I4" s="346"/>
      <c r="J4" s="11"/>
      <c r="K4" s="347"/>
      <c r="L4" s="341"/>
      <c r="M4" s="340"/>
      <c r="N4" s="348"/>
      <c r="O4" s="341"/>
      <c r="P4" s="343"/>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0"/>
      <c r="BB4" s="340"/>
      <c r="BC4" s="340"/>
      <c r="BD4" s="340"/>
      <c r="BE4" s="340"/>
      <c r="BF4" s="340"/>
      <c r="BG4" s="340"/>
      <c r="BH4" s="340"/>
      <c r="BI4" s="340"/>
      <c r="BJ4" s="340"/>
      <c r="BK4" s="340"/>
      <c r="BL4" s="340"/>
      <c r="BM4" s="340"/>
      <c r="BN4" s="340"/>
      <c r="BO4" s="340"/>
      <c r="BP4" s="340"/>
      <c r="BQ4" s="340"/>
      <c r="BR4" s="340"/>
      <c r="BS4" s="340"/>
      <c r="BT4" s="340"/>
      <c r="BU4" s="340"/>
      <c r="BV4" s="340"/>
      <c r="BW4" s="340"/>
      <c r="BX4" s="340"/>
      <c r="BY4" s="340"/>
      <c r="BZ4" s="340"/>
      <c r="CA4" s="340"/>
      <c r="CB4" s="340"/>
      <c r="CC4" s="340"/>
      <c r="CD4" s="340"/>
      <c r="CE4" s="340"/>
      <c r="CF4" s="340"/>
      <c r="CG4" s="340"/>
      <c r="CH4" s="340"/>
      <c r="CI4" s="340"/>
      <c r="CJ4" s="340"/>
      <c r="CK4" s="340"/>
      <c r="CL4" s="340"/>
      <c r="CM4" s="340"/>
      <c r="CN4" s="340"/>
      <c r="CO4" s="340"/>
      <c r="CP4" s="340"/>
      <c r="CQ4" s="340"/>
      <c r="CR4" s="340"/>
      <c r="CS4" s="340"/>
      <c r="CT4" s="340"/>
      <c r="CU4" s="340"/>
      <c r="CV4" s="340"/>
    </row>
    <row r="5" spans="1:103" ht="18" x14ac:dyDescent="0.4">
      <c r="A5" s="296"/>
      <c r="B5" s="327"/>
      <c r="C5" s="295"/>
      <c r="D5" s="295"/>
      <c r="E5" s="295"/>
      <c r="F5" s="295"/>
      <c r="G5" s="295"/>
      <c r="H5" s="294"/>
      <c r="I5" s="294"/>
      <c r="J5" s="294"/>
      <c r="K5" s="294"/>
      <c r="L5" s="294"/>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row>
    <row r="6" spans="1:103" ht="18" x14ac:dyDescent="0.25">
      <c r="A6" s="291" t="s">
        <v>337</v>
      </c>
      <c r="B6" s="292"/>
      <c r="C6" s="289"/>
      <c r="D6" s="289"/>
      <c r="E6" s="289"/>
      <c r="F6" s="289"/>
      <c r="G6" s="289"/>
      <c r="H6" s="289"/>
      <c r="I6" s="289"/>
      <c r="J6" s="289"/>
      <c r="K6" s="289"/>
      <c r="L6" s="289"/>
      <c r="M6" s="289"/>
      <c r="N6" s="289"/>
      <c r="O6" s="289"/>
      <c r="P6" s="289"/>
      <c r="Q6" s="289"/>
      <c r="R6" s="289"/>
      <c r="S6" s="289"/>
      <c r="T6" s="290"/>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c r="BS6" s="289"/>
      <c r="BT6" s="289"/>
      <c r="BU6" s="289"/>
      <c r="BV6" s="289"/>
      <c r="BW6" s="289"/>
      <c r="BX6" s="289"/>
      <c r="BY6" s="289"/>
      <c r="BZ6" s="289"/>
      <c r="CA6" s="289"/>
      <c r="CB6" s="289"/>
      <c r="CC6" s="289"/>
      <c r="CD6" s="289"/>
      <c r="CE6" s="289"/>
      <c r="CF6" s="289"/>
      <c r="CG6" s="289"/>
      <c r="CH6" s="289"/>
      <c r="CI6" s="289"/>
      <c r="CJ6" s="289"/>
      <c r="CK6" s="289"/>
      <c r="CL6" s="289"/>
      <c r="CM6" s="289"/>
      <c r="CN6" s="289"/>
      <c r="CO6" s="289"/>
      <c r="CP6" s="289"/>
      <c r="CQ6" s="289"/>
      <c r="CR6" s="289"/>
      <c r="CS6" s="289"/>
      <c r="CT6" s="289"/>
      <c r="CU6" s="289"/>
      <c r="CV6" s="289"/>
      <c r="CW6" s="289"/>
      <c r="CX6" s="289"/>
      <c r="CY6" s="289"/>
    </row>
    <row r="7" spans="1:103" ht="15.5" x14ac:dyDescent="0.35">
      <c r="A7" s="300"/>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row>
    <row r="8" spans="1:103" ht="18.5" thickBot="1" x14ac:dyDescent="0.3">
      <c r="A8" s="293" t="s">
        <v>114</v>
      </c>
    </row>
    <row r="9" spans="1:103" ht="15.5" x14ac:dyDescent="0.25">
      <c r="A9" s="301">
        <v>1</v>
      </c>
      <c r="B9" s="537" t="s">
        <v>324</v>
      </c>
      <c r="C9" s="538"/>
      <c r="D9" s="538"/>
      <c r="E9" s="538"/>
      <c r="F9" s="538"/>
      <c r="G9" s="539"/>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row>
    <row r="10" spans="1:103" ht="27" customHeight="1" x14ac:dyDescent="0.25">
      <c r="A10" s="540">
        <v>2</v>
      </c>
      <c r="B10" s="541" t="s">
        <v>269</v>
      </c>
      <c r="C10" s="542"/>
      <c r="D10" s="542"/>
      <c r="E10" s="542"/>
      <c r="F10" s="542"/>
      <c r="G10" s="543"/>
      <c r="H10" s="302"/>
      <c r="I10" s="302"/>
      <c r="J10" s="303"/>
      <c r="K10" s="302"/>
      <c r="L10" s="302"/>
      <c r="M10" s="302"/>
      <c r="N10" s="302"/>
      <c r="O10" s="527"/>
      <c r="P10" s="528"/>
      <c r="Q10" s="528"/>
      <c r="R10" s="528"/>
      <c r="S10" s="528"/>
      <c r="T10" s="528"/>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row>
    <row r="11" spans="1:103" ht="15.5" x14ac:dyDescent="0.25">
      <c r="A11" s="540"/>
      <c r="B11" s="529" t="s">
        <v>343</v>
      </c>
      <c r="C11" s="528"/>
      <c r="D11" s="528"/>
      <c r="E11" s="528"/>
      <c r="F11" s="528"/>
      <c r="G11" s="530"/>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row>
    <row r="12" spans="1:103" ht="110.25" customHeight="1" x14ac:dyDescent="0.25">
      <c r="A12" s="540"/>
      <c r="B12" s="531" t="s">
        <v>270</v>
      </c>
      <c r="C12" s="532"/>
      <c r="D12" s="532"/>
      <c r="E12" s="532"/>
      <c r="F12" s="532"/>
      <c r="G12" s="533"/>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row>
    <row r="13" spans="1:103" ht="68.25" customHeight="1" x14ac:dyDescent="0.35">
      <c r="A13" s="304">
        <v>3</v>
      </c>
      <c r="B13" s="550" t="s">
        <v>338</v>
      </c>
      <c r="C13" s="551"/>
      <c r="D13" s="551"/>
      <c r="E13" s="551"/>
      <c r="F13" s="551"/>
      <c r="G13" s="552"/>
      <c r="H13" s="302"/>
      <c r="I13" s="302"/>
      <c r="J13" s="302"/>
      <c r="K13" s="302"/>
      <c r="L13" s="302"/>
      <c r="M13" s="305"/>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row>
    <row r="14" spans="1:103" ht="84.75" customHeight="1" x14ac:dyDescent="0.25">
      <c r="A14" s="304">
        <v>4</v>
      </c>
      <c r="B14" s="553" t="s">
        <v>271</v>
      </c>
      <c r="C14" s="554"/>
      <c r="D14" s="554"/>
      <c r="E14" s="554"/>
      <c r="F14" s="554"/>
      <c r="G14" s="555"/>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row>
    <row r="15" spans="1:103" ht="15.5" x14ac:dyDescent="0.35">
      <c r="A15" s="549">
        <v>5</v>
      </c>
      <c r="B15" s="556" t="s">
        <v>272</v>
      </c>
      <c r="C15" s="557"/>
      <c r="D15" s="557"/>
      <c r="E15" s="557"/>
      <c r="F15" s="557"/>
      <c r="G15" s="558"/>
      <c r="H15" s="297"/>
      <c r="I15" s="297"/>
      <c r="J15" s="297"/>
      <c r="K15" s="294"/>
      <c r="L15" s="294"/>
      <c r="M15" s="294"/>
      <c r="N15" s="294"/>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row>
    <row r="16" spans="1:103" ht="64.5" customHeight="1" x14ac:dyDescent="0.25">
      <c r="A16" s="549"/>
      <c r="B16" s="556" t="s">
        <v>273</v>
      </c>
      <c r="C16" s="557"/>
      <c r="D16" s="557"/>
      <c r="E16" s="557"/>
      <c r="F16" s="557"/>
      <c r="G16" s="558"/>
      <c r="H16" s="306"/>
      <c r="I16" s="307"/>
      <c r="J16" s="307"/>
      <c r="K16" s="307"/>
      <c r="L16" s="307"/>
      <c r="M16" s="298"/>
      <c r="N16" s="307"/>
    </row>
    <row r="17" spans="1:14" ht="34.9" customHeight="1" thickBot="1" x14ac:dyDescent="0.4">
      <c r="A17" s="549"/>
      <c r="B17" s="544" t="s">
        <v>321</v>
      </c>
      <c r="C17" s="545"/>
      <c r="D17" s="545"/>
      <c r="E17" s="545"/>
      <c r="F17" s="545"/>
      <c r="G17" s="546"/>
      <c r="H17" s="299"/>
      <c r="I17" s="299"/>
      <c r="J17" s="299"/>
      <c r="K17" s="288"/>
      <c r="L17" s="288"/>
      <c r="M17" s="288"/>
      <c r="N17" s="288"/>
    </row>
    <row r="18" spans="1:14" ht="15.5" x14ac:dyDescent="0.35">
      <c r="A18" s="335" t="s">
        <v>77</v>
      </c>
      <c r="B18" s="328"/>
      <c r="C18" s="299"/>
      <c r="D18" s="299"/>
      <c r="E18" s="299"/>
      <c r="F18" s="299"/>
      <c r="G18" s="299"/>
      <c r="H18" s="299"/>
      <c r="I18" s="299"/>
      <c r="J18" s="299"/>
      <c r="K18" s="288"/>
      <c r="L18" s="288"/>
      <c r="M18" s="288"/>
      <c r="N18" s="288"/>
    </row>
    <row r="19" spans="1:14" ht="15.5" x14ac:dyDescent="0.35">
      <c r="A19" s="335" t="s">
        <v>77</v>
      </c>
      <c r="B19" s="329"/>
      <c r="C19" s="299"/>
      <c r="D19" s="299"/>
      <c r="E19" s="299"/>
      <c r="F19" s="299"/>
      <c r="G19" s="299"/>
      <c r="H19" s="299"/>
      <c r="I19" s="299"/>
      <c r="J19" s="299"/>
      <c r="K19" s="288"/>
      <c r="L19" s="288"/>
      <c r="M19" s="288"/>
      <c r="N19" s="288"/>
    </row>
    <row r="20" spans="1:14" ht="20" x14ac:dyDescent="0.4">
      <c r="A20" s="298" t="s">
        <v>274</v>
      </c>
      <c r="B20" s="330"/>
      <c r="C20" s="308"/>
      <c r="D20" s="309"/>
      <c r="E20" s="309"/>
      <c r="F20" s="309"/>
      <c r="G20" s="309"/>
      <c r="H20" s="310"/>
      <c r="I20" s="310"/>
      <c r="J20" s="310"/>
      <c r="K20" s="310"/>
      <c r="L20" s="310"/>
      <c r="M20" s="310"/>
      <c r="N20" s="310"/>
    </row>
    <row r="21" spans="1:14" ht="18.5" thickBot="1" x14ac:dyDescent="0.4">
      <c r="A21" s="311" t="s">
        <v>275</v>
      </c>
      <c r="B21" s="331"/>
      <c r="C21" s="311"/>
      <c r="D21" s="312"/>
      <c r="E21" s="312"/>
      <c r="F21" s="312"/>
      <c r="G21" s="312"/>
      <c r="H21" s="313"/>
      <c r="I21" s="313"/>
      <c r="J21" s="313"/>
      <c r="K21" s="313"/>
      <c r="L21" s="313"/>
      <c r="M21" s="313"/>
      <c r="N21" s="313"/>
    </row>
    <row r="22" spans="1:14" ht="46.15" customHeight="1" thickBot="1" x14ac:dyDescent="0.4">
      <c r="A22" s="314"/>
      <c r="B22" s="332"/>
      <c r="C22" s="315"/>
      <c r="D22" s="316"/>
      <c r="E22" s="317" t="s">
        <v>276</v>
      </c>
      <c r="F22" s="318"/>
      <c r="H22" s="547" t="s">
        <v>325</v>
      </c>
      <c r="I22" s="548"/>
      <c r="J22" s="548"/>
      <c r="K22" s="548"/>
      <c r="L22" s="548"/>
      <c r="M22" s="548"/>
      <c r="N22" s="288"/>
    </row>
    <row r="23" spans="1:14" ht="46.15" customHeight="1" thickBot="1" x14ac:dyDescent="0.3">
      <c r="A23" s="378" t="s">
        <v>277</v>
      </c>
      <c r="B23" s="333" t="s">
        <v>278</v>
      </c>
      <c r="C23" s="319" t="s">
        <v>279</v>
      </c>
      <c r="D23" s="376" t="s">
        <v>280</v>
      </c>
      <c r="E23" s="320" t="s">
        <v>281</v>
      </c>
      <c r="F23" s="374" t="s">
        <v>327</v>
      </c>
      <c r="G23" s="287"/>
      <c r="H23" s="287"/>
      <c r="I23" s="287"/>
      <c r="J23" s="287"/>
      <c r="K23" s="287"/>
      <c r="L23" s="288"/>
    </row>
    <row r="24" spans="1:14" ht="15.5" x14ac:dyDescent="0.35">
      <c r="A24" s="323">
        <v>1</v>
      </c>
      <c r="B24" s="377" t="s">
        <v>282</v>
      </c>
      <c r="C24" s="321" t="s">
        <v>212</v>
      </c>
      <c r="D24" s="337">
        <v>1</v>
      </c>
      <c r="E24" s="322"/>
      <c r="F24" s="325"/>
      <c r="G24" s="287"/>
      <c r="H24" s="287"/>
      <c r="I24" s="287"/>
      <c r="J24" s="287"/>
      <c r="K24" s="287"/>
      <c r="L24" s="288"/>
    </row>
    <row r="25" spans="1:14" ht="15.5" x14ac:dyDescent="0.35">
      <c r="A25" s="323">
        <v>2</v>
      </c>
      <c r="B25" s="334" t="s">
        <v>283</v>
      </c>
      <c r="C25" s="324" t="s">
        <v>284</v>
      </c>
      <c r="D25" s="359">
        <v>0</v>
      </c>
      <c r="E25" s="375"/>
      <c r="F25" s="325"/>
      <c r="G25" s="299"/>
      <c r="H25" s="299"/>
      <c r="I25" s="288"/>
      <c r="J25" s="288"/>
      <c r="K25" s="288"/>
      <c r="L25" s="288"/>
    </row>
    <row r="26" spans="1:14" ht="15.5" x14ac:dyDescent="0.35">
      <c r="A26" s="323">
        <v>3</v>
      </c>
      <c r="B26" s="334" t="s">
        <v>285</v>
      </c>
      <c r="C26" s="324" t="s">
        <v>286</v>
      </c>
      <c r="D26" s="359">
        <v>0</v>
      </c>
      <c r="E26" s="375"/>
      <c r="F26" s="325"/>
      <c r="G26" s="299"/>
      <c r="H26" s="299"/>
      <c r="I26" s="288"/>
      <c r="J26" s="288"/>
      <c r="K26" s="288"/>
      <c r="L26" s="288"/>
    </row>
    <row r="27" spans="1:14" ht="15.5" x14ac:dyDescent="0.35">
      <c r="A27" s="323">
        <v>4</v>
      </c>
      <c r="B27" s="334" t="s">
        <v>287</v>
      </c>
      <c r="C27" s="324" t="s">
        <v>288</v>
      </c>
      <c r="D27" s="359">
        <v>0</v>
      </c>
      <c r="E27" s="375"/>
      <c r="F27" s="325"/>
      <c r="G27" s="299"/>
      <c r="H27" s="299"/>
      <c r="I27" s="288"/>
      <c r="J27" s="288"/>
      <c r="K27" s="288"/>
      <c r="L27" s="288"/>
    </row>
    <row r="28" spans="1:14" ht="15.5" x14ac:dyDescent="0.35">
      <c r="A28" s="323">
        <v>5</v>
      </c>
      <c r="B28" s="334" t="s">
        <v>289</v>
      </c>
      <c r="C28" s="324" t="s">
        <v>290</v>
      </c>
      <c r="D28" s="359">
        <v>0</v>
      </c>
      <c r="E28" s="375"/>
      <c r="F28" s="325"/>
      <c r="G28" s="299"/>
      <c r="H28" s="299"/>
      <c r="I28" s="288"/>
      <c r="J28" s="288"/>
      <c r="K28" s="288"/>
      <c r="L28" s="288"/>
    </row>
    <row r="29" spans="1:14" ht="15.5" x14ac:dyDescent="0.35">
      <c r="A29" s="323">
        <v>6</v>
      </c>
      <c r="B29" s="334" t="s">
        <v>291</v>
      </c>
      <c r="C29" s="324" t="s">
        <v>292</v>
      </c>
      <c r="D29" s="359">
        <v>0</v>
      </c>
      <c r="E29" s="375"/>
      <c r="F29" s="325"/>
      <c r="G29" s="299"/>
      <c r="H29" s="299"/>
      <c r="I29" s="288"/>
      <c r="J29" s="288"/>
      <c r="K29" s="288"/>
      <c r="L29" s="288"/>
    </row>
    <row r="30" spans="1:14" ht="15.5" x14ac:dyDescent="0.35">
      <c r="A30" s="323">
        <v>7</v>
      </c>
      <c r="B30" s="334" t="s">
        <v>293</v>
      </c>
      <c r="C30" s="324" t="s">
        <v>294</v>
      </c>
      <c r="D30" s="359">
        <v>0</v>
      </c>
      <c r="E30" s="375"/>
      <c r="F30" s="325"/>
      <c r="G30" s="299"/>
      <c r="H30" s="299"/>
      <c r="I30" s="288"/>
      <c r="J30" s="288"/>
      <c r="K30" s="288"/>
      <c r="L30" s="288"/>
    </row>
    <row r="31" spans="1:14" ht="15.5" x14ac:dyDescent="0.35">
      <c r="A31" s="323">
        <v>8</v>
      </c>
      <c r="B31" s="334" t="s">
        <v>295</v>
      </c>
      <c r="C31" s="324" t="s">
        <v>296</v>
      </c>
      <c r="D31" s="359">
        <v>0</v>
      </c>
      <c r="E31" s="375"/>
      <c r="F31" s="325"/>
      <c r="G31" s="299"/>
      <c r="H31" s="299"/>
      <c r="I31" s="288"/>
      <c r="J31" s="288"/>
      <c r="K31" s="288"/>
      <c r="L31" s="288"/>
    </row>
    <row r="32" spans="1:14" ht="15.5" x14ac:dyDescent="0.35">
      <c r="A32" s="323">
        <v>9</v>
      </c>
      <c r="B32" s="334" t="s">
        <v>297</v>
      </c>
      <c r="C32" s="324" t="s">
        <v>298</v>
      </c>
      <c r="D32" s="359">
        <v>0</v>
      </c>
      <c r="E32" s="375"/>
      <c r="F32" s="325"/>
      <c r="G32" s="299"/>
      <c r="H32" s="299"/>
    </row>
    <row r="33" spans="1:10" ht="15.5" x14ac:dyDescent="0.35">
      <c r="A33" s="323">
        <v>10</v>
      </c>
      <c r="B33" s="334" t="s">
        <v>299</v>
      </c>
      <c r="C33" s="324" t="s">
        <v>300</v>
      </c>
      <c r="D33" s="359">
        <v>0</v>
      </c>
      <c r="E33" s="375"/>
      <c r="F33" s="325"/>
      <c r="G33" s="299"/>
      <c r="H33" s="299"/>
    </row>
    <row r="34" spans="1:10" ht="15.5" x14ac:dyDescent="0.35">
      <c r="A34" s="323">
        <v>11</v>
      </c>
      <c r="B34" s="334" t="s">
        <v>301</v>
      </c>
      <c r="C34" s="324" t="s">
        <v>302</v>
      </c>
      <c r="D34" s="359">
        <v>0</v>
      </c>
      <c r="E34" s="375"/>
      <c r="F34" s="325"/>
      <c r="G34" s="299"/>
      <c r="H34" s="299"/>
    </row>
    <row r="35" spans="1:10" ht="15.5" x14ac:dyDescent="0.35">
      <c r="A35" s="323">
        <v>12</v>
      </c>
      <c r="B35" s="334" t="s">
        <v>303</v>
      </c>
      <c r="C35" s="324" t="s">
        <v>304</v>
      </c>
      <c r="D35" s="359">
        <v>0</v>
      </c>
      <c r="E35" s="375"/>
      <c r="F35" s="325"/>
      <c r="G35" s="299"/>
      <c r="H35" s="299"/>
    </row>
    <row r="36" spans="1:10" ht="15.5" x14ac:dyDescent="0.35">
      <c r="A36" s="323">
        <v>13</v>
      </c>
      <c r="B36" s="334" t="s">
        <v>305</v>
      </c>
      <c r="C36" s="324" t="s">
        <v>306</v>
      </c>
      <c r="D36" s="359">
        <v>0</v>
      </c>
      <c r="E36" s="375"/>
      <c r="F36" s="325"/>
      <c r="G36" s="299"/>
      <c r="H36" s="299"/>
    </row>
    <row r="37" spans="1:10" ht="15.5" x14ac:dyDescent="0.35">
      <c r="A37" s="323">
        <v>14</v>
      </c>
      <c r="B37" s="334" t="s">
        <v>307</v>
      </c>
      <c r="C37" s="324" t="s">
        <v>268</v>
      </c>
      <c r="D37" s="359">
        <v>0</v>
      </c>
      <c r="E37" s="375"/>
      <c r="F37" s="325"/>
      <c r="G37" s="299"/>
      <c r="H37" s="299"/>
    </row>
    <row r="38" spans="1:10" ht="15.5" x14ac:dyDescent="0.35">
      <c r="A38" s="288"/>
      <c r="B38" s="336"/>
      <c r="C38" s="299"/>
      <c r="D38" s="299"/>
      <c r="E38" s="326"/>
      <c r="F38" s="326"/>
      <c r="G38" s="326"/>
      <c r="H38" s="326"/>
    </row>
    <row r="39" spans="1:10" x14ac:dyDescent="0.25">
      <c r="A39" s="288"/>
      <c r="B39" s="288"/>
      <c r="C39" s="288"/>
      <c r="D39" s="288"/>
      <c r="E39" s="288"/>
      <c r="F39" s="288"/>
      <c r="G39" s="288"/>
      <c r="H39" s="288"/>
      <c r="I39" s="288"/>
      <c r="J39" s="288"/>
    </row>
  </sheetData>
  <mergeCells count="21">
    <mergeCell ref="B17:G17"/>
    <mergeCell ref="H22:M22"/>
    <mergeCell ref="A15:A17"/>
    <mergeCell ref="B13:G13"/>
    <mergeCell ref="B14:G14"/>
    <mergeCell ref="B15:G15"/>
    <mergeCell ref="B16:G16"/>
    <mergeCell ref="O10:T10"/>
    <mergeCell ref="B11:G11"/>
    <mergeCell ref="B12:G12"/>
    <mergeCell ref="C2:E2"/>
    <mergeCell ref="C1:E1"/>
    <mergeCell ref="C3:E3"/>
    <mergeCell ref="C4:E4"/>
    <mergeCell ref="A1:B1"/>
    <mergeCell ref="A2:B2"/>
    <mergeCell ref="A3:B3"/>
    <mergeCell ref="A4:B4"/>
    <mergeCell ref="B9:G9"/>
    <mergeCell ref="A10:A12"/>
    <mergeCell ref="B10:G10"/>
  </mergeCells>
  <hyperlinks>
    <hyperlink ref="B11" r:id="rId1" display="WWW.resbank.co.za" xr:uid="{00000000-0004-0000-0B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Tender Cover Sheet</vt:lpstr>
      <vt:lpstr>5.1.0 Preamble</vt:lpstr>
      <vt:lpstr>5.1.1 Price Table 3</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Marubini Chauke</cp:lastModifiedBy>
  <cp:lastPrinted>2019-04-03T07:55:04Z</cp:lastPrinted>
  <dcterms:created xsi:type="dcterms:W3CDTF">2006-05-06T13:44:49Z</dcterms:created>
  <dcterms:modified xsi:type="dcterms:W3CDTF">2026-07-02T11:53:06Z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