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ibanyns\Desktop\Group Commercial\Transmission Buying 2021\Contracts\Earthwire Replacement\Documents to be published\"/>
    </mc:Choice>
  </mc:AlternateContent>
  <bookViews>
    <workbookView xWindow="0" yWindow="0" windowWidth="23040" windowHeight="8328"/>
  </bookViews>
  <sheets>
    <sheet name="BOQ" sheetId="12" r:id="rId1"/>
    <sheet name="Summary" sheetId="13" r:id="rId2"/>
  </sheets>
  <externalReferences>
    <externalReference r:id="rId3"/>
    <externalReference r:id="rId4"/>
    <externalReference r:id="rId5"/>
    <externalReference r:id="rId6"/>
    <externalReference r:id="rId7"/>
    <externalReference r:id="rId8"/>
    <externalReference r:id="rId9"/>
    <externalReference r:id="rId10"/>
  </externalReferences>
  <definedNames>
    <definedName name="_Fill" hidden="1">[1]PRELIMIN!#REF!</definedName>
    <definedName name="_filll" hidden="1">[1]PRELIMIN!#REF!</definedName>
    <definedName name="A_Prelims">#REF!</definedName>
    <definedName name="B_Alterations">#REF!</definedName>
    <definedName name="Balustrading">[2]BOQ!$C$373</definedName>
    <definedName name="BuildersWork">[2]BOQ!$C$430</definedName>
    <definedName name="C_Earthworks">#REF!</definedName>
    <definedName name="CAD">#REF!</definedName>
    <definedName name="Cadmesure">#REF!</definedName>
    <definedName name="Carpentry">[2]BOQ!$C$332</definedName>
    <definedName name="Ceilings">[2]BOQ!$C$359</definedName>
    <definedName name="Code">'[3]CASHFLOW CODES'!$A$11</definedName>
    <definedName name="D_Concrete">#REF!</definedName>
    <definedName name="D_Masonry">#REF!</definedName>
    <definedName name="DAVID">[4]VIABILITY!#REF!</definedName>
    <definedName name="DealData">#REF!</definedName>
    <definedName name="E_Waterproofing">#REF!</definedName>
    <definedName name="Earthworks">[2]BOQ!$C$14</definedName>
    <definedName name="Electrical">[2]BOQ!$C$396</definedName>
    <definedName name="Electronic">[2]BOQ!$C$398</definedName>
    <definedName name="Excel_BuiltIn__FilterDatabase_15">"$'ESTIMATE SUMMARY'.$#REF!$#REF!:$#REF!$#REF!"</definedName>
    <definedName name="External">[2]BOQ!$C$416</definedName>
    <definedName name="Fire">[2]BOQ!$C$408</definedName>
    <definedName name="FLoorCov">[2]BOQ!$C$361</definedName>
    <definedName name="G_Ceilings">#REF!</definedName>
    <definedName name="GarageDoors">[2]BOQ!$C$375</definedName>
    <definedName name="gfre">[5]ESTIMATE!$M$7:$IV$7623</definedName>
    <definedName name="Glazing">[2]BOQ!$C$410</definedName>
    <definedName name="Granite">[2]BOQ!$C$424</definedName>
    <definedName name="H_FloorCov">#REF!</definedName>
    <definedName name="I_Steel">#REF!</definedName>
    <definedName name="Income2">[5]ESTIMATE!$A$1:$M$615</definedName>
    <definedName name="Ironomng">[2]BOQ!$C$363</definedName>
    <definedName name="J_Metalwork">#REF!</definedName>
    <definedName name="K_Plastering">#REF!</definedName>
    <definedName name="L_Tiling">#REF!</definedName>
    <definedName name="Landscaping">[2]BOQ!$C$414</definedName>
    <definedName name="LiftArc">[2]BOQ!$C$402</definedName>
    <definedName name="Lifts">[2]BOQ!$C$400</definedName>
    <definedName name="M_Paintwork">#REF!</definedName>
    <definedName name="major">#REF!</definedName>
    <definedName name="Materials">[2]BOQ!$C$433</definedName>
    <definedName name="Mechanical">[2]BOQ!$C$404</definedName>
    <definedName name="Metalwork">[2]BOQ!$C$367</definedName>
    <definedName name="N_ExternalWork">#REF!</definedName>
    <definedName name="Nicol">#REF!</definedName>
    <definedName name="Open">#REF!</definedName>
    <definedName name="pgone">#REF!</definedName>
    <definedName name="pgtwo">#REF!</definedName>
    <definedName name="Plumbing">#REF!</definedName>
    <definedName name="Pools">[2]BOQ!$C$420</definedName>
    <definedName name="PostTen">[2]BOQ!$C$330</definedName>
    <definedName name="print">#REF!</definedName>
    <definedName name="_xlnm.Print_Area">#REF!</definedName>
    <definedName name="PRINT_area_M">#REF!</definedName>
    <definedName name="Print_Area_MI">#REF!</definedName>
    <definedName name="Print_Area_MI_12">"$#REF!.$A$2:$M$487"</definedName>
    <definedName name="Print_Area_MI_15">#REF!</definedName>
    <definedName name="Print_Area_MI_18">"$#REF!.$A$1:$N$465"</definedName>
    <definedName name="Print_Area_MI_2">"$#REF!.$A$2:$M$487"</definedName>
    <definedName name="Print_Area_MI_3">"$#REF!.$A$2:$M$487"</definedName>
    <definedName name="Print_Area_MI_38">"$#REF!.$A$2:$L$37"</definedName>
    <definedName name="Print_Area_MI_4">"$#REF!.$A$2:$M$487"</definedName>
    <definedName name="Print_Area_MI_5">"$#REF!.$A$2:$M$487"</definedName>
    <definedName name="Print_Area_MI_6">"$#REF!.$A$2:$M$487"</definedName>
    <definedName name="Print_Area_MI_7">"$#REF!.$A$2:$M$487"</definedName>
    <definedName name="Print_Area_MI_8">"$#REF!.$A$2:$M$487"</definedName>
    <definedName name="Print_Area_MI1">[6]ESTIMATE!$A$1:$M$613</definedName>
    <definedName name="_xlnm.Print_Titles">#REF!</definedName>
    <definedName name="Prof">#REF!</definedName>
    <definedName name="Prof_fees">#REF!</definedName>
    <definedName name="Prof_fees_12">"$#REF!.$F$31"</definedName>
    <definedName name="Prof_fees_18">"$#REF!.$F$36"</definedName>
    <definedName name="Prof_fees_2">"$#REF!.$F$31"</definedName>
    <definedName name="Prof_fees_38">"$#REF!.$F$34"</definedName>
    <definedName name="Prof_fees_4">"$#REF!.$F$31"</definedName>
    <definedName name="Prof_fees_5">"$#REF!.$F$31"</definedName>
    <definedName name="Prof_fees_6">"$#REF!.$F$31"</definedName>
    <definedName name="Prof_fees_7">"$#REF!.$F$31"</definedName>
    <definedName name="Prof_fees_8">"$#REF!.$F$31"</definedName>
    <definedName name="Prof_fees1">#REF!</definedName>
    <definedName name="Profees">'[7]Storage Units'!$F$48</definedName>
    <definedName name="Profit">[2]BOQ!$C$431</definedName>
    <definedName name="RENE">#REF!</definedName>
    <definedName name="Revolving">[2]BOQ!$C$412</definedName>
    <definedName name="SBalustrade">'[2]Val breakdown'!$C$27</definedName>
    <definedName name="SBuilderWork">'[2]Val breakdown'!$C$50</definedName>
    <definedName name="SCarpentry">'[2]Val breakdown'!$C$21</definedName>
    <definedName name="SCeilings">'[2]Val breakdown'!$C$22</definedName>
    <definedName name="SConc">'[2]Val breakdown'!$C$13</definedName>
    <definedName name="SDrainage">'[2]Val breakdown'!$C$16</definedName>
    <definedName name="SEarthworks">'[2]Val breakdown'!$C$12</definedName>
    <definedName name="SElectrical">'[2]Val breakdown'!$C$32</definedName>
    <definedName name="SElectronic">'[2]Val breakdown'!$C$33</definedName>
    <definedName name="SExternal">'[2]Val breakdown'!$C$42</definedName>
    <definedName name="SFire">'[2]Val breakdown'!$C$38</definedName>
    <definedName name="SFloorCov">'[2]Val breakdown'!$C$23</definedName>
    <definedName name="SGarage">'[2]Val breakdown'!$C$28</definedName>
    <definedName name="SGlazing">'[2]Val breakdown'!$C$39</definedName>
    <definedName name="Showers">[2]BOQ!$C$394</definedName>
    <definedName name="Signage">[2]BOQ!$C$418</definedName>
    <definedName name="SIronmong">'[2]Val breakdown'!$C$24</definedName>
    <definedName name="SLandscaping">'[2]Val breakdown'!$C$41</definedName>
    <definedName name="SLiftArc">'[2]Val breakdown'!$C$35</definedName>
    <definedName name="SLifts">'[2]Val breakdown'!$C$34</definedName>
    <definedName name="SMasonry">'[2]Val breakdown'!$C$14</definedName>
    <definedName name="SMaterials">'[2]Val breakdown'!$C$53</definedName>
    <definedName name="SMech">'[2]Val breakdown'!$C$36</definedName>
    <definedName name="SMEtalwork">'[2]Val breakdown'!$C$26</definedName>
    <definedName name="SPainting">'[2]Val breakdown'!$C$18</definedName>
    <definedName name="SpecialJoinery">[2]BOQ!$C$422</definedName>
    <definedName name="SPlastering">'[2]Val breakdown'!$C$17</definedName>
    <definedName name="SPlumbing">'[2]Val breakdown'!$C$30</definedName>
    <definedName name="SPools">'[2]Val breakdown'!$C$44</definedName>
    <definedName name="SPostTen">'[2]Val breakdown'!$C$20</definedName>
    <definedName name="SPrelims">'[2]Val breakdown'!$C$10</definedName>
    <definedName name="SProfit">'[2]Val breakdown'!$C$51</definedName>
    <definedName name="SRevolving">'[2]Val breakdown'!$C$40</definedName>
    <definedName name="SShowers">'[2]Val breakdown'!$C$31</definedName>
    <definedName name="SSignage">'[2]Val breakdown'!$C$43</definedName>
    <definedName name="SSpecial">'[2]Val breakdown'!$C$45</definedName>
    <definedName name="SSteel">'[2]Val breakdown'!$C$25</definedName>
    <definedName name="Steel">[2]BOQ!$C$365</definedName>
    <definedName name="STiling">'[2]Val breakdown'!$C$29</definedName>
    <definedName name="SUBTOTAL">#REF!</definedName>
    <definedName name="SUBTOTALS">#REF!</definedName>
    <definedName name="SUBTOTALS_12">"$#REF!.$M$8:$IV$8108"</definedName>
    <definedName name="SUBTOTALS_15">#REF!</definedName>
    <definedName name="SUBTOTALS_18">"$#REF!.$N$7:$IV$8093"</definedName>
    <definedName name="SUBTOTALS_2">"$#REF!.$M$8:$IV$8108"</definedName>
    <definedName name="SUBTOTALS_3">"$#REF!.$M$8:$IV$8108"</definedName>
    <definedName name="SUBTOTALS_38">"$#REF!.$M$8:$IV$7374"</definedName>
    <definedName name="SUBTOTALS_4">"$#REF!.$M$8:$IV$8108"</definedName>
    <definedName name="SUBTOTALS_5">"$#REF!.$M$8:$IV$8108"</definedName>
    <definedName name="SUBTOTALS_6">"$#REF!.$M$8:$IV$8108"</definedName>
    <definedName name="SUBTOTALS_7">"$#REF!.$M$8:$IV$8108"</definedName>
    <definedName name="SUBTOTALS_8">"$#REF!.$M$8:$IV$8108"</definedName>
    <definedName name="subtotals1">#REF!</definedName>
    <definedName name="SVentilation">'[2]Val breakdown'!$C$37</definedName>
    <definedName name="SWaterproofing">'[2]Val breakdown'!$C$15</definedName>
    <definedName name="Tiling">[2]BOQ!$C$377</definedName>
    <definedName name="TRANSFER">#REF!</definedName>
    <definedName name="TRANSFER_10">"$BASEMENT.$#REF!$#REF!"</definedName>
    <definedName name="TRANSFER_12">"$#REF!.$#REF!$#REF!"</definedName>
    <definedName name="TRANSFER_13">"$'BASEMENT_ Vault _ Extraction_ '.$#REF!$#REF!"</definedName>
    <definedName name="TRANSFER_15">"$'ESTIMATE SUMMARY'.$#REF!$#REF!"</definedName>
    <definedName name="TRANSFER_16">"$'GROUND _ FIRST FLOOR'.$#REF!$#REF!"</definedName>
    <definedName name="TRANSFER_18">"$#REF!.$#REF!$#REF!"</definedName>
    <definedName name="TRANSFER_19">"$'SECOND FLOOR'.$#REF!$#REF!"</definedName>
    <definedName name="TRANSFER_2">"$#REF!.$#REF!$#REF!"</definedName>
    <definedName name="TRANSFER_21">"$'THIRD FLOOR'.$#REF!$#REF!"</definedName>
    <definedName name="TRANSFER_23">"$'FOURTH FLOOR _Offices_'.$#REF!$#REF!"</definedName>
    <definedName name="TRANSFER_25">"$'FOURTH FLOOR _Hotel rooms_'.$#REF!$#REF!"</definedName>
    <definedName name="TRANSFER_27">"$'FIFTH FLOOR'.$#REF!$#REF!"</definedName>
    <definedName name="TRANSFER_29">"$'SIXTH FLOOR _ ROOF'.$#REF!$#REF!"</definedName>
    <definedName name="TRANSFER_3">"$#REF!.$#REF!$#REF!"</definedName>
    <definedName name="TRANSFER_32">"$'_FACADE _ RETICULATION'.$#REF!$#REF!"</definedName>
    <definedName name="TRANSFER_34">"$'EXTERNAL WORKS'.$#REF!$#REF!"</definedName>
    <definedName name="TRANSFER_36">"$'EXTERNAL WORKS _Access roads_'.$#REF!$#REF!"</definedName>
    <definedName name="TRANSFER_38">"$#REF!.$#REF!$#REF!"</definedName>
    <definedName name="TRANSFER_4">"$#REF!.$#REF!$#REF!"</definedName>
    <definedName name="TRANSFER_5">"$#REF!.$#REF!$#REF!"</definedName>
    <definedName name="TRANSFER_6">"$#REF!.$#REF!$#REF!"</definedName>
    <definedName name="TRANSFER_7">"$#REF!.$#REF!$#REF!"</definedName>
    <definedName name="TRANSFER_8">"$#REF!.$#REF!$#REF!"</definedName>
    <definedName name="TRANSFER1">#REF!</definedName>
    <definedName name="TRANSFERS">#REF!</definedName>
    <definedName name="Ventilation">[2]BOQ!$C$406</definedName>
    <definedName name="workings">#REF!</definedName>
    <definedName name="x">#REF!</definedName>
  </definedNames>
  <calcPr calcId="162913"/>
</workbook>
</file>

<file path=xl/calcChain.xml><?xml version="1.0" encoding="utf-8"?>
<calcChain xmlns="http://schemas.openxmlformats.org/spreadsheetml/2006/main">
  <c r="F53" i="12" l="1"/>
  <c r="E13" i="13"/>
  <c r="J53" i="12"/>
  <c r="H53" i="12"/>
  <c r="J36" i="12"/>
  <c r="J37" i="12"/>
  <c r="J38" i="12"/>
  <c r="J39" i="12"/>
  <c r="J40" i="12"/>
  <c r="J35" i="12"/>
  <c r="J22" i="12"/>
  <c r="J23" i="12"/>
  <c r="J24" i="12"/>
  <c r="J25" i="12"/>
  <c r="J26" i="12"/>
  <c r="J27" i="12"/>
  <c r="J28" i="12"/>
  <c r="J29" i="12"/>
  <c r="J30" i="12"/>
  <c r="J31" i="12"/>
  <c r="J21" i="12"/>
  <c r="J8" i="12"/>
  <c r="J9" i="12"/>
  <c r="J10" i="12"/>
  <c r="J11" i="12"/>
  <c r="J12" i="12"/>
  <c r="J13" i="12"/>
  <c r="J7" i="12"/>
  <c r="J17" i="12"/>
  <c r="J33" i="12"/>
  <c r="J41" i="12"/>
  <c r="H10" i="12"/>
  <c r="C15" i="13"/>
  <c r="C11" i="13"/>
  <c r="F17" i="13"/>
  <c r="E15" i="13"/>
  <c r="F11" i="13"/>
  <c r="A4" i="13"/>
  <c r="H7" i="12"/>
  <c r="H8" i="12"/>
  <c r="H13" i="12"/>
  <c r="H21" i="12"/>
  <c r="H23" i="12"/>
  <c r="H24" i="12"/>
  <c r="H25" i="12"/>
  <c r="H26" i="12"/>
  <c r="H27" i="12"/>
  <c r="H28" i="12"/>
  <c r="H31" i="12"/>
  <c r="H41" i="12"/>
  <c r="F41" i="12"/>
  <c r="J43" i="12"/>
  <c r="J54" i="12"/>
  <c r="F17" i="12"/>
  <c r="F33" i="12"/>
  <c r="H33" i="12"/>
  <c r="H17" i="12"/>
  <c r="C17" i="13"/>
  <c r="C18" i="13"/>
  <c r="H43" i="12"/>
  <c r="F43" i="12"/>
  <c r="C19" i="13"/>
  <c r="C21" i="13"/>
  <c r="H54" i="12"/>
  <c r="F54" i="12"/>
  <c r="E11" i="13"/>
  <c r="E17" i="13"/>
  <c r="E19" i="13"/>
  <c r="E21" i="13"/>
  <c r="E24" i="13"/>
  <c r="C24" i="13"/>
</calcChain>
</file>

<file path=xl/sharedStrings.xml><?xml version="1.0" encoding="utf-8"?>
<sst xmlns="http://schemas.openxmlformats.org/spreadsheetml/2006/main" count="140" uniqueCount="110">
  <si>
    <t>Description</t>
  </si>
  <si>
    <t>Unit</t>
  </si>
  <si>
    <t>Qty</t>
  </si>
  <si>
    <t>Rate</t>
  </si>
  <si>
    <t>m</t>
  </si>
  <si>
    <t>SECTION A : PRELIMINARY AND GENERAL</t>
  </si>
  <si>
    <t>Establish Facilities on Site:</t>
  </si>
  <si>
    <t xml:space="preserve">Contractual Requirements </t>
  </si>
  <si>
    <t xml:space="preserve"> Sum</t>
  </si>
  <si>
    <t>Site Offices and Storage Sheds including temporary fencing.</t>
  </si>
  <si>
    <t>Ablution and latrine facilities</t>
  </si>
  <si>
    <t>Tools and Equipment</t>
  </si>
  <si>
    <t>Establishment of Plant on Site</t>
  </si>
  <si>
    <t>Electric power and communications (including connection of security spot light)</t>
  </si>
  <si>
    <t>Water Supply</t>
  </si>
  <si>
    <t>Other fixed charges:</t>
  </si>
  <si>
    <t>Sum</t>
  </si>
  <si>
    <t>Time-Related Items:</t>
  </si>
  <si>
    <t>Operate and maintain facilities on Site for the duration of construction</t>
  </si>
  <si>
    <t>Facilities for Contractor</t>
  </si>
  <si>
    <t>Site Offices and Storage Sheds</t>
  </si>
  <si>
    <t>Month</t>
  </si>
  <si>
    <t>Latrine facilities</t>
  </si>
  <si>
    <t>Electric power and communications / cell phones etc</t>
  </si>
  <si>
    <t>Plant on site</t>
  </si>
  <si>
    <t>Supervision</t>
  </si>
  <si>
    <t>Prepare, submit and obtain approval of safety plan/file and lodge same on site</t>
  </si>
  <si>
    <t>Personal Protective equipment</t>
  </si>
  <si>
    <t>Transportation of Employees</t>
  </si>
  <si>
    <t xml:space="preserve">Maintenance and revision(s), where necessary, of the safety plan/file and all activities (tool box talks, audits etc) necessary to ensure compliance with the provision of the OHS act and project safety specification </t>
  </si>
  <si>
    <t xml:space="preserve">The contractor is to take cognisance of Eskom's requirements regarding evironmental management, a copy of which is attached hereto and forms part of the contract documents. The contractor is to allow a lump-sum price which he deems sufficient to enable him to meet any cost he will encounter in the application of the various clauses in the EMP, for the entire duration of the contract </t>
  </si>
  <si>
    <t>sum</t>
  </si>
  <si>
    <t>Foreman</t>
  </si>
  <si>
    <t>Construction manager</t>
  </si>
  <si>
    <t>Stringing OPGW</t>
  </si>
  <si>
    <t>Stringing, tensioning and earthing of the OPGW Fibre Optic Cable on the earthpeak position of the new double circuit 132kV line (as per OPGW specification TRMASACB2 and NRS061-2:2003) including associated OPGW hardware.</t>
  </si>
  <si>
    <t>Installation of HDPE conduit pipe including all compression joints in existing and excavated trenches between gantry and substation relay room as per TST41-115.</t>
  </si>
  <si>
    <t>Splicing and Testing</t>
  </si>
  <si>
    <t>Splicing and Testing of OPGW and Duct Cable as procedure TPC41-5 and NRS 061-2:2003. Provide test results in both hard copy and soft copy format. Contract to provide a detailed breakdown of all costs associated with splicing and testing of the OPGW and Duct Cable.</t>
  </si>
  <si>
    <t>Item No.</t>
  </si>
  <si>
    <t>Price</t>
  </si>
  <si>
    <t>A.1</t>
  </si>
  <si>
    <t>Fixed Charge Item</t>
  </si>
  <si>
    <t>A.1.1</t>
  </si>
  <si>
    <t>A.1.2</t>
  </si>
  <si>
    <t>A.1.3</t>
  </si>
  <si>
    <t>A.1.4</t>
  </si>
  <si>
    <t>A.1.5</t>
  </si>
  <si>
    <t>A.1.6</t>
  </si>
  <si>
    <t>A.1.7</t>
  </si>
  <si>
    <t>A.1.8</t>
  </si>
  <si>
    <t xml:space="preserve">Site Establishment "Dismantle" (Remove Contractor’s site establishment on Completion) </t>
  </si>
  <si>
    <t>Sub - Total  A1 (Fixed Charged Items)</t>
  </si>
  <si>
    <t>A.2</t>
  </si>
  <si>
    <t>A.2.1</t>
  </si>
  <si>
    <t>A.2.2</t>
  </si>
  <si>
    <t>A.2.3</t>
  </si>
  <si>
    <t>A.2.4</t>
  </si>
  <si>
    <t>A.2.5</t>
  </si>
  <si>
    <t>A.2.6</t>
  </si>
  <si>
    <t>A.2.7</t>
  </si>
  <si>
    <t>A.2.8</t>
  </si>
  <si>
    <t>A.2.9</t>
  </si>
  <si>
    <t>A.2.10</t>
  </si>
  <si>
    <t>A.2.11</t>
  </si>
  <si>
    <t xml:space="preserve"> Sub-Total A2 (Time Related Items)</t>
  </si>
  <si>
    <t>A3</t>
  </si>
  <si>
    <t xml:space="preserve"> HEALTH ,SAFETY &amp; ENVIROMENTAL</t>
  </si>
  <si>
    <t>A3.1</t>
  </si>
  <si>
    <t>A3.2</t>
  </si>
  <si>
    <t>A3.3</t>
  </si>
  <si>
    <t>A4</t>
  </si>
  <si>
    <t>ENVIROMENTAL</t>
  </si>
  <si>
    <t>A4.1</t>
  </si>
  <si>
    <t>A4.2</t>
  </si>
  <si>
    <t>Sub Total ( Health ,Safety&amp; Enviromental)</t>
  </si>
  <si>
    <t xml:space="preserve">TOTAL SECTION ‘A’ CARRIED FORWARD TO SUMMARY                                                                                                                    </t>
  </si>
  <si>
    <t xml:space="preserve">TOTAL SECTION ‘F’ CARRIED FORWARD TO SUMMARY                                                                                                                    </t>
  </si>
  <si>
    <t>SECTION F: OPGW INSTALLATION</t>
  </si>
  <si>
    <t>F1.1</t>
  </si>
  <si>
    <t>F1.2</t>
  </si>
  <si>
    <t>F1.3</t>
  </si>
  <si>
    <t>F1.4</t>
  </si>
  <si>
    <t>F1.5</t>
  </si>
  <si>
    <t>GRAND TOTAL</t>
  </si>
  <si>
    <r>
      <t>Security</t>
    </r>
    <r>
      <rPr>
        <b/>
        <sz val="11"/>
        <rFont val="Arial"/>
        <family val="2"/>
      </rPr>
      <t xml:space="preserve"> (24/7)</t>
    </r>
    <r>
      <rPr>
        <sz val="11"/>
        <rFont val="Arial"/>
        <family val="2"/>
      </rPr>
      <t>, two (2) security guards at all times</t>
    </r>
  </si>
  <si>
    <r>
      <t>Drawing of Fibre Optic Cable (</t>
    </r>
    <r>
      <rPr>
        <sz val="11"/>
        <color indexed="10"/>
        <rFont val="Arial"/>
        <family val="2"/>
      </rPr>
      <t xml:space="preserve">48 </t>
    </r>
    <r>
      <rPr>
        <sz val="11"/>
        <rFont val="Arial"/>
        <family val="2"/>
      </rPr>
      <t>fibres) through HDPE conduit pipe</t>
    </r>
  </si>
  <si>
    <r>
      <t>Restricted excavation in pickable material 0.45m wide, 300-500mm deep for the installation of HDPE FO conduit pipe from leg of tower to existing covered trench at GRA-GAR</t>
    </r>
    <r>
      <rPr>
        <sz val="11"/>
        <color indexed="10"/>
        <rFont val="Arial"/>
        <family val="2"/>
      </rPr>
      <t xml:space="preserve"> </t>
    </r>
    <r>
      <rPr>
        <sz val="11"/>
        <color indexed="8"/>
        <rFont val="Arial"/>
        <family val="2"/>
      </rPr>
      <t>S/S</t>
    </r>
    <r>
      <rPr>
        <sz val="11"/>
        <color indexed="10"/>
        <rFont val="Arial"/>
        <family val="2"/>
      </rPr>
      <t xml:space="preserve"> </t>
    </r>
    <r>
      <rPr>
        <sz val="11"/>
        <rFont val="Arial"/>
        <family val="2"/>
      </rPr>
      <t>Install “Eskom Danger Tape” in excavated trench i.e. 300mm from natural ground level as per specification  (D-DT-8013) Backfill with in-situ material and compact in 300mm layers to required compaction. ( yard stone removal , reinstate, backfil and exc)</t>
    </r>
  </si>
  <si>
    <t xml:space="preserve">Claim QTY </t>
  </si>
  <si>
    <t xml:space="preserve">Claimed Amount </t>
  </si>
  <si>
    <t>NUWEKLOOF S/S TIE-IN LINES-Bypass</t>
  </si>
  <si>
    <t xml:space="preserve">PROJECT NO : </t>
  </si>
  <si>
    <t>ORDER NO :</t>
  </si>
  <si>
    <t>SUMMARY</t>
  </si>
  <si>
    <t>ESTIMATE</t>
  </si>
  <si>
    <t>A</t>
  </si>
  <si>
    <t>B</t>
  </si>
  <si>
    <t>H</t>
  </si>
  <si>
    <t>SUB-TOTAL</t>
  </si>
  <si>
    <t>CONTINGENCIES</t>
  </si>
  <si>
    <t>ESTIMATED CURRENT CONSTRUCTION COST</t>
  </si>
  <si>
    <t>VALUE ADDED TAX</t>
  </si>
  <si>
    <t>ESTIMATED FINAL CONSTRUCTION COST</t>
  </si>
  <si>
    <t>CLAIM NO 2</t>
  </si>
  <si>
    <t>CLAIM NO 1</t>
  </si>
  <si>
    <t>CLAIM NO 3</t>
  </si>
  <si>
    <t>SECTION D : OPGW INSTALLATION</t>
  </si>
  <si>
    <t xml:space="preserve">Company/head office overhead costs </t>
  </si>
  <si>
    <t>AMOUNT</t>
  </si>
  <si>
    <t>Koeberg-Stikland 132kV Line (OPGW Installation)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</si>
</sst>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4">
    <numFmt numFmtId="43" formatCode="_-* #,##0.00_-;\-* #,##0.00_-;_-* &quot;-&quot;??_-;_-@_-"/>
    <numFmt numFmtId="164" formatCode="_ &quot;R&quot;\ * #,##0.00_ ;_ &quot;R&quot;\ * \-#,##0.00_ ;_ &quot;R&quot;\ * &quot;-&quot;??_ ;_ @_ "/>
    <numFmt numFmtId="165" formatCode="_ * #,##0.00_ ;_ * \-#,##0.00_ ;_ * &quot;-&quot;??_ ;_ @_ "/>
    <numFmt numFmtId="166" formatCode="&quot;R&quot;\ #,##0.00"/>
    <numFmt numFmtId="167" formatCode="0\ &quot;Months&quot;"/>
    <numFmt numFmtId="168" formatCode="0.00_)"/>
    <numFmt numFmtId="169" formatCode="0.0%"/>
    <numFmt numFmtId="170" formatCode="&quot;Revision No.&quot;0"/>
    <numFmt numFmtId="171" formatCode="&quot;R&quot;#,##0&quot; /m²&quot;"/>
    <numFmt numFmtId="172" formatCode="_(* #,##0.00_);_(* \(#,##0.00\);_(* &quot;-&quot;??_);_(@_)"/>
    <numFmt numFmtId="173" formatCode="0_)&quot;R/no&quot;"/>
    <numFmt numFmtId="174" formatCode="_ [$€-2]* #,##0.00_ ;_ [$€-2]* \-#,##0.00_ ;_ [$€-2]* &quot;-&quot;??_ "/>
    <numFmt numFmtId="175" formatCode="&quot;R&quot;#,##0&quot;/m2 :&quot;"/>
    <numFmt numFmtId="176" formatCode="&quot;Email : &quot;@"/>
    <numFmt numFmtId="177" formatCode="0.000_)"/>
    <numFmt numFmtId="178" formatCode="#,##0."/>
    <numFmt numFmtId="179" formatCode="&quot;$&quot;#."/>
    <numFmt numFmtId="180" formatCode="#.00"/>
    <numFmt numFmtId="181" formatCode="_-* #,##0.00\ _F_-;\-* #,##0.00\ _F_-;_-* &quot;-&quot;??\ _F_-;_-@_-"/>
    <numFmt numFmtId="182" formatCode="&quot;R&quot;\ #,##0;[Red]\(&quot;R&quot;\ #,##0\)"/>
    <numFmt numFmtId="183" formatCode="&quot;Current Date: &quot;dd\-mmmm\-yy"/>
    <numFmt numFmtId="184" formatCode="&quot;Date: &quot;dd\-mmm\-yy"/>
    <numFmt numFmtId="185" formatCode="&quot;R&quot;#,##0_);[Red]\(&quot;R&quot;#,##0\)"/>
    <numFmt numFmtId="186" formatCode="0.000"/>
  </numFmts>
  <fonts count="57">
    <font>
      <sz val="11"/>
      <color theme="1"/>
      <name val="Calibri"/>
      <family val="2"/>
      <scheme val="minor"/>
    </font>
    <font>
      <b/>
      <sz val="11"/>
      <color theme="1"/>
      <name val="Calibri"/>
      <family val="2"/>
      <scheme val="minor"/>
    </font>
    <font>
      <sz val="11"/>
      <color theme="1"/>
      <name val="Calibri"/>
      <family val="2"/>
      <scheme val="minor"/>
    </font>
    <font>
      <sz val="10"/>
      <name val="Times New Roman"/>
      <family val="1"/>
    </font>
    <font>
      <sz val="10"/>
      <name val="Arial"/>
      <family val="2"/>
    </font>
    <font>
      <sz val="11"/>
      <color indexed="8"/>
      <name val="Calibri"/>
      <family val="2"/>
    </font>
    <font>
      <sz val="10"/>
      <name val="MS Sans Serif"/>
      <family val="2"/>
    </font>
    <font>
      <sz val="9"/>
      <name val="Times New Roman"/>
      <family val="1"/>
    </font>
    <font>
      <sz val="10"/>
      <name val="Helv"/>
    </font>
    <font>
      <sz val="10"/>
      <color indexed="24"/>
      <name val="Arial"/>
      <family val="2"/>
    </font>
    <font>
      <sz val="10"/>
      <name val="Univers (W1)"/>
      <family val="2"/>
    </font>
    <font>
      <u/>
      <sz val="10"/>
      <color theme="10"/>
      <name val="Arial"/>
      <family val="2"/>
    </font>
    <font>
      <sz val="11"/>
      <color rgb="FFFF0000"/>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i/>
      <sz val="11"/>
      <color rgb="FF7F7F7F"/>
      <name val="Calibri"/>
      <family val="2"/>
      <scheme val="minor"/>
    </font>
    <font>
      <sz val="11"/>
      <color theme="0"/>
      <name val="Calibri"/>
      <family val="2"/>
      <scheme val="minor"/>
    </font>
    <font>
      <sz val="11"/>
      <name val="Tms Rmn"/>
      <family val="1"/>
    </font>
    <font>
      <b/>
      <sz val="1"/>
      <color indexed="8"/>
      <name val="Courier"/>
      <family val="3"/>
    </font>
    <font>
      <b/>
      <i/>
      <sz val="16"/>
      <name val="Helv"/>
      <family val="2"/>
    </font>
    <font>
      <sz val="10"/>
      <color rgb="FF006100"/>
      <name val="Arial"/>
      <family val="2"/>
    </font>
    <font>
      <sz val="10"/>
      <name val="Arial"/>
      <family val="2"/>
    </font>
    <font>
      <b/>
      <sz val="11"/>
      <color theme="0"/>
      <name val="Arial"/>
      <family val="2"/>
    </font>
    <font>
      <sz val="11"/>
      <color theme="0"/>
      <name val="Arial"/>
      <family val="2"/>
    </font>
    <font>
      <b/>
      <sz val="11"/>
      <color rgb="FF0000FF"/>
      <name val="Arial"/>
      <family val="2"/>
    </font>
    <font>
      <sz val="11"/>
      <color rgb="FF0000FF"/>
      <name val="Arial"/>
      <family val="2"/>
    </font>
    <font>
      <sz val="11"/>
      <color rgb="FF0000FF"/>
      <name val="Calibri"/>
      <family val="2"/>
      <scheme val="minor"/>
    </font>
    <font>
      <sz val="11"/>
      <name val="Arial"/>
      <family val="2"/>
    </font>
    <font>
      <b/>
      <sz val="11"/>
      <color theme="1"/>
      <name val="Arial"/>
      <family val="2"/>
    </font>
    <font>
      <sz val="11"/>
      <color theme="1"/>
      <name val="Arial"/>
      <family val="2"/>
    </font>
    <font>
      <sz val="11"/>
      <name val="Calibri"/>
      <family val="2"/>
      <scheme val="minor"/>
    </font>
    <font>
      <b/>
      <sz val="11"/>
      <name val="Arial"/>
      <family val="2"/>
    </font>
    <font>
      <sz val="11"/>
      <color rgb="FFF7F7F7"/>
      <name val="Calibri"/>
      <family val="2"/>
      <scheme val="minor"/>
    </font>
    <font>
      <b/>
      <sz val="11"/>
      <name val="Calibri"/>
      <family val="2"/>
      <scheme val="minor"/>
    </font>
    <font>
      <sz val="11"/>
      <color theme="3" tint="-0.249977111117893"/>
      <name val="Arial"/>
      <family val="2"/>
    </font>
    <font>
      <sz val="11"/>
      <color theme="3" tint="-0.249977111117893"/>
      <name val="Calibri"/>
      <family val="2"/>
      <scheme val="minor"/>
    </font>
    <font>
      <sz val="11"/>
      <color rgb="FF000000"/>
      <name val="Calibri"/>
      <family val="2"/>
      <scheme val="minor"/>
    </font>
    <font>
      <sz val="11"/>
      <color indexed="10"/>
      <name val="Arial"/>
      <family val="2"/>
    </font>
    <font>
      <sz val="11"/>
      <color indexed="8"/>
      <name val="Arial"/>
      <family val="2"/>
    </font>
    <font>
      <b/>
      <sz val="10"/>
      <color indexed="8"/>
      <name val="Arial"/>
      <family val="2"/>
    </font>
    <font>
      <b/>
      <sz val="10"/>
      <name val="Arial"/>
      <family val="2"/>
    </font>
    <font>
      <sz val="10"/>
      <color indexed="8"/>
      <name val="Arial"/>
      <family val="2"/>
    </font>
    <font>
      <b/>
      <sz val="12"/>
      <name val="Arial"/>
      <family val="2"/>
    </font>
    <font>
      <sz val="9"/>
      <name val="Arial"/>
      <family val="2"/>
    </font>
    <font>
      <b/>
      <sz val="8"/>
      <name val="Arial"/>
      <family val="2"/>
    </font>
    <font>
      <sz val="8"/>
      <name val="Arial"/>
      <family val="2"/>
    </font>
    <font>
      <b/>
      <sz val="14"/>
      <color rgb="FFFF0000"/>
      <name val="Arial"/>
      <family val="2"/>
    </font>
  </fonts>
  <fills count="37">
    <fill>
      <patternFill patternType="none"/>
    </fill>
    <fill>
      <patternFill patternType="gray125"/>
    </fill>
    <fill>
      <patternFill patternType="solid">
        <fgColor indexed="26"/>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3"/>
        <bgColor indexed="64"/>
      </patternFill>
    </fill>
    <fill>
      <patternFill patternType="solid">
        <fgColor theme="0"/>
        <bgColor indexed="64"/>
      </patternFill>
    </fill>
    <fill>
      <patternFill patternType="solid">
        <fgColor rgb="FFFFFF00"/>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hair">
        <color indexed="64"/>
      </top>
      <bottom style="hair">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bottom/>
      <diagonal/>
    </border>
    <border>
      <left style="thin">
        <color indexed="64"/>
      </left>
      <right style="thin">
        <color indexed="64"/>
      </right>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medium">
        <color indexed="64"/>
      </left>
      <right style="hair">
        <color auto="1"/>
      </right>
      <top style="hair">
        <color indexed="64"/>
      </top>
      <bottom style="medium">
        <color indexed="64"/>
      </bottom>
      <diagonal/>
    </border>
    <border>
      <left style="thin">
        <color indexed="64"/>
      </left>
      <right style="thin">
        <color indexed="64"/>
      </right>
      <top style="thin">
        <color auto="1"/>
      </top>
      <bottom/>
      <diagonal/>
    </border>
    <border>
      <left style="thin">
        <color indexed="64"/>
      </left>
      <right style="thin">
        <color indexed="64"/>
      </right>
      <top style="hair">
        <color indexed="64"/>
      </top>
      <bottom style="thin">
        <color indexed="64"/>
      </bottom>
      <diagonal/>
    </border>
    <border>
      <left style="hair">
        <color auto="1"/>
      </left>
      <right style="thin">
        <color indexed="64"/>
      </right>
      <top style="hair">
        <color indexed="64"/>
      </top>
      <bottom style="medium">
        <color indexed="64"/>
      </bottom>
      <diagonal/>
    </border>
    <border>
      <left/>
      <right/>
      <top/>
      <bottom style="medium">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style="thin">
        <color auto="1"/>
      </left>
      <right/>
      <top/>
      <bottom/>
      <diagonal/>
    </border>
    <border>
      <left style="thin">
        <color auto="1"/>
      </left>
      <right/>
      <top/>
      <bottom style="thin">
        <color indexed="64"/>
      </bottom>
      <diagonal/>
    </border>
    <border>
      <left style="medium">
        <color indexed="64"/>
      </left>
      <right style="hair">
        <color auto="1"/>
      </right>
      <top/>
      <bottom style="medium">
        <color indexed="64"/>
      </bottom>
      <diagonal/>
    </border>
    <border>
      <left style="hair">
        <color auto="1"/>
      </left>
      <right style="thin">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s>
  <cellStyleXfs count="333">
    <xf numFmtId="0" fontId="0" fillId="0" borderId="0"/>
    <xf numFmtId="165" fontId="2" fillId="0" borderId="0" applyFont="0" applyFill="0" applyBorder="0" applyAlignment="0" applyProtection="0"/>
    <xf numFmtId="167" fontId="3" fillId="0" borderId="0"/>
    <xf numFmtId="165" fontId="5" fillId="0" borderId="0" applyFont="0" applyFill="0" applyBorder="0" applyAlignment="0" applyProtection="0"/>
    <xf numFmtId="40" fontId="6" fillId="0" borderId="0" applyFont="0" applyFill="0" applyBorder="0" applyAlignment="0" applyProtection="0"/>
    <xf numFmtId="169" fontId="6" fillId="0" borderId="0" applyFont="0" applyFill="0" applyBorder="0" applyAlignment="0" applyProtection="0"/>
    <xf numFmtId="9" fontId="6" fillId="0" borderId="0" applyFont="0" applyFill="0" applyBorder="0" applyAlignment="0" applyProtection="0"/>
    <xf numFmtId="170" fontId="7" fillId="0" borderId="0" applyFont="0" applyFill="0" applyBorder="0" applyAlignment="0" applyProtection="0"/>
    <xf numFmtId="4" fontId="8" fillId="0" borderId="0" applyFont="0" applyFill="0" applyBorder="0" applyAlignment="0" applyProtection="0"/>
    <xf numFmtId="165" fontId="5"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165" fontId="2" fillId="0" borderId="0" applyFont="0" applyFill="0" applyBorder="0" applyAlignment="0" applyProtection="0"/>
    <xf numFmtId="171" fontId="4" fillId="0" borderId="0" applyFont="0" applyFill="0" applyBorder="0" applyAlignment="0" applyProtection="0"/>
    <xf numFmtId="165" fontId="5"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40" fontId="6" fillId="0" borderId="0" applyFont="0" applyFill="0" applyBorder="0" applyAlignment="0" applyProtection="0"/>
    <xf numFmtId="165" fontId="4"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170" fontId="7"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3" fontId="9"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9" fontId="6" fillId="0" borderId="0" applyFont="0" applyFill="0" applyBorder="0" applyAlignment="0" applyProtection="0"/>
    <xf numFmtId="164" fontId="2" fillId="0" borderId="0" applyFont="0" applyFill="0" applyBorder="0" applyAlignment="0" applyProtection="0"/>
    <xf numFmtId="172" fontId="5" fillId="0" borderId="0" applyFont="0" applyFill="0" applyBorder="0" applyAlignment="0" applyProtection="0"/>
    <xf numFmtId="173" fontId="10"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0" fontId="9"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174" fontId="4" fillId="0" borderId="0" applyFont="0" applyFill="0" applyBorder="0" applyAlignment="0" applyProtection="0"/>
    <xf numFmtId="2" fontId="9" fillId="0" borderId="0" applyFont="0" applyFill="0" applyBorder="0" applyAlignment="0" applyProtection="0"/>
    <xf numFmtId="2" fontId="9" fillId="0" borderId="0" applyFont="0" applyFill="0" applyBorder="0" applyAlignment="0" applyProtection="0"/>
    <xf numFmtId="2" fontId="9" fillId="0" borderId="0" applyFont="0" applyFill="0" applyBorder="0" applyAlignment="0" applyProtection="0"/>
    <xf numFmtId="2" fontId="9" fillId="0" borderId="0" applyFont="0" applyFill="0" applyBorder="0" applyAlignment="0" applyProtection="0"/>
    <xf numFmtId="2" fontId="9" fillId="0" borderId="0" applyFont="0" applyFill="0" applyBorder="0" applyAlignment="0" applyProtection="0"/>
    <xf numFmtId="2" fontId="9" fillId="0" borderId="0" applyFont="0" applyFill="0" applyBorder="0" applyAlignment="0" applyProtection="0"/>
    <xf numFmtId="2" fontId="9" fillId="0" borderId="0" applyFont="0" applyFill="0" applyBorder="0" applyAlignment="0" applyProtection="0"/>
    <xf numFmtId="2" fontId="9" fillId="0" borderId="0" applyFont="0" applyFill="0" applyBorder="0" applyAlignment="0" applyProtection="0"/>
    <xf numFmtId="2" fontId="9" fillId="0" borderId="0" applyFont="0" applyFill="0" applyBorder="0" applyAlignment="0" applyProtection="0"/>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175" fontId="4" fillId="0" borderId="2"/>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2" fillId="0" borderId="0"/>
    <xf numFmtId="0" fontId="4" fillId="0" borderId="0"/>
    <xf numFmtId="0" fontId="4" fillId="0" borderId="0"/>
    <xf numFmtId="0" fontId="4" fillId="0" borderId="0"/>
    <xf numFmtId="0" fontId="5" fillId="0" borderId="0"/>
    <xf numFmtId="0" fontId="4" fillId="0" borderId="0"/>
    <xf numFmtId="0" fontId="4"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0" fontId="2" fillId="0" borderId="0"/>
    <xf numFmtId="0" fontId="2" fillId="0" borderId="0"/>
    <xf numFmtId="0" fontId="2" fillId="0" borderId="0"/>
    <xf numFmtId="0" fontId="4" fillId="0" borderId="0"/>
    <xf numFmtId="0" fontId="4" fillId="0" borderId="0"/>
    <xf numFmtId="0" fontId="4" fillId="0" borderId="0"/>
    <xf numFmtId="0" fontId="4" fillId="0" borderId="0"/>
    <xf numFmtId="0" fontId="4" fillId="0" borderId="0"/>
    <xf numFmtId="168" fontId="3" fillId="0" borderId="0"/>
    <xf numFmtId="168" fontId="3" fillId="0" borderId="0"/>
    <xf numFmtId="168" fontId="3" fillId="0" borderId="0"/>
    <xf numFmtId="167" fontId="3" fillId="0" borderId="0"/>
    <xf numFmtId="167" fontId="3" fillId="0" borderId="0"/>
    <xf numFmtId="167" fontId="3" fillId="0" borderId="0"/>
    <xf numFmtId="167" fontId="3" fillId="0" borderId="0"/>
    <xf numFmtId="167" fontId="3" fillId="0" borderId="0"/>
    <xf numFmtId="168" fontId="3" fillId="0" borderId="0"/>
    <xf numFmtId="0" fontId="3"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0" fontId="4" fillId="0" borderId="0"/>
    <xf numFmtId="167" fontId="3" fillId="0" borderId="0"/>
    <xf numFmtId="0" fontId="4" fillId="0" borderId="0"/>
    <xf numFmtId="167" fontId="3" fillId="0" borderId="0"/>
    <xf numFmtId="167" fontId="3" fillId="0" borderId="0"/>
    <xf numFmtId="167" fontId="3" fillId="0" borderId="0"/>
    <xf numFmtId="167" fontId="3" fillId="0" borderId="0"/>
    <xf numFmtId="167" fontId="3" fillId="0" borderId="0"/>
    <xf numFmtId="167" fontId="3" fillId="0" borderId="0"/>
    <xf numFmtId="167" fontId="3" fillId="0" borderId="0"/>
    <xf numFmtId="0" fontId="4" fillId="0" borderId="0"/>
    <xf numFmtId="0" fontId="4" fillId="0" borderId="0"/>
    <xf numFmtId="167" fontId="3" fillId="0" borderId="0"/>
    <xf numFmtId="0" fontId="4" fillId="0" borderId="0"/>
    <xf numFmtId="167" fontId="3" fillId="0" borderId="0"/>
    <xf numFmtId="167" fontId="3" fillId="0" borderId="0"/>
    <xf numFmtId="167" fontId="3" fillId="0" borderId="0"/>
    <xf numFmtId="167" fontId="3" fillId="0" borderId="0"/>
    <xf numFmtId="167" fontId="3" fillId="0" borderId="0"/>
    <xf numFmtId="167" fontId="3" fillId="0" borderId="0"/>
    <xf numFmtId="167" fontId="3" fillId="0" borderId="0"/>
    <xf numFmtId="0" fontId="4" fillId="0" borderId="0"/>
    <xf numFmtId="0" fontId="4" fillId="0" borderId="0"/>
    <xf numFmtId="167" fontId="3" fillId="0" borderId="0"/>
    <xf numFmtId="0" fontId="7" fillId="0" borderId="0"/>
    <xf numFmtId="167" fontId="3" fillId="0" borderId="0"/>
    <xf numFmtId="167" fontId="3" fillId="0" borderId="0"/>
    <xf numFmtId="167" fontId="3" fillId="0" borderId="0"/>
    <xf numFmtId="167" fontId="3" fillId="0" borderId="0"/>
    <xf numFmtId="167" fontId="3" fillId="0" borderId="0"/>
    <xf numFmtId="167" fontId="3" fillId="0" borderId="0"/>
    <xf numFmtId="167" fontId="3" fillId="0" borderId="0"/>
    <xf numFmtId="0" fontId="7" fillId="0" borderId="0"/>
    <xf numFmtId="0" fontId="7" fillId="0" borderId="0"/>
    <xf numFmtId="167" fontId="3" fillId="0" borderId="0"/>
    <xf numFmtId="0" fontId="4" fillId="0" borderId="0"/>
    <xf numFmtId="167" fontId="3" fillId="0" borderId="0"/>
    <xf numFmtId="167" fontId="3" fillId="0" borderId="0"/>
    <xf numFmtId="167" fontId="3" fillId="0" borderId="0"/>
    <xf numFmtId="167" fontId="3" fillId="0" borderId="0"/>
    <xf numFmtId="167" fontId="3" fillId="0" borderId="0"/>
    <xf numFmtId="167" fontId="3" fillId="0" borderId="0"/>
    <xf numFmtId="167" fontId="3" fillId="0" borderId="0"/>
    <xf numFmtId="0" fontId="4" fillId="0" borderId="0"/>
    <xf numFmtId="0" fontId="4" fillId="0" borderId="0"/>
    <xf numFmtId="167" fontId="3" fillId="0" borderId="0"/>
    <xf numFmtId="0" fontId="8" fillId="0" borderId="0"/>
    <xf numFmtId="167" fontId="3" fillId="0" borderId="0"/>
    <xf numFmtId="167" fontId="3" fillId="0" borderId="0"/>
    <xf numFmtId="167" fontId="3" fillId="0" borderId="0"/>
    <xf numFmtId="167" fontId="3" fillId="0" borderId="0"/>
    <xf numFmtId="167" fontId="3" fillId="0" borderId="0"/>
    <xf numFmtId="167" fontId="3" fillId="0" borderId="0"/>
    <xf numFmtId="167" fontId="3" fillId="0" borderId="0"/>
    <xf numFmtId="0" fontId="8" fillId="0" borderId="0"/>
    <xf numFmtId="0" fontId="8" fillId="0" borderId="0"/>
    <xf numFmtId="167" fontId="3" fillId="0" borderId="0"/>
    <xf numFmtId="168" fontId="3" fillId="0" borderId="0"/>
    <xf numFmtId="167" fontId="3" fillId="0" borderId="0"/>
    <xf numFmtId="167" fontId="3" fillId="0" borderId="0"/>
    <xf numFmtId="167" fontId="3" fillId="0" borderId="0"/>
    <xf numFmtId="167" fontId="3" fillId="0" borderId="0"/>
    <xf numFmtId="167" fontId="3" fillId="0" borderId="0"/>
    <xf numFmtId="167" fontId="3" fillId="0" borderId="0"/>
    <xf numFmtId="167" fontId="3" fillId="0" borderId="0"/>
    <xf numFmtId="168" fontId="3" fillId="0" borderId="0"/>
    <xf numFmtId="168" fontId="3" fillId="0" borderId="0"/>
    <xf numFmtId="0" fontId="4" fillId="0" borderId="0"/>
    <xf numFmtId="0" fontId="4" fillId="0" borderId="0"/>
    <xf numFmtId="0" fontId="4" fillId="0" borderId="0"/>
    <xf numFmtId="0" fontId="4" fillId="0" borderId="0"/>
    <xf numFmtId="172" fontId="3" fillId="0" borderId="0"/>
    <xf numFmtId="0" fontId="3" fillId="2" borderId="4" applyNumberFormat="0" applyFont="0" applyAlignment="0" applyProtection="0"/>
    <xf numFmtId="0" fontId="3" fillId="2" borderId="4" applyNumberFormat="0" applyFont="0" applyAlignment="0" applyProtection="0"/>
    <xf numFmtId="0" fontId="3" fillId="2" borderId="4" applyNumberFormat="0" applyFont="0" applyAlignment="0" applyProtection="0"/>
    <xf numFmtId="0" fontId="3" fillId="2" borderId="4" applyNumberFormat="0" applyFont="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4" fillId="0" borderId="0" applyFont="0" applyFill="0" applyBorder="0" applyAlignment="0" applyProtection="0"/>
    <xf numFmtId="9" fontId="7" fillId="0" borderId="0" applyFont="0" applyFill="0" applyBorder="0" applyAlignment="0" applyProtection="0"/>
    <xf numFmtId="9" fontId="8"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9" fontId="5" fillId="0" borderId="0" applyFont="0" applyFill="0" applyBorder="0" applyAlignment="0" applyProtection="0"/>
    <xf numFmtId="176" fontId="11" fillId="0" borderId="0"/>
    <xf numFmtId="4" fontId="8" fillId="0" borderId="3"/>
    <xf numFmtId="0" fontId="13" fillId="0" borderId="0" applyNumberFormat="0" applyFill="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12"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6" fillId="13" borderId="0" applyNumberFormat="0" applyBorder="0" applyAlignment="0" applyProtection="0"/>
    <xf numFmtId="0" fontId="26" fillId="17" borderId="0" applyNumberFormat="0" applyBorder="0" applyAlignment="0" applyProtection="0"/>
    <xf numFmtId="0" fontId="26" fillId="21" borderId="0" applyNumberFormat="0" applyBorder="0" applyAlignment="0" applyProtection="0"/>
    <xf numFmtId="0" fontId="26" fillId="25" borderId="0" applyNumberFormat="0" applyBorder="0" applyAlignment="0" applyProtection="0"/>
    <xf numFmtId="0" fontId="26" fillId="29" borderId="0" applyNumberFormat="0" applyBorder="0" applyAlignment="0" applyProtection="0"/>
    <xf numFmtId="0" fontId="26" fillId="33" borderId="0" applyNumberFormat="0" applyBorder="0" applyAlignment="0" applyProtection="0"/>
    <xf numFmtId="0" fontId="26" fillId="10" borderId="0" applyNumberFormat="0" applyBorder="0" applyAlignment="0" applyProtection="0"/>
    <xf numFmtId="0" fontId="26" fillId="14" borderId="0" applyNumberFormat="0" applyBorder="0" applyAlignment="0" applyProtection="0"/>
    <xf numFmtId="0" fontId="26" fillId="18" borderId="0" applyNumberFormat="0" applyBorder="0" applyAlignment="0" applyProtection="0"/>
    <xf numFmtId="0" fontId="26" fillId="22" borderId="0" applyNumberFormat="0" applyBorder="0" applyAlignment="0" applyProtection="0"/>
    <xf numFmtId="0" fontId="26" fillId="26" borderId="0" applyNumberFormat="0" applyBorder="0" applyAlignment="0" applyProtection="0"/>
    <xf numFmtId="0" fontId="26" fillId="30" borderId="0" applyNumberFormat="0" applyBorder="0" applyAlignment="0" applyProtection="0"/>
    <xf numFmtId="0" fontId="18" fillId="4" borderId="0" applyNumberFormat="0" applyBorder="0" applyAlignment="0" applyProtection="0"/>
    <xf numFmtId="0" fontId="22" fillId="7" borderId="9" applyNumberFormat="0" applyAlignment="0" applyProtection="0"/>
    <xf numFmtId="0" fontId="24" fillId="8" borderId="12" applyNumberFormat="0" applyAlignment="0" applyProtection="0"/>
    <xf numFmtId="177" fontId="27" fillId="0" borderId="0"/>
    <xf numFmtId="177" fontId="27" fillId="0" borderId="0"/>
    <xf numFmtId="177" fontId="27" fillId="0" borderId="0"/>
    <xf numFmtId="177" fontId="27" fillId="0" borderId="0"/>
    <xf numFmtId="177" fontId="27" fillId="0" borderId="0"/>
    <xf numFmtId="177" fontId="27" fillId="0" borderId="0"/>
    <xf numFmtId="177" fontId="27" fillId="0" borderId="0"/>
    <xf numFmtId="177" fontId="27" fillId="0" borderId="0"/>
    <xf numFmtId="178" fontId="28" fillId="0" borderId="0">
      <protection locked="0"/>
    </xf>
    <xf numFmtId="164" fontId="4" fillId="0" borderId="0" applyFont="0" applyFill="0" applyBorder="0" applyAlignment="0" applyProtection="0"/>
    <xf numFmtId="164" fontId="4" fillId="0" borderId="0" applyFont="0" applyFill="0" applyBorder="0" applyAlignment="0" applyProtection="0"/>
    <xf numFmtId="179" fontId="28" fillId="0" borderId="0">
      <protection locked="0"/>
    </xf>
    <xf numFmtId="0" fontId="28" fillId="0" borderId="0">
      <protection locked="0"/>
    </xf>
    <xf numFmtId="0" fontId="25" fillId="0" borderId="0" applyNumberFormat="0" applyFill="0" applyBorder="0" applyAlignment="0" applyProtection="0"/>
    <xf numFmtId="180" fontId="28" fillId="0" borderId="0">
      <protection locked="0"/>
    </xf>
    <xf numFmtId="0" fontId="30" fillId="3" borderId="0" applyNumberFormat="0" applyBorder="0" applyAlignment="0" applyProtection="0"/>
    <xf numFmtId="0" fontId="17" fillId="3" borderId="0" applyNumberFormat="0" applyBorder="0" applyAlignment="0" applyProtection="0"/>
    <xf numFmtId="0" fontId="14" fillId="0" borderId="6" applyNumberFormat="0" applyFill="0" applyAlignment="0" applyProtection="0"/>
    <xf numFmtId="0" fontId="15" fillId="0" borderId="7" applyNumberFormat="0" applyFill="0" applyAlignment="0" applyProtection="0"/>
    <xf numFmtId="0" fontId="16" fillId="0" borderId="8" applyNumberFormat="0" applyFill="0" applyAlignment="0" applyProtection="0"/>
    <xf numFmtId="0" fontId="16" fillId="0" borderId="0" applyNumberFormat="0" applyFill="0" applyBorder="0" applyAlignment="0" applyProtection="0"/>
    <xf numFmtId="0" fontId="20" fillId="6" borderId="9" applyNumberFormat="0" applyAlignment="0" applyProtection="0"/>
    <xf numFmtId="0" fontId="23" fillId="0" borderId="11" applyNumberFormat="0" applyFill="0" applyAlignment="0" applyProtection="0"/>
    <xf numFmtId="0" fontId="19" fillId="5" borderId="0" applyNumberFormat="0" applyBorder="0" applyAlignment="0" applyProtection="0"/>
    <xf numFmtId="168" fontId="29" fillId="0" borderId="0"/>
    <xf numFmtId="0" fontId="2" fillId="0" borderId="0"/>
    <xf numFmtId="0" fontId="2" fillId="0" borderId="0"/>
    <xf numFmtId="0" fontId="2" fillId="0" borderId="0"/>
    <xf numFmtId="0" fontId="2" fillId="0" borderId="0"/>
    <xf numFmtId="0" fontId="2" fillId="9" borderId="13" applyNumberFormat="0" applyFont="0" applyAlignment="0" applyProtection="0"/>
    <xf numFmtId="0" fontId="21" fillId="7" borderId="10" applyNumberFormat="0" applyAlignment="0" applyProtection="0"/>
    <xf numFmtId="9" fontId="4" fillId="0" borderId="0" applyFont="0" applyFill="0" applyBorder="0" applyAlignment="0" applyProtection="0"/>
    <xf numFmtId="0" fontId="1" fillId="0" borderId="14" applyNumberFormat="0" applyFill="0" applyAlignment="0" applyProtection="0"/>
    <xf numFmtId="0" fontId="12" fillId="0" borderId="0" applyNumberFormat="0" applyFill="0" applyBorder="0" applyAlignment="0" applyProtection="0"/>
    <xf numFmtId="0" fontId="4" fillId="0" borderId="0"/>
    <xf numFmtId="0" fontId="4" fillId="0" borderId="0"/>
    <xf numFmtId="0" fontId="4" fillId="0" borderId="0"/>
    <xf numFmtId="0" fontId="4" fillId="0" borderId="0"/>
    <xf numFmtId="0" fontId="4" fillId="0" borderId="0"/>
    <xf numFmtId="0" fontId="31" fillId="0" borderId="0"/>
    <xf numFmtId="164" fontId="31" fillId="0" borderId="0" applyFont="0" applyFill="0" applyBorder="0" applyAlignment="0" applyProtection="0"/>
    <xf numFmtId="9" fontId="31" fillId="0" borderId="0" applyFont="0" applyFill="0" applyBorder="0" applyAlignment="0" applyProtection="0"/>
    <xf numFmtId="0" fontId="31" fillId="0" borderId="0"/>
    <xf numFmtId="0" fontId="4" fillId="0" borderId="0"/>
    <xf numFmtId="181" fontId="4" fillId="0" borderId="0" applyFont="0" applyFill="0" applyBorder="0" applyAlignment="0" applyProtection="0"/>
  </cellStyleXfs>
  <cellXfs count="264">
    <xf numFmtId="0" fontId="0" fillId="0" borderId="0" xfId="0"/>
    <xf numFmtId="0" fontId="32" fillId="34" borderId="19" xfId="0" applyFont="1" applyFill="1" applyBorder="1" applyAlignment="1">
      <alignment horizontal="center" vertical="center" wrapText="1"/>
    </xf>
    <xf numFmtId="0" fontId="32" fillId="34" borderId="20" xfId="0" applyFont="1" applyFill="1" applyBorder="1" applyAlignment="1">
      <alignment horizontal="center" vertical="center" wrapText="1"/>
    </xf>
    <xf numFmtId="0" fontId="1" fillId="0" borderId="0" xfId="0" applyFont="1" applyAlignment="1">
      <alignment horizontal="center"/>
    </xf>
    <xf numFmtId="0" fontId="34" fillId="35" borderId="16" xfId="0" applyFont="1" applyFill="1" applyBorder="1" applyAlignment="1">
      <alignment horizontal="center" vertical="center" wrapText="1"/>
    </xf>
    <xf numFmtId="0" fontId="34" fillId="35" borderId="16" xfId="0" applyFont="1" applyFill="1" applyBorder="1" applyAlignment="1">
      <alignment vertical="center" wrapText="1"/>
    </xf>
    <xf numFmtId="2" fontId="34" fillId="35" borderId="16" xfId="0" applyNumberFormat="1" applyFont="1" applyFill="1" applyBorder="1" applyAlignment="1">
      <alignment horizontal="center" vertical="center" wrapText="1"/>
    </xf>
    <xf numFmtId="0" fontId="36" fillId="0" borderId="0" xfId="0" applyFont="1"/>
    <xf numFmtId="0" fontId="39" fillId="35" borderId="5" xfId="0" applyFont="1" applyFill="1" applyBorder="1" applyAlignment="1">
      <alignment horizontal="center" vertical="center" wrapText="1"/>
    </xf>
    <xf numFmtId="0" fontId="38" fillId="35" borderId="5" xfId="0" applyFont="1" applyFill="1" applyBorder="1" applyAlignment="1">
      <alignment vertical="center" wrapText="1"/>
    </xf>
    <xf numFmtId="2" fontId="39" fillId="35" borderId="5" xfId="0" applyNumberFormat="1" applyFont="1" applyFill="1" applyBorder="1" applyAlignment="1">
      <alignment horizontal="center" vertical="center" wrapText="1"/>
    </xf>
    <xf numFmtId="0" fontId="0" fillId="0" borderId="0" xfId="0" applyFont="1"/>
    <xf numFmtId="0" fontId="37" fillId="35" borderId="5" xfId="0" applyFont="1" applyFill="1" applyBorder="1" applyAlignment="1">
      <alignment horizontal="center" vertical="center" wrapText="1"/>
    </xf>
    <xf numFmtId="2" fontId="37" fillId="35" borderId="5" xfId="0" applyNumberFormat="1" applyFont="1" applyFill="1" applyBorder="1" applyAlignment="1">
      <alignment horizontal="center" vertical="center" wrapText="1"/>
    </xf>
    <xf numFmtId="0" fontId="40" fillId="0" borderId="0" xfId="0" applyFont="1"/>
    <xf numFmtId="0" fontId="37" fillId="35" borderId="5" xfId="0" applyFont="1" applyFill="1" applyBorder="1" applyAlignment="1">
      <alignment vertical="center" wrapText="1"/>
    </xf>
    <xf numFmtId="0" fontId="40" fillId="0" borderId="0" xfId="0" applyFont="1" applyFill="1" applyAlignment="1">
      <alignment horizontal="right"/>
    </xf>
    <xf numFmtId="0" fontId="42" fillId="0" borderId="0" xfId="0" applyFont="1"/>
    <xf numFmtId="0" fontId="40" fillId="0" borderId="0" xfId="0" applyFont="1" applyFill="1" applyAlignment="1"/>
    <xf numFmtId="0" fontId="33" fillId="34" borderId="1" xfId="0" applyFont="1" applyFill="1" applyBorder="1" applyAlignment="1">
      <alignment horizontal="center" vertical="center" wrapText="1"/>
    </xf>
    <xf numFmtId="0" fontId="32" fillId="34" borderId="22" xfId="0" applyFont="1" applyFill="1" applyBorder="1" applyAlignment="1">
      <alignment horizontal="right" vertical="center" wrapText="1"/>
    </xf>
    <xf numFmtId="0" fontId="32" fillId="34" borderId="22" xfId="0" applyFont="1" applyFill="1" applyBorder="1" applyAlignment="1">
      <alignment horizontal="center" vertical="center" wrapText="1"/>
    </xf>
    <xf numFmtId="2" fontId="32" fillId="34" borderId="22" xfId="0" applyNumberFormat="1" applyFont="1" applyFill="1" applyBorder="1" applyAlignment="1">
      <alignment horizontal="center" vertical="center" wrapText="1"/>
    </xf>
    <xf numFmtId="0" fontId="32" fillId="35" borderId="5" xfId="0" applyFont="1" applyFill="1" applyBorder="1" applyAlignment="1">
      <alignment horizontal="center" vertical="center" wrapText="1"/>
    </xf>
    <xf numFmtId="2" fontId="32" fillId="35" borderId="5" xfId="0" applyNumberFormat="1" applyFont="1" applyFill="1" applyBorder="1" applyAlignment="1">
      <alignment horizontal="center" vertical="center" wrapText="1"/>
    </xf>
    <xf numFmtId="0" fontId="41" fillId="35" borderId="18" xfId="0" applyFont="1" applyFill="1" applyBorder="1" applyAlignment="1">
      <alignment horizontal="left" vertical="center" wrapText="1"/>
    </xf>
    <xf numFmtId="0" fontId="32" fillId="35" borderId="18" xfId="0" applyFont="1" applyFill="1" applyBorder="1" applyAlignment="1">
      <alignment horizontal="center" vertical="center" wrapText="1"/>
    </xf>
    <xf numFmtId="2" fontId="32" fillId="35" borderId="18" xfId="0" applyNumberFormat="1" applyFont="1" applyFill="1" applyBorder="1" applyAlignment="1">
      <alignment horizontal="center" vertical="center" wrapText="1"/>
    </xf>
    <xf numFmtId="0" fontId="34" fillId="35" borderId="0" xfId="0" applyFont="1" applyFill="1" applyAlignment="1">
      <alignment horizontal="center" vertical="center"/>
    </xf>
    <xf numFmtId="0" fontId="39" fillId="35" borderId="0" xfId="0" applyFont="1" applyFill="1"/>
    <xf numFmtId="0" fontId="39" fillId="35" borderId="0" xfId="0" applyFont="1" applyFill="1" applyAlignment="1">
      <alignment horizontal="center"/>
    </xf>
    <xf numFmtId="0" fontId="0" fillId="0" borderId="0" xfId="0" applyFont="1" applyAlignment="1"/>
    <xf numFmtId="0" fontId="37" fillId="35" borderId="18" xfId="0" applyFont="1" applyFill="1" applyBorder="1" applyAlignment="1">
      <alignment vertical="center" wrapText="1"/>
    </xf>
    <xf numFmtId="0" fontId="37" fillId="35" borderId="18" xfId="0" applyFont="1" applyFill="1" applyBorder="1" applyAlignment="1">
      <alignment horizontal="center" vertical="center" wrapText="1"/>
    </xf>
    <xf numFmtId="165" fontId="0" fillId="0" borderId="0" xfId="1" applyFont="1"/>
    <xf numFmtId="0" fontId="39" fillId="35" borderId="15" xfId="0" applyFont="1" applyFill="1" applyBorder="1" applyAlignment="1">
      <alignment horizontal="center" vertical="center" wrapText="1"/>
    </xf>
    <xf numFmtId="0" fontId="0" fillId="35" borderId="0" xfId="0" applyFont="1" applyFill="1"/>
    <xf numFmtId="0" fontId="37" fillId="0" borderId="5" xfId="0" applyFont="1" applyFill="1" applyBorder="1" applyAlignment="1">
      <alignment vertical="center" wrapText="1"/>
    </xf>
    <xf numFmtId="0" fontId="37" fillId="0" borderId="5" xfId="0" applyFont="1" applyFill="1" applyBorder="1" applyAlignment="1">
      <alignment horizontal="center" vertical="center" wrapText="1"/>
    </xf>
    <xf numFmtId="166" fontId="45" fillId="35" borderId="5" xfId="0" applyNumberFormat="1" applyFont="1" applyFill="1" applyBorder="1" applyAlignment="1">
      <alignment vertical="center"/>
    </xf>
    <xf numFmtId="0" fontId="43" fillId="0" borderId="17" xfId="0" applyFont="1" applyFill="1" applyBorder="1" applyAlignment="1">
      <alignment vertical="center" wrapText="1"/>
    </xf>
    <xf numFmtId="0" fontId="37" fillId="35" borderId="5" xfId="0" applyFont="1" applyFill="1" applyBorder="1" applyAlignment="1" applyProtection="1">
      <alignment horizontal="center" vertical="center" wrapText="1"/>
      <protection locked="0"/>
    </xf>
    <xf numFmtId="1" fontId="37" fillId="35" borderId="5" xfId="0" applyNumberFormat="1" applyFont="1" applyFill="1" applyBorder="1" applyAlignment="1" applyProtection="1">
      <alignment horizontal="center" vertical="center" wrapText="1"/>
      <protection locked="0"/>
    </xf>
    <xf numFmtId="0" fontId="43" fillId="0" borderId="5" xfId="0" applyFont="1" applyFill="1" applyBorder="1" applyAlignment="1">
      <alignment vertical="center" wrapText="1"/>
    </xf>
    <xf numFmtId="1" fontId="37" fillId="35" borderId="18" xfId="0" applyNumberFormat="1" applyFont="1" applyFill="1" applyBorder="1" applyAlignment="1" applyProtection="1">
      <alignment horizontal="center" vertical="center" wrapText="1"/>
      <protection locked="0"/>
    </xf>
    <xf numFmtId="166" fontId="45" fillId="35" borderId="18" xfId="0" applyNumberFormat="1" applyFont="1" applyFill="1" applyBorder="1" applyAlignment="1">
      <alignment vertical="center"/>
    </xf>
    <xf numFmtId="166" fontId="45" fillId="35" borderId="15" xfId="0" applyNumberFormat="1" applyFont="1" applyFill="1" applyBorder="1" applyAlignment="1">
      <alignment vertical="center"/>
    </xf>
    <xf numFmtId="0" fontId="37" fillId="0" borderId="5" xfId="0" applyFont="1" applyFill="1" applyBorder="1"/>
    <xf numFmtId="1" fontId="37" fillId="35" borderId="5" xfId="0" applyNumberFormat="1" applyFont="1" applyFill="1" applyBorder="1" applyAlignment="1" applyProtection="1">
      <alignment horizontal="center" vertical="center"/>
      <protection locked="0"/>
    </xf>
    <xf numFmtId="1" fontId="37" fillId="35" borderId="15" xfId="0" applyNumberFormat="1" applyFont="1" applyFill="1" applyBorder="1" applyAlignment="1" applyProtection="1">
      <alignment horizontal="center" vertical="center"/>
      <protection locked="0"/>
    </xf>
    <xf numFmtId="0" fontId="37" fillId="35" borderId="17" xfId="0" applyFont="1" applyFill="1" applyBorder="1" applyAlignment="1" applyProtection="1">
      <alignment horizontal="center" vertical="center" wrapText="1"/>
      <protection locked="0"/>
    </xf>
    <xf numFmtId="0" fontId="37" fillId="0" borderId="18" xfId="0" applyFont="1" applyFill="1" applyBorder="1" applyAlignment="1">
      <alignment vertical="center" wrapText="1"/>
    </xf>
    <xf numFmtId="0" fontId="38" fillId="35" borderId="5" xfId="0" applyFont="1" applyFill="1" applyBorder="1" applyAlignment="1" applyProtection="1">
      <alignment horizontal="center" vertical="center" wrapText="1"/>
      <protection locked="0"/>
    </xf>
    <xf numFmtId="0" fontId="41" fillId="35" borderId="18" xfId="0" applyFont="1" applyFill="1" applyBorder="1" applyAlignment="1" applyProtection="1">
      <alignment vertical="center" wrapText="1"/>
      <protection locked="0"/>
    </xf>
    <xf numFmtId="0" fontId="39" fillId="35" borderId="5" xfId="0" applyFont="1" applyFill="1" applyBorder="1" applyAlignment="1" applyProtection="1">
      <alignment horizontal="center" vertical="center" wrapText="1"/>
      <protection locked="0"/>
    </xf>
    <xf numFmtId="1" fontId="39" fillId="35" borderId="18" xfId="1" applyNumberFormat="1" applyFont="1" applyFill="1" applyBorder="1" applyAlignment="1" applyProtection="1">
      <alignment horizontal="center" vertical="center" wrapText="1"/>
      <protection locked="0"/>
    </xf>
    <xf numFmtId="0" fontId="40" fillId="0" borderId="5" xfId="0" applyFont="1" applyFill="1" applyBorder="1" applyAlignment="1">
      <alignment vertical="center" wrapText="1"/>
    </xf>
    <xf numFmtId="0" fontId="40" fillId="0" borderId="5" xfId="0" applyFont="1" applyFill="1" applyBorder="1" applyAlignment="1">
      <alignment horizontal="center" vertical="center" wrapText="1"/>
    </xf>
    <xf numFmtId="1" fontId="37" fillId="35" borderId="18" xfId="1" applyNumberFormat="1" applyFont="1" applyFill="1" applyBorder="1" applyAlignment="1" applyProtection="1">
      <alignment horizontal="center" vertical="center" wrapText="1"/>
      <protection locked="0"/>
    </xf>
    <xf numFmtId="0" fontId="41" fillId="0" borderId="15" xfId="0" applyFont="1" applyFill="1" applyBorder="1" applyAlignment="1" applyProtection="1">
      <alignment vertical="center" wrapText="1"/>
      <protection locked="0"/>
    </xf>
    <xf numFmtId="165" fontId="0" fillId="0" borderId="5" xfId="1" applyFont="1" applyFill="1" applyBorder="1" applyAlignment="1">
      <alignment horizontal="center" vertical="center"/>
    </xf>
    <xf numFmtId="165" fontId="0" fillId="0" borderId="15" xfId="1" applyFont="1" applyFill="1" applyBorder="1" applyAlignment="1">
      <alignment horizontal="center" vertical="center"/>
    </xf>
    <xf numFmtId="165" fontId="0" fillId="0" borderId="18" xfId="1" applyFont="1" applyFill="1" applyBorder="1" applyAlignment="1">
      <alignment horizontal="center" vertical="center"/>
    </xf>
    <xf numFmtId="0" fontId="0" fillId="0" borderId="5" xfId="0" applyFont="1" applyFill="1" applyBorder="1" applyAlignment="1">
      <alignment horizontal="center"/>
    </xf>
    <xf numFmtId="0" fontId="0" fillId="0" borderId="15" xfId="0" applyFont="1" applyFill="1" applyBorder="1" applyAlignment="1">
      <alignment horizontal="center"/>
    </xf>
    <xf numFmtId="0" fontId="41" fillId="0" borderId="5" xfId="0" applyFont="1" applyBorder="1" applyAlignment="1">
      <alignment horizontal="left" vertical="top" wrapText="1"/>
    </xf>
    <xf numFmtId="0" fontId="37" fillId="0" borderId="5" xfId="0" applyFont="1" applyBorder="1" applyAlignment="1">
      <alignment vertical="top" wrapText="1"/>
    </xf>
    <xf numFmtId="0" fontId="37" fillId="0" borderId="5" xfId="0" applyFont="1" applyFill="1" applyBorder="1" applyAlignment="1">
      <alignment vertical="top" wrapText="1"/>
    </xf>
    <xf numFmtId="0" fontId="37" fillId="0" borderId="15" xfId="0" applyFont="1" applyFill="1" applyBorder="1" applyAlignment="1">
      <alignment vertical="top" wrapText="1"/>
    </xf>
    <xf numFmtId="0" fontId="41" fillId="0" borderId="18" xfId="0" applyFont="1" applyBorder="1" applyAlignment="1">
      <alignment horizontal="left" vertical="top" wrapText="1"/>
    </xf>
    <xf numFmtId="0" fontId="37" fillId="0" borderId="23" xfId="0" applyFont="1" applyBorder="1" applyAlignment="1">
      <alignment vertical="top" wrapText="1"/>
    </xf>
    <xf numFmtId="0" fontId="0" fillId="0" borderId="23" xfId="0" applyFont="1" applyFill="1" applyBorder="1" applyAlignment="1">
      <alignment horizontal="center"/>
    </xf>
    <xf numFmtId="166" fontId="33" fillId="34" borderId="21" xfId="0" applyNumberFormat="1" applyFont="1" applyFill="1" applyBorder="1" applyAlignment="1">
      <alignment vertical="center" wrapText="1"/>
    </xf>
    <xf numFmtId="166" fontId="35" fillId="35" borderId="16" xfId="0" applyNumberFormat="1" applyFont="1" applyFill="1" applyBorder="1" applyAlignment="1">
      <alignment vertical="center" wrapText="1"/>
    </xf>
    <xf numFmtId="166" fontId="39" fillId="35" borderId="5" xfId="0" applyNumberFormat="1" applyFont="1" applyFill="1" applyBorder="1" applyAlignment="1">
      <alignment vertical="center" wrapText="1"/>
    </xf>
    <xf numFmtId="166" fontId="44" fillId="35" borderId="16" xfId="0" applyNumberFormat="1" applyFont="1" applyFill="1" applyBorder="1" applyAlignment="1">
      <alignment vertical="center" wrapText="1"/>
    </xf>
    <xf numFmtId="166" fontId="44" fillId="35" borderId="5" xfId="0" applyNumberFormat="1" applyFont="1" applyFill="1" applyBorder="1" applyAlignment="1">
      <alignment vertical="center" wrapText="1"/>
    </xf>
    <xf numFmtId="166" fontId="44" fillId="35" borderId="18" xfId="0" applyNumberFormat="1" applyFont="1" applyFill="1" applyBorder="1" applyAlignment="1">
      <alignment vertical="center" wrapText="1"/>
    </xf>
    <xf numFmtId="166" fontId="44" fillId="0" borderId="5" xfId="0" applyNumberFormat="1" applyFont="1" applyFill="1" applyBorder="1" applyAlignment="1" applyProtection="1">
      <alignment vertical="center" wrapText="1"/>
      <protection locked="0"/>
    </xf>
    <xf numFmtId="166" fontId="44" fillId="0" borderId="16" xfId="0" applyNumberFormat="1" applyFont="1" applyFill="1" applyBorder="1" applyAlignment="1" applyProtection="1">
      <alignment vertical="center" wrapText="1"/>
      <protection locked="0"/>
    </xf>
    <xf numFmtId="166" fontId="44" fillId="0" borderId="5" xfId="1" applyNumberFormat="1" applyFont="1" applyFill="1" applyBorder="1" applyAlignment="1" applyProtection="1">
      <alignment vertical="center" wrapText="1"/>
      <protection locked="0"/>
    </xf>
    <xf numFmtId="166" fontId="33" fillId="34" borderId="5" xfId="0" applyNumberFormat="1" applyFont="1" applyFill="1" applyBorder="1" applyAlignment="1">
      <alignment vertical="center" wrapText="1"/>
    </xf>
    <xf numFmtId="166" fontId="45" fillId="0" borderId="18" xfId="0" applyNumberFormat="1" applyFont="1" applyFill="1" applyBorder="1" applyAlignment="1"/>
    <xf numFmtId="166" fontId="45" fillId="0" borderId="5" xfId="0" applyNumberFormat="1" applyFont="1" applyFill="1" applyBorder="1" applyAlignment="1"/>
    <xf numFmtId="166" fontId="45" fillId="0" borderId="15" xfId="0" applyNumberFormat="1" applyFont="1" applyFill="1" applyBorder="1" applyAlignment="1"/>
    <xf numFmtId="166" fontId="45" fillId="0" borderId="23" xfId="0" applyNumberFormat="1" applyFont="1" applyFill="1" applyBorder="1" applyAlignment="1"/>
    <xf numFmtId="166" fontId="39" fillId="35" borderId="0" xfId="0" applyNumberFormat="1" applyFont="1" applyFill="1" applyAlignment="1"/>
    <xf numFmtId="165" fontId="0" fillId="0" borderId="0" xfId="0" applyNumberFormat="1" applyFont="1" applyAlignment="1"/>
    <xf numFmtId="0" fontId="0" fillId="0" borderId="5" xfId="0" applyFont="1" applyFill="1" applyBorder="1" applyAlignment="1">
      <alignment horizontal="center" vertical="center"/>
    </xf>
    <xf numFmtId="165" fontId="46" fillId="0" borderId="5" xfId="1" applyFont="1" applyFill="1" applyBorder="1" applyAlignment="1">
      <alignment horizontal="center" vertical="center"/>
    </xf>
    <xf numFmtId="165" fontId="46" fillId="0" borderId="15" xfId="1" applyFont="1" applyFill="1" applyBorder="1" applyAlignment="1">
      <alignment horizontal="center" vertical="center"/>
    </xf>
    <xf numFmtId="165" fontId="46" fillId="0" borderId="18" xfId="1" applyFont="1" applyFill="1" applyBorder="1" applyAlignment="1">
      <alignment horizontal="center" vertical="center"/>
    </xf>
    <xf numFmtId="165" fontId="39" fillId="35" borderId="0" xfId="1" applyFont="1" applyFill="1" applyAlignment="1">
      <alignment horizontal="center"/>
    </xf>
    <xf numFmtId="165" fontId="32" fillId="34" borderId="24" xfId="1" applyFont="1" applyFill="1" applyBorder="1" applyAlignment="1">
      <alignment horizontal="center" vertical="center" wrapText="1"/>
    </xf>
    <xf numFmtId="165" fontId="34" fillId="35" borderId="16" xfId="1" applyFont="1" applyFill="1" applyBorder="1" applyAlignment="1">
      <alignment horizontal="center" vertical="center" wrapText="1"/>
    </xf>
    <xf numFmtId="165" fontId="32" fillId="34" borderId="5" xfId="1" applyFont="1" applyFill="1" applyBorder="1" applyAlignment="1">
      <alignment horizontal="center" vertical="center" wrapText="1"/>
    </xf>
    <xf numFmtId="165" fontId="39" fillId="35" borderId="5" xfId="1" applyFont="1" applyFill="1" applyBorder="1" applyAlignment="1">
      <alignment horizontal="center" vertical="center" wrapText="1"/>
    </xf>
    <xf numFmtId="165" fontId="37" fillId="35" borderId="5" xfId="1" applyFont="1" applyFill="1" applyBorder="1" applyAlignment="1">
      <alignment horizontal="center" vertical="center" wrapText="1"/>
    </xf>
    <xf numFmtId="165" fontId="37" fillId="35" borderId="18" xfId="1" applyFont="1" applyFill="1" applyBorder="1" applyAlignment="1">
      <alignment horizontal="center" vertical="center" wrapText="1"/>
    </xf>
    <xf numFmtId="165" fontId="41" fillId="35" borderId="5" xfId="1" applyFont="1" applyFill="1" applyBorder="1" applyAlignment="1">
      <alignment horizontal="center" vertical="center" wrapText="1"/>
    </xf>
    <xf numFmtId="165" fontId="37" fillId="35" borderId="5" xfId="1" applyFont="1" applyFill="1" applyBorder="1" applyAlignment="1">
      <alignment horizontal="center" wrapText="1"/>
    </xf>
    <xf numFmtId="165" fontId="39" fillId="35" borderId="15" xfId="1" applyFont="1" applyFill="1" applyBorder="1" applyAlignment="1">
      <alignment horizontal="center" vertical="center" wrapText="1"/>
    </xf>
    <xf numFmtId="0" fontId="37" fillId="0" borderId="15" xfId="0" applyFont="1" applyBorder="1" applyAlignment="1">
      <alignment vertical="top" wrapText="1"/>
    </xf>
    <xf numFmtId="165" fontId="41" fillId="35" borderId="5" xfId="1" applyFont="1" applyFill="1" applyBorder="1" applyAlignment="1">
      <alignment horizontal="center" wrapText="1"/>
    </xf>
    <xf numFmtId="166" fontId="37" fillId="0" borderId="5" xfId="0" applyNumberFormat="1" applyFont="1" applyFill="1" applyBorder="1" applyAlignment="1">
      <alignment vertical="center" wrapText="1"/>
    </xf>
    <xf numFmtId="2" fontId="41" fillId="0" borderId="5" xfId="0" applyNumberFormat="1" applyFont="1" applyFill="1" applyBorder="1" applyAlignment="1">
      <alignment horizontal="center" vertical="center" wrapText="1"/>
    </xf>
    <xf numFmtId="165" fontId="41" fillId="0" borderId="5" xfId="1" applyFont="1" applyFill="1" applyBorder="1" applyAlignment="1">
      <alignment horizontal="center" vertical="center" wrapText="1"/>
    </xf>
    <xf numFmtId="2" fontId="41" fillId="0" borderId="5" xfId="0" applyNumberFormat="1" applyFont="1" applyFill="1" applyBorder="1" applyAlignment="1">
      <alignment horizontal="left" vertical="center" wrapText="1"/>
    </xf>
    <xf numFmtId="2" fontId="37" fillId="35" borderId="18" xfId="0" applyNumberFormat="1" applyFont="1" applyFill="1" applyBorder="1" applyAlignment="1">
      <alignment horizontal="center" vertical="center" wrapText="1"/>
    </xf>
    <xf numFmtId="165" fontId="39" fillId="35" borderId="18" xfId="1" applyFont="1" applyFill="1" applyBorder="1" applyAlignment="1">
      <alignment horizontal="center" vertical="center" wrapText="1"/>
    </xf>
    <xf numFmtId="0" fontId="41" fillId="0" borderId="16" xfId="0" applyFont="1" applyFill="1" applyBorder="1" applyAlignment="1">
      <alignment horizontal="center" vertical="center" wrapText="1"/>
    </xf>
    <xf numFmtId="0" fontId="41" fillId="0" borderId="16" xfId="0" applyFont="1" applyFill="1" applyBorder="1" applyAlignment="1">
      <alignment vertical="center" wrapText="1"/>
    </xf>
    <xf numFmtId="2" fontId="41" fillId="0" borderId="16" xfId="0" applyNumberFormat="1" applyFont="1" applyFill="1" applyBorder="1" applyAlignment="1">
      <alignment horizontal="center" vertical="center" wrapText="1"/>
    </xf>
    <xf numFmtId="166" fontId="37" fillId="0" borderId="16" xfId="0" applyNumberFormat="1" applyFont="1" applyFill="1" applyBorder="1" applyAlignment="1">
      <alignment vertical="center" wrapText="1"/>
    </xf>
    <xf numFmtId="165" fontId="41" fillId="0" borderId="16" xfId="1" applyFont="1" applyFill="1" applyBorder="1" applyAlignment="1">
      <alignment horizontal="center" vertical="center" wrapText="1"/>
    </xf>
    <xf numFmtId="0" fontId="37" fillId="0" borderId="1" xfId="0" applyFont="1" applyFill="1" applyBorder="1" applyAlignment="1" applyProtection="1">
      <alignment horizontal="right" vertical="center" wrapText="1"/>
      <protection locked="0"/>
    </xf>
    <xf numFmtId="0" fontId="41" fillId="0" borderId="1" xfId="0" applyFont="1" applyFill="1" applyBorder="1" applyAlignment="1" applyProtection="1">
      <alignment horizontal="right" vertical="center" wrapText="1"/>
      <protection locked="0"/>
    </xf>
    <xf numFmtId="1" fontId="37" fillId="0" borderId="1" xfId="0" applyNumberFormat="1" applyFont="1" applyFill="1" applyBorder="1" applyAlignment="1" applyProtection="1">
      <alignment horizontal="center" vertical="center" wrapText="1"/>
      <protection locked="0"/>
    </xf>
    <xf numFmtId="0" fontId="40" fillId="0" borderId="1" xfId="0" applyFont="1" applyFill="1" applyBorder="1" applyAlignment="1"/>
    <xf numFmtId="165" fontId="41" fillId="0" borderId="1" xfId="1" applyFont="1" applyFill="1" applyBorder="1" applyAlignment="1" applyProtection="1">
      <alignment horizontal="center" vertical="center" wrapText="1"/>
      <protection locked="0"/>
    </xf>
    <xf numFmtId="0" fontId="37" fillId="0" borderId="18" xfId="0" applyFont="1" applyFill="1" applyBorder="1" applyAlignment="1">
      <alignment horizontal="center" vertical="center" wrapText="1"/>
    </xf>
    <xf numFmtId="0" fontId="37" fillId="0" borderId="16" xfId="0" applyFont="1" applyFill="1" applyBorder="1" applyAlignment="1" applyProtection="1">
      <alignment horizontal="center" vertical="center" wrapText="1"/>
      <protection locked="0"/>
    </xf>
    <xf numFmtId="0" fontId="41" fillId="0" borderId="15" xfId="0" applyFont="1" applyFill="1" applyBorder="1" applyAlignment="1" applyProtection="1">
      <alignment horizontal="center" vertical="center" wrapText="1"/>
      <protection locked="0"/>
    </xf>
    <xf numFmtId="1" fontId="41" fillId="0" borderId="15" xfId="0" applyNumberFormat="1" applyFont="1" applyFill="1" applyBorder="1" applyAlignment="1" applyProtection="1">
      <alignment horizontal="center" vertical="center" wrapText="1"/>
      <protection locked="0"/>
    </xf>
    <xf numFmtId="0" fontId="45" fillId="0" borderId="1" xfId="0" applyFont="1" applyFill="1" applyBorder="1" applyAlignment="1"/>
    <xf numFmtId="165" fontId="43" fillId="0" borderId="1" xfId="1" applyFont="1" applyFill="1" applyBorder="1" applyAlignment="1">
      <alignment horizontal="right" vertical="center"/>
    </xf>
    <xf numFmtId="0" fontId="37" fillId="35" borderId="18" xfId="0" applyFont="1" applyFill="1" applyBorder="1" applyAlignment="1" applyProtection="1">
      <alignment horizontal="center" vertical="center" wrapText="1"/>
      <protection locked="0"/>
    </xf>
    <xf numFmtId="0" fontId="40" fillId="0" borderId="18" xfId="0" applyFont="1" applyFill="1" applyBorder="1" applyAlignment="1">
      <alignment vertical="center" wrapText="1"/>
    </xf>
    <xf numFmtId="0" fontId="40" fillId="0" borderId="18" xfId="0" applyFont="1" applyFill="1" applyBorder="1" applyAlignment="1">
      <alignment horizontal="center" vertical="center" wrapText="1"/>
    </xf>
    <xf numFmtId="166" fontId="44" fillId="0" borderId="18" xfId="1" applyNumberFormat="1" applyFont="1" applyFill="1" applyBorder="1" applyAlignment="1" applyProtection="1">
      <alignment vertical="center" wrapText="1"/>
      <protection locked="0"/>
    </xf>
    <xf numFmtId="0" fontId="33" fillId="34" borderId="2" xfId="0" applyFont="1" applyFill="1" applyBorder="1" applyAlignment="1">
      <alignment horizontal="center" vertical="center" wrapText="1"/>
    </xf>
    <xf numFmtId="0" fontId="32" fillId="34" borderId="2" xfId="0" applyFont="1" applyFill="1" applyBorder="1" applyAlignment="1">
      <alignment horizontal="right" vertical="center" wrapText="1"/>
    </xf>
    <xf numFmtId="0" fontId="32" fillId="34" borderId="2" xfId="0" applyFont="1" applyFill="1" applyBorder="1" applyAlignment="1">
      <alignment horizontal="center" vertical="center" wrapText="1"/>
    </xf>
    <xf numFmtId="2" fontId="32" fillId="34" borderId="2" xfId="0" applyNumberFormat="1" applyFont="1" applyFill="1" applyBorder="1" applyAlignment="1">
      <alignment horizontal="center" vertical="center" wrapText="1"/>
    </xf>
    <xf numFmtId="166" fontId="33" fillId="34" borderId="16" xfId="0" applyNumberFormat="1" applyFont="1" applyFill="1" applyBorder="1" applyAlignment="1">
      <alignment vertical="center" wrapText="1"/>
    </xf>
    <xf numFmtId="165" fontId="32" fillId="34" borderId="16" xfId="1" applyFont="1" applyFill="1" applyBorder="1" applyAlignment="1">
      <alignment horizontal="right" vertical="center" wrapText="1"/>
    </xf>
    <xf numFmtId="0" fontId="37" fillId="0" borderId="1" xfId="0" applyFont="1" applyFill="1" applyBorder="1" applyAlignment="1" applyProtection="1">
      <alignment horizontal="center" wrapText="1"/>
      <protection locked="0"/>
    </xf>
    <xf numFmtId="0" fontId="41" fillId="0" borderId="1" xfId="0" applyFont="1" applyFill="1" applyBorder="1" applyAlignment="1" applyProtection="1">
      <alignment horizontal="right" wrapText="1"/>
      <protection locked="0"/>
    </xf>
    <xf numFmtId="0" fontId="40" fillId="0" borderId="1" xfId="0" applyFont="1" applyFill="1" applyBorder="1" applyAlignment="1">
      <alignment vertical="center"/>
    </xf>
    <xf numFmtId="165" fontId="43" fillId="0" borderId="1" xfId="1" applyFont="1" applyFill="1" applyBorder="1" applyAlignment="1">
      <alignment horizontal="center" vertical="center"/>
    </xf>
    <xf numFmtId="0" fontId="37" fillId="0" borderId="2" xfId="0" applyFont="1" applyFill="1" applyBorder="1" applyAlignment="1" applyProtection="1">
      <alignment horizontal="center" wrapText="1"/>
      <protection locked="0"/>
    </xf>
    <xf numFmtId="0" fontId="41" fillId="0" borderId="2" xfId="0" applyFont="1" applyFill="1" applyBorder="1" applyAlignment="1" applyProtection="1">
      <alignment horizontal="right" wrapText="1"/>
      <protection locked="0"/>
    </xf>
    <xf numFmtId="0" fontId="40" fillId="0" borderId="15" xfId="0" applyFont="1" applyFill="1" applyBorder="1" applyAlignment="1">
      <alignment vertical="center"/>
    </xf>
    <xf numFmtId="165" fontId="43" fillId="0" borderId="15" xfId="1" applyFont="1" applyFill="1" applyBorder="1" applyAlignment="1">
      <alignment horizontal="center" vertical="center"/>
    </xf>
    <xf numFmtId="0" fontId="32" fillId="34" borderId="5" xfId="0" applyFont="1" applyFill="1" applyBorder="1" applyAlignment="1">
      <alignment horizontal="center" vertical="center" wrapText="1"/>
    </xf>
    <xf numFmtId="2" fontId="32" fillId="34" borderId="5" xfId="0" applyNumberFormat="1" applyFont="1" applyFill="1" applyBorder="1" applyAlignment="1">
      <alignment horizontal="center" vertical="center" wrapText="1"/>
    </xf>
    <xf numFmtId="0" fontId="33" fillId="34" borderId="5" xfId="0" applyFont="1" applyFill="1" applyBorder="1" applyAlignment="1">
      <alignment horizontal="center" vertical="center" wrapText="1"/>
    </xf>
    <xf numFmtId="0" fontId="32" fillId="34" borderId="5" xfId="0" applyFont="1" applyFill="1" applyBorder="1" applyAlignment="1">
      <alignment horizontal="right" vertical="center" wrapText="1"/>
    </xf>
    <xf numFmtId="2" fontId="35" fillId="35" borderId="16" xfId="0" applyNumberFormat="1" applyFont="1" applyFill="1" applyBorder="1" applyAlignment="1">
      <alignment vertical="center" wrapText="1"/>
    </xf>
    <xf numFmtId="2" fontId="37" fillId="0" borderId="5" xfId="0" applyNumberFormat="1" applyFont="1" applyFill="1" applyBorder="1" applyAlignment="1">
      <alignment vertical="center" wrapText="1"/>
    </xf>
    <xf numFmtId="2" fontId="39" fillId="35" borderId="5" xfId="0" applyNumberFormat="1" applyFont="1" applyFill="1" applyBorder="1" applyAlignment="1">
      <alignment vertical="center" wrapText="1"/>
    </xf>
    <xf numFmtId="2" fontId="45" fillId="35" borderId="5" xfId="0" applyNumberFormat="1" applyFont="1" applyFill="1" applyBorder="1" applyAlignment="1">
      <alignment vertical="center"/>
    </xf>
    <xf numFmtId="2" fontId="44" fillId="35" borderId="16" xfId="0" applyNumberFormat="1" applyFont="1" applyFill="1" applyBorder="1" applyAlignment="1">
      <alignment vertical="center" wrapText="1"/>
    </xf>
    <xf numFmtId="2" fontId="44" fillId="35" borderId="5" xfId="0" applyNumberFormat="1" applyFont="1" applyFill="1" applyBorder="1" applyAlignment="1">
      <alignment vertical="center" wrapText="1"/>
    </xf>
    <xf numFmtId="2" fontId="44" fillId="35" borderId="18" xfId="0" applyNumberFormat="1" applyFont="1" applyFill="1" applyBorder="1" applyAlignment="1">
      <alignment vertical="center" wrapText="1"/>
    </xf>
    <xf numFmtId="2" fontId="40" fillId="0" borderId="1" xfId="0" applyNumberFormat="1" applyFont="1" applyFill="1" applyBorder="1" applyAlignment="1"/>
    <xf numFmtId="2" fontId="37" fillId="0" borderId="16" xfId="0" applyNumberFormat="1" applyFont="1" applyFill="1" applyBorder="1" applyAlignment="1">
      <alignment vertical="center" wrapText="1"/>
    </xf>
    <xf numFmtId="2" fontId="45" fillId="35" borderId="18" xfId="0" applyNumberFormat="1" applyFont="1" applyFill="1" applyBorder="1" applyAlignment="1">
      <alignment vertical="center"/>
    </xf>
    <xf numFmtId="2" fontId="45" fillId="35" borderId="15" xfId="0" applyNumberFormat="1" applyFont="1" applyFill="1" applyBorder="1" applyAlignment="1">
      <alignment vertical="center"/>
    </xf>
    <xf numFmtId="2" fontId="45" fillId="0" borderId="1" xfId="0" applyNumberFormat="1" applyFont="1" applyFill="1" applyBorder="1" applyAlignment="1"/>
    <xf numFmtId="2" fontId="44" fillId="0" borderId="5" xfId="0" applyNumberFormat="1" applyFont="1" applyFill="1" applyBorder="1" applyAlignment="1" applyProtection="1">
      <alignment vertical="center" wrapText="1"/>
      <protection locked="0"/>
    </xf>
    <xf numFmtId="2" fontId="44" fillId="0" borderId="16" xfId="0" applyNumberFormat="1" applyFont="1" applyFill="1" applyBorder="1" applyAlignment="1" applyProtection="1">
      <alignment vertical="center" wrapText="1"/>
      <protection locked="0"/>
    </xf>
    <xf numFmtId="2" fontId="44" fillId="0" borderId="5" xfId="1" applyNumberFormat="1" applyFont="1" applyFill="1" applyBorder="1" applyAlignment="1" applyProtection="1">
      <alignment vertical="center" wrapText="1"/>
      <protection locked="0"/>
    </xf>
    <xf numFmtId="2" fontId="44" fillId="0" borderId="18" xfId="1" applyNumberFormat="1" applyFont="1" applyFill="1" applyBorder="1" applyAlignment="1" applyProtection="1">
      <alignment vertical="center" wrapText="1"/>
      <protection locked="0"/>
    </xf>
    <xf numFmtId="2" fontId="40" fillId="0" borderId="1" xfId="0" applyNumberFormat="1" applyFont="1" applyFill="1" applyBorder="1" applyAlignment="1">
      <alignment vertical="center"/>
    </xf>
    <xf numFmtId="2" fontId="40" fillId="0" borderId="15" xfId="0" applyNumberFormat="1" applyFont="1" applyFill="1" applyBorder="1" applyAlignment="1">
      <alignment vertical="center"/>
    </xf>
    <xf numFmtId="2" fontId="33" fillId="34" borderId="16" xfId="0" applyNumberFormat="1" applyFont="1" applyFill="1" applyBorder="1" applyAlignment="1">
      <alignment vertical="center" wrapText="1"/>
    </xf>
    <xf numFmtId="2" fontId="45" fillId="0" borderId="18" xfId="0" applyNumberFormat="1" applyFont="1" applyFill="1" applyBorder="1" applyAlignment="1"/>
    <xf numFmtId="2" fontId="45" fillId="0" borderId="5" xfId="0" applyNumberFormat="1" applyFont="1" applyFill="1" applyBorder="1" applyAlignment="1"/>
    <xf numFmtId="2" fontId="45" fillId="0" borderId="15" xfId="0" applyNumberFormat="1" applyFont="1" applyFill="1" applyBorder="1" applyAlignment="1"/>
    <xf numFmtId="2" fontId="45" fillId="0" borderId="23" xfId="0" applyNumberFormat="1" applyFont="1" applyFill="1" applyBorder="1" applyAlignment="1"/>
    <xf numFmtId="2" fontId="33" fillId="34" borderId="5" xfId="0" applyNumberFormat="1" applyFont="1" applyFill="1" applyBorder="1" applyAlignment="1">
      <alignment vertical="center" wrapText="1"/>
    </xf>
    <xf numFmtId="2" fontId="32" fillId="34" borderId="5" xfId="1" applyNumberFormat="1" applyFont="1" applyFill="1" applyBorder="1" applyAlignment="1">
      <alignment horizontal="center" vertical="center" wrapText="1"/>
    </xf>
    <xf numFmtId="2" fontId="0" fillId="0" borderId="0" xfId="1" applyNumberFormat="1" applyFont="1"/>
    <xf numFmtId="2" fontId="39" fillId="35" borderId="0" xfId="1" applyNumberFormat="1" applyFont="1" applyFill="1" applyAlignment="1">
      <alignment horizontal="center"/>
    </xf>
    <xf numFmtId="0" fontId="50" fillId="0" borderId="0" xfId="0" applyFont="1"/>
    <xf numFmtId="0" fontId="49" fillId="0" borderId="0" xfId="0" applyFont="1"/>
    <xf numFmtId="182" fontId="49" fillId="0" borderId="0" xfId="0" applyNumberFormat="1" applyFont="1"/>
    <xf numFmtId="0" fontId="4" fillId="0" borderId="0" xfId="0" applyFont="1"/>
    <xf numFmtId="0" fontId="51" fillId="0" borderId="25" xfId="0" applyFont="1" applyBorder="1"/>
    <xf numFmtId="182" fontId="4" fillId="0" borderId="25" xfId="0" applyNumberFormat="1" applyFont="1" applyBorder="1"/>
    <xf numFmtId="182" fontId="4" fillId="0" borderId="0" xfId="0" applyNumberFormat="1" applyFont="1"/>
    <xf numFmtId="168" fontId="4" fillId="0" borderId="0" xfId="143" applyNumberFormat="1" applyFont="1" applyFill="1" applyAlignment="1" applyProtection="1">
      <alignment horizontal="left"/>
    </xf>
    <xf numFmtId="168" fontId="50" fillId="0" borderId="0" xfId="143" applyNumberFormat="1" applyFont="1" applyFill="1"/>
    <xf numFmtId="168" fontId="4" fillId="0" borderId="0" xfId="143" applyNumberFormat="1" applyFont="1" applyFill="1"/>
    <xf numFmtId="168" fontId="4" fillId="0" borderId="0" xfId="143" applyNumberFormat="1" applyFont="1" applyFill="1" applyBorder="1"/>
    <xf numFmtId="39" fontId="52" fillId="0" borderId="0" xfId="143" applyNumberFormat="1" applyFont="1" applyFill="1" applyBorder="1" applyAlignment="1" applyProtection="1">
      <alignment horizontal="center"/>
    </xf>
    <xf numFmtId="39" fontId="4" fillId="0" borderId="0" xfId="143" applyNumberFormat="1" applyFont="1" applyFill="1" applyBorder="1" applyProtection="1"/>
    <xf numFmtId="164" fontId="4" fillId="0" borderId="0" xfId="143" applyNumberFormat="1" applyFont="1" applyFill="1"/>
    <xf numFmtId="168" fontId="50" fillId="0" borderId="0" xfId="143" applyNumberFormat="1" applyFont="1" applyFill="1" applyAlignment="1" applyProtection="1">
      <alignment horizontal="left"/>
    </xf>
    <xf numFmtId="38" fontId="4" fillId="0" borderId="0" xfId="4" applyNumberFormat="1" applyFont="1" applyFill="1" applyAlignment="1" applyProtection="1">
      <alignment horizontal="right"/>
    </xf>
    <xf numFmtId="9" fontId="54" fillId="0" borderId="0" xfId="6" applyFont="1" applyFill="1" applyAlignment="1" applyProtection="1">
      <alignment horizontal="center"/>
    </xf>
    <xf numFmtId="38" fontId="50" fillId="0" borderId="0" xfId="4" applyNumberFormat="1" applyFont="1" applyFill="1" applyAlignment="1" applyProtection="1">
      <alignment horizontal="right"/>
    </xf>
    <xf numFmtId="164" fontId="50" fillId="0" borderId="0" xfId="4" applyNumberFormat="1" applyFont="1" applyFill="1" applyAlignment="1" applyProtection="1">
      <alignment horizontal="right"/>
    </xf>
    <xf numFmtId="40" fontId="53" fillId="0" borderId="26" xfId="4" applyFont="1" applyFill="1" applyBorder="1"/>
    <xf numFmtId="168" fontId="4" fillId="0" borderId="26" xfId="143" applyNumberFormat="1" applyFont="1" applyFill="1" applyBorder="1"/>
    <xf numFmtId="38" fontId="50" fillId="0" borderId="0" xfId="4" applyNumberFormat="1" applyFont="1" applyFill="1" applyAlignment="1">
      <alignment horizontal="right"/>
    </xf>
    <xf numFmtId="9" fontId="50" fillId="0" borderId="0" xfId="6" applyFont="1" applyFill="1" applyAlignment="1" applyProtection="1">
      <alignment horizontal="center"/>
    </xf>
    <xf numFmtId="164" fontId="50" fillId="0" borderId="0" xfId="4" applyNumberFormat="1" applyFont="1" applyFill="1" applyAlignment="1">
      <alignment horizontal="right"/>
    </xf>
    <xf numFmtId="38" fontId="4" fillId="0" borderId="26" xfId="4" applyNumberFormat="1" applyFont="1" applyFill="1" applyBorder="1" applyAlignment="1" applyProtection="1">
      <alignment horizontal="right"/>
    </xf>
    <xf numFmtId="9" fontId="55" fillId="0" borderId="0" xfId="6" applyFont="1" applyFill="1" applyAlignment="1" applyProtection="1">
      <alignment horizontal="center"/>
    </xf>
    <xf numFmtId="164" fontId="4" fillId="0" borderId="26" xfId="4" applyNumberFormat="1" applyFont="1" applyFill="1" applyBorder="1" applyAlignment="1" applyProtection="1">
      <alignment horizontal="right"/>
    </xf>
    <xf numFmtId="164" fontId="55" fillId="0" borderId="0" xfId="6" applyNumberFormat="1" applyFont="1" applyFill="1" applyAlignment="1" applyProtection="1">
      <alignment horizontal="center"/>
    </xf>
    <xf numFmtId="38" fontId="4" fillId="0" borderId="0" xfId="4" applyNumberFormat="1" applyFont="1" applyFill="1" applyBorder="1" applyAlignment="1" applyProtection="1">
      <alignment horizontal="right"/>
    </xf>
    <xf numFmtId="164" fontId="4" fillId="0" borderId="0" xfId="4" applyNumberFormat="1" applyFont="1" applyFill="1" applyAlignment="1" applyProtection="1">
      <alignment horizontal="right"/>
    </xf>
    <xf numFmtId="164" fontId="4" fillId="0" borderId="0" xfId="4" applyNumberFormat="1" applyFont="1" applyFill="1" applyBorder="1" applyAlignment="1" applyProtection="1">
      <alignment horizontal="right"/>
    </xf>
    <xf numFmtId="38" fontId="4" fillId="0" borderId="0" xfId="4" applyNumberFormat="1" applyFont="1" applyFill="1" applyAlignment="1">
      <alignment horizontal="right"/>
    </xf>
    <xf numFmtId="168" fontId="4" fillId="0" borderId="28" xfId="143" applyNumberFormat="1" applyFont="1" applyFill="1" applyBorder="1"/>
    <xf numFmtId="38" fontId="4" fillId="0" borderId="28" xfId="4" applyNumberFormat="1" applyFont="1" applyFill="1" applyBorder="1" applyAlignment="1" applyProtection="1">
      <alignment horizontal="right"/>
    </xf>
    <xf numFmtId="168" fontId="52" fillId="0" borderId="0" xfId="143" applyNumberFormat="1" applyFont="1" applyFill="1" applyBorder="1" applyAlignment="1" applyProtection="1">
      <alignment horizontal="left"/>
    </xf>
    <xf numFmtId="185" fontId="50" fillId="0" borderId="1" xfId="5" applyNumberFormat="1" applyFont="1" applyFill="1" applyBorder="1" applyAlignment="1" applyProtection="1">
      <alignment horizontal="right"/>
    </xf>
    <xf numFmtId="164" fontId="50" fillId="0" borderId="1" xfId="5" applyNumberFormat="1" applyFont="1" applyFill="1" applyBorder="1" applyAlignment="1" applyProtection="1">
      <alignment horizontal="right"/>
    </xf>
    <xf numFmtId="164" fontId="4" fillId="0" borderId="0" xfId="143" applyNumberFormat="1" applyFont="1" applyFill="1" applyBorder="1"/>
    <xf numFmtId="168" fontId="56" fillId="0" borderId="0" xfId="143" applyNumberFormat="1" applyFont="1" applyFill="1"/>
    <xf numFmtId="165" fontId="56" fillId="0" borderId="0" xfId="1" applyFont="1" applyFill="1"/>
    <xf numFmtId="2" fontId="32" fillId="34" borderId="31" xfId="0" applyNumberFormat="1" applyFont="1" applyFill="1" applyBorder="1" applyAlignment="1">
      <alignment vertical="center" wrapText="1"/>
    </xf>
    <xf numFmtId="165" fontId="32" fillId="34" borderId="32" xfId="1" applyFont="1" applyFill="1" applyBorder="1" applyAlignment="1">
      <alignment horizontal="center" vertical="center" wrapText="1"/>
    </xf>
    <xf numFmtId="186" fontId="44" fillId="0" borderId="18" xfId="1" applyNumberFormat="1" applyFont="1" applyFill="1" applyBorder="1" applyAlignment="1" applyProtection="1">
      <alignment vertical="center" wrapText="1"/>
      <protection locked="0"/>
    </xf>
    <xf numFmtId="168" fontId="50" fillId="0" borderId="35" xfId="143" applyNumberFormat="1" applyFont="1" applyFill="1" applyBorder="1" applyAlignment="1" applyProtection="1">
      <alignment horizontal="left"/>
    </xf>
    <xf numFmtId="168" fontId="54" fillId="0" borderId="35" xfId="143" applyNumberFormat="1" applyFont="1" applyFill="1" applyBorder="1" applyAlignment="1" applyProtection="1">
      <alignment horizontal="left"/>
    </xf>
    <xf numFmtId="0" fontId="50" fillId="0" borderId="35" xfId="143" applyNumberFormat="1" applyFont="1" applyFill="1" applyBorder="1"/>
    <xf numFmtId="38" fontId="50" fillId="0" borderId="35" xfId="4" applyNumberFormat="1" applyFont="1" applyFill="1" applyBorder="1" applyAlignment="1" applyProtection="1">
      <alignment horizontal="right"/>
    </xf>
    <xf numFmtId="9" fontId="54" fillId="0" borderId="35" xfId="6" applyFont="1" applyFill="1" applyBorder="1" applyAlignment="1" applyProtection="1">
      <alignment horizontal="center"/>
    </xf>
    <xf numFmtId="164" fontId="50" fillId="0" borderId="35" xfId="4" applyNumberFormat="1" applyFont="1" applyFill="1" applyBorder="1" applyAlignment="1" applyProtection="1">
      <alignment horizontal="right"/>
    </xf>
    <xf numFmtId="38" fontId="4" fillId="0" borderId="35" xfId="4" applyNumberFormat="1" applyFont="1" applyFill="1" applyBorder="1" applyAlignment="1" applyProtection="1">
      <alignment horizontal="right"/>
    </xf>
    <xf numFmtId="168" fontId="55" fillId="0" borderId="35" xfId="143" applyNumberFormat="1" applyFont="1" applyFill="1" applyBorder="1" applyAlignment="1" applyProtection="1">
      <alignment horizontal="left"/>
    </xf>
    <xf numFmtId="39" fontId="52" fillId="0" borderId="35" xfId="143" applyNumberFormat="1" applyFont="1" applyFill="1" applyBorder="1" applyAlignment="1" applyProtection="1">
      <alignment horizontal="center"/>
    </xf>
    <xf numFmtId="39" fontId="4" fillId="0" borderId="35" xfId="143" applyNumberFormat="1" applyFont="1" applyFill="1" applyBorder="1" applyProtection="1"/>
    <xf numFmtId="38" fontId="55" fillId="0" borderId="35" xfId="4" applyNumberFormat="1" applyFont="1" applyFill="1" applyBorder="1" applyAlignment="1" applyProtection="1">
      <alignment horizontal="center" vertical="center" wrapText="1"/>
    </xf>
    <xf numFmtId="9" fontId="54" fillId="0" borderId="35" xfId="6" applyFont="1" applyFill="1" applyBorder="1" applyAlignment="1" applyProtection="1">
      <alignment horizontal="center" vertical="center"/>
    </xf>
    <xf numFmtId="0" fontId="0" fillId="36" borderId="33" xfId="0" applyFont="1" applyFill="1" applyBorder="1" applyAlignment="1">
      <alignment horizontal="center"/>
    </xf>
    <xf numFmtId="43" fontId="0" fillId="0" borderId="0" xfId="0" applyNumberFormat="1" applyFont="1"/>
    <xf numFmtId="0" fontId="39" fillId="35" borderId="0" xfId="0" applyFont="1" applyFill="1" applyAlignment="1">
      <alignment horizontal="center" vertical="center"/>
    </xf>
    <xf numFmtId="1" fontId="37" fillId="0" borderId="2" xfId="0" applyNumberFormat="1" applyFont="1" applyFill="1" applyBorder="1" applyAlignment="1" applyProtection="1">
      <alignment horizontal="center" vertical="center" wrapText="1"/>
      <protection locked="0"/>
    </xf>
    <xf numFmtId="165" fontId="0" fillId="0" borderId="2" xfId="1" applyFont="1" applyFill="1" applyBorder="1" applyAlignment="1">
      <alignment horizontal="center" vertical="center"/>
    </xf>
    <xf numFmtId="0" fontId="0" fillId="0" borderId="0" xfId="0" applyFont="1" applyAlignment="1">
      <alignment horizontal="center" vertical="center"/>
    </xf>
    <xf numFmtId="0" fontId="49" fillId="0" borderId="0" xfId="0" applyFont="1" applyAlignment="1">
      <alignment horizontal="center"/>
    </xf>
    <xf numFmtId="0" fontId="51" fillId="0" borderId="25" xfId="0" applyFont="1" applyBorder="1" applyAlignment="1">
      <alignment horizontal="center"/>
    </xf>
    <xf numFmtId="0" fontId="4" fillId="0" borderId="0" xfId="0" applyFont="1" applyAlignment="1">
      <alignment horizontal="center"/>
    </xf>
    <xf numFmtId="0" fontId="52" fillId="0" borderId="0" xfId="143" applyNumberFormat="1" applyFont="1" applyFill="1" applyAlignment="1" applyProtection="1">
      <alignment horizontal="center"/>
    </xf>
    <xf numFmtId="0" fontId="4" fillId="0" borderId="0" xfId="143" applyNumberFormat="1" applyFont="1" applyFill="1" applyAlignment="1" applyProtection="1">
      <alignment horizontal="center"/>
    </xf>
    <xf numFmtId="168" fontId="50" fillId="0" borderId="0" xfId="143" applyNumberFormat="1" applyFont="1" applyFill="1" applyAlignment="1">
      <alignment horizontal="center"/>
    </xf>
    <xf numFmtId="0" fontId="50" fillId="0" borderId="35" xfId="143" applyNumberFormat="1" applyFont="1" applyFill="1" applyBorder="1" applyAlignment="1" applyProtection="1">
      <alignment horizontal="center"/>
    </xf>
    <xf numFmtId="0" fontId="50" fillId="0" borderId="35" xfId="143" applyNumberFormat="1" applyFont="1" applyFill="1" applyBorder="1" applyAlignment="1">
      <alignment horizontal="center"/>
    </xf>
    <xf numFmtId="0" fontId="4" fillId="0" borderId="35" xfId="143" applyNumberFormat="1" applyFont="1" applyFill="1" applyBorder="1" applyAlignment="1" applyProtection="1">
      <alignment horizontal="center"/>
    </xf>
    <xf numFmtId="0" fontId="50" fillId="0" borderId="0" xfId="143" applyNumberFormat="1" applyFont="1" applyFill="1" applyAlignment="1" applyProtection="1">
      <alignment horizontal="center"/>
    </xf>
    <xf numFmtId="0" fontId="4" fillId="0" borderId="26" xfId="143" applyNumberFormat="1" applyFont="1" applyFill="1" applyBorder="1" applyAlignment="1">
      <alignment horizontal="center"/>
    </xf>
    <xf numFmtId="0" fontId="50" fillId="0" borderId="0" xfId="143" applyNumberFormat="1" applyFont="1" applyFill="1" applyBorder="1" applyAlignment="1">
      <alignment horizontal="center"/>
    </xf>
    <xf numFmtId="0" fontId="50" fillId="0" borderId="0" xfId="143" applyNumberFormat="1" applyFont="1" applyFill="1" applyBorder="1" applyAlignment="1" applyProtection="1">
      <alignment horizontal="center"/>
    </xf>
    <xf numFmtId="0" fontId="4" fillId="0" borderId="0" xfId="143" applyNumberFormat="1" applyFont="1" applyFill="1" applyBorder="1" applyAlignment="1">
      <alignment horizontal="center"/>
    </xf>
    <xf numFmtId="0" fontId="4" fillId="0" borderId="0" xfId="143" applyNumberFormat="1" applyFont="1" applyFill="1" applyAlignment="1">
      <alignment horizontal="center"/>
    </xf>
    <xf numFmtId="0" fontId="4" fillId="0" borderId="27" xfId="143" applyNumberFormat="1" applyFont="1" applyFill="1" applyBorder="1" applyAlignment="1">
      <alignment horizontal="center"/>
    </xf>
    <xf numFmtId="0" fontId="50" fillId="0" borderId="29" xfId="143" applyNumberFormat="1" applyFont="1" applyFill="1" applyBorder="1" applyAlignment="1" applyProtection="1">
      <alignment horizontal="center"/>
    </xf>
    <xf numFmtId="0" fontId="4" fillId="0" borderId="30" xfId="143" applyNumberFormat="1" applyFont="1" applyFill="1" applyBorder="1" applyAlignment="1">
      <alignment horizontal="center"/>
    </xf>
    <xf numFmtId="49" fontId="4" fillId="0" borderId="0" xfId="143" applyNumberFormat="1" applyFont="1" applyFill="1" applyAlignment="1">
      <alignment horizontal="center"/>
    </xf>
    <xf numFmtId="168" fontId="4" fillId="0" borderId="0" xfId="143" applyNumberFormat="1" applyFont="1" applyFill="1" applyAlignment="1">
      <alignment horizontal="center"/>
    </xf>
    <xf numFmtId="0" fontId="0" fillId="35" borderId="0" xfId="0" applyFont="1" applyFill="1" applyAlignment="1">
      <alignment horizontal="center"/>
    </xf>
    <xf numFmtId="0" fontId="0" fillId="36" borderId="33" xfId="0" applyFont="1" applyFill="1" applyBorder="1" applyAlignment="1">
      <alignment horizontal="center"/>
    </xf>
    <xf numFmtId="0" fontId="0" fillId="36" borderId="34" xfId="0" applyFont="1" applyFill="1" applyBorder="1" applyAlignment="1">
      <alignment horizontal="center"/>
    </xf>
    <xf numFmtId="0" fontId="49" fillId="0" borderId="0" xfId="0" applyFont="1" applyAlignment="1">
      <alignment horizontal="left" vertical="center" wrapText="1"/>
    </xf>
    <xf numFmtId="183" fontId="49" fillId="0" borderId="0" xfId="0" applyNumberFormat="1" applyFont="1" applyAlignment="1">
      <alignment horizontal="left"/>
    </xf>
    <xf numFmtId="184" fontId="49" fillId="0" borderId="0" xfId="0" applyNumberFormat="1" applyFont="1" applyAlignment="1">
      <alignment horizontal="left"/>
    </xf>
    <xf numFmtId="168" fontId="50" fillId="0" borderId="0" xfId="143" applyNumberFormat="1" applyFont="1" applyFill="1" applyAlignment="1">
      <alignment horizontal="left" vertical="center" wrapText="1"/>
    </xf>
    <xf numFmtId="168" fontId="50" fillId="0" borderId="26" xfId="143" applyNumberFormat="1" applyFont="1" applyFill="1" applyBorder="1" applyAlignment="1">
      <alignment horizontal="left" vertical="center" wrapText="1"/>
    </xf>
  </cellXfs>
  <cellStyles count="333">
    <cellStyle name="20% - Accent1 2" xfId="261"/>
    <cellStyle name="20% - Accent2 2" xfId="262"/>
    <cellStyle name="20% - Accent3 2" xfId="263"/>
    <cellStyle name="20% - Accent4 2" xfId="264"/>
    <cellStyle name="20% - Accent5 2" xfId="265"/>
    <cellStyle name="20% - Accent6 2" xfId="266"/>
    <cellStyle name="40% - Accent1 2" xfId="267"/>
    <cellStyle name="40% - Accent2 2" xfId="268"/>
    <cellStyle name="40% - Accent3 2" xfId="269"/>
    <cellStyle name="40% - Accent4 2" xfId="270"/>
    <cellStyle name="40% - Accent5 2" xfId="271"/>
    <cellStyle name="40% - Accent6 2" xfId="272"/>
    <cellStyle name="60% - Accent1 2" xfId="273"/>
    <cellStyle name="60% - Accent2 2" xfId="274"/>
    <cellStyle name="60% - Accent3 2" xfId="275"/>
    <cellStyle name="60% - Accent4 2" xfId="276"/>
    <cellStyle name="60% - Accent5 2" xfId="277"/>
    <cellStyle name="60% - Accent6 2" xfId="278"/>
    <cellStyle name="Accent1 2" xfId="279"/>
    <cellStyle name="Accent2 2" xfId="280"/>
    <cellStyle name="Accent3 2" xfId="281"/>
    <cellStyle name="Accent4 2" xfId="282"/>
    <cellStyle name="Accent5 2" xfId="283"/>
    <cellStyle name="Accent6 2" xfId="284"/>
    <cellStyle name="Bad 2" xfId="285"/>
    <cellStyle name="Calculation 2" xfId="286"/>
    <cellStyle name="Check Cell 2" xfId="287"/>
    <cellStyle name="Comma" xfId="1" builtinId="3"/>
    <cellStyle name="Comma  - Style1" xfId="288"/>
    <cellStyle name="Comma  - Style2" xfId="289"/>
    <cellStyle name="Comma  - Style3" xfId="290"/>
    <cellStyle name="Comma  - Style4" xfId="291"/>
    <cellStyle name="Comma  - Style5" xfId="292"/>
    <cellStyle name="Comma  - Style6" xfId="293"/>
    <cellStyle name="Comma  - Style7" xfId="294"/>
    <cellStyle name="Comma  - Style8" xfId="295"/>
    <cellStyle name="Comma 10" xfId="7"/>
    <cellStyle name="Comma 11" xfId="8"/>
    <cellStyle name="Comma 12" xfId="9"/>
    <cellStyle name="Comma 12 2" xfId="10"/>
    <cellStyle name="Comma 12 3" xfId="11"/>
    <cellStyle name="Comma 12 4" xfId="12"/>
    <cellStyle name="Comma 13" xfId="13"/>
    <cellStyle name="Comma 14" xfId="14"/>
    <cellStyle name="Comma 16" xfId="15"/>
    <cellStyle name="Comma 2" xfId="3"/>
    <cellStyle name="Comma 2 2" xfId="4"/>
    <cellStyle name="Comma 2 2 2" xfId="16"/>
    <cellStyle name="Comma 2 2 26" xfId="332"/>
    <cellStyle name="Comma 2 2 3" xfId="17"/>
    <cellStyle name="Comma 2 2 4" xfId="18"/>
    <cellStyle name="Comma 2 2 5" xfId="19"/>
    <cellStyle name="Comma 2 2 6" xfId="20"/>
    <cellStyle name="Comma 2 2 7" xfId="21"/>
    <cellStyle name="Comma 2 2 8" xfId="22"/>
    <cellStyle name="Comma 2 3" xfId="23"/>
    <cellStyle name="Comma 2 4" xfId="24"/>
    <cellStyle name="Comma 2 5" xfId="25"/>
    <cellStyle name="Comma 2 6" xfId="26"/>
    <cellStyle name="Comma 2 7" xfId="27"/>
    <cellStyle name="Comma 2 8" xfId="28"/>
    <cellStyle name="Comma 2 9" xfId="29"/>
    <cellStyle name="Comma 3" xfId="30"/>
    <cellStyle name="Comma 4" xfId="31"/>
    <cellStyle name="Comma 5" xfId="32"/>
    <cellStyle name="Comma 6" xfId="33"/>
    <cellStyle name="Comma 7" xfId="34"/>
    <cellStyle name="Comma 8" xfId="35"/>
    <cellStyle name="Comma 9" xfId="36"/>
    <cellStyle name="Comma0" xfId="37"/>
    <cellStyle name="Comma0 2" xfId="38"/>
    <cellStyle name="Comma0 2 2" xfId="39"/>
    <cellStyle name="Comma0 2 3" xfId="40"/>
    <cellStyle name="Comma0 2 4" xfId="41"/>
    <cellStyle name="Comma0 3" xfId="42"/>
    <cellStyle name="Comma0 3 2" xfId="43"/>
    <cellStyle name="Comma0 3 3" xfId="44"/>
    <cellStyle name="Comma0 3 4" xfId="45"/>
    <cellStyle name="Comma0 4" xfId="296"/>
    <cellStyle name="Currency 2" xfId="5"/>
    <cellStyle name="Currency 2 2" xfId="46"/>
    <cellStyle name="Currency 2 3" xfId="47"/>
    <cellStyle name="Currency 2 4" xfId="48"/>
    <cellStyle name="Currency 2 5" xfId="49"/>
    <cellStyle name="Currency 2 6" xfId="50"/>
    <cellStyle name="Currency 2 7" xfId="298"/>
    <cellStyle name="Currency 3" xfId="51"/>
    <cellStyle name="Currency 4" xfId="52"/>
    <cellStyle name="Currency 5" xfId="297"/>
    <cellStyle name="Currency 6" xfId="328"/>
    <cellStyle name="Currency0" xfId="53"/>
    <cellStyle name="Currency0 2" xfId="299"/>
    <cellStyle name="Date" xfId="54"/>
    <cellStyle name="Date 2" xfId="55"/>
    <cellStyle name="Date 2 2" xfId="56"/>
    <cellStyle name="Date 2 3" xfId="57"/>
    <cellStyle name="Date 2 4" xfId="58"/>
    <cellStyle name="Date 3" xfId="59"/>
    <cellStyle name="Date 3 2" xfId="60"/>
    <cellStyle name="Date 3 3" xfId="61"/>
    <cellStyle name="Date 3 4" xfId="62"/>
    <cellStyle name="Date 4" xfId="300"/>
    <cellStyle name="Euro" xfId="63"/>
    <cellStyle name="Euro 10" xfId="64"/>
    <cellStyle name="Euro 11" xfId="65"/>
    <cellStyle name="Euro 12" xfId="66"/>
    <cellStyle name="Euro 13" xfId="67"/>
    <cellStyle name="Euro 14" xfId="68"/>
    <cellStyle name="Euro 15" xfId="69"/>
    <cellStyle name="Euro 16" xfId="70"/>
    <cellStyle name="Euro 17" xfId="71"/>
    <cellStyle name="Euro 18" xfId="72"/>
    <cellStyle name="Euro 2" xfId="73"/>
    <cellStyle name="Euro 3" xfId="74"/>
    <cellStyle name="Euro 4" xfId="75"/>
    <cellStyle name="Euro 5" xfId="76"/>
    <cellStyle name="Euro 6" xfId="77"/>
    <cellStyle name="Euro 7" xfId="78"/>
    <cellStyle name="Euro 8" xfId="79"/>
    <cellStyle name="Euro 9" xfId="80"/>
    <cellStyle name="Explanatory Text 2" xfId="301"/>
    <cellStyle name="Fixed" xfId="81"/>
    <cellStyle name="Fixed 2" xfId="82"/>
    <cellStyle name="Fixed 2 2" xfId="83"/>
    <cellStyle name="Fixed 2 3" xfId="84"/>
    <cellStyle name="Fixed 2 4" xfId="85"/>
    <cellStyle name="Fixed 3" xfId="86"/>
    <cellStyle name="Fixed 3 2" xfId="87"/>
    <cellStyle name="Fixed 3 3" xfId="88"/>
    <cellStyle name="Fixed 3 4" xfId="89"/>
    <cellStyle name="Fixed 4" xfId="302"/>
    <cellStyle name="Good 2" xfId="304"/>
    <cellStyle name="Good 3" xfId="303"/>
    <cellStyle name="Heading 1 2" xfId="305"/>
    <cellStyle name="Heading 2 2" xfId="306"/>
    <cellStyle name="Heading 3 2" xfId="307"/>
    <cellStyle name="Heading 4 2" xfId="308"/>
    <cellStyle name="Ian" xfId="90"/>
    <cellStyle name="Ian 10" xfId="91"/>
    <cellStyle name="Ian 11" xfId="92"/>
    <cellStyle name="Ian 12" xfId="93"/>
    <cellStyle name="Ian 13" xfId="94"/>
    <cellStyle name="Ian 14" xfId="95"/>
    <cellStyle name="Ian 15" xfId="96"/>
    <cellStyle name="Ian 16" xfId="97"/>
    <cellStyle name="Ian 17" xfId="98"/>
    <cellStyle name="Ian 18" xfId="99"/>
    <cellStyle name="Ian 2" xfId="100"/>
    <cellStyle name="Ian 3" xfId="101"/>
    <cellStyle name="Ian 4" xfId="102"/>
    <cellStyle name="Ian 5" xfId="103"/>
    <cellStyle name="Ian 6" xfId="104"/>
    <cellStyle name="Ian 7" xfId="105"/>
    <cellStyle name="Ian 8" xfId="106"/>
    <cellStyle name="Ian 9" xfId="107"/>
    <cellStyle name="Ian_CAPEX" xfId="108"/>
    <cellStyle name="Input 2" xfId="309"/>
    <cellStyle name="Linked Cell 2" xfId="310"/>
    <cellStyle name="Neutral 2" xfId="311"/>
    <cellStyle name="Normal" xfId="0" builtinId="0"/>
    <cellStyle name="Normal - Style1" xfId="312"/>
    <cellStyle name="Normal 10" xfId="109"/>
    <cellStyle name="Normal 10 2" xfId="110"/>
    <cellStyle name="Normal 10 3" xfId="111"/>
    <cellStyle name="Normal 10 4" xfId="112"/>
    <cellStyle name="Normal 10 5" xfId="113"/>
    <cellStyle name="Normal 10_New Mark Group - CF Model" xfId="114"/>
    <cellStyle name="Normal 11" xfId="115"/>
    <cellStyle name="Normal 11 2" xfId="116"/>
    <cellStyle name="Normal 11 3" xfId="117"/>
    <cellStyle name="Normal 11 4" xfId="118"/>
    <cellStyle name="Normal 12" xfId="119"/>
    <cellStyle name="Normal 12 2" xfId="120"/>
    <cellStyle name="Normal 12 2 2" xfId="121"/>
    <cellStyle name="Normal 12 2 3" xfId="122"/>
    <cellStyle name="Normal 12 2 4" xfId="123"/>
    <cellStyle name="Normal 12 2_Elemental Estimate Template" xfId="124"/>
    <cellStyle name="Normal 12 3" xfId="125"/>
    <cellStyle name="Normal 12 4" xfId="126"/>
    <cellStyle name="Normal 12 5" xfId="127"/>
    <cellStyle name="Normal 12 6" xfId="128"/>
    <cellStyle name="Normal 13" xfId="129"/>
    <cellStyle name="Normal 13 2" xfId="130"/>
    <cellStyle name="Normal 13 3" xfId="131"/>
    <cellStyle name="Normal 13 4" xfId="132"/>
    <cellStyle name="Normal 14" xfId="133"/>
    <cellStyle name="Normal 14 2" xfId="134"/>
    <cellStyle name="Normal 14 3" xfId="135"/>
    <cellStyle name="Normal 14 4" xfId="136"/>
    <cellStyle name="Normal 15" xfId="137"/>
    <cellStyle name="Normal 16" xfId="138"/>
    <cellStyle name="Normal 17" xfId="139"/>
    <cellStyle name="Normal 18" xfId="140"/>
    <cellStyle name="Normal 19" xfId="141"/>
    <cellStyle name="Normal 2" xfId="2"/>
    <cellStyle name="Normal 2 10" xfId="142"/>
    <cellStyle name="Normal 2 11" xfId="313"/>
    <cellStyle name="Normal 2 2" xfId="143"/>
    <cellStyle name="Normal 2 3" xfId="144"/>
    <cellStyle name="Normal 2 4" xfId="145"/>
    <cellStyle name="Normal 2 5" xfId="146"/>
    <cellStyle name="Normal 2 6" xfId="147"/>
    <cellStyle name="Normal 2 7" xfId="148"/>
    <cellStyle name="Normal 2 8" xfId="149"/>
    <cellStyle name="Normal 2 9" xfId="150"/>
    <cellStyle name="Normal 2_Temp 001 - Rev 06.2 - Cover Template_CT" xfId="151"/>
    <cellStyle name="Normal 20" xfId="152"/>
    <cellStyle name="Normal 21" xfId="153"/>
    <cellStyle name="Normal 22" xfId="154"/>
    <cellStyle name="Normal 23" xfId="155"/>
    <cellStyle name="Normal 24" xfId="156"/>
    <cellStyle name="Normal 25" xfId="157"/>
    <cellStyle name="Normal 26" xfId="158"/>
    <cellStyle name="Normal 27" xfId="159"/>
    <cellStyle name="Normal 28" xfId="160"/>
    <cellStyle name="Normal 29" xfId="322"/>
    <cellStyle name="Normal 3" xfId="161"/>
    <cellStyle name="Normal 3 2" xfId="162"/>
    <cellStyle name="Normal 3 2 2" xfId="163"/>
    <cellStyle name="Normal 3 2 3" xfId="164"/>
    <cellStyle name="Normal 3 2 4" xfId="165"/>
    <cellStyle name="Normal 3 3" xfId="166"/>
    <cellStyle name="Normal 3 4" xfId="167"/>
    <cellStyle name="Normal 3 5" xfId="168"/>
    <cellStyle name="Normal 3 6" xfId="169"/>
    <cellStyle name="Normal 3 7" xfId="170"/>
    <cellStyle name="Normal 3 8" xfId="171"/>
    <cellStyle name="Normal 3 9" xfId="314"/>
    <cellStyle name="Normal 30" xfId="323"/>
    <cellStyle name="Normal 31" xfId="324"/>
    <cellStyle name="Normal 32" xfId="325"/>
    <cellStyle name="Normal 33" xfId="326"/>
    <cellStyle name="Normal 34" xfId="327"/>
    <cellStyle name="Normal 35" xfId="330"/>
    <cellStyle name="Normal 36" xfId="331"/>
    <cellStyle name="Normal 4" xfId="172"/>
    <cellStyle name="Normal 4 2" xfId="173"/>
    <cellStyle name="Normal 4 2 2" xfId="174"/>
    <cellStyle name="Normal 4 2 3" xfId="175"/>
    <cellStyle name="Normal 4 2 4" xfId="176"/>
    <cellStyle name="Normal 4 3" xfId="177"/>
    <cellStyle name="Normal 4 4" xfId="178"/>
    <cellStyle name="Normal 4 5" xfId="179"/>
    <cellStyle name="Normal 4 6" xfId="180"/>
    <cellStyle name="Normal 4 7" xfId="181"/>
    <cellStyle name="Normal 4 8" xfId="182"/>
    <cellStyle name="Normal 4 9" xfId="315"/>
    <cellStyle name="Normal 5" xfId="183"/>
    <cellStyle name="Normal 5 2" xfId="184"/>
    <cellStyle name="Normal 5 2 2" xfId="185"/>
    <cellStyle name="Normal 5 2 3" xfId="186"/>
    <cellStyle name="Normal 5 2 4" xfId="187"/>
    <cellStyle name="Normal 5 3" xfId="188"/>
    <cellStyle name="Normal 5 4" xfId="189"/>
    <cellStyle name="Normal 5 5" xfId="190"/>
    <cellStyle name="Normal 5 6" xfId="191"/>
    <cellStyle name="Normal 5 7" xfId="192"/>
    <cellStyle name="Normal 5 8" xfId="193"/>
    <cellStyle name="Normal 5 9" xfId="316"/>
    <cellStyle name="Normal 6" xfId="194"/>
    <cellStyle name="Normal 6 2" xfId="195"/>
    <cellStyle name="Normal 6 2 2" xfId="196"/>
    <cellStyle name="Normal 6 2 3" xfId="197"/>
    <cellStyle name="Normal 6 2 4" xfId="198"/>
    <cellStyle name="Normal 6 3" xfId="199"/>
    <cellStyle name="Normal 6 4" xfId="200"/>
    <cellStyle name="Normal 6 5" xfId="201"/>
    <cellStyle name="Normal 6 6" xfId="202"/>
    <cellStyle name="Normal 6 7" xfId="203"/>
    <cellStyle name="Normal 6 8" xfId="204"/>
    <cellStyle name="Normal 7" xfId="205"/>
    <cellStyle name="Normal 7 2" xfId="206"/>
    <cellStyle name="Normal 7 2 2" xfId="207"/>
    <cellStyle name="Normal 7 2 3" xfId="208"/>
    <cellStyle name="Normal 7 2 4" xfId="209"/>
    <cellStyle name="Normal 7 3" xfId="210"/>
    <cellStyle name="Normal 7 4" xfId="211"/>
    <cellStyle name="Normal 7 5" xfId="212"/>
    <cellStyle name="Normal 7 6" xfId="213"/>
    <cellStyle name="Normal 7 7" xfId="214"/>
    <cellStyle name="Normal 7 8" xfId="215"/>
    <cellStyle name="Normal 8" xfId="216"/>
    <cellStyle name="Normal 8 2" xfId="217"/>
    <cellStyle name="Normal 8 2 2" xfId="218"/>
    <cellStyle name="Normal 8 2 3" xfId="219"/>
    <cellStyle name="Normal 8 2 4" xfId="220"/>
    <cellStyle name="Normal 8 3" xfId="221"/>
    <cellStyle name="Normal 8 4" xfId="222"/>
    <cellStyle name="Normal 8 5" xfId="223"/>
    <cellStyle name="Normal 8 6" xfId="224"/>
    <cellStyle name="Normal 8 7" xfId="225"/>
    <cellStyle name="Normal 8 8" xfId="226"/>
    <cellStyle name="Normal 9" xfId="227"/>
    <cellStyle name="Normal 9 2" xfId="228"/>
    <cellStyle name="Normal 9 3" xfId="229"/>
    <cellStyle name="Normal 9 4" xfId="230"/>
    <cellStyle name="Normal 9 5" xfId="231"/>
    <cellStyle name="Note 2" xfId="317"/>
    <cellStyle name="Note 2 2" xfId="232"/>
    <cellStyle name="Note 2 3" xfId="233"/>
    <cellStyle name="Note 2 4" xfId="234"/>
    <cellStyle name="Note 3" xfId="235"/>
    <cellStyle name="Output 2" xfId="318"/>
    <cellStyle name="Percent 2" xfId="6"/>
    <cellStyle name="Percent 2 10" xfId="319"/>
    <cellStyle name="Percent 2 2" xfId="236"/>
    <cellStyle name="Percent 2 2 2" xfId="237"/>
    <cellStyle name="Percent 2 2 3" xfId="238"/>
    <cellStyle name="Percent 2 2 4" xfId="239"/>
    <cellStyle name="Percent 2 2 5" xfId="240"/>
    <cellStyle name="Percent 2 2 6" xfId="241"/>
    <cellStyle name="Percent 2 2 7" xfId="242"/>
    <cellStyle name="Percent 2 2 8" xfId="243"/>
    <cellStyle name="Percent 2 3" xfId="244"/>
    <cellStyle name="Percent 2 4" xfId="245"/>
    <cellStyle name="Percent 2 5" xfId="246"/>
    <cellStyle name="Percent 2 6" xfId="247"/>
    <cellStyle name="Percent 2 7" xfId="248"/>
    <cellStyle name="Percent 2 8" xfId="249"/>
    <cellStyle name="Percent 2 9" xfId="250"/>
    <cellStyle name="Percent 3" xfId="251"/>
    <cellStyle name="Percent 4" xfId="252"/>
    <cellStyle name="Percent 5" xfId="253"/>
    <cellStyle name="Percent 6" xfId="254"/>
    <cellStyle name="Percent 7" xfId="329"/>
    <cellStyle name="Percent 7 2" xfId="255"/>
    <cellStyle name="Percent 7 3" xfId="256"/>
    <cellStyle name="Percent 7 4" xfId="257"/>
    <cellStyle name="Style 1" xfId="258"/>
    <cellStyle name="T.b.a." xfId="259"/>
    <cellStyle name="Title" xfId="260" builtinId="15" customBuiltin="1"/>
    <cellStyle name="Total 2" xfId="320"/>
    <cellStyle name="Warning Text 2" xfId="321"/>
  </cellStyles>
  <dxfs count="0"/>
  <tableStyles count="0" defaultTableStyle="TableStyleMedium2" defaultPivotStyle="PivotStyleLight16"/>
  <colors>
    <mruColors>
      <color rgb="FFFF5050"/>
      <color rgb="FF669900"/>
      <color rgb="FFCC66FF"/>
      <color rgb="FF66FFCC"/>
      <color rgb="FFFFFF99"/>
      <color rgb="FF996600"/>
      <color rgb="FF990000"/>
      <color rgb="FFFF99FF"/>
      <color rgb="FFA50021"/>
      <color rgb="FF3333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6.xml"/><Relationship Id="rId13" Type="http://schemas.openxmlformats.org/officeDocument/2006/relationships/sharedStrings" Target="sharedStrings.xml"/><Relationship Id="rId3" Type="http://schemas.openxmlformats.org/officeDocument/2006/relationships/externalLink" Target="externalLinks/externalLink1.xml"/><Relationship Id="rId7" Type="http://schemas.openxmlformats.org/officeDocument/2006/relationships/externalLink" Target="externalLinks/externalLink5.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4.xml"/><Relationship Id="rId11" Type="http://schemas.openxmlformats.org/officeDocument/2006/relationships/theme" Target="theme/theme1.xml"/><Relationship Id="rId5" Type="http://schemas.openxmlformats.org/officeDocument/2006/relationships/externalLink" Target="externalLinks/externalLink3.xml"/><Relationship Id="rId10" Type="http://schemas.openxmlformats.org/officeDocument/2006/relationships/externalLink" Target="externalLinks/externalLink8.xml"/><Relationship Id="rId4" Type="http://schemas.openxmlformats.org/officeDocument/2006/relationships/externalLink" Target="externalLinks/externalLink2.xml"/><Relationship Id="rId9" Type="http://schemas.openxmlformats.org/officeDocument/2006/relationships/externalLink" Target="externalLinks/externalLink7.xml"/><Relationship Id="rId14"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oneCellAnchor>
    <xdr:from>
      <xdr:col>8</xdr:col>
      <xdr:colOff>0</xdr:colOff>
      <xdr:row>2</xdr:row>
      <xdr:rowOff>0</xdr:rowOff>
    </xdr:from>
    <xdr:ext cx="184730" cy="374141"/>
    <xdr:sp macro="" textlink="">
      <xdr:nvSpPr>
        <xdr:cNvPr id="46" name="Rectangle 45"/>
        <xdr:cNvSpPr/>
      </xdr:nvSpPr>
      <xdr:spPr>
        <a:xfrm>
          <a:off x="10172700" y="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xdr:row>
      <xdr:rowOff>0</xdr:rowOff>
    </xdr:from>
    <xdr:ext cx="184730" cy="374141"/>
    <xdr:sp macro="" textlink="">
      <xdr:nvSpPr>
        <xdr:cNvPr id="47" name="Rectangle 46"/>
        <xdr:cNvSpPr/>
      </xdr:nvSpPr>
      <xdr:spPr>
        <a:xfrm>
          <a:off x="10172700" y="5048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xdr:row>
      <xdr:rowOff>0</xdr:rowOff>
    </xdr:from>
    <xdr:ext cx="184730" cy="374141"/>
    <xdr:sp macro="" textlink="">
      <xdr:nvSpPr>
        <xdr:cNvPr id="48" name="Rectangle 47"/>
        <xdr:cNvSpPr/>
      </xdr:nvSpPr>
      <xdr:spPr>
        <a:xfrm>
          <a:off x="10172700" y="8001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5</xdr:row>
      <xdr:rowOff>0</xdr:rowOff>
    </xdr:from>
    <xdr:ext cx="184730" cy="374141"/>
    <xdr:sp macro="" textlink="">
      <xdr:nvSpPr>
        <xdr:cNvPr id="49" name="Rectangle 48"/>
        <xdr:cNvSpPr/>
      </xdr:nvSpPr>
      <xdr:spPr>
        <a:xfrm>
          <a:off x="10172700" y="9906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6</xdr:row>
      <xdr:rowOff>0</xdr:rowOff>
    </xdr:from>
    <xdr:ext cx="184730" cy="374141"/>
    <xdr:sp macro="" textlink="">
      <xdr:nvSpPr>
        <xdr:cNvPr id="50" name="Rectangle 49"/>
        <xdr:cNvSpPr/>
      </xdr:nvSpPr>
      <xdr:spPr>
        <a:xfrm>
          <a:off x="10172700" y="11811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7</xdr:row>
      <xdr:rowOff>0</xdr:rowOff>
    </xdr:from>
    <xdr:ext cx="184730" cy="374141"/>
    <xdr:sp macro="" textlink="">
      <xdr:nvSpPr>
        <xdr:cNvPr id="51" name="Rectangle 50"/>
        <xdr:cNvSpPr/>
      </xdr:nvSpPr>
      <xdr:spPr>
        <a:xfrm>
          <a:off x="10172700" y="13716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8</xdr:row>
      <xdr:rowOff>0</xdr:rowOff>
    </xdr:from>
    <xdr:ext cx="184730" cy="374141"/>
    <xdr:sp macro="" textlink="">
      <xdr:nvSpPr>
        <xdr:cNvPr id="52" name="Rectangle 51"/>
        <xdr:cNvSpPr/>
      </xdr:nvSpPr>
      <xdr:spPr>
        <a:xfrm>
          <a:off x="10172700" y="15621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9</xdr:row>
      <xdr:rowOff>0</xdr:rowOff>
    </xdr:from>
    <xdr:ext cx="184730" cy="374141"/>
    <xdr:sp macro="" textlink="">
      <xdr:nvSpPr>
        <xdr:cNvPr id="53" name="Rectangle 52"/>
        <xdr:cNvSpPr/>
      </xdr:nvSpPr>
      <xdr:spPr>
        <a:xfrm>
          <a:off x="10172700" y="17526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10</xdr:row>
      <xdr:rowOff>0</xdr:rowOff>
    </xdr:from>
    <xdr:ext cx="184730" cy="374141"/>
    <xdr:sp macro="" textlink="">
      <xdr:nvSpPr>
        <xdr:cNvPr id="54" name="Rectangle 53"/>
        <xdr:cNvSpPr/>
      </xdr:nvSpPr>
      <xdr:spPr>
        <a:xfrm>
          <a:off x="10172700" y="19431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7</xdr:col>
      <xdr:colOff>1649105</xdr:colOff>
      <xdr:row>11</xdr:row>
      <xdr:rowOff>0</xdr:rowOff>
    </xdr:from>
    <xdr:ext cx="184730" cy="374141"/>
    <xdr:sp macro="" textlink="">
      <xdr:nvSpPr>
        <xdr:cNvPr id="55" name="Rectangle 54"/>
        <xdr:cNvSpPr/>
      </xdr:nvSpPr>
      <xdr:spPr>
        <a:xfrm>
          <a:off x="13534030" y="210403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12</xdr:row>
      <xdr:rowOff>0</xdr:rowOff>
    </xdr:from>
    <xdr:ext cx="184730" cy="374141"/>
    <xdr:sp macro="" textlink="">
      <xdr:nvSpPr>
        <xdr:cNvPr id="56" name="Rectangle 55"/>
        <xdr:cNvSpPr/>
      </xdr:nvSpPr>
      <xdr:spPr>
        <a:xfrm>
          <a:off x="10172700" y="24955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13</xdr:row>
      <xdr:rowOff>0</xdr:rowOff>
    </xdr:from>
    <xdr:ext cx="184730" cy="374141"/>
    <xdr:sp macro="" textlink="">
      <xdr:nvSpPr>
        <xdr:cNvPr id="57" name="Rectangle 56"/>
        <xdr:cNvSpPr/>
      </xdr:nvSpPr>
      <xdr:spPr>
        <a:xfrm>
          <a:off x="10172700" y="269557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14</xdr:row>
      <xdr:rowOff>0</xdr:rowOff>
    </xdr:from>
    <xdr:ext cx="184730" cy="374141"/>
    <xdr:sp macro="" textlink="">
      <xdr:nvSpPr>
        <xdr:cNvPr id="58" name="Rectangle 57"/>
        <xdr:cNvSpPr/>
      </xdr:nvSpPr>
      <xdr:spPr>
        <a:xfrm>
          <a:off x="10172700" y="28956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16</xdr:row>
      <xdr:rowOff>0</xdr:rowOff>
    </xdr:from>
    <xdr:ext cx="184730" cy="374141"/>
    <xdr:sp macro="" textlink="">
      <xdr:nvSpPr>
        <xdr:cNvPr id="59" name="Rectangle 58"/>
        <xdr:cNvSpPr/>
      </xdr:nvSpPr>
      <xdr:spPr>
        <a:xfrm>
          <a:off x="10172700" y="35147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5</xdr:col>
      <xdr:colOff>1488282</xdr:colOff>
      <xdr:row>15</xdr:row>
      <xdr:rowOff>285750</xdr:rowOff>
    </xdr:from>
    <xdr:ext cx="184730" cy="374141"/>
    <xdr:sp macro="" textlink="">
      <xdr:nvSpPr>
        <xdr:cNvPr id="60" name="Rectangle 59"/>
        <xdr:cNvSpPr/>
      </xdr:nvSpPr>
      <xdr:spPr>
        <a:xfrm>
          <a:off x="9965532" y="3369469"/>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18</xdr:row>
      <xdr:rowOff>0</xdr:rowOff>
    </xdr:from>
    <xdr:ext cx="184730" cy="374141"/>
    <xdr:sp macro="" textlink="">
      <xdr:nvSpPr>
        <xdr:cNvPr id="61" name="Rectangle 60"/>
        <xdr:cNvSpPr/>
      </xdr:nvSpPr>
      <xdr:spPr>
        <a:xfrm>
          <a:off x="10172700" y="41338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19</xdr:row>
      <xdr:rowOff>0</xdr:rowOff>
    </xdr:from>
    <xdr:ext cx="184730" cy="374141"/>
    <xdr:sp macro="" textlink="">
      <xdr:nvSpPr>
        <xdr:cNvPr id="62" name="Rectangle 61"/>
        <xdr:cNvSpPr/>
      </xdr:nvSpPr>
      <xdr:spPr>
        <a:xfrm>
          <a:off x="10172700" y="4457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20</xdr:row>
      <xdr:rowOff>0</xdr:rowOff>
    </xdr:from>
    <xdr:ext cx="184730" cy="374141"/>
    <xdr:sp macro="" textlink="">
      <xdr:nvSpPr>
        <xdr:cNvPr id="63" name="Rectangle 62"/>
        <xdr:cNvSpPr/>
      </xdr:nvSpPr>
      <xdr:spPr>
        <a:xfrm>
          <a:off x="10172700" y="4648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21</xdr:row>
      <xdr:rowOff>0</xdr:rowOff>
    </xdr:from>
    <xdr:ext cx="184730" cy="374141"/>
    <xdr:sp macro="" textlink="">
      <xdr:nvSpPr>
        <xdr:cNvPr id="64" name="Rectangle 63"/>
        <xdr:cNvSpPr/>
      </xdr:nvSpPr>
      <xdr:spPr>
        <a:xfrm>
          <a:off x="10172700" y="4838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22</xdr:row>
      <xdr:rowOff>0</xdr:rowOff>
    </xdr:from>
    <xdr:ext cx="184730" cy="374141"/>
    <xdr:sp macro="" textlink="">
      <xdr:nvSpPr>
        <xdr:cNvPr id="65" name="Rectangle 64"/>
        <xdr:cNvSpPr/>
      </xdr:nvSpPr>
      <xdr:spPr>
        <a:xfrm>
          <a:off x="10172700" y="5029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23</xdr:row>
      <xdr:rowOff>0</xdr:rowOff>
    </xdr:from>
    <xdr:ext cx="184730" cy="374141"/>
    <xdr:sp macro="" textlink="">
      <xdr:nvSpPr>
        <xdr:cNvPr id="66" name="Rectangle 65"/>
        <xdr:cNvSpPr/>
      </xdr:nvSpPr>
      <xdr:spPr>
        <a:xfrm>
          <a:off x="10172700" y="5219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24</xdr:row>
      <xdr:rowOff>0</xdr:rowOff>
    </xdr:from>
    <xdr:ext cx="184730" cy="374141"/>
    <xdr:sp macro="" textlink="">
      <xdr:nvSpPr>
        <xdr:cNvPr id="67" name="Rectangle 66"/>
        <xdr:cNvSpPr/>
      </xdr:nvSpPr>
      <xdr:spPr>
        <a:xfrm>
          <a:off x="10172700" y="5410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25</xdr:row>
      <xdr:rowOff>0</xdr:rowOff>
    </xdr:from>
    <xdr:ext cx="184730" cy="374141"/>
    <xdr:sp macro="" textlink="">
      <xdr:nvSpPr>
        <xdr:cNvPr id="68" name="Rectangle 67"/>
        <xdr:cNvSpPr/>
      </xdr:nvSpPr>
      <xdr:spPr>
        <a:xfrm>
          <a:off x="10172700" y="5600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26</xdr:row>
      <xdr:rowOff>0</xdr:rowOff>
    </xdr:from>
    <xdr:ext cx="184730" cy="374141"/>
    <xdr:sp macro="" textlink="">
      <xdr:nvSpPr>
        <xdr:cNvPr id="69" name="Rectangle 68"/>
        <xdr:cNvSpPr/>
      </xdr:nvSpPr>
      <xdr:spPr>
        <a:xfrm>
          <a:off x="10172700" y="5791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26</xdr:row>
      <xdr:rowOff>0</xdr:rowOff>
    </xdr:from>
    <xdr:ext cx="184730" cy="374141"/>
    <xdr:sp macro="" textlink="">
      <xdr:nvSpPr>
        <xdr:cNvPr id="70" name="Rectangle 69"/>
        <xdr:cNvSpPr/>
      </xdr:nvSpPr>
      <xdr:spPr>
        <a:xfrm>
          <a:off x="10172700" y="5981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27</xdr:row>
      <xdr:rowOff>0</xdr:rowOff>
    </xdr:from>
    <xdr:ext cx="184730" cy="374141"/>
    <xdr:sp macro="" textlink="">
      <xdr:nvSpPr>
        <xdr:cNvPr id="71" name="Rectangle 70"/>
        <xdr:cNvSpPr/>
      </xdr:nvSpPr>
      <xdr:spPr>
        <a:xfrm>
          <a:off x="10172700" y="6172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28</xdr:row>
      <xdr:rowOff>0</xdr:rowOff>
    </xdr:from>
    <xdr:ext cx="184730" cy="374141"/>
    <xdr:sp macro="" textlink="">
      <xdr:nvSpPr>
        <xdr:cNvPr id="72" name="Rectangle 71"/>
        <xdr:cNvSpPr/>
      </xdr:nvSpPr>
      <xdr:spPr>
        <a:xfrm>
          <a:off x="10172700" y="6362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28</xdr:row>
      <xdr:rowOff>0</xdr:rowOff>
    </xdr:from>
    <xdr:ext cx="184730" cy="374141"/>
    <xdr:sp macro="" textlink="">
      <xdr:nvSpPr>
        <xdr:cNvPr id="73" name="Rectangle 72"/>
        <xdr:cNvSpPr/>
      </xdr:nvSpPr>
      <xdr:spPr>
        <a:xfrm>
          <a:off x="10172700" y="6553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29</xdr:row>
      <xdr:rowOff>0</xdr:rowOff>
    </xdr:from>
    <xdr:ext cx="184730" cy="374141"/>
    <xdr:sp macro="" textlink="">
      <xdr:nvSpPr>
        <xdr:cNvPr id="74" name="Rectangle 73"/>
        <xdr:cNvSpPr/>
      </xdr:nvSpPr>
      <xdr:spPr>
        <a:xfrm>
          <a:off x="10172700" y="6743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30</xdr:row>
      <xdr:rowOff>0</xdr:rowOff>
    </xdr:from>
    <xdr:ext cx="184730" cy="374141"/>
    <xdr:sp macro="" textlink="">
      <xdr:nvSpPr>
        <xdr:cNvPr id="75" name="Rectangle 74"/>
        <xdr:cNvSpPr/>
      </xdr:nvSpPr>
      <xdr:spPr>
        <a:xfrm>
          <a:off x="10172700" y="6934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32</xdr:row>
      <xdr:rowOff>0</xdr:rowOff>
    </xdr:from>
    <xdr:ext cx="184730" cy="374141"/>
    <xdr:sp macro="" textlink="">
      <xdr:nvSpPr>
        <xdr:cNvPr id="76" name="Rectangle 75"/>
        <xdr:cNvSpPr/>
      </xdr:nvSpPr>
      <xdr:spPr>
        <a:xfrm>
          <a:off x="10172700" y="71342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33</xdr:row>
      <xdr:rowOff>0</xdr:rowOff>
    </xdr:from>
    <xdr:ext cx="184730" cy="374141"/>
    <xdr:sp macro="" textlink="">
      <xdr:nvSpPr>
        <xdr:cNvPr id="77" name="Rectangle 76"/>
        <xdr:cNvSpPr/>
      </xdr:nvSpPr>
      <xdr:spPr>
        <a:xfrm>
          <a:off x="10172700" y="74295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36</xdr:row>
      <xdr:rowOff>0</xdr:rowOff>
    </xdr:from>
    <xdr:ext cx="184730" cy="374141"/>
    <xdr:sp macro="" textlink="">
      <xdr:nvSpPr>
        <xdr:cNvPr id="78" name="Rectangle 77"/>
        <xdr:cNvSpPr/>
      </xdr:nvSpPr>
      <xdr:spPr>
        <a:xfrm>
          <a:off x="10172700" y="82010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37</xdr:row>
      <xdr:rowOff>0</xdr:rowOff>
    </xdr:from>
    <xdr:ext cx="184730" cy="374141"/>
    <xdr:sp macro="" textlink="">
      <xdr:nvSpPr>
        <xdr:cNvPr id="79" name="Rectangle 78"/>
        <xdr:cNvSpPr/>
      </xdr:nvSpPr>
      <xdr:spPr>
        <a:xfrm>
          <a:off x="10172700" y="8458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38</xdr:row>
      <xdr:rowOff>0</xdr:rowOff>
    </xdr:from>
    <xdr:ext cx="184730" cy="374141"/>
    <xdr:sp macro="" textlink="">
      <xdr:nvSpPr>
        <xdr:cNvPr id="80" name="Rectangle 79"/>
        <xdr:cNvSpPr/>
      </xdr:nvSpPr>
      <xdr:spPr>
        <a:xfrm>
          <a:off x="10172700" y="8648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39</xdr:row>
      <xdr:rowOff>0</xdr:rowOff>
    </xdr:from>
    <xdr:ext cx="184730" cy="374141"/>
    <xdr:sp macro="" textlink="">
      <xdr:nvSpPr>
        <xdr:cNvPr id="81" name="Rectangle 80"/>
        <xdr:cNvSpPr/>
      </xdr:nvSpPr>
      <xdr:spPr>
        <a:xfrm>
          <a:off x="10172700" y="917257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40</xdr:row>
      <xdr:rowOff>0</xdr:rowOff>
    </xdr:from>
    <xdr:ext cx="184730" cy="374141"/>
    <xdr:sp macro="" textlink="">
      <xdr:nvSpPr>
        <xdr:cNvPr id="82" name="Rectangle 81"/>
        <xdr:cNvSpPr/>
      </xdr:nvSpPr>
      <xdr:spPr>
        <a:xfrm>
          <a:off x="10172700" y="101917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41</xdr:row>
      <xdr:rowOff>178593</xdr:rowOff>
    </xdr:from>
    <xdr:ext cx="184730" cy="374141"/>
    <xdr:sp macro="" textlink="">
      <xdr:nvSpPr>
        <xdr:cNvPr id="83" name="Rectangle 82"/>
        <xdr:cNvSpPr/>
      </xdr:nvSpPr>
      <xdr:spPr>
        <a:xfrm>
          <a:off x="10751344" y="1216818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43</xdr:row>
      <xdr:rowOff>0</xdr:rowOff>
    </xdr:from>
    <xdr:ext cx="184730" cy="374141"/>
    <xdr:sp macro="" textlink="">
      <xdr:nvSpPr>
        <xdr:cNvPr id="84" name="Rectangle 83"/>
        <xdr:cNvSpPr/>
      </xdr:nvSpPr>
      <xdr:spPr>
        <a:xfrm>
          <a:off x="10668001" y="1368028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43</xdr:row>
      <xdr:rowOff>0</xdr:rowOff>
    </xdr:from>
    <xdr:ext cx="184730" cy="374141"/>
    <xdr:sp macro="" textlink="">
      <xdr:nvSpPr>
        <xdr:cNvPr id="85" name="Rectangle 84"/>
        <xdr:cNvSpPr/>
      </xdr:nvSpPr>
      <xdr:spPr>
        <a:xfrm>
          <a:off x="10172700" y="110585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43</xdr:row>
      <xdr:rowOff>0</xdr:rowOff>
    </xdr:from>
    <xdr:ext cx="184730" cy="374141"/>
    <xdr:sp macro="" textlink="">
      <xdr:nvSpPr>
        <xdr:cNvPr id="86" name="Rectangle 85"/>
        <xdr:cNvSpPr/>
      </xdr:nvSpPr>
      <xdr:spPr>
        <a:xfrm>
          <a:off x="10172700" y="112490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43</xdr:row>
      <xdr:rowOff>0</xdr:rowOff>
    </xdr:from>
    <xdr:ext cx="184730" cy="374141"/>
    <xdr:sp macro="" textlink="">
      <xdr:nvSpPr>
        <xdr:cNvPr id="87" name="Rectangle 86"/>
        <xdr:cNvSpPr/>
      </xdr:nvSpPr>
      <xdr:spPr>
        <a:xfrm>
          <a:off x="10172700" y="114395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43</xdr:row>
      <xdr:rowOff>0</xdr:rowOff>
    </xdr:from>
    <xdr:ext cx="184730" cy="374141"/>
    <xdr:sp macro="" textlink="">
      <xdr:nvSpPr>
        <xdr:cNvPr id="88" name="Rectangle 87"/>
        <xdr:cNvSpPr/>
      </xdr:nvSpPr>
      <xdr:spPr>
        <a:xfrm>
          <a:off x="10172700" y="116300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43</xdr:row>
      <xdr:rowOff>0</xdr:rowOff>
    </xdr:from>
    <xdr:ext cx="184730" cy="374141"/>
    <xdr:sp macro="" textlink="">
      <xdr:nvSpPr>
        <xdr:cNvPr id="89" name="Rectangle 88"/>
        <xdr:cNvSpPr/>
      </xdr:nvSpPr>
      <xdr:spPr>
        <a:xfrm>
          <a:off x="10172700" y="118205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20</xdr:row>
      <xdr:rowOff>0</xdr:rowOff>
    </xdr:from>
    <xdr:ext cx="184730" cy="374141"/>
    <xdr:sp macro="" textlink="">
      <xdr:nvSpPr>
        <xdr:cNvPr id="90" name="Rectangle 89"/>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21</xdr:row>
      <xdr:rowOff>0</xdr:rowOff>
    </xdr:from>
    <xdr:ext cx="184730" cy="374141"/>
    <xdr:sp macro="" textlink="">
      <xdr:nvSpPr>
        <xdr:cNvPr id="91" name="Rectangle 90"/>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21</xdr:row>
      <xdr:rowOff>0</xdr:rowOff>
    </xdr:from>
    <xdr:ext cx="184730" cy="374141"/>
    <xdr:sp macro="" textlink="">
      <xdr:nvSpPr>
        <xdr:cNvPr id="92" name="Rectangle 91"/>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22</xdr:row>
      <xdr:rowOff>0</xdr:rowOff>
    </xdr:from>
    <xdr:ext cx="184730" cy="374141"/>
    <xdr:sp macro="" textlink="">
      <xdr:nvSpPr>
        <xdr:cNvPr id="93" name="Rectangle 92"/>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22</xdr:row>
      <xdr:rowOff>0</xdr:rowOff>
    </xdr:from>
    <xdr:ext cx="184730" cy="374141"/>
    <xdr:sp macro="" textlink="">
      <xdr:nvSpPr>
        <xdr:cNvPr id="94" name="Rectangle 93"/>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22</xdr:row>
      <xdr:rowOff>0</xdr:rowOff>
    </xdr:from>
    <xdr:ext cx="184730" cy="374141"/>
    <xdr:sp macro="" textlink="">
      <xdr:nvSpPr>
        <xdr:cNvPr id="95" name="Rectangle 94"/>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23</xdr:row>
      <xdr:rowOff>0</xdr:rowOff>
    </xdr:from>
    <xdr:ext cx="184730" cy="374141"/>
    <xdr:sp macro="" textlink="">
      <xdr:nvSpPr>
        <xdr:cNvPr id="96" name="Rectangle 95"/>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23</xdr:row>
      <xdr:rowOff>0</xdr:rowOff>
    </xdr:from>
    <xdr:ext cx="184730" cy="374141"/>
    <xdr:sp macro="" textlink="">
      <xdr:nvSpPr>
        <xdr:cNvPr id="97" name="Rectangle 96"/>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23</xdr:row>
      <xdr:rowOff>0</xdr:rowOff>
    </xdr:from>
    <xdr:ext cx="184730" cy="374141"/>
    <xdr:sp macro="" textlink="">
      <xdr:nvSpPr>
        <xdr:cNvPr id="98" name="Rectangle 97"/>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24</xdr:row>
      <xdr:rowOff>0</xdr:rowOff>
    </xdr:from>
    <xdr:ext cx="184730" cy="374141"/>
    <xdr:sp macro="" textlink="">
      <xdr:nvSpPr>
        <xdr:cNvPr id="99" name="Rectangle 98"/>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24</xdr:row>
      <xdr:rowOff>0</xdr:rowOff>
    </xdr:from>
    <xdr:ext cx="184730" cy="374141"/>
    <xdr:sp macro="" textlink="">
      <xdr:nvSpPr>
        <xdr:cNvPr id="100" name="Rectangle 99"/>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24</xdr:row>
      <xdr:rowOff>0</xdr:rowOff>
    </xdr:from>
    <xdr:ext cx="184730" cy="374141"/>
    <xdr:sp macro="" textlink="">
      <xdr:nvSpPr>
        <xdr:cNvPr id="101" name="Rectangle 100"/>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25</xdr:row>
      <xdr:rowOff>0</xdr:rowOff>
    </xdr:from>
    <xdr:ext cx="184730" cy="374141"/>
    <xdr:sp macro="" textlink="">
      <xdr:nvSpPr>
        <xdr:cNvPr id="102" name="Rectangle 101"/>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25</xdr:row>
      <xdr:rowOff>0</xdr:rowOff>
    </xdr:from>
    <xdr:ext cx="184730" cy="374141"/>
    <xdr:sp macro="" textlink="">
      <xdr:nvSpPr>
        <xdr:cNvPr id="103" name="Rectangle 102"/>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25</xdr:row>
      <xdr:rowOff>0</xdr:rowOff>
    </xdr:from>
    <xdr:ext cx="184730" cy="374141"/>
    <xdr:sp macro="" textlink="">
      <xdr:nvSpPr>
        <xdr:cNvPr id="104" name="Rectangle 103"/>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26</xdr:row>
      <xdr:rowOff>0</xdr:rowOff>
    </xdr:from>
    <xdr:ext cx="184730" cy="374141"/>
    <xdr:sp macro="" textlink="">
      <xdr:nvSpPr>
        <xdr:cNvPr id="105" name="Rectangle 104"/>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26</xdr:row>
      <xdr:rowOff>0</xdr:rowOff>
    </xdr:from>
    <xdr:ext cx="184730" cy="374141"/>
    <xdr:sp macro="" textlink="">
      <xdr:nvSpPr>
        <xdr:cNvPr id="106" name="Rectangle 105"/>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26</xdr:row>
      <xdr:rowOff>0</xdr:rowOff>
    </xdr:from>
    <xdr:ext cx="184730" cy="374141"/>
    <xdr:sp macro="" textlink="">
      <xdr:nvSpPr>
        <xdr:cNvPr id="107" name="Rectangle 106"/>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26</xdr:row>
      <xdr:rowOff>0</xdr:rowOff>
    </xdr:from>
    <xdr:ext cx="184730" cy="374141"/>
    <xdr:sp macro="" textlink="">
      <xdr:nvSpPr>
        <xdr:cNvPr id="108" name="Rectangle 107"/>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26</xdr:row>
      <xdr:rowOff>0</xdr:rowOff>
    </xdr:from>
    <xdr:ext cx="184730" cy="374141"/>
    <xdr:sp macro="" textlink="">
      <xdr:nvSpPr>
        <xdr:cNvPr id="109" name="Rectangle 108"/>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26</xdr:row>
      <xdr:rowOff>0</xdr:rowOff>
    </xdr:from>
    <xdr:ext cx="184730" cy="374141"/>
    <xdr:sp macro="" textlink="">
      <xdr:nvSpPr>
        <xdr:cNvPr id="110" name="Rectangle 109"/>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27</xdr:row>
      <xdr:rowOff>0</xdr:rowOff>
    </xdr:from>
    <xdr:ext cx="184730" cy="374141"/>
    <xdr:sp macro="" textlink="">
      <xdr:nvSpPr>
        <xdr:cNvPr id="111" name="Rectangle 110"/>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27</xdr:row>
      <xdr:rowOff>0</xdr:rowOff>
    </xdr:from>
    <xdr:ext cx="184730" cy="374141"/>
    <xdr:sp macro="" textlink="">
      <xdr:nvSpPr>
        <xdr:cNvPr id="112" name="Rectangle 111"/>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27</xdr:row>
      <xdr:rowOff>0</xdr:rowOff>
    </xdr:from>
    <xdr:ext cx="184730" cy="374141"/>
    <xdr:sp macro="" textlink="">
      <xdr:nvSpPr>
        <xdr:cNvPr id="113" name="Rectangle 112"/>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28</xdr:row>
      <xdr:rowOff>0</xdr:rowOff>
    </xdr:from>
    <xdr:ext cx="184730" cy="374141"/>
    <xdr:sp macro="" textlink="">
      <xdr:nvSpPr>
        <xdr:cNvPr id="114" name="Rectangle 113"/>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28</xdr:row>
      <xdr:rowOff>0</xdr:rowOff>
    </xdr:from>
    <xdr:ext cx="184730" cy="374141"/>
    <xdr:sp macro="" textlink="">
      <xdr:nvSpPr>
        <xdr:cNvPr id="115" name="Rectangle 114"/>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28</xdr:row>
      <xdr:rowOff>0</xdr:rowOff>
    </xdr:from>
    <xdr:ext cx="184730" cy="374141"/>
    <xdr:sp macro="" textlink="">
      <xdr:nvSpPr>
        <xdr:cNvPr id="116" name="Rectangle 115"/>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28</xdr:row>
      <xdr:rowOff>0</xdr:rowOff>
    </xdr:from>
    <xdr:ext cx="184730" cy="374141"/>
    <xdr:sp macro="" textlink="">
      <xdr:nvSpPr>
        <xdr:cNvPr id="117" name="Rectangle 116"/>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28</xdr:row>
      <xdr:rowOff>0</xdr:rowOff>
    </xdr:from>
    <xdr:ext cx="184730" cy="374141"/>
    <xdr:sp macro="" textlink="">
      <xdr:nvSpPr>
        <xdr:cNvPr id="118" name="Rectangle 117"/>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28</xdr:row>
      <xdr:rowOff>0</xdr:rowOff>
    </xdr:from>
    <xdr:ext cx="184730" cy="374141"/>
    <xdr:sp macro="" textlink="">
      <xdr:nvSpPr>
        <xdr:cNvPr id="119" name="Rectangle 118"/>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29</xdr:row>
      <xdr:rowOff>0</xdr:rowOff>
    </xdr:from>
    <xdr:ext cx="184730" cy="374141"/>
    <xdr:sp macro="" textlink="">
      <xdr:nvSpPr>
        <xdr:cNvPr id="120" name="Rectangle 119"/>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29</xdr:row>
      <xdr:rowOff>0</xdr:rowOff>
    </xdr:from>
    <xdr:ext cx="184730" cy="374141"/>
    <xdr:sp macro="" textlink="">
      <xdr:nvSpPr>
        <xdr:cNvPr id="121" name="Rectangle 120"/>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29</xdr:row>
      <xdr:rowOff>0</xdr:rowOff>
    </xdr:from>
    <xdr:ext cx="184730" cy="374141"/>
    <xdr:sp macro="" textlink="">
      <xdr:nvSpPr>
        <xdr:cNvPr id="122" name="Rectangle 121"/>
        <xdr:cNvSpPr/>
      </xdr:nvSpPr>
      <xdr:spPr>
        <a:xfrm>
          <a:off x="10167938" y="44529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30</xdr:row>
      <xdr:rowOff>0</xdr:rowOff>
    </xdr:from>
    <xdr:ext cx="184730" cy="374141"/>
    <xdr:sp macro="" textlink="">
      <xdr:nvSpPr>
        <xdr:cNvPr id="123" name="Rectangle 122"/>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30</xdr:row>
      <xdr:rowOff>0</xdr:rowOff>
    </xdr:from>
    <xdr:ext cx="184730" cy="374141"/>
    <xdr:sp macro="" textlink="">
      <xdr:nvSpPr>
        <xdr:cNvPr id="124" name="Rectangle 123"/>
        <xdr:cNvSpPr/>
      </xdr:nvSpPr>
      <xdr:spPr>
        <a:xfrm>
          <a:off x="10167938" y="464343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39</xdr:row>
      <xdr:rowOff>0</xdr:rowOff>
    </xdr:from>
    <xdr:ext cx="184730" cy="374141"/>
    <xdr:sp macro="" textlink="">
      <xdr:nvSpPr>
        <xdr:cNvPr id="126" name="Rectangle 125"/>
        <xdr:cNvSpPr/>
      </xdr:nvSpPr>
      <xdr:spPr>
        <a:xfrm>
          <a:off x="10167938" y="1058465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16</xdr:row>
      <xdr:rowOff>0</xdr:rowOff>
    </xdr:from>
    <xdr:ext cx="184730" cy="374141"/>
    <xdr:sp macro="" textlink="">
      <xdr:nvSpPr>
        <xdr:cNvPr id="127" name="Rectangle 126"/>
        <xdr:cNvSpPr/>
      </xdr:nvSpPr>
      <xdr:spPr>
        <a:xfrm>
          <a:off x="10167938" y="351234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16</xdr:row>
      <xdr:rowOff>0</xdr:rowOff>
    </xdr:from>
    <xdr:ext cx="184730" cy="374141"/>
    <xdr:sp macro="" textlink="">
      <xdr:nvSpPr>
        <xdr:cNvPr id="128" name="Rectangle 127"/>
        <xdr:cNvSpPr/>
      </xdr:nvSpPr>
      <xdr:spPr>
        <a:xfrm>
          <a:off x="10167938" y="351234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32</xdr:row>
      <xdr:rowOff>0</xdr:rowOff>
    </xdr:from>
    <xdr:ext cx="184730" cy="374141"/>
    <xdr:sp macro="" textlink="">
      <xdr:nvSpPr>
        <xdr:cNvPr id="129" name="Rectangle 128"/>
        <xdr:cNvSpPr/>
      </xdr:nvSpPr>
      <xdr:spPr>
        <a:xfrm>
          <a:off x="10167938" y="854868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32</xdr:row>
      <xdr:rowOff>0</xdr:rowOff>
    </xdr:from>
    <xdr:ext cx="184730" cy="374141"/>
    <xdr:sp macro="" textlink="">
      <xdr:nvSpPr>
        <xdr:cNvPr id="130" name="Rectangle 129"/>
        <xdr:cNvSpPr/>
      </xdr:nvSpPr>
      <xdr:spPr>
        <a:xfrm>
          <a:off x="10167938" y="854868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40</xdr:row>
      <xdr:rowOff>0</xdr:rowOff>
    </xdr:from>
    <xdr:ext cx="184730" cy="374141"/>
    <xdr:sp macro="" textlink="">
      <xdr:nvSpPr>
        <xdr:cNvPr id="131" name="Rectangle 130"/>
        <xdr:cNvSpPr/>
      </xdr:nvSpPr>
      <xdr:spPr>
        <a:xfrm>
          <a:off x="10167938" y="1172765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8</xdr:col>
      <xdr:colOff>0</xdr:colOff>
      <xdr:row>40</xdr:row>
      <xdr:rowOff>0</xdr:rowOff>
    </xdr:from>
    <xdr:ext cx="184730" cy="374141"/>
    <xdr:sp macro="" textlink="">
      <xdr:nvSpPr>
        <xdr:cNvPr id="132" name="Rectangle 131"/>
        <xdr:cNvSpPr/>
      </xdr:nvSpPr>
      <xdr:spPr>
        <a:xfrm>
          <a:off x="10167938" y="1172765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7</xdr:col>
      <xdr:colOff>1649105</xdr:colOff>
      <xdr:row>11</xdr:row>
      <xdr:rowOff>0</xdr:rowOff>
    </xdr:from>
    <xdr:ext cx="184730" cy="374141"/>
    <xdr:sp macro="" textlink="">
      <xdr:nvSpPr>
        <xdr:cNvPr id="134" name="Rectangle 133"/>
        <xdr:cNvSpPr/>
      </xdr:nvSpPr>
      <xdr:spPr>
        <a:xfrm>
          <a:off x="13507730" y="26098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9</xdr:col>
      <xdr:colOff>1649105</xdr:colOff>
      <xdr:row>11</xdr:row>
      <xdr:rowOff>0</xdr:rowOff>
    </xdr:from>
    <xdr:ext cx="184730" cy="374141"/>
    <xdr:sp macro="" textlink="">
      <xdr:nvSpPr>
        <xdr:cNvPr id="135" name="Rectangle 134"/>
        <xdr:cNvSpPr/>
      </xdr:nvSpPr>
      <xdr:spPr>
        <a:xfrm>
          <a:off x="16879580" y="26098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xdr:row>
      <xdr:rowOff>0</xdr:rowOff>
    </xdr:from>
    <xdr:ext cx="184730" cy="374141"/>
    <xdr:sp macro="" textlink="">
      <xdr:nvSpPr>
        <xdr:cNvPr id="221" name="Rectangle 220"/>
        <xdr:cNvSpPr/>
      </xdr:nvSpPr>
      <xdr:spPr>
        <a:xfrm>
          <a:off x="13576679" y="54022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xdr:row>
      <xdr:rowOff>0</xdr:rowOff>
    </xdr:from>
    <xdr:ext cx="184730" cy="374141"/>
    <xdr:sp macro="" textlink="">
      <xdr:nvSpPr>
        <xdr:cNvPr id="222" name="Rectangle 221"/>
        <xdr:cNvSpPr/>
      </xdr:nvSpPr>
      <xdr:spPr>
        <a:xfrm>
          <a:off x="13576679" y="105201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xdr:row>
      <xdr:rowOff>0</xdr:rowOff>
    </xdr:from>
    <xdr:ext cx="184730" cy="374141"/>
    <xdr:sp macro="" textlink="">
      <xdr:nvSpPr>
        <xdr:cNvPr id="223" name="Rectangle 222"/>
        <xdr:cNvSpPr/>
      </xdr:nvSpPr>
      <xdr:spPr>
        <a:xfrm>
          <a:off x="13576679" y="135056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5</xdr:row>
      <xdr:rowOff>0</xdr:rowOff>
    </xdr:from>
    <xdr:ext cx="184730" cy="374141"/>
    <xdr:sp macro="" textlink="">
      <xdr:nvSpPr>
        <xdr:cNvPr id="224" name="Rectangle 223"/>
        <xdr:cNvSpPr/>
      </xdr:nvSpPr>
      <xdr:spPr>
        <a:xfrm>
          <a:off x="13576679" y="1535373"/>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6</xdr:row>
      <xdr:rowOff>0</xdr:rowOff>
    </xdr:from>
    <xdr:ext cx="184730" cy="374141"/>
    <xdr:sp macro="" textlink="">
      <xdr:nvSpPr>
        <xdr:cNvPr id="225" name="Rectangle 224"/>
        <xdr:cNvSpPr/>
      </xdr:nvSpPr>
      <xdr:spPr>
        <a:xfrm>
          <a:off x="13576679" y="172018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7</xdr:row>
      <xdr:rowOff>0</xdr:rowOff>
    </xdr:from>
    <xdr:ext cx="184730" cy="374141"/>
    <xdr:sp macro="" textlink="">
      <xdr:nvSpPr>
        <xdr:cNvPr id="226" name="Rectangle 225"/>
        <xdr:cNvSpPr/>
      </xdr:nvSpPr>
      <xdr:spPr>
        <a:xfrm>
          <a:off x="13576679" y="19050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8</xdr:row>
      <xdr:rowOff>0</xdr:rowOff>
    </xdr:from>
    <xdr:ext cx="184730" cy="374141"/>
    <xdr:sp macro="" textlink="">
      <xdr:nvSpPr>
        <xdr:cNvPr id="227" name="Rectangle 226"/>
        <xdr:cNvSpPr/>
      </xdr:nvSpPr>
      <xdr:spPr>
        <a:xfrm>
          <a:off x="13576679" y="2089813"/>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9</xdr:row>
      <xdr:rowOff>0</xdr:rowOff>
    </xdr:from>
    <xdr:ext cx="184730" cy="374141"/>
    <xdr:sp macro="" textlink="">
      <xdr:nvSpPr>
        <xdr:cNvPr id="228" name="Rectangle 227"/>
        <xdr:cNvSpPr/>
      </xdr:nvSpPr>
      <xdr:spPr>
        <a:xfrm>
          <a:off x="13576679" y="227462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10</xdr:row>
      <xdr:rowOff>0</xdr:rowOff>
    </xdr:from>
    <xdr:ext cx="184730" cy="374141"/>
    <xdr:sp macro="" textlink="">
      <xdr:nvSpPr>
        <xdr:cNvPr id="229" name="Rectangle 228"/>
        <xdr:cNvSpPr/>
      </xdr:nvSpPr>
      <xdr:spPr>
        <a:xfrm>
          <a:off x="13576679" y="245944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9</xdr:col>
      <xdr:colOff>1649105</xdr:colOff>
      <xdr:row>11</xdr:row>
      <xdr:rowOff>0</xdr:rowOff>
    </xdr:from>
    <xdr:ext cx="184730" cy="374141"/>
    <xdr:sp macro="" textlink="">
      <xdr:nvSpPr>
        <xdr:cNvPr id="230" name="Rectangle 229"/>
        <xdr:cNvSpPr/>
      </xdr:nvSpPr>
      <xdr:spPr>
        <a:xfrm>
          <a:off x="13534030" y="264425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12</xdr:row>
      <xdr:rowOff>0</xdr:rowOff>
    </xdr:from>
    <xdr:ext cx="184730" cy="374141"/>
    <xdr:sp macro="" textlink="">
      <xdr:nvSpPr>
        <xdr:cNvPr id="231" name="Rectangle 230"/>
        <xdr:cNvSpPr/>
      </xdr:nvSpPr>
      <xdr:spPr>
        <a:xfrm>
          <a:off x="13576679" y="299966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13</xdr:row>
      <xdr:rowOff>0</xdr:rowOff>
    </xdr:from>
    <xdr:ext cx="184730" cy="374141"/>
    <xdr:sp macro="" textlink="">
      <xdr:nvSpPr>
        <xdr:cNvPr id="232" name="Rectangle 231"/>
        <xdr:cNvSpPr/>
      </xdr:nvSpPr>
      <xdr:spPr>
        <a:xfrm>
          <a:off x="13576679" y="319869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14</xdr:row>
      <xdr:rowOff>0</xdr:rowOff>
    </xdr:from>
    <xdr:ext cx="184730" cy="374141"/>
    <xdr:sp macro="" textlink="">
      <xdr:nvSpPr>
        <xdr:cNvPr id="233" name="Rectangle 232"/>
        <xdr:cNvSpPr/>
      </xdr:nvSpPr>
      <xdr:spPr>
        <a:xfrm>
          <a:off x="13576679" y="339772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16</xdr:row>
      <xdr:rowOff>0</xdr:rowOff>
    </xdr:from>
    <xdr:ext cx="184730" cy="374141"/>
    <xdr:sp macro="" textlink="">
      <xdr:nvSpPr>
        <xdr:cNvPr id="234" name="Rectangle 233"/>
        <xdr:cNvSpPr/>
      </xdr:nvSpPr>
      <xdr:spPr>
        <a:xfrm>
          <a:off x="13576679" y="400903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18</xdr:row>
      <xdr:rowOff>0</xdr:rowOff>
    </xdr:from>
    <xdr:ext cx="184730" cy="374141"/>
    <xdr:sp macro="" textlink="">
      <xdr:nvSpPr>
        <xdr:cNvPr id="235" name="Rectangle 234"/>
        <xdr:cNvSpPr/>
      </xdr:nvSpPr>
      <xdr:spPr>
        <a:xfrm>
          <a:off x="13576679" y="4634552"/>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19</xdr:row>
      <xdr:rowOff>0</xdr:rowOff>
    </xdr:from>
    <xdr:ext cx="184730" cy="374141"/>
    <xdr:sp macro="" textlink="">
      <xdr:nvSpPr>
        <xdr:cNvPr id="236" name="Rectangle 235"/>
        <xdr:cNvSpPr/>
      </xdr:nvSpPr>
      <xdr:spPr>
        <a:xfrm>
          <a:off x="13576679" y="496153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20</xdr:row>
      <xdr:rowOff>0</xdr:rowOff>
    </xdr:from>
    <xdr:ext cx="184730" cy="374141"/>
    <xdr:sp macro="" textlink="">
      <xdr:nvSpPr>
        <xdr:cNvPr id="237" name="Rectangle 236"/>
        <xdr:cNvSpPr/>
      </xdr:nvSpPr>
      <xdr:spPr>
        <a:xfrm>
          <a:off x="13576679" y="5146343"/>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21</xdr:row>
      <xdr:rowOff>0</xdr:rowOff>
    </xdr:from>
    <xdr:ext cx="184730" cy="374141"/>
    <xdr:sp macro="" textlink="">
      <xdr:nvSpPr>
        <xdr:cNvPr id="238" name="Rectangle 237"/>
        <xdr:cNvSpPr/>
      </xdr:nvSpPr>
      <xdr:spPr>
        <a:xfrm>
          <a:off x="13576679" y="533115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22</xdr:row>
      <xdr:rowOff>0</xdr:rowOff>
    </xdr:from>
    <xdr:ext cx="184730" cy="374141"/>
    <xdr:sp macro="" textlink="">
      <xdr:nvSpPr>
        <xdr:cNvPr id="239" name="Rectangle 238"/>
        <xdr:cNvSpPr/>
      </xdr:nvSpPr>
      <xdr:spPr>
        <a:xfrm>
          <a:off x="13576679" y="551597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23</xdr:row>
      <xdr:rowOff>0</xdr:rowOff>
    </xdr:from>
    <xdr:ext cx="184730" cy="374141"/>
    <xdr:sp macro="" textlink="">
      <xdr:nvSpPr>
        <xdr:cNvPr id="240" name="Rectangle 239"/>
        <xdr:cNvSpPr/>
      </xdr:nvSpPr>
      <xdr:spPr>
        <a:xfrm>
          <a:off x="13576679" y="570078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24</xdr:row>
      <xdr:rowOff>0</xdr:rowOff>
    </xdr:from>
    <xdr:ext cx="184730" cy="374141"/>
    <xdr:sp macro="" textlink="">
      <xdr:nvSpPr>
        <xdr:cNvPr id="241" name="Rectangle 240"/>
        <xdr:cNvSpPr/>
      </xdr:nvSpPr>
      <xdr:spPr>
        <a:xfrm>
          <a:off x="13576679" y="588559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25</xdr:row>
      <xdr:rowOff>0</xdr:rowOff>
    </xdr:from>
    <xdr:ext cx="184730" cy="374141"/>
    <xdr:sp macro="" textlink="">
      <xdr:nvSpPr>
        <xdr:cNvPr id="242" name="Rectangle 241"/>
        <xdr:cNvSpPr/>
      </xdr:nvSpPr>
      <xdr:spPr>
        <a:xfrm>
          <a:off x="13576679" y="607041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26</xdr:row>
      <xdr:rowOff>0</xdr:rowOff>
    </xdr:from>
    <xdr:ext cx="184730" cy="374141"/>
    <xdr:sp macro="" textlink="">
      <xdr:nvSpPr>
        <xdr:cNvPr id="243" name="Rectangle 242"/>
        <xdr:cNvSpPr/>
      </xdr:nvSpPr>
      <xdr:spPr>
        <a:xfrm>
          <a:off x="13576679" y="625522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26</xdr:row>
      <xdr:rowOff>0</xdr:rowOff>
    </xdr:from>
    <xdr:ext cx="184730" cy="374141"/>
    <xdr:sp macro="" textlink="">
      <xdr:nvSpPr>
        <xdr:cNvPr id="244" name="Rectangle 243"/>
        <xdr:cNvSpPr/>
      </xdr:nvSpPr>
      <xdr:spPr>
        <a:xfrm>
          <a:off x="13576679" y="644003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27</xdr:row>
      <xdr:rowOff>0</xdr:rowOff>
    </xdr:from>
    <xdr:ext cx="184730" cy="374141"/>
    <xdr:sp macro="" textlink="">
      <xdr:nvSpPr>
        <xdr:cNvPr id="245" name="Rectangle 244"/>
        <xdr:cNvSpPr/>
      </xdr:nvSpPr>
      <xdr:spPr>
        <a:xfrm>
          <a:off x="13576679" y="662485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28</xdr:row>
      <xdr:rowOff>0</xdr:rowOff>
    </xdr:from>
    <xdr:ext cx="184730" cy="374141"/>
    <xdr:sp macro="" textlink="">
      <xdr:nvSpPr>
        <xdr:cNvPr id="246" name="Rectangle 245"/>
        <xdr:cNvSpPr/>
      </xdr:nvSpPr>
      <xdr:spPr>
        <a:xfrm>
          <a:off x="13576679" y="680966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28</xdr:row>
      <xdr:rowOff>0</xdr:rowOff>
    </xdr:from>
    <xdr:ext cx="184730" cy="374141"/>
    <xdr:sp macro="" textlink="">
      <xdr:nvSpPr>
        <xdr:cNvPr id="247" name="Rectangle 246"/>
        <xdr:cNvSpPr/>
      </xdr:nvSpPr>
      <xdr:spPr>
        <a:xfrm>
          <a:off x="13576679" y="699447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29</xdr:row>
      <xdr:rowOff>0</xdr:rowOff>
    </xdr:from>
    <xdr:ext cx="184730" cy="374141"/>
    <xdr:sp macro="" textlink="">
      <xdr:nvSpPr>
        <xdr:cNvPr id="248" name="Rectangle 247"/>
        <xdr:cNvSpPr/>
      </xdr:nvSpPr>
      <xdr:spPr>
        <a:xfrm>
          <a:off x="13576679" y="717929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30</xdr:row>
      <xdr:rowOff>0</xdr:rowOff>
    </xdr:from>
    <xdr:ext cx="184730" cy="374141"/>
    <xdr:sp macro="" textlink="">
      <xdr:nvSpPr>
        <xdr:cNvPr id="249" name="Rectangle 248"/>
        <xdr:cNvSpPr/>
      </xdr:nvSpPr>
      <xdr:spPr>
        <a:xfrm>
          <a:off x="13576679" y="736410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32</xdr:row>
      <xdr:rowOff>0</xdr:rowOff>
    </xdr:from>
    <xdr:ext cx="184730" cy="374141"/>
    <xdr:sp macro="" textlink="">
      <xdr:nvSpPr>
        <xdr:cNvPr id="250" name="Rectangle 249"/>
        <xdr:cNvSpPr/>
      </xdr:nvSpPr>
      <xdr:spPr>
        <a:xfrm>
          <a:off x="13576679" y="8956343"/>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33</xdr:row>
      <xdr:rowOff>0</xdr:rowOff>
    </xdr:from>
    <xdr:ext cx="184730" cy="374141"/>
    <xdr:sp macro="" textlink="">
      <xdr:nvSpPr>
        <xdr:cNvPr id="251" name="Rectangle 250"/>
        <xdr:cNvSpPr/>
      </xdr:nvSpPr>
      <xdr:spPr>
        <a:xfrm>
          <a:off x="13576679" y="925488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36</xdr:row>
      <xdr:rowOff>0</xdr:rowOff>
    </xdr:from>
    <xdr:ext cx="184730" cy="374141"/>
    <xdr:sp macro="" textlink="">
      <xdr:nvSpPr>
        <xdr:cNvPr id="252" name="Rectangle 251"/>
        <xdr:cNvSpPr/>
      </xdr:nvSpPr>
      <xdr:spPr>
        <a:xfrm>
          <a:off x="13576679" y="1000835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37</xdr:row>
      <xdr:rowOff>0</xdr:rowOff>
    </xdr:from>
    <xdr:ext cx="184730" cy="374141"/>
    <xdr:sp macro="" textlink="">
      <xdr:nvSpPr>
        <xdr:cNvPr id="253" name="Rectangle 252"/>
        <xdr:cNvSpPr/>
      </xdr:nvSpPr>
      <xdr:spPr>
        <a:xfrm>
          <a:off x="13576679" y="1026425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38</xdr:row>
      <xdr:rowOff>0</xdr:rowOff>
    </xdr:from>
    <xdr:ext cx="184730" cy="374141"/>
    <xdr:sp macro="" textlink="">
      <xdr:nvSpPr>
        <xdr:cNvPr id="254" name="Rectangle 253"/>
        <xdr:cNvSpPr/>
      </xdr:nvSpPr>
      <xdr:spPr>
        <a:xfrm>
          <a:off x="13576679" y="1044906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39</xdr:row>
      <xdr:rowOff>0</xdr:rowOff>
    </xdr:from>
    <xdr:ext cx="184730" cy="374141"/>
    <xdr:sp macro="" textlink="">
      <xdr:nvSpPr>
        <xdr:cNvPr id="255" name="Rectangle 254"/>
        <xdr:cNvSpPr/>
      </xdr:nvSpPr>
      <xdr:spPr>
        <a:xfrm>
          <a:off x="13576679" y="1097507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40</xdr:row>
      <xdr:rowOff>0</xdr:rowOff>
    </xdr:from>
    <xdr:ext cx="184730" cy="374141"/>
    <xdr:sp macro="" textlink="">
      <xdr:nvSpPr>
        <xdr:cNvPr id="256" name="Rectangle 255"/>
        <xdr:cNvSpPr/>
      </xdr:nvSpPr>
      <xdr:spPr>
        <a:xfrm>
          <a:off x="13576679" y="1211238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41</xdr:row>
      <xdr:rowOff>178593</xdr:rowOff>
    </xdr:from>
    <xdr:ext cx="184730" cy="374141"/>
    <xdr:sp macro="" textlink="">
      <xdr:nvSpPr>
        <xdr:cNvPr id="257" name="Rectangle 256"/>
        <xdr:cNvSpPr/>
      </xdr:nvSpPr>
      <xdr:spPr>
        <a:xfrm>
          <a:off x="13576679" y="12561093"/>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43</xdr:row>
      <xdr:rowOff>0</xdr:rowOff>
    </xdr:from>
    <xdr:ext cx="184730" cy="374141"/>
    <xdr:sp macro="" textlink="">
      <xdr:nvSpPr>
        <xdr:cNvPr id="258" name="Rectangle 257"/>
        <xdr:cNvSpPr/>
      </xdr:nvSpPr>
      <xdr:spPr>
        <a:xfrm>
          <a:off x="13576679" y="14060392"/>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43</xdr:row>
      <xdr:rowOff>0</xdr:rowOff>
    </xdr:from>
    <xdr:ext cx="184730" cy="374141"/>
    <xdr:sp macro="" textlink="">
      <xdr:nvSpPr>
        <xdr:cNvPr id="259" name="Rectangle 258"/>
        <xdr:cNvSpPr/>
      </xdr:nvSpPr>
      <xdr:spPr>
        <a:xfrm>
          <a:off x="13576679" y="1324970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43</xdr:row>
      <xdr:rowOff>0</xdr:rowOff>
    </xdr:from>
    <xdr:ext cx="184730" cy="374141"/>
    <xdr:sp macro="" textlink="">
      <xdr:nvSpPr>
        <xdr:cNvPr id="260" name="Rectangle 259"/>
        <xdr:cNvSpPr/>
      </xdr:nvSpPr>
      <xdr:spPr>
        <a:xfrm>
          <a:off x="13576679" y="1343451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43</xdr:row>
      <xdr:rowOff>0</xdr:rowOff>
    </xdr:from>
    <xdr:ext cx="184730" cy="374141"/>
    <xdr:sp macro="" textlink="">
      <xdr:nvSpPr>
        <xdr:cNvPr id="261" name="Rectangle 260"/>
        <xdr:cNvSpPr/>
      </xdr:nvSpPr>
      <xdr:spPr>
        <a:xfrm>
          <a:off x="13576679" y="1361932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43</xdr:row>
      <xdr:rowOff>0</xdr:rowOff>
    </xdr:from>
    <xdr:ext cx="184730" cy="374141"/>
    <xdr:sp macro="" textlink="">
      <xdr:nvSpPr>
        <xdr:cNvPr id="262" name="Rectangle 261"/>
        <xdr:cNvSpPr/>
      </xdr:nvSpPr>
      <xdr:spPr>
        <a:xfrm>
          <a:off x="13576679" y="13804142"/>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43</xdr:row>
      <xdr:rowOff>0</xdr:rowOff>
    </xdr:from>
    <xdr:ext cx="184730" cy="374141"/>
    <xdr:sp macro="" textlink="">
      <xdr:nvSpPr>
        <xdr:cNvPr id="263" name="Rectangle 262"/>
        <xdr:cNvSpPr/>
      </xdr:nvSpPr>
      <xdr:spPr>
        <a:xfrm>
          <a:off x="13576679" y="1398895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20</xdr:row>
      <xdr:rowOff>0</xdr:rowOff>
    </xdr:from>
    <xdr:ext cx="184730" cy="374141"/>
    <xdr:sp macro="" textlink="">
      <xdr:nvSpPr>
        <xdr:cNvPr id="264" name="Rectangle 263"/>
        <xdr:cNvSpPr/>
      </xdr:nvSpPr>
      <xdr:spPr>
        <a:xfrm>
          <a:off x="13576679" y="5146343"/>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21</xdr:row>
      <xdr:rowOff>0</xdr:rowOff>
    </xdr:from>
    <xdr:ext cx="184730" cy="374141"/>
    <xdr:sp macro="" textlink="">
      <xdr:nvSpPr>
        <xdr:cNvPr id="265" name="Rectangle 264"/>
        <xdr:cNvSpPr/>
      </xdr:nvSpPr>
      <xdr:spPr>
        <a:xfrm>
          <a:off x="13576679" y="533115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6</xdr:col>
      <xdr:colOff>0</xdr:colOff>
      <xdr:row>21</xdr:row>
      <xdr:rowOff>39414</xdr:rowOff>
    </xdr:from>
    <xdr:ext cx="184730" cy="374141"/>
    <xdr:sp macro="" textlink="">
      <xdr:nvSpPr>
        <xdr:cNvPr id="266" name="Rectangle 265"/>
        <xdr:cNvSpPr/>
      </xdr:nvSpPr>
      <xdr:spPr>
        <a:xfrm>
          <a:off x="10470931" y="529458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22</xdr:row>
      <xdr:rowOff>0</xdr:rowOff>
    </xdr:from>
    <xdr:ext cx="184730" cy="374141"/>
    <xdr:sp macro="" textlink="">
      <xdr:nvSpPr>
        <xdr:cNvPr id="267" name="Rectangle 266"/>
        <xdr:cNvSpPr/>
      </xdr:nvSpPr>
      <xdr:spPr>
        <a:xfrm>
          <a:off x="13576679" y="551597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22</xdr:row>
      <xdr:rowOff>0</xdr:rowOff>
    </xdr:from>
    <xdr:ext cx="184730" cy="374141"/>
    <xdr:sp macro="" textlink="">
      <xdr:nvSpPr>
        <xdr:cNvPr id="268" name="Rectangle 267"/>
        <xdr:cNvSpPr/>
      </xdr:nvSpPr>
      <xdr:spPr>
        <a:xfrm>
          <a:off x="13576679" y="551597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22</xdr:row>
      <xdr:rowOff>0</xdr:rowOff>
    </xdr:from>
    <xdr:ext cx="184730" cy="374141"/>
    <xdr:sp macro="" textlink="">
      <xdr:nvSpPr>
        <xdr:cNvPr id="269" name="Rectangle 268"/>
        <xdr:cNvSpPr/>
      </xdr:nvSpPr>
      <xdr:spPr>
        <a:xfrm>
          <a:off x="13576679" y="551597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23</xdr:row>
      <xdr:rowOff>0</xdr:rowOff>
    </xdr:from>
    <xdr:ext cx="184730" cy="374141"/>
    <xdr:sp macro="" textlink="">
      <xdr:nvSpPr>
        <xdr:cNvPr id="270" name="Rectangle 269"/>
        <xdr:cNvSpPr/>
      </xdr:nvSpPr>
      <xdr:spPr>
        <a:xfrm>
          <a:off x="13576679" y="570078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23</xdr:row>
      <xdr:rowOff>0</xdr:rowOff>
    </xdr:from>
    <xdr:ext cx="184730" cy="374141"/>
    <xdr:sp macro="" textlink="">
      <xdr:nvSpPr>
        <xdr:cNvPr id="271" name="Rectangle 270"/>
        <xdr:cNvSpPr/>
      </xdr:nvSpPr>
      <xdr:spPr>
        <a:xfrm>
          <a:off x="13576679" y="570078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23</xdr:row>
      <xdr:rowOff>0</xdr:rowOff>
    </xdr:from>
    <xdr:ext cx="184730" cy="374141"/>
    <xdr:sp macro="" textlink="">
      <xdr:nvSpPr>
        <xdr:cNvPr id="272" name="Rectangle 271"/>
        <xdr:cNvSpPr/>
      </xdr:nvSpPr>
      <xdr:spPr>
        <a:xfrm>
          <a:off x="13576679" y="570078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24</xdr:row>
      <xdr:rowOff>0</xdr:rowOff>
    </xdr:from>
    <xdr:ext cx="184730" cy="374141"/>
    <xdr:sp macro="" textlink="">
      <xdr:nvSpPr>
        <xdr:cNvPr id="273" name="Rectangle 272"/>
        <xdr:cNvSpPr/>
      </xdr:nvSpPr>
      <xdr:spPr>
        <a:xfrm>
          <a:off x="13576679" y="588559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24</xdr:row>
      <xdr:rowOff>0</xdr:rowOff>
    </xdr:from>
    <xdr:ext cx="184730" cy="374141"/>
    <xdr:sp macro="" textlink="">
      <xdr:nvSpPr>
        <xdr:cNvPr id="274" name="Rectangle 273"/>
        <xdr:cNvSpPr/>
      </xdr:nvSpPr>
      <xdr:spPr>
        <a:xfrm>
          <a:off x="13576679" y="588559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24</xdr:row>
      <xdr:rowOff>0</xdr:rowOff>
    </xdr:from>
    <xdr:ext cx="184730" cy="374141"/>
    <xdr:sp macro="" textlink="">
      <xdr:nvSpPr>
        <xdr:cNvPr id="275" name="Rectangle 274"/>
        <xdr:cNvSpPr/>
      </xdr:nvSpPr>
      <xdr:spPr>
        <a:xfrm>
          <a:off x="13576679" y="588559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25</xdr:row>
      <xdr:rowOff>0</xdr:rowOff>
    </xdr:from>
    <xdr:ext cx="184730" cy="374141"/>
    <xdr:sp macro="" textlink="">
      <xdr:nvSpPr>
        <xdr:cNvPr id="276" name="Rectangle 275"/>
        <xdr:cNvSpPr/>
      </xdr:nvSpPr>
      <xdr:spPr>
        <a:xfrm>
          <a:off x="13576679" y="607041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25</xdr:row>
      <xdr:rowOff>0</xdr:rowOff>
    </xdr:from>
    <xdr:ext cx="184730" cy="374141"/>
    <xdr:sp macro="" textlink="">
      <xdr:nvSpPr>
        <xdr:cNvPr id="277" name="Rectangle 276"/>
        <xdr:cNvSpPr/>
      </xdr:nvSpPr>
      <xdr:spPr>
        <a:xfrm>
          <a:off x="13576679" y="607041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25</xdr:row>
      <xdr:rowOff>0</xdr:rowOff>
    </xdr:from>
    <xdr:ext cx="184730" cy="374141"/>
    <xdr:sp macro="" textlink="">
      <xdr:nvSpPr>
        <xdr:cNvPr id="278" name="Rectangle 277"/>
        <xdr:cNvSpPr/>
      </xdr:nvSpPr>
      <xdr:spPr>
        <a:xfrm>
          <a:off x="13576679" y="607041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26</xdr:row>
      <xdr:rowOff>0</xdr:rowOff>
    </xdr:from>
    <xdr:ext cx="184730" cy="374141"/>
    <xdr:sp macro="" textlink="">
      <xdr:nvSpPr>
        <xdr:cNvPr id="279" name="Rectangle 278"/>
        <xdr:cNvSpPr/>
      </xdr:nvSpPr>
      <xdr:spPr>
        <a:xfrm>
          <a:off x="13576679" y="625522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26</xdr:row>
      <xdr:rowOff>0</xdr:rowOff>
    </xdr:from>
    <xdr:ext cx="184730" cy="374141"/>
    <xdr:sp macro="" textlink="">
      <xdr:nvSpPr>
        <xdr:cNvPr id="280" name="Rectangle 279"/>
        <xdr:cNvSpPr/>
      </xdr:nvSpPr>
      <xdr:spPr>
        <a:xfrm>
          <a:off x="13576679" y="625522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26</xdr:row>
      <xdr:rowOff>0</xdr:rowOff>
    </xdr:from>
    <xdr:ext cx="184730" cy="374141"/>
    <xdr:sp macro="" textlink="">
      <xdr:nvSpPr>
        <xdr:cNvPr id="281" name="Rectangle 280"/>
        <xdr:cNvSpPr/>
      </xdr:nvSpPr>
      <xdr:spPr>
        <a:xfrm>
          <a:off x="13576679" y="625522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26</xdr:row>
      <xdr:rowOff>0</xdr:rowOff>
    </xdr:from>
    <xdr:ext cx="184730" cy="374141"/>
    <xdr:sp macro="" textlink="">
      <xdr:nvSpPr>
        <xdr:cNvPr id="282" name="Rectangle 281"/>
        <xdr:cNvSpPr/>
      </xdr:nvSpPr>
      <xdr:spPr>
        <a:xfrm>
          <a:off x="13576679" y="644003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26</xdr:row>
      <xdr:rowOff>0</xdr:rowOff>
    </xdr:from>
    <xdr:ext cx="184730" cy="374141"/>
    <xdr:sp macro="" textlink="">
      <xdr:nvSpPr>
        <xdr:cNvPr id="283" name="Rectangle 282"/>
        <xdr:cNvSpPr/>
      </xdr:nvSpPr>
      <xdr:spPr>
        <a:xfrm>
          <a:off x="13576679" y="644003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26</xdr:row>
      <xdr:rowOff>0</xdr:rowOff>
    </xdr:from>
    <xdr:ext cx="184730" cy="374141"/>
    <xdr:sp macro="" textlink="">
      <xdr:nvSpPr>
        <xdr:cNvPr id="284" name="Rectangle 283"/>
        <xdr:cNvSpPr/>
      </xdr:nvSpPr>
      <xdr:spPr>
        <a:xfrm>
          <a:off x="13576679" y="644003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27</xdr:row>
      <xdr:rowOff>0</xdr:rowOff>
    </xdr:from>
    <xdr:ext cx="184730" cy="374141"/>
    <xdr:sp macro="" textlink="">
      <xdr:nvSpPr>
        <xdr:cNvPr id="285" name="Rectangle 284"/>
        <xdr:cNvSpPr/>
      </xdr:nvSpPr>
      <xdr:spPr>
        <a:xfrm>
          <a:off x="13576679" y="662485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27</xdr:row>
      <xdr:rowOff>0</xdr:rowOff>
    </xdr:from>
    <xdr:ext cx="184730" cy="374141"/>
    <xdr:sp macro="" textlink="">
      <xdr:nvSpPr>
        <xdr:cNvPr id="286" name="Rectangle 285"/>
        <xdr:cNvSpPr/>
      </xdr:nvSpPr>
      <xdr:spPr>
        <a:xfrm>
          <a:off x="13576679" y="662485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27</xdr:row>
      <xdr:rowOff>0</xdr:rowOff>
    </xdr:from>
    <xdr:ext cx="184730" cy="374141"/>
    <xdr:sp macro="" textlink="">
      <xdr:nvSpPr>
        <xdr:cNvPr id="287" name="Rectangle 286"/>
        <xdr:cNvSpPr/>
      </xdr:nvSpPr>
      <xdr:spPr>
        <a:xfrm>
          <a:off x="13576679" y="662485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28</xdr:row>
      <xdr:rowOff>0</xdr:rowOff>
    </xdr:from>
    <xdr:ext cx="184730" cy="374141"/>
    <xdr:sp macro="" textlink="">
      <xdr:nvSpPr>
        <xdr:cNvPr id="288" name="Rectangle 287"/>
        <xdr:cNvSpPr/>
      </xdr:nvSpPr>
      <xdr:spPr>
        <a:xfrm>
          <a:off x="13576679" y="680966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28</xdr:row>
      <xdr:rowOff>0</xdr:rowOff>
    </xdr:from>
    <xdr:ext cx="184730" cy="374141"/>
    <xdr:sp macro="" textlink="">
      <xdr:nvSpPr>
        <xdr:cNvPr id="289" name="Rectangle 288"/>
        <xdr:cNvSpPr/>
      </xdr:nvSpPr>
      <xdr:spPr>
        <a:xfrm>
          <a:off x="13576679" y="680966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28</xdr:row>
      <xdr:rowOff>0</xdr:rowOff>
    </xdr:from>
    <xdr:ext cx="184730" cy="374141"/>
    <xdr:sp macro="" textlink="">
      <xdr:nvSpPr>
        <xdr:cNvPr id="290" name="Rectangle 289"/>
        <xdr:cNvSpPr/>
      </xdr:nvSpPr>
      <xdr:spPr>
        <a:xfrm>
          <a:off x="13576679" y="680966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28</xdr:row>
      <xdr:rowOff>0</xdr:rowOff>
    </xdr:from>
    <xdr:ext cx="184730" cy="374141"/>
    <xdr:sp macro="" textlink="">
      <xdr:nvSpPr>
        <xdr:cNvPr id="291" name="Rectangle 290"/>
        <xdr:cNvSpPr/>
      </xdr:nvSpPr>
      <xdr:spPr>
        <a:xfrm>
          <a:off x="13576679" y="699447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28</xdr:row>
      <xdr:rowOff>0</xdr:rowOff>
    </xdr:from>
    <xdr:ext cx="184730" cy="374141"/>
    <xdr:sp macro="" textlink="">
      <xdr:nvSpPr>
        <xdr:cNvPr id="292" name="Rectangle 291"/>
        <xdr:cNvSpPr/>
      </xdr:nvSpPr>
      <xdr:spPr>
        <a:xfrm>
          <a:off x="13576679" y="699447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28</xdr:row>
      <xdr:rowOff>0</xdr:rowOff>
    </xdr:from>
    <xdr:ext cx="184730" cy="374141"/>
    <xdr:sp macro="" textlink="">
      <xdr:nvSpPr>
        <xdr:cNvPr id="293" name="Rectangle 292"/>
        <xdr:cNvSpPr/>
      </xdr:nvSpPr>
      <xdr:spPr>
        <a:xfrm>
          <a:off x="13576679" y="699447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29</xdr:row>
      <xdr:rowOff>0</xdr:rowOff>
    </xdr:from>
    <xdr:ext cx="184730" cy="374141"/>
    <xdr:sp macro="" textlink="">
      <xdr:nvSpPr>
        <xdr:cNvPr id="294" name="Rectangle 293"/>
        <xdr:cNvSpPr/>
      </xdr:nvSpPr>
      <xdr:spPr>
        <a:xfrm>
          <a:off x="13576679" y="717929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29</xdr:row>
      <xdr:rowOff>0</xdr:rowOff>
    </xdr:from>
    <xdr:ext cx="184730" cy="374141"/>
    <xdr:sp macro="" textlink="">
      <xdr:nvSpPr>
        <xdr:cNvPr id="295" name="Rectangle 294"/>
        <xdr:cNvSpPr/>
      </xdr:nvSpPr>
      <xdr:spPr>
        <a:xfrm>
          <a:off x="13576679" y="717929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29</xdr:row>
      <xdr:rowOff>0</xdr:rowOff>
    </xdr:from>
    <xdr:ext cx="184730" cy="374141"/>
    <xdr:sp macro="" textlink="">
      <xdr:nvSpPr>
        <xdr:cNvPr id="296" name="Rectangle 295"/>
        <xdr:cNvSpPr/>
      </xdr:nvSpPr>
      <xdr:spPr>
        <a:xfrm>
          <a:off x="13576679" y="717929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30</xdr:row>
      <xdr:rowOff>0</xdr:rowOff>
    </xdr:from>
    <xdr:ext cx="184730" cy="374141"/>
    <xdr:sp macro="" textlink="">
      <xdr:nvSpPr>
        <xdr:cNvPr id="297" name="Rectangle 296"/>
        <xdr:cNvSpPr/>
      </xdr:nvSpPr>
      <xdr:spPr>
        <a:xfrm>
          <a:off x="13576679" y="736410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30</xdr:row>
      <xdr:rowOff>0</xdr:rowOff>
    </xdr:from>
    <xdr:ext cx="184730" cy="374141"/>
    <xdr:sp macro="" textlink="">
      <xdr:nvSpPr>
        <xdr:cNvPr id="298" name="Rectangle 297"/>
        <xdr:cNvSpPr/>
      </xdr:nvSpPr>
      <xdr:spPr>
        <a:xfrm>
          <a:off x="13576679" y="736410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39</xdr:row>
      <xdr:rowOff>0</xdr:rowOff>
    </xdr:from>
    <xdr:ext cx="184730" cy="374141"/>
    <xdr:sp macro="" textlink="">
      <xdr:nvSpPr>
        <xdr:cNvPr id="299" name="Rectangle 298"/>
        <xdr:cNvSpPr/>
      </xdr:nvSpPr>
      <xdr:spPr>
        <a:xfrm>
          <a:off x="13576679" y="1097507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16</xdr:row>
      <xdr:rowOff>0</xdr:rowOff>
    </xdr:from>
    <xdr:ext cx="184730" cy="374141"/>
    <xdr:sp macro="" textlink="">
      <xdr:nvSpPr>
        <xdr:cNvPr id="300" name="Rectangle 299"/>
        <xdr:cNvSpPr/>
      </xdr:nvSpPr>
      <xdr:spPr>
        <a:xfrm>
          <a:off x="13576679" y="400903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16</xdr:row>
      <xdr:rowOff>0</xdr:rowOff>
    </xdr:from>
    <xdr:ext cx="184730" cy="374141"/>
    <xdr:sp macro="" textlink="">
      <xdr:nvSpPr>
        <xdr:cNvPr id="301" name="Rectangle 300"/>
        <xdr:cNvSpPr/>
      </xdr:nvSpPr>
      <xdr:spPr>
        <a:xfrm>
          <a:off x="13576679" y="400903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32</xdr:row>
      <xdr:rowOff>0</xdr:rowOff>
    </xdr:from>
    <xdr:ext cx="184730" cy="374141"/>
    <xdr:sp macro="" textlink="">
      <xdr:nvSpPr>
        <xdr:cNvPr id="302" name="Rectangle 301"/>
        <xdr:cNvSpPr/>
      </xdr:nvSpPr>
      <xdr:spPr>
        <a:xfrm>
          <a:off x="13576679" y="8956343"/>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32</xdr:row>
      <xdr:rowOff>0</xdr:rowOff>
    </xdr:from>
    <xdr:ext cx="184730" cy="374141"/>
    <xdr:sp macro="" textlink="">
      <xdr:nvSpPr>
        <xdr:cNvPr id="303" name="Rectangle 302"/>
        <xdr:cNvSpPr/>
      </xdr:nvSpPr>
      <xdr:spPr>
        <a:xfrm>
          <a:off x="13576679" y="8956343"/>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40</xdr:row>
      <xdr:rowOff>0</xdr:rowOff>
    </xdr:from>
    <xdr:ext cx="184730" cy="374141"/>
    <xdr:sp macro="" textlink="">
      <xdr:nvSpPr>
        <xdr:cNvPr id="304" name="Rectangle 303"/>
        <xdr:cNvSpPr/>
      </xdr:nvSpPr>
      <xdr:spPr>
        <a:xfrm>
          <a:off x="13576679" y="1211238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10</xdr:col>
      <xdr:colOff>0</xdr:colOff>
      <xdr:row>40</xdr:row>
      <xdr:rowOff>0</xdr:rowOff>
    </xdr:from>
    <xdr:ext cx="184730" cy="374141"/>
    <xdr:sp macro="" textlink="">
      <xdr:nvSpPr>
        <xdr:cNvPr id="305" name="Rectangle 304"/>
        <xdr:cNvSpPr/>
      </xdr:nvSpPr>
      <xdr:spPr>
        <a:xfrm>
          <a:off x="13576679" y="12112388"/>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9</xdr:col>
      <xdr:colOff>1649105</xdr:colOff>
      <xdr:row>11</xdr:row>
      <xdr:rowOff>0</xdr:rowOff>
    </xdr:from>
    <xdr:ext cx="184730" cy="374141"/>
    <xdr:sp macro="" textlink="">
      <xdr:nvSpPr>
        <xdr:cNvPr id="306" name="Rectangle 305"/>
        <xdr:cNvSpPr/>
      </xdr:nvSpPr>
      <xdr:spPr>
        <a:xfrm>
          <a:off x="13534030" y="264425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11</xdr:col>
      <xdr:colOff>0</xdr:colOff>
      <xdr:row>11</xdr:row>
      <xdr:rowOff>0</xdr:rowOff>
    </xdr:from>
    <xdr:ext cx="184730" cy="374141"/>
    <xdr:sp macro="" textlink="">
      <xdr:nvSpPr>
        <xdr:cNvPr id="307" name="Rectangle 306"/>
        <xdr:cNvSpPr/>
      </xdr:nvSpPr>
      <xdr:spPr>
        <a:xfrm>
          <a:off x="16917538" y="2644254"/>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12</xdr:col>
      <xdr:colOff>0</xdr:colOff>
      <xdr:row>15</xdr:row>
      <xdr:rowOff>285750</xdr:rowOff>
    </xdr:from>
    <xdr:ext cx="184730" cy="374141"/>
    <xdr:sp macro="" textlink="">
      <xdr:nvSpPr>
        <xdr:cNvPr id="177" name="Rectangle 176"/>
        <xdr:cNvSpPr/>
      </xdr:nvSpPr>
      <xdr:spPr>
        <a:xfrm>
          <a:off x="10225006" y="383299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9</xdr:col>
      <xdr:colOff>0</xdr:colOff>
      <xdr:row>32</xdr:row>
      <xdr:rowOff>0</xdr:rowOff>
    </xdr:from>
    <xdr:ext cx="184730" cy="374141"/>
    <xdr:sp macro="" textlink="">
      <xdr:nvSpPr>
        <xdr:cNvPr id="178" name="Rectangle 177"/>
        <xdr:cNvSpPr/>
      </xdr:nvSpPr>
      <xdr:spPr>
        <a:xfrm>
          <a:off x="10470931" y="885496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9</xdr:col>
      <xdr:colOff>0</xdr:colOff>
      <xdr:row>32</xdr:row>
      <xdr:rowOff>0</xdr:rowOff>
    </xdr:from>
    <xdr:ext cx="184730" cy="374141"/>
    <xdr:sp macro="" textlink="">
      <xdr:nvSpPr>
        <xdr:cNvPr id="179" name="Rectangle 178"/>
        <xdr:cNvSpPr/>
      </xdr:nvSpPr>
      <xdr:spPr>
        <a:xfrm>
          <a:off x="10470931" y="885496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9</xdr:col>
      <xdr:colOff>0</xdr:colOff>
      <xdr:row>32</xdr:row>
      <xdr:rowOff>0</xdr:rowOff>
    </xdr:from>
    <xdr:ext cx="184730" cy="374141"/>
    <xdr:sp macro="" textlink="">
      <xdr:nvSpPr>
        <xdr:cNvPr id="180" name="Rectangle 179"/>
        <xdr:cNvSpPr/>
      </xdr:nvSpPr>
      <xdr:spPr>
        <a:xfrm>
          <a:off x="10470931" y="885496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11</xdr:col>
      <xdr:colOff>0</xdr:colOff>
      <xdr:row>32</xdr:row>
      <xdr:rowOff>0</xdr:rowOff>
    </xdr:from>
    <xdr:ext cx="184730" cy="374141"/>
    <xdr:sp macro="" textlink="">
      <xdr:nvSpPr>
        <xdr:cNvPr id="181" name="Rectangle 180"/>
        <xdr:cNvSpPr/>
      </xdr:nvSpPr>
      <xdr:spPr>
        <a:xfrm>
          <a:off x="10470931" y="885496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11</xdr:col>
      <xdr:colOff>0</xdr:colOff>
      <xdr:row>32</xdr:row>
      <xdr:rowOff>0</xdr:rowOff>
    </xdr:from>
    <xdr:ext cx="184730" cy="374141"/>
    <xdr:sp macro="" textlink="">
      <xdr:nvSpPr>
        <xdr:cNvPr id="182" name="Rectangle 181"/>
        <xdr:cNvSpPr/>
      </xdr:nvSpPr>
      <xdr:spPr>
        <a:xfrm>
          <a:off x="10470931" y="885496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11</xdr:col>
      <xdr:colOff>0</xdr:colOff>
      <xdr:row>32</xdr:row>
      <xdr:rowOff>0</xdr:rowOff>
    </xdr:from>
    <xdr:ext cx="184730" cy="374141"/>
    <xdr:sp macro="" textlink="">
      <xdr:nvSpPr>
        <xdr:cNvPr id="183" name="Rectangle 182"/>
        <xdr:cNvSpPr/>
      </xdr:nvSpPr>
      <xdr:spPr>
        <a:xfrm>
          <a:off x="10470931" y="8854966"/>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12</xdr:col>
      <xdr:colOff>0</xdr:colOff>
      <xdr:row>15</xdr:row>
      <xdr:rowOff>285750</xdr:rowOff>
    </xdr:from>
    <xdr:ext cx="184730" cy="374141"/>
    <xdr:sp macro="" textlink="">
      <xdr:nvSpPr>
        <xdr:cNvPr id="184" name="Rectangle 183"/>
        <xdr:cNvSpPr/>
      </xdr:nvSpPr>
      <xdr:spPr>
        <a:xfrm>
          <a:off x="10225006" y="3832991"/>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0</xdr:col>
      <xdr:colOff>0</xdr:colOff>
      <xdr:row>0</xdr:row>
      <xdr:rowOff>0</xdr:rowOff>
    </xdr:from>
    <xdr:ext cx="184730" cy="374141"/>
    <xdr:sp macro="" textlink="">
      <xdr:nvSpPr>
        <xdr:cNvPr id="88" name="Rectangle 87"/>
        <xdr:cNvSpPr/>
      </xdr:nvSpPr>
      <xdr:spPr>
        <a:xfrm>
          <a:off x="6800850" y="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xdr:row>
      <xdr:rowOff>0</xdr:rowOff>
    </xdr:from>
    <xdr:ext cx="184730" cy="374141"/>
    <xdr:sp macro="" textlink="">
      <xdr:nvSpPr>
        <xdr:cNvPr id="89" name="Rectangle 88"/>
        <xdr:cNvSpPr/>
      </xdr:nvSpPr>
      <xdr:spPr>
        <a:xfrm>
          <a:off x="6800850" y="5048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xdr:row>
      <xdr:rowOff>0</xdr:rowOff>
    </xdr:from>
    <xdr:ext cx="184730" cy="374141"/>
    <xdr:sp macro="" textlink="">
      <xdr:nvSpPr>
        <xdr:cNvPr id="90" name="Rectangle 89"/>
        <xdr:cNvSpPr/>
      </xdr:nvSpPr>
      <xdr:spPr>
        <a:xfrm>
          <a:off x="6800850" y="8001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3</xdr:row>
      <xdr:rowOff>0</xdr:rowOff>
    </xdr:from>
    <xdr:ext cx="184730" cy="374141"/>
    <xdr:sp macro="" textlink="">
      <xdr:nvSpPr>
        <xdr:cNvPr id="91" name="Rectangle 90"/>
        <xdr:cNvSpPr/>
      </xdr:nvSpPr>
      <xdr:spPr>
        <a:xfrm>
          <a:off x="6800850" y="9906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xdr:row>
      <xdr:rowOff>0</xdr:rowOff>
    </xdr:from>
    <xdr:ext cx="184730" cy="374141"/>
    <xdr:sp macro="" textlink="">
      <xdr:nvSpPr>
        <xdr:cNvPr id="92" name="Rectangle 91"/>
        <xdr:cNvSpPr/>
      </xdr:nvSpPr>
      <xdr:spPr>
        <a:xfrm>
          <a:off x="6800850" y="11811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5</xdr:row>
      <xdr:rowOff>0</xdr:rowOff>
    </xdr:from>
    <xdr:ext cx="184730" cy="374141"/>
    <xdr:sp macro="" textlink="">
      <xdr:nvSpPr>
        <xdr:cNvPr id="93" name="Rectangle 92"/>
        <xdr:cNvSpPr/>
      </xdr:nvSpPr>
      <xdr:spPr>
        <a:xfrm>
          <a:off x="6800850" y="13716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6</xdr:row>
      <xdr:rowOff>0</xdr:rowOff>
    </xdr:from>
    <xdr:ext cx="184730" cy="374141"/>
    <xdr:sp macro="" textlink="">
      <xdr:nvSpPr>
        <xdr:cNvPr id="94" name="Rectangle 93"/>
        <xdr:cNvSpPr/>
      </xdr:nvSpPr>
      <xdr:spPr>
        <a:xfrm>
          <a:off x="6800850" y="15621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7</xdr:row>
      <xdr:rowOff>0</xdr:rowOff>
    </xdr:from>
    <xdr:ext cx="184730" cy="374141"/>
    <xdr:sp macro="" textlink="">
      <xdr:nvSpPr>
        <xdr:cNvPr id="95" name="Rectangle 94"/>
        <xdr:cNvSpPr/>
      </xdr:nvSpPr>
      <xdr:spPr>
        <a:xfrm>
          <a:off x="6800850" y="17526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8</xdr:row>
      <xdr:rowOff>0</xdr:rowOff>
    </xdr:from>
    <xdr:ext cx="184730" cy="374141"/>
    <xdr:sp macro="" textlink="">
      <xdr:nvSpPr>
        <xdr:cNvPr id="96" name="Rectangle 95"/>
        <xdr:cNvSpPr/>
      </xdr:nvSpPr>
      <xdr:spPr>
        <a:xfrm>
          <a:off x="6800850" y="19431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9</xdr:row>
      <xdr:rowOff>0</xdr:rowOff>
    </xdr:from>
    <xdr:ext cx="184730" cy="374141"/>
    <xdr:sp macro="" textlink="">
      <xdr:nvSpPr>
        <xdr:cNvPr id="97" name="Rectangle 96"/>
        <xdr:cNvSpPr/>
      </xdr:nvSpPr>
      <xdr:spPr>
        <a:xfrm>
          <a:off x="6800850" y="21336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10</xdr:row>
      <xdr:rowOff>0</xdr:rowOff>
    </xdr:from>
    <xdr:ext cx="184730" cy="374141"/>
    <xdr:sp macro="" textlink="">
      <xdr:nvSpPr>
        <xdr:cNvPr id="98" name="Rectangle 97"/>
        <xdr:cNvSpPr/>
      </xdr:nvSpPr>
      <xdr:spPr>
        <a:xfrm>
          <a:off x="6800850" y="24955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11</xdr:row>
      <xdr:rowOff>0</xdr:rowOff>
    </xdr:from>
    <xdr:ext cx="184730" cy="374141"/>
    <xdr:sp macro="" textlink="">
      <xdr:nvSpPr>
        <xdr:cNvPr id="99" name="Rectangle 98"/>
        <xdr:cNvSpPr/>
      </xdr:nvSpPr>
      <xdr:spPr>
        <a:xfrm>
          <a:off x="6800850" y="269557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12</xdr:row>
      <xdr:rowOff>0</xdr:rowOff>
    </xdr:from>
    <xdr:ext cx="184730" cy="374141"/>
    <xdr:sp macro="" textlink="">
      <xdr:nvSpPr>
        <xdr:cNvPr id="100" name="Rectangle 99"/>
        <xdr:cNvSpPr/>
      </xdr:nvSpPr>
      <xdr:spPr>
        <a:xfrm>
          <a:off x="6800850" y="28956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12</xdr:row>
      <xdr:rowOff>0</xdr:rowOff>
    </xdr:from>
    <xdr:ext cx="184730" cy="374141"/>
    <xdr:sp macro="" textlink="">
      <xdr:nvSpPr>
        <xdr:cNvPr id="101" name="Rectangle 100"/>
        <xdr:cNvSpPr/>
      </xdr:nvSpPr>
      <xdr:spPr>
        <a:xfrm>
          <a:off x="6800850" y="35147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12</xdr:row>
      <xdr:rowOff>0</xdr:rowOff>
    </xdr:from>
    <xdr:ext cx="184730" cy="374141"/>
    <xdr:sp macro="" textlink="">
      <xdr:nvSpPr>
        <xdr:cNvPr id="102" name="Rectangle 101"/>
        <xdr:cNvSpPr/>
      </xdr:nvSpPr>
      <xdr:spPr>
        <a:xfrm>
          <a:off x="6603207" y="33718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14</xdr:row>
      <xdr:rowOff>0</xdr:rowOff>
    </xdr:from>
    <xdr:ext cx="184730" cy="374141"/>
    <xdr:sp macro="" textlink="">
      <xdr:nvSpPr>
        <xdr:cNvPr id="103" name="Rectangle 102"/>
        <xdr:cNvSpPr/>
      </xdr:nvSpPr>
      <xdr:spPr>
        <a:xfrm>
          <a:off x="6800850" y="41338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14</xdr:row>
      <xdr:rowOff>0</xdr:rowOff>
    </xdr:from>
    <xdr:ext cx="184730" cy="374141"/>
    <xdr:sp macro="" textlink="">
      <xdr:nvSpPr>
        <xdr:cNvPr id="104" name="Rectangle 103"/>
        <xdr:cNvSpPr/>
      </xdr:nvSpPr>
      <xdr:spPr>
        <a:xfrm>
          <a:off x="6800850" y="4457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15</xdr:row>
      <xdr:rowOff>0</xdr:rowOff>
    </xdr:from>
    <xdr:ext cx="184730" cy="374141"/>
    <xdr:sp macro="" textlink="">
      <xdr:nvSpPr>
        <xdr:cNvPr id="105" name="Rectangle 104"/>
        <xdr:cNvSpPr/>
      </xdr:nvSpPr>
      <xdr:spPr>
        <a:xfrm>
          <a:off x="6800850" y="4648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16</xdr:row>
      <xdr:rowOff>0</xdr:rowOff>
    </xdr:from>
    <xdr:ext cx="184730" cy="374141"/>
    <xdr:sp macro="" textlink="">
      <xdr:nvSpPr>
        <xdr:cNvPr id="106" name="Rectangle 105"/>
        <xdr:cNvSpPr/>
      </xdr:nvSpPr>
      <xdr:spPr>
        <a:xfrm>
          <a:off x="6800850" y="4838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17</xdr:row>
      <xdr:rowOff>0</xdr:rowOff>
    </xdr:from>
    <xdr:ext cx="184730" cy="374141"/>
    <xdr:sp macro="" textlink="">
      <xdr:nvSpPr>
        <xdr:cNvPr id="107" name="Rectangle 106"/>
        <xdr:cNvSpPr/>
      </xdr:nvSpPr>
      <xdr:spPr>
        <a:xfrm>
          <a:off x="6800850" y="5029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18</xdr:row>
      <xdr:rowOff>0</xdr:rowOff>
    </xdr:from>
    <xdr:ext cx="184730" cy="374141"/>
    <xdr:sp macro="" textlink="">
      <xdr:nvSpPr>
        <xdr:cNvPr id="108" name="Rectangle 107"/>
        <xdr:cNvSpPr/>
      </xdr:nvSpPr>
      <xdr:spPr>
        <a:xfrm>
          <a:off x="6800850" y="5219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19</xdr:row>
      <xdr:rowOff>0</xdr:rowOff>
    </xdr:from>
    <xdr:ext cx="184730" cy="374141"/>
    <xdr:sp macro="" textlink="">
      <xdr:nvSpPr>
        <xdr:cNvPr id="109" name="Rectangle 108"/>
        <xdr:cNvSpPr/>
      </xdr:nvSpPr>
      <xdr:spPr>
        <a:xfrm>
          <a:off x="6800850" y="5410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20</xdr:row>
      <xdr:rowOff>0</xdr:rowOff>
    </xdr:from>
    <xdr:ext cx="184730" cy="374141"/>
    <xdr:sp macro="" textlink="">
      <xdr:nvSpPr>
        <xdr:cNvPr id="110" name="Rectangle 109"/>
        <xdr:cNvSpPr/>
      </xdr:nvSpPr>
      <xdr:spPr>
        <a:xfrm>
          <a:off x="6800850" y="5600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21</xdr:row>
      <xdr:rowOff>0</xdr:rowOff>
    </xdr:from>
    <xdr:ext cx="184730" cy="374141"/>
    <xdr:sp macro="" textlink="">
      <xdr:nvSpPr>
        <xdr:cNvPr id="111" name="Rectangle 110"/>
        <xdr:cNvSpPr/>
      </xdr:nvSpPr>
      <xdr:spPr>
        <a:xfrm>
          <a:off x="6800850" y="5791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22</xdr:row>
      <xdr:rowOff>0</xdr:rowOff>
    </xdr:from>
    <xdr:ext cx="184730" cy="374141"/>
    <xdr:sp macro="" textlink="">
      <xdr:nvSpPr>
        <xdr:cNvPr id="112" name="Rectangle 111"/>
        <xdr:cNvSpPr/>
      </xdr:nvSpPr>
      <xdr:spPr>
        <a:xfrm>
          <a:off x="6800850" y="5981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23</xdr:row>
      <xdr:rowOff>0</xdr:rowOff>
    </xdr:from>
    <xdr:ext cx="184730" cy="374141"/>
    <xdr:sp macro="" textlink="">
      <xdr:nvSpPr>
        <xdr:cNvPr id="113" name="Rectangle 112"/>
        <xdr:cNvSpPr/>
      </xdr:nvSpPr>
      <xdr:spPr>
        <a:xfrm>
          <a:off x="6800850" y="6172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24</xdr:row>
      <xdr:rowOff>0</xdr:rowOff>
    </xdr:from>
    <xdr:ext cx="184730" cy="374141"/>
    <xdr:sp macro="" textlink="">
      <xdr:nvSpPr>
        <xdr:cNvPr id="114" name="Rectangle 113"/>
        <xdr:cNvSpPr/>
      </xdr:nvSpPr>
      <xdr:spPr>
        <a:xfrm>
          <a:off x="6800850" y="6362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25</xdr:row>
      <xdr:rowOff>0</xdr:rowOff>
    </xdr:from>
    <xdr:ext cx="184730" cy="374141"/>
    <xdr:sp macro="" textlink="">
      <xdr:nvSpPr>
        <xdr:cNvPr id="115" name="Rectangle 114"/>
        <xdr:cNvSpPr/>
      </xdr:nvSpPr>
      <xdr:spPr>
        <a:xfrm>
          <a:off x="6800850" y="6553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26</xdr:row>
      <xdr:rowOff>0</xdr:rowOff>
    </xdr:from>
    <xdr:ext cx="184730" cy="374141"/>
    <xdr:sp macro="" textlink="">
      <xdr:nvSpPr>
        <xdr:cNvPr id="116" name="Rectangle 115"/>
        <xdr:cNvSpPr/>
      </xdr:nvSpPr>
      <xdr:spPr>
        <a:xfrm>
          <a:off x="6800850" y="6743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27</xdr:row>
      <xdr:rowOff>0</xdr:rowOff>
    </xdr:from>
    <xdr:ext cx="184730" cy="374141"/>
    <xdr:sp macro="" textlink="">
      <xdr:nvSpPr>
        <xdr:cNvPr id="117" name="Rectangle 116"/>
        <xdr:cNvSpPr/>
      </xdr:nvSpPr>
      <xdr:spPr>
        <a:xfrm>
          <a:off x="6800850" y="6934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35</xdr:row>
      <xdr:rowOff>0</xdr:rowOff>
    </xdr:from>
    <xdr:ext cx="184730" cy="374141"/>
    <xdr:sp macro="" textlink="">
      <xdr:nvSpPr>
        <xdr:cNvPr id="118" name="Rectangle 117"/>
        <xdr:cNvSpPr/>
      </xdr:nvSpPr>
      <xdr:spPr>
        <a:xfrm>
          <a:off x="6800850" y="85344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36</xdr:row>
      <xdr:rowOff>0</xdr:rowOff>
    </xdr:from>
    <xdr:ext cx="184730" cy="374141"/>
    <xdr:sp macro="" textlink="">
      <xdr:nvSpPr>
        <xdr:cNvPr id="119" name="Rectangle 118"/>
        <xdr:cNvSpPr/>
      </xdr:nvSpPr>
      <xdr:spPr>
        <a:xfrm>
          <a:off x="6800850" y="882967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39</xdr:row>
      <xdr:rowOff>0</xdr:rowOff>
    </xdr:from>
    <xdr:ext cx="184730" cy="374141"/>
    <xdr:sp macro="" textlink="">
      <xdr:nvSpPr>
        <xdr:cNvPr id="120" name="Rectangle 119"/>
        <xdr:cNvSpPr/>
      </xdr:nvSpPr>
      <xdr:spPr>
        <a:xfrm>
          <a:off x="6800850" y="9601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40</xdr:row>
      <xdr:rowOff>0</xdr:rowOff>
    </xdr:from>
    <xdr:ext cx="184730" cy="374141"/>
    <xdr:sp macro="" textlink="">
      <xdr:nvSpPr>
        <xdr:cNvPr id="121" name="Rectangle 120"/>
        <xdr:cNvSpPr/>
      </xdr:nvSpPr>
      <xdr:spPr>
        <a:xfrm>
          <a:off x="6800850" y="985837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41</xdr:row>
      <xdr:rowOff>0</xdr:rowOff>
    </xdr:from>
    <xdr:ext cx="184730" cy="374141"/>
    <xdr:sp macro="" textlink="">
      <xdr:nvSpPr>
        <xdr:cNvPr id="122" name="Rectangle 121"/>
        <xdr:cNvSpPr/>
      </xdr:nvSpPr>
      <xdr:spPr>
        <a:xfrm>
          <a:off x="6800850" y="1004887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42</xdr:row>
      <xdr:rowOff>0</xdr:rowOff>
    </xdr:from>
    <xdr:ext cx="184730" cy="374141"/>
    <xdr:sp macro="" textlink="">
      <xdr:nvSpPr>
        <xdr:cNvPr id="123" name="Rectangle 122"/>
        <xdr:cNvSpPr/>
      </xdr:nvSpPr>
      <xdr:spPr>
        <a:xfrm>
          <a:off x="6800850" y="105727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43</xdr:row>
      <xdr:rowOff>0</xdr:rowOff>
    </xdr:from>
    <xdr:ext cx="184730" cy="374141"/>
    <xdr:sp macro="" textlink="">
      <xdr:nvSpPr>
        <xdr:cNvPr id="124" name="Rectangle 123"/>
        <xdr:cNvSpPr/>
      </xdr:nvSpPr>
      <xdr:spPr>
        <a:xfrm>
          <a:off x="6800850" y="117157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44</xdr:row>
      <xdr:rowOff>178593</xdr:rowOff>
    </xdr:from>
    <xdr:ext cx="184730" cy="374141"/>
    <xdr:sp macro="" textlink="">
      <xdr:nvSpPr>
        <xdr:cNvPr id="125" name="Rectangle 124"/>
        <xdr:cNvSpPr/>
      </xdr:nvSpPr>
      <xdr:spPr>
        <a:xfrm>
          <a:off x="7384256" y="12161043"/>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51</xdr:row>
      <xdr:rowOff>71437</xdr:rowOff>
    </xdr:from>
    <xdr:ext cx="184730" cy="374141"/>
    <xdr:sp macro="" textlink="">
      <xdr:nvSpPr>
        <xdr:cNvPr id="126" name="Rectangle 125"/>
        <xdr:cNvSpPr/>
      </xdr:nvSpPr>
      <xdr:spPr>
        <a:xfrm>
          <a:off x="7300913" y="13682662"/>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47</xdr:row>
      <xdr:rowOff>0</xdr:rowOff>
    </xdr:from>
    <xdr:ext cx="184730" cy="374141"/>
    <xdr:sp macro="" textlink="">
      <xdr:nvSpPr>
        <xdr:cNvPr id="127" name="Rectangle 126"/>
        <xdr:cNvSpPr/>
      </xdr:nvSpPr>
      <xdr:spPr>
        <a:xfrm>
          <a:off x="6800850" y="128492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48</xdr:row>
      <xdr:rowOff>0</xdr:rowOff>
    </xdr:from>
    <xdr:ext cx="184730" cy="374141"/>
    <xdr:sp macro="" textlink="">
      <xdr:nvSpPr>
        <xdr:cNvPr id="128" name="Rectangle 127"/>
        <xdr:cNvSpPr/>
      </xdr:nvSpPr>
      <xdr:spPr>
        <a:xfrm>
          <a:off x="6800850" y="130397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49</xdr:row>
      <xdr:rowOff>0</xdr:rowOff>
    </xdr:from>
    <xdr:ext cx="184730" cy="374141"/>
    <xdr:sp macro="" textlink="">
      <xdr:nvSpPr>
        <xdr:cNvPr id="129" name="Rectangle 128"/>
        <xdr:cNvSpPr/>
      </xdr:nvSpPr>
      <xdr:spPr>
        <a:xfrm>
          <a:off x="6800850" y="132302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50</xdr:row>
      <xdr:rowOff>0</xdr:rowOff>
    </xdr:from>
    <xdr:ext cx="184730" cy="374141"/>
    <xdr:sp macro="" textlink="">
      <xdr:nvSpPr>
        <xdr:cNvPr id="130" name="Rectangle 129"/>
        <xdr:cNvSpPr/>
      </xdr:nvSpPr>
      <xdr:spPr>
        <a:xfrm>
          <a:off x="6800850" y="134207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51</xdr:row>
      <xdr:rowOff>0</xdr:rowOff>
    </xdr:from>
    <xdr:ext cx="184730" cy="374141"/>
    <xdr:sp macro="" textlink="">
      <xdr:nvSpPr>
        <xdr:cNvPr id="131" name="Rectangle 130"/>
        <xdr:cNvSpPr/>
      </xdr:nvSpPr>
      <xdr:spPr>
        <a:xfrm>
          <a:off x="6800850" y="136112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15</xdr:row>
      <xdr:rowOff>0</xdr:rowOff>
    </xdr:from>
    <xdr:ext cx="184730" cy="374141"/>
    <xdr:sp macro="" textlink="">
      <xdr:nvSpPr>
        <xdr:cNvPr id="132" name="Rectangle 131"/>
        <xdr:cNvSpPr/>
      </xdr:nvSpPr>
      <xdr:spPr>
        <a:xfrm>
          <a:off x="6800850" y="4648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16</xdr:row>
      <xdr:rowOff>0</xdr:rowOff>
    </xdr:from>
    <xdr:ext cx="184730" cy="374141"/>
    <xdr:sp macro="" textlink="">
      <xdr:nvSpPr>
        <xdr:cNvPr id="133" name="Rectangle 132"/>
        <xdr:cNvSpPr/>
      </xdr:nvSpPr>
      <xdr:spPr>
        <a:xfrm>
          <a:off x="6800850" y="4838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16</xdr:row>
      <xdr:rowOff>0</xdr:rowOff>
    </xdr:from>
    <xdr:ext cx="184730" cy="374141"/>
    <xdr:sp macro="" textlink="">
      <xdr:nvSpPr>
        <xdr:cNvPr id="134" name="Rectangle 133"/>
        <xdr:cNvSpPr/>
      </xdr:nvSpPr>
      <xdr:spPr>
        <a:xfrm>
          <a:off x="6800850" y="4838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17</xdr:row>
      <xdr:rowOff>0</xdr:rowOff>
    </xdr:from>
    <xdr:ext cx="184730" cy="374141"/>
    <xdr:sp macro="" textlink="">
      <xdr:nvSpPr>
        <xdr:cNvPr id="135" name="Rectangle 134"/>
        <xdr:cNvSpPr/>
      </xdr:nvSpPr>
      <xdr:spPr>
        <a:xfrm>
          <a:off x="6800850" y="5029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17</xdr:row>
      <xdr:rowOff>0</xdr:rowOff>
    </xdr:from>
    <xdr:ext cx="184730" cy="374141"/>
    <xdr:sp macro="" textlink="">
      <xdr:nvSpPr>
        <xdr:cNvPr id="136" name="Rectangle 135"/>
        <xdr:cNvSpPr/>
      </xdr:nvSpPr>
      <xdr:spPr>
        <a:xfrm>
          <a:off x="6800850" y="5029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17</xdr:row>
      <xdr:rowOff>0</xdr:rowOff>
    </xdr:from>
    <xdr:ext cx="184730" cy="374141"/>
    <xdr:sp macro="" textlink="">
      <xdr:nvSpPr>
        <xdr:cNvPr id="137" name="Rectangle 136"/>
        <xdr:cNvSpPr/>
      </xdr:nvSpPr>
      <xdr:spPr>
        <a:xfrm>
          <a:off x="6800850" y="5029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18</xdr:row>
      <xdr:rowOff>0</xdr:rowOff>
    </xdr:from>
    <xdr:ext cx="184730" cy="374141"/>
    <xdr:sp macro="" textlink="">
      <xdr:nvSpPr>
        <xdr:cNvPr id="138" name="Rectangle 137"/>
        <xdr:cNvSpPr/>
      </xdr:nvSpPr>
      <xdr:spPr>
        <a:xfrm>
          <a:off x="6800850" y="5219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18</xdr:row>
      <xdr:rowOff>0</xdr:rowOff>
    </xdr:from>
    <xdr:ext cx="184730" cy="374141"/>
    <xdr:sp macro="" textlink="">
      <xdr:nvSpPr>
        <xdr:cNvPr id="139" name="Rectangle 138"/>
        <xdr:cNvSpPr/>
      </xdr:nvSpPr>
      <xdr:spPr>
        <a:xfrm>
          <a:off x="6800850" y="5219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18</xdr:row>
      <xdr:rowOff>0</xdr:rowOff>
    </xdr:from>
    <xdr:ext cx="184730" cy="374141"/>
    <xdr:sp macro="" textlink="">
      <xdr:nvSpPr>
        <xdr:cNvPr id="140" name="Rectangle 139"/>
        <xdr:cNvSpPr/>
      </xdr:nvSpPr>
      <xdr:spPr>
        <a:xfrm>
          <a:off x="6800850" y="5219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19</xdr:row>
      <xdr:rowOff>0</xdr:rowOff>
    </xdr:from>
    <xdr:ext cx="184730" cy="374141"/>
    <xdr:sp macro="" textlink="">
      <xdr:nvSpPr>
        <xdr:cNvPr id="141" name="Rectangle 140"/>
        <xdr:cNvSpPr/>
      </xdr:nvSpPr>
      <xdr:spPr>
        <a:xfrm>
          <a:off x="6800850" y="5410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19</xdr:row>
      <xdr:rowOff>0</xdr:rowOff>
    </xdr:from>
    <xdr:ext cx="184730" cy="374141"/>
    <xdr:sp macro="" textlink="">
      <xdr:nvSpPr>
        <xdr:cNvPr id="142" name="Rectangle 141"/>
        <xdr:cNvSpPr/>
      </xdr:nvSpPr>
      <xdr:spPr>
        <a:xfrm>
          <a:off x="6800850" y="5410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19</xdr:row>
      <xdr:rowOff>0</xdr:rowOff>
    </xdr:from>
    <xdr:ext cx="184730" cy="374141"/>
    <xdr:sp macro="" textlink="">
      <xdr:nvSpPr>
        <xdr:cNvPr id="143" name="Rectangle 142"/>
        <xdr:cNvSpPr/>
      </xdr:nvSpPr>
      <xdr:spPr>
        <a:xfrm>
          <a:off x="6800850" y="5410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20</xdr:row>
      <xdr:rowOff>0</xdr:rowOff>
    </xdr:from>
    <xdr:ext cx="184730" cy="374141"/>
    <xdr:sp macro="" textlink="">
      <xdr:nvSpPr>
        <xdr:cNvPr id="144" name="Rectangle 143"/>
        <xdr:cNvSpPr/>
      </xdr:nvSpPr>
      <xdr:spPr>
        <a:xfrm>
          <a:off x="6800850" y="5600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20</xdr:row>
      <xdr:rowOff>0</xdr:rowOff>
    </xdr:from>
    <xdr:ext cx="184730" cy="374141"/>
    <xdr:sp macro="" textlink="">
      <xdr:nvSpPr>
        <xdr:cNvPr id="145" name="Rectangle 144"/>
        <xdr:cNvSpPr/>
      </xdr:nvSpPr>
      <xdr:spPr>
        <a:xfrm>
          <a:off x="6800850" y="5600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20</xdr:row>
      <xdr:rowOff>0</xdr:rowOff>
    </xdr:from>
    <xdr:ext cx="184730" cy="374141"/>
    <xdr:sp macro="" textlink="">
      <xdr:nvSpPr>
        <xdr:cNvPr id="146" name="Rectangle 145"/>
        <xdr:cNvSpPr/>
      </xdr:nvSpPr>
      <xdr:spPr>
        <a:xfrm>
          <a:off x="6800850" y="5600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21</xdr:row>
      <xdr:rowOff>0</xdr:rowOff>
    </xdr:from>
    <xdr:ext cx="184730" cy="374141"/>
    <xdr:sp macro="" textlink="">
      <xdr:nvSpPr>
        <xdr:cNvPr id="147" name="Rectangle 146"/>
        <xdr:cNvSpPr/>
      </xdr:nvSpPr>
      <xdr:spPr>
        <a:xfrm>
          <a:off x="6800850" y="5791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21</xdr:row>
      <xdr:rowOff>0</xdr:rowOff>
    </xdr:from>
    <xdr:ext cx="184730" cy="374141"/>
    <xdr:sp macro="" textlink="">
      <xdr:nvSpPr>
        <xdr:cNvPr id="148" name="Rectangle 147"/>
        <xdr:cNvSpPr/>
      </xdr:nvSpPr>
      <xdr:spPr>
        <a:xfrm>
          <a:off x="6800850" y="5791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21</xdr:row>
      <xdr:rowOff>0</xdr:rowOff>
    </xdr:from>
    <xdr:ext cx="184730" cy="374141"/>
    <xdr:sp macro="" textlink="">
      <xdr:nvSpPr>
        <xdr:cNvPr id="149" name="Rectangle 148"/>
        <xdr:cNvSpPr/>
      </xdr:nvSpPr>
      <xdr:spPr>
        <a:xfrm>
          <a:off x="6800850" y="5791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22</xdr:row>
      <xdr:rowOff>0</xdr:rowOff>
    </xdr:from>
    <xdr:ext cx="184730" cy="374141"/>
    <xdr:sp macro="" textlink="">
      <xdr:nvSpPr>
        <xdr:cNvPr id="150" name="Rectangle 149"/>
        <xdr:cNvSpPr/>
      </xdr:nvSpPr>
      <xdr:spPr>
        <a:xfrm>
          <a:off x="6800850" y="5981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22</xdr:row>
      <xdr:rowOff>0</xdr:rowOff>
    </xdr:from>
    <xdr:ext cx="184730" cy="374141"/>
    <xdr:sp macro="" textlink="">
      <xdr:nvSpPr>
        <xdr:cNvPr id="151" name="Rectangle 150"/>
        <xdr:cNvSpPr/>
      </xdr:nvSpPr>
      <xdr:spPr>
        <a:xfrm>
          <a:off x="6800850" y="5981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22</xdr:row>
      <xdr:rowOff>0</xdr:rowOff>
    </xdr:from>
    <xdr:ext cx="184730" cy="374141"/>
    <xdr:sp macro="" textlink="">
      <xdr:nvSpPr>
        <xdr:cNvPr id="152" name="Rectangle 151"/>
        <xdr:cNvSpPr/>
      </xdr:nvSpPr>
      <xdr:spPr>
        <a:xfrm>
          <a:off x="6800850" y="5981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23</xdr:row>
      <xdr:rowOff>0</xdr:rowOff>
    </xdr:from>
    <xdr:ext cx="184730" cy="374141"/>
    <xdr:sp macro="" textlink="">
      <xdr:nvSpPr>
        <xdr:cNvPr id="153" name="Rectangle 152"/>
        <xdr:cNvSpPr/>
      </xdr:nvSpPr>
      <xdr:spPr>
        <a:xfrm>
          <a:off x="6800850" y="6172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23</xdr:row>
      <xdr:rowOff>0</xdr:rowOff>
    </xdr:from>
    <xdr:ext cx="184730" cy="374141"/>
    <xdr:sp macro="" textlink="">
      <xdr:nvSpPr>
        <xdr:cNvPr id="154" name="Rectangle 153"/>
        <xdr:cNvSpPr/>
      </xdr:nvSpPr>
      <xdr:spPr>
        <a:xfrm>
          <a:off x="6800850" y="6172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23</xdr:row>
      <xdr:rowOff>0</xdr:rowOff>
    </xdr:from>
    <xdr:ext cx="184730" cy="374141"/>
    <xdr:sp macro="" textlink="">
      <xdr:nvSpPr>
        <xdr:cNvPr id="155" name="Rectangle 154"/>
        <xdr:cNvSpPr/>
      </xdr:nvSpPr>
      <xdr:spPr>
        <a:xfrm>
          <a:off x="6800850" y="6172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24</xdr:row>
      <xdr:rowOff>0</xdr:rowOff>
    </xdr:from>
    <xdr:ext cx="184730" cy="374141"/>
    <xdr:sp macro="" textlink="">
      <xdr:nvSpPr>
        <xdr:cNvPr id="156" name="Rectangle 155"/>
        <xdr:cNvSpPr/>
      </xdr:nvSpPr>
      <xdr:spPr>
        <a:xfrm>
          <a:off x="6800850" y="6362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24</xdr:row>
      <xdr:rowOff>0</xdr:rowOff>
    </xdr:from>
    <xdr:ext cx="184730" cy="374141"/>
    <xdr:sp macro="" textlink="">
      <xdr:nvSpPr>
        <xdr:cNvPr id="157" name="Rectangle 156"/>
        <xdr:cNvSpPr/>
      </xdr:nvSpPr>
      <xdr:spPr>
        <a:xfrm>
          <a:off x="6800850" y="6362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24</xdr:row>
      <xdr:rowOff>0</xdr:rowOff>
    </xdr:from>
    <xdr:ext cx="184730" cy="374141"/>
    <xdr:sp macro="" textlink="">
      <xdr:nvSpPr>
        <xdr:cNvPr id="158" name="Rectangle 157"/>
        <xdr:cNvSpPr/>
      </xdr:nvSpPr>
      <xdr:spPr>
        <a:xfrm>
          <a:off x="6800850" y="6362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25</xdr:row>
      <xdr:rowOff>0</xdr:rowOff>
    </xdr:from>
    <xdr:ext cx="184730" cy="374141"/>
    <xdr:sp macro="" textlink="">
      <xdr:nvSpPr>
        <xdr:cNvPr id="159" name="Rectangle 158"/>
        <xdr:cNvSpPr/>
      </xdr:nvSpPr>
      <xdr:spPr>
        <a:xfrm>
          <a:off x="6800850" y="6553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25</xdr:row>
      <xdr:rowOff>0</xdr:rowOff>
    </xdr:from>
    <xdr:ext cx="184730" cy="374141"/>
    <xdr:sp macro="" textlink="">
      <xdr:nvSpPr>
        <xdr:cNvPr id="160" name="Rectangle 159"/>
        <xdr:cNvSpPr/>
      </xdr:nvSpPr>
      <xdr:spPr>
        <a:xfrm>
          <a:off x="6800850" y="6553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25</xdr:row>
      <xdr:rowOff>0</xdr:rowOff>
    </xdr:from>
    <xdr:ext cx="184730" cy="374141"/>
    <xdr:sp macro="" textlink="">
      <xdr:nvSpPr>
        <xdr:cNvPr id="161" name="Rectangle 160"/>
        <xdr:cNvSpPr/>
      </xdr:nvSpPr>
      <xdr:spPr>
        <a:xfrm>
          <a:off x="6800850" y="6553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26</xdr:row>
      <xdr:rowOff>0</xdr:rowOff>
    </xdr:from>
    <xdr:ext cx="184730" cy="374141"/>
    <xdr:sp macro="" textlink="">
      <xdr:nvSpPr>
        <xdr:cNvPr id="162" name="Rectangle 161"/>
        <xdr:cNvSpPr/>
      </xdr:nvSpPr>
      <xdr:spPr>
        <a:xfrm>
          <a:off x="6800850" y="6743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26</xdr:row>
      <xdr:rowOff>0</xdr:rowOff>
    </xdr:from>
    <xdr:ext cx="184730" cy="374141"/>
    <xdr:sp macro="" textlink="">
      <xdr:nvSpPr>
        <xdr:cNvPr id="163" name="Rectangle 162"/>
        <xdr:cNvSpPr/>
      </xdr:nvSpPr>
      <xdr:spPr>
        <a:xfrm>
          <a:off x="6800850" y="6743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26</xdr:row>
      <xdr:rowOff>0</xdr:rowOff>
    </xdr:from>
    <xdr:ext cx="184730" cy="374141"/>
    <xdr:sp macro="" textlink="">
      <xdr:nvSpPr>
        <xdr:cNvPr id="164" name="Rectangle 163"/>
        <xdr:cNvSpPr/>
      </xdr:nvSpPr>
      <xdr:spPr>
        <a:xfrm>
          <a:off x="6800850" y="67437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27</xdr:row>
      <xdr:rowOff>0</xdr:rowOff>
    </xdr:from>
    <xdr:ext cx="184730" cy="374141"/>
    <xdr:sp macro="" textlink="">
      <xdr:nvSpPr>
        <xdr:cNvPr id="165" name="Rectangle 164"/>
        <xdr:cNvSpPr/>
      </xdr:nvSpPr>
      <xdr:spPr>
        <a:xfrm>
          <a:off x="6800850" y="6934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27</xdr:row>
      <xdr:rowOff>0</xdr:rowOff>
    </xdr:from>
    <xdr:ext cx="184730" cy="374141"/>
    <xdr:sp macro="" textlink="">
      <xdr:nvSpPr>
        <xdr:cNvPr id="166" name="Rectangle 165"/>
        <xdr:cNvSpPr/>
      </xdr:nvSpPr>
      <xdr:spPr>
        <a:xfrm>
          <a:off x="6800850" y="69342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42</xdr:row>
      <xdr:rowOff>0</xdr:rowOff>
    </xdr:from>
    <xdr:ext cx="184730" cy="374141"/>
    <xdr:sp macro="" textlink="">
      <xdr:nvSpPr>
        <xdr:cNvPr id="167" name="Rectangle 166"/>
        <xdr:cNvSpPr/>
      </xdr:nvSpPr>
      <xdr:spPr>
        <a:xfrm>
          <a:off x="9296400" y="105727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12</xdr:row>
      <xdr:rowOff>0</xdr:rowOff>
    </xdr:from>
    <xdr:ext cx="184730" cy="374141"/>
    <xdr:sp macro="" textlink="">
      <xdr:nvSpPr>
        <xdr:cNvPr id="168" name="Rectangle 167"/>
        <xdr:cNvSpPr/>
      </xdr:nvSpPr>
      <xdr:spPr>
        <a:xfrm>
          <a:off x="8229600" y="35147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12</xdr:row>
      <xdr:rowOff>0</xdr:rowOff>
    </xdr:from>
    <xdr:ext cx="184730" cy="374141"/>
    <xdr:sp macro="" textlink="">
      <xdr:nvSpPr>
        <xdr:cNvPr id="169" name="Rectangle 168"/>
        <xdr:cNvSpPr/>
      </xdr:nvSpPr>
      <xdr:spPr>
        <a:xfrm>
          <a:off x="9296400" y="3514725"/>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35</xdr:row>
      <xdr:rowOff>0</xdr:rowOff>
    </xdr:from>
    <xdr:ext cx="184730" cy="374141"/>
    <xdr:sp macro="" textlink="">
      <xdr:nvSpPr>
        <xdr:cNvPr id="170" name="Rectangle 169"/>
        <xdr:cNvSpPr/>
      </xdr:nvSpPr>
      <xdr:spPr>
        <a:xfrm>
          <a:off x="8229600" y="85344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35</xdr:row>
      <xdr:rowOff>0</xdr:rowOff>
    </xdr:from>
    <xdr:ext cx="184730" cy="374141"/>
    <xdr:sp macro="" textlink="">
      <xdr:nvSpPr>
        <xdr:cNvPr id="171" name="Rectangle 170"/>
        <xdr:cNvSpPr/>
      </xdr:nvSpPr>
      <xdr:spPr>
        <a:xfrm>
          <a:off x="9296400" y="853440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43</xdr:row>
      <xdr:rowOff>0</xdr:rowOff>
    </xdr:from>
    <xdr:ext cx="184730" cy="374141"/>
    <xdr:sp macro="" textlink="">
      <xdr:nvSpPr>
        <xdr:cNvPr id="172" name="Rectangle 171"/>
        <xdr:cNvSpPr/>
      </xdr:nvSpPr>
      <xdr:spPr>
        <a:xfrm>
          <a:off x="8229600" y="117157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43</xdr:row>
      <xdr:rowOff>0</xdr:rowOff>
    </xdr:from>
    <xdr:ext cx="184730" cy="374141"/>
    <xdr:sp macro="" textlink="">
      <xdr:nvSpPr>
        <xdr:cNvPr id="173" name="Rectangle 172"/>
        <xdr:cNvSpPr/>
      </xdr:nvSpPr>
      <xdr:spPr>
        <a:xfrm>
          <a:off x="9296400" y="11715750"/>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12</xdr:row>
      <xdr:rowOff>0</xdr:rowOff>
    </xdr:from>
    <xdr:ext cx="184730" cy="374141"/>
    <xdr:sp macro="" textlink="">
      <xdr:nvSpPr>
        <xdr:cNvPr id="174" name="Rectangle 173"/>
        <xdr:cNvSpPr/>
      </xdr:nvSpPr>
      <xdr:spPr>
        <a:xfrm>
          <a:off x="0" y="267432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12</xdr:row>
      <xdr:rowOff>0</xdr:rowOff>
    </xdr:from>
    <xdr:ext cx="184730" cy="374141"/>
    <xdr:sp macro="" textlink="">
      <xdr:nvSpPr>
        <xdr:cNvPr id="175" name="Rectangle 174"/>
        <xdr:cNvSpPr/>
      </xdr:nvSpPr>
      <xdr:spPr>
        <a:xfrm>
          <a:off x="0" y="2669442"/>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12</xdr:row>
      <xdr:rowOff>0</xdr:rowOff>
    </xdr:from>
    <xdr:ext cx="184730" cy="374141"/>
    <xdr:sp macro="" textlink="">
      <xdr:nvSpPr>
        <xdr:cNvPr id="176" name="Rectangle 175"/>
        <xdr:cNvSpPr/>
      </xdr:nvSpPr>
      <xdr:spPr>
        <a:xfrm>
          <a:off x="0" y="267432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12</xdr:row>
      <xdr:rowOff>0</xdr:rowOff>
    </xdr:from>
    <xdr:ext cx="184730" cy="374141"/>
    <xdr:sp macro="" textlink="">
      <xdr:nvSpPr>
        <xdr:cNvPr id="177" name="Rectangle 176"/>
        <xdr:cNvSpPr/>
      </xdr:nvSpPr>
      <xdr:spPr>
        <a:xfrm>
          <a:off x="0" y="267432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14</xdr:row>
      <xdr:rowOff>0</xdr:rowOff>
    </xdr:from>
    <xdr:ext cx="184730" cy="374141"/>
    <xdr:sp macro="" textlink="">
      <xdr:nvSpPr>
        <xdr:cNvPr id="178" name="Rectangle 177"/>
        <xdr:cNvSpPr/>
      </xdr:nvSpPr>
      <xdr:spPr>
        <a:xfrm>
          <a:off x="0" y="267432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13</xdr:row>
      <xdr:rowOff>285750</xdr:rowOff>
    </xdr:from>
    <xdr:ext cx="184730" cy="374141"/>
    <xdr:sp macro="" textlink="">
      <xdr:nvSpPr>
        <xdr:cNvPr id="179" name="Rectangle 178"/>
        <xdr:cNvSpPr/>
      </xdr:nvSpPr>
      <xdr:spPr>
        <a:xfrm>
          <a:off x="0" y="2669442"/>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14</xdr:row>
      <xdr:rowOff>0</xdr:rowOff>
    </xdr:from>
    <xdr:ext cx="184730" cy="374141"/>
    <xdr:sp macro="" textlink="">
      <xdr:nvSpPr>
        <xdr:cNvPr id="180" name="Rectangle 179"/>
        <xdr:cNvSpPr/>
      </xdr:nvSpPr>
      <xdr:spPr>
        <a:xfrm>
          <a:off x="0" y="267432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oneCellAnchor>
    <xdr:from>
      <xdr:col>0</xdr:col>
      <xdr:colOff>0</xdr:colOff>
      <xdr:row>14</xdr:row>
      <xdr:rowOff>0</xdr:rowOff>
    </xdr:from>
    <xdr:ext cx="184730" cy="374141"/>
    <xdr:sp macro="" textlink="">
      <xdr:nvSpPr>
        <xdr:cNvPr id="181" name="Rectangle 180"/>
        <xdr:cNvSpPr/>
      </xdr:nvSpPr>
      <xdr:spPr>
        <a:xfrm>
          <a:off x="0" y="2674327"/>
          <a:ext cx="184730" cy="374141"/>
        </a:xfrm>
        <a:prstGeom prst="rect">
          <a:avLst/>
        </a:prstGeom>
        <a:noFill/>
      </xdr:spPr>
      <xdr:txBody>
        <a:bodyPr wrap="none" lIns="91440" tIns="45720" rIns="91440" bIns="45720">
          <a:spAutoFit/>
        </a:bodyPr>
        <a:lstStyle/>
        <a:p>
          <a:pPr algn="ctr"/>
          <a:endParaRPr lang="en-US" sz="1800" b="1" cap="none" spc="0">
            <a:ln w="12700">
              <a:solidFill>
                <a:schemeClr val="tx2">
                  <a:satMod val="155000"/>
                </a:schemeClr>
              </a:solidFill>
              <a:prstDash val="solid"/>
            </a:ln>
            <a:solidFill>
              <a:sysClr val="windowText" lastClr="000000"/>
            </a:solidFill>
            <a:effectLst>
              <a:outerShdw blurRad="41275" dist="20320" dir="1800000" algn="tl" rotWithShape="0">
                <a:srgbClr val="000000">
                  <a:alpha val="40000"/>
                </a:srgbClr>
              </a:outerShdw>
            </a:effectLst>
          </a:endParaRP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andice\all-jobs\JOBS\CL95-20\CERT\TAMA3.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W:\P.%20POST%20CONTRACT\P.2%20Valuations\P.2.2%20DLFL%20Valuation\Valuation%20no.%2013.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E:\Projects\2005\2632-CT05-38%20Mooirivier%20Mall\E.%20ESTIMATING%20&amp;%20COST%20ADVISE\E.2%20Viabilities\Viability%20No.%208\Viability%20(CJB%20-%20NEDBANK)%20R8C.xls" TargetMode="External"/></Relationships>
</file>

<file path=xl/externalLinks/_rels/externalLink4.xml.rels><?xml version="1.0" encoding="UTF-8" standalone="yes"?>
<Relationships xmlns="http://schemas.openxmlformats.org/package/2006/relationships"><Relationship Id="rId1" Type="http://schemas.microsoft.com/office/2006/relationships/xlExternalLinkPath/xlPathMissing" Target="BOOK-4.XLW"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E:\Projects\2004\2028%20-%20CT04%20-%2010%20-34%20St%20Georges%20Mall\E.%20ESTIMATING%20&amp;%20COST%20ADVISE\E.1%20Estimates\34%20St%20Georges%20Mall%20Rev%2015_Revised%2011_12%20floor_externa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E:\Projects\2004\2028%20-%20CT04%20-%2010%20-34%20St%20Georges%20Mall\E.%20ESTIMATING%20&amp;%20COST%20ADVICE\E.2%20Viabilities\St%20Georges%20Mall%20Rev%2010.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E:\Projects\2002\1331-CT02-188%20Sunningdale%20Lifestyle%20Centre\4%20POST%20CONTRACT%20ADMIN%20&amp;%20FA\P%2001%20Financial%20Reviews\FR05.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mahlakAW/Documents/Documents/work/Cape%20Town%20Office/Projects/Nuwekloof/Nuwekloof%20Subststion%20tie-in%20Claim%20No%206%20rev%2001.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LIMIN"/>
      <sheetName val="S7 Superfoto"/>
      <sheetName val="S1-S2"/>
      <sheetName val="Executive (2)"/>
      <sheetName val="Val Recon"/>
      <sheetName val="TRADE SUMMARY"/>
      <sheetName val="Sheet1"/>
      <sheetName val="Sheet2"/>
      <sheetName val="Sheet3"/>
      <sheetName val="Executive"/>
      <sheetName val="Detail Summary"/>
      <sheetName val="Variations"/>
      <sheetName val="Cost VO's"/>
      <sheetName val="Flysheet"/>
      <sheetName val="Cover"/>
      <sheetName val="FR-PROVSNL-SUM-DETAIL"/>
      <sheetName val="FR-SUMMERY"/>
      <sheetName val="Escalation"/>
      <sheetName val="Val Breakdown"/>
    </sheetNames>
    <sheetDataSet>
      <sheetData sheetId="0"/>
      <sheetData sheetId="1" refreshError="1"/>
      <sheetData sheetId="2" refreshError="1"/>
      <sheetData sheetId="3" refreshError="1"/>
      <sheetData sheetId="4" refreshError="1"/>
      <sheetData sheetId="5" refreshError="1"/>
      <sheetData sheetId="6" refreshError="1"/>
      <sheetData sheetId="7" refreshError="1"/>
      <sheetData sheetId="8"/>
      <sheetData sheetId="9"/>
      <sheetData sheetId="10"/>
      <sheetData sheetId="11"/>
      <sheetData sheetId="12"/>
      <sheetData sheetId="13"/>
      <sheetData sheetId="14"/>
      <sheetData sheetId="15" refreshError="1"/>
      <sheetData sheetId="16" refreshError="1"/>
      <sheetData sheetId="17" refreshError="1"/>
      <sheetData sheetId="1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Letter"/>
      <sheetName val="Valuation"/>
      <sheetName val="Statement"/>
      <sheetName val="Certificate"/>
      <sheetName val="Recovery"/>
      <sheetName val="Val breakdown"/>
      <sheetName val="BOQ"/>
      <sheetName val="Variations"/>
      <sheetName val="Sheet1"/>
      <sheetName val="CASH FLOW"/>
      <sheetName val="CASH FLOW (2)"/>
    </sheetNames>
    <sheetDataSet>
      <sheetData sheetId="0"/>
      <sheetData sheetId="1"/>
      <sheetData sheetId="2"/>
      <sheetData sheetId="3" refreshError="1"/>
      <sheetData sheetId="4" refreshError="1"/>
      <sheetData sheetId="5" refreshError="1">
        <row r="10">
          <cell r="C10" t="str">
            <v xml:space="preserve">Preliminaries  </v>
          </cell>
        </row>
        <row r="12">
          <cell r="C12" t="str">
            <v>Earthworks</v>
          </cell>
        </row>
        <row r="13">
          <cell r="C13" t="str">
            <v>Concrete, Formwork &amp; Reinforcement</v>
          </cell>
        </row>
        <row r="14">
          <cell r="C14" t="str">
            <v>Masonry</v>
          </cell>
        </row>
        <row r="15">
          <cell r="C15" t="str">
            <v>Waterproofing</v>
          </cell>
        </row>
        <row r="16">
          <cell r="C16" t="str">
            <v>Drainage</v>
          </cell>
        </row>
        <row r="17">
          <cell r="C17" t="str">
            <v>Plastering</v>
          </cell>
        </row>
        <row r="18">
          <cell r="C18" t="str">
            <v>Painting</v>
          </cell>
        </row>
        <row r="20">
          <cell r="C20" t="str">
            <v>Post-Tensioning (Freyssinet PostTen)</v>
          </cell>
        </row>
        <row r="21">
          <cell r="C21" t="str">
            <v>Carpentry &amp; Joinery (Domestic)</v>
          </cell>
        </row>
        <row r="22">
          <cell r="C22" t="str">
            <v>Ceilings (Ceilings &amp; Partition Concepts)</v>
          </cell>
        </row>
        <row r="23">
          <cell r="C23" t="str">
            <v>Floor Coverings (Carpet City)</v>
          </cell>
        </row>
        <row r="24">
          <cell r="C24" t="str">
            <v xml:space="preserve">IRONMONGERY </v>
          </cell>
        </row>
        <row r="25">
          <cell r="C25" t="str">
            <v>Structural Steel (Kilpin Engineering)</v>
          </cell>
        </row>
        <row r="26">
          <cell r="C26" t="str">
            <v>Metalwork (Kilpin Engineering)</v>
          </cell>
        </row>
        <row r="27">
          <cell r="C27" t="str">
            <v>Balustrading (Grandi Manufacturing)</v>
          </cell>
        </row>
        <row r="28">
          <cell r="C28" t="str">
            <v>Garage Doors (Hydro Doors)</v>
          </cell>
        </row>
        <row r="29">
          <cell r="C29" t="str">
            <v>Tiling (MIG Tiling)</v>
          </cell>
        </row>
        <row r="30">
          <cell r="C30" t="str">
            <v>Plumbing &amp; Drainage (RMI Plumbing)</v>
          </cell>
        </row>
        <row r="31">
          <cell r="C31" t="str">
            <v xml:space="preserve">SHOWER ENCLOSURES </v>
          </cell>
        </row>
        <row r="32">
          <cell r="C32" t="str">
            <v>Electrical Installation (ERC)</v>
          </cell>
        </row>
        <row r="33">
          <cell r="C33" t="str">
            <v>ELECTRONIC SYSTEMS</v>
          </cell>
        </row>
        <row r="34">
          <cell r="C34" t="str">
            <v>Lifts (Kone)</v>
          </cell>
        </row>
        <row r="35">
          <cell r="C35" t="str">
            <v xml:space="preserve">LIFT ARCHITRAVES </v>
          </cell>
        </row>
        <row r="36">
          <cell r="C36" t="str">
            <v>Mechanical Installation (Mistral Refrigeration)</v>
          </cell>
        </row>
        <row r="37">
          <cell r="C37" t="str">
            <v xml:space="preserve">Ventilation (Embassy Air Conditioning) </v>
          </cell>
        </row>
        <row r="38">
          <cell r="C38" t="str">
            <v xml:space="preserve">Fire Detection &amp; Protection (Fire Control Systems) </v>
          </cell>
        </row>
        <row r="39">
          <cell r="C39" t="str">
            <v>Glazing (Mazor)</v>
          </cell>
        </row>
        <row r="40">
          <cell r="C40" t="str">
            <v xml:space="preserve">REVOLVING DOOR </v>
          </cell>
        </row>
        <row r="41">
          <cell r="C41" t="str">
            <v xml:space="preserve">LANDSCAPING </v>
          </cell>
        </row>
        <row r="42">
          <cell r="C42" t="str">
            <v>External Works (Domestic)</v>
          </cell>
        </row>
        <row r="43">
          <cell r="C43" t="str">
            <v xml:space="preserve">SIGNAGE </v>
          </cell>
        </row>
        <row r="44">
          <cell r="C44" t="str">
            <v>Swimming Pools (Sundance Maintenance)</v>
          </cell>
        </row>
        <row r="45">
          <cell r="C45" t="str">
            <v>Special Joinery (Careline)</v>
          </cell>
        </row>
        <row r="50">
          <cell r="C50" t="str">
            <v>SUNDRY BUILDER'S WORK ON SELECTED</v>
          </cell>
        </row>
        <row r="51">
          <cell r="C51" t="str">
            <v>MARK-UP</v>
          </cell>
        </row>
        <row r="53">
          <cell r="C53" t="str">
            <v>Materials On Site</v>
          </cell>
        </row>
      </sheetData>
      <sheetData sheetId="6" refreshError="1">
        <row r="14">
          <cell r="C14" t="str">
            <v xml:space="preserve">EARTHWORKS </v>
          </cell>
        </row>
        <row r="330">
          <cell r="C330" t="str">
            <v>Post-Tensioning (Freyssinet PostTen)</v>
          </cell>
        </row>
        <row r="332">
          <cell r="C332" t="str">
            <v>Carpentry &amp; Joinery (Domestic)</v>
          </cell>
        </row>
        <row r="359">
          <cell r="C359" t="str">
            <v>Ceilings (Ceilings &amp; Partition Concepts)</v>
          </cell>
        </row>
        <row r="361">
          <cell r="C361" t="str">
            <v>Floor Coverings (Carpet City)</v>
          </cell>
        </row>
        <row r="363">
          <cell r="C363" t="str">
            <v xml:space="preserve">IRONMONGERY </v>
          </cell>
        </row>
        <row r="365">
          <cell r="C365" t="str">
            <v>Structural Steel (Kilpin Engineering)</v>
          </cell>
        </row>
        <row r="367">
          <cell r="C367" t="str">
            <v>Metalwork (Kilpin Engineering)</v>
          </cell>
        </row>
        <row r="373">
          <cell r="C373" t="str">
            <v>Balustrading (Grandi Manufacturing)</v>
          </cell>
        </row>
        <row r="375">
          <cell r="C375" t="str">
            <v>Garage Doors (Hydro Doors)</v>
          </cell>
        </row>
        <row r="377">
          <cell r="C377" t="str">
            <v>Tiling (MIG Tiling)</v>
          </cell>
        </row>
        <row r="394">
          <cell r="C394" t="str">
            <v xml:space="preserve">SHOWER ENCLOSURES </v>
          </cell>
        </row>
        <row r="396">
          <cell r="C396" t="str">
            <v>Electrical Installation (ERC)</v>
          </cell>
        </row>
        <row r="398">
          <cell r="C398" t="str">
            <v>ELECTRONIC SYSTEMS</v>
          </cell>
        </row>
        <row r="400">
          <cell r="C400" t="str">
            <v>Lifts (Kone)</v>
          </cell>
        </row>
        <row r="402">
          <cell r="C402" t="str">
            <v xml:space="preserve">LIFT ARCHITRAVES </v>
          </cell>
        </row>
        <row r="404">
          <cell r="C404" t="str">
            <v>Mechanical Installation (Mistral Refrigeration)</v>
          </cell>
        </row>
        <row r="406">
          <cell r="C406" t="str">
            <v xml:space="preserve">Ventilation (Embassy Air Conditioning) </v>
          </cell>
        </row>
        <row r="408">
          <cell r="C408" t="str">
            <v xml:space="preserve">Fire Detection &amp; Protection (Fire Control Systems) </v>
          </cell>
        </row>
        <row r="410">
          <cell r="C410" t="str">
            <v>Glazing (Mazor)</v>
          </cell>
        </row>
        <row r="412">
          <cell r="C412" t="str">
            <v xml:space="preserve">REVOLVING DOOR </v>
          </cell>
        </row>
        <row r="414">
          <cell r="C414" t="str">
            <v xml:space="preserve">LANDSCAPING </v>
          </cell>
        </row>
        <row r="416">
          <cell r="C416" t="str">
            <v>External Works (Domestic)</v>
          </cell>
        </row>
        <row r="418">
          <cell r="C418" t="str">
            <v xml:space="preserve">SIGNAGE </v>
          </cell>
        </row>
        <row r="420">
          <cell r="C420" t="str">
            <v>Swimming Pools (Sundance Maintenance)</v>
          </cell>
        </row>
        <row r="422">
          <cell r="C422" t="str">
            <v>Special Joinery (Careline)</v>
          </cell>
        </row>
        <row r="424">
          <cell r="C424" t="str">
            <v>Granite (Global Granite &amp; Marble)</v>
          </cell>
        </row>
        <row r="430">
          <cell r="C430" t="str">
            <v>SUNDRY BUILDER'S WORK ON SELECTED</v>
          </cell>
        </row>
        <row r="431">
          <cell r="C431" t="str">
            <v>Profit &amp; Attendance</v>
          </cell>
        </row>
        <row r="433">
          <cell r="C433" t="str">
            <v>Materials on site</v>
          </cell>
        </row>
      </sheetData>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ANNEXURES"/>
      <sheetName val="COVER"/>
      <sheetName val="QC (VIAB)"/>
      <sheetName val="NOTES"/>
      <sheetName val="PROJECT SPEC"/>
      <sheetName val="ASSUMPTIONS"/>
      <sheetName val="EXCLUSIONS"/>
      <sheetName val="LAND"/>
      <sheetName val="AREAS"/>
      <sheetName val="CAPEX (CJB)"/>
      <sheetName val="FORECAST CAPEX CASHFLOW"/>
      <sheetName val="RENTAL INCOME"/>
      <sheetName val="Income &amp; Expenses"/>
      <sheetName val="QC (EST)"/>
      <sheetName val="Constr CF"/>
      <sheetName val="ESTIMATE SUMMARY"/>
      <sheetName val="BULK EARTHWORKS"/>
      <sheetName val="SITE PREP (HOTEL)"/>
      <sheetName val="BULK SERVICES"/>
      <sheetName val="EXTERNAL WORKS"/>
      <sheetName val="EXTERNAL ROADWORKS"/>
      <sheetName val="ROAD BRIDGE"/>
      <sheetName val="PEDESTRIAN BRIDGE"/>
      <sheetName val="OPEN PARKING"/>
      <sheetName val="RECEIVING YARDS"/>
      <sheetName val="COVERED PARKING"/>
      <sheetName val="SIDEWALKS"/>
      <sheetName val="SIDEWALKS (OUTSIDE BOUNDARY)"/>
      <sheetName val="COVERED WALKWAYS"/>
      <sheetName val="RETAIL"/>
      <sheetName val="MALL BRIDGE SLAB"/>
      <sheetName val="CINEMA SHELL"/>
      <sheetName val="RATES"/>
      <sheetName val="CASHFLOW CODES"/>
      <sheetName val="STEEL"/>
      <sheetName val="BOQ SUMMARY"/>
      <sheetName val="MEASUREMENTS"/>
      <sheetName val="INCOME (RENTAL)"/>
      <sheetName val="Sheet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row r="11">
          <cell r="A11" t="str">
            <v>Code</v>
          </cell>
        </row>
      </sheetData>
      <sheetData sheetId="34" refreshError="1"/>
      <sheetData sheetId="35" refreshError="1"/>
      <sheetData sheetId="36" refreshError="1"/>
      <sheetData sheetId="37" refreshError="1"/>
      <sheetData sheetId="38"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IABILITY"/>
      <sheetName val="FLY"/>
      <sheetName val="INDEX"/>
      <sheetName val="SUMMARY"/>
      <sheetName val="Notes"/>
      <sheetName val="Chart data"/>
      <sheetName val="CASHFLOW CODES"/>
      <sheetName val="FEAS(INPUT)"/>
      <sheetName val="Cover"/>
      <sheetName val="Claim Summary"/>
      <sheetName val="BOOK-4"/>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sheetName val="CHANGES"/>
      <sheetName val="ESTIMATE"/>
      <sheetName val="CAPEX"/>
      <sheetName val="INCOME"/>
      <sheetName val="RATES"/>
      <sheetName val="SPEC CHANGES"/>
    </sheetNames>
    <sheetDataSet>
      <sheetData sheetId="0"/>
      <sheetData sheetId="1"/>
      <sheetData sheetId="2"/>
      <sheetData sheetId="3" refreshError="1">
        <row r="1">
          <cell r="A1" t="str">
            <v>34 ST GEORGES</v>
          </cell>
        </row>
        <row r="2">
          <cell r="A2" t="str">
            <v>PARAMOUNT PROPERTIES</v>
          </cell>
        </row>
        <row r="3">
          <cell r="A3" t="str">
            <v>ELEMENTAL ESTIMATE</v>
          </cell>
          <cell r="D3" t="str">
            <v>Revision No. 15</v>
          </cell>
        </row>
        <row r="4">
          <cell r="A4" t="str">
            <v>Date:</v>
          </cell>
          <cell r="B4">
            <v>38217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0</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4.4228750779803185E-2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10 floor @ 3500mm centers</v>
          </cell>
          <cell r="J64" t="str">
            <v>m</v>
          </cell>
          <cell r="K64">
            <v>120</v>
          </cell>
          <cell r="L64">
            <v>1005</v>
          </cell>
          <cell r="M64">
            <v>120600</v>
          </cell>
          <cell r="O64">
            <v>24132</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0.11116399251836986</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cell r="O82">
            <v>7592.1727499999988</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cell r="P90">
            <v>127040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1.3230177625709818E-2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9.2848873681097219E-2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7.5286521489468738E-2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6.9647408269971317E-2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cell r="O328">
            <v>1538.1975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5.0273230042092991E-2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0.17193613586247841</v>
          </cell>
          <cell r="K409">
            <v>3070000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17447.761194029852</v>
          </cell>
          <cell r="I412" t="str">
            <v>/kitchen</v>
          </cell>
          <cell r="J412" t="str">
            <v>m</v>
          </cell>
          <cell r="K412">
            <v>334</v>
          </cell>
          <cell r="L412">
            <v>3500</v>
          </cell>
          <cell r="M412">
            <v>1169000</v>
          </cell>
        </row>
        <row r="413">
          <cell r="A413" t="str">
            <v>14.4</v>
          </cell>
          <cell r="C413" t="str">
            <v>E.O. for granite tops</v>
          </cell>
          <cell r="H413">
            <v>4985.0746268656712</v>
          </cell>
          <cell r="I413" t="str">
            <v>/kitchen</v>
          </cell>
          <cell r="J413" t="str">
            <v>m</v>
          </cell>
          <cell r="K413">
            <v>334</v>
          </cell>
          <cell r="L413">
            <v>1000</v>
          </cell>
          <cell r="M413">
            <v>334000</v>
          </cell>
        </row>
        <row r="414">
          <cell r="A414" t="str">
            <v>14.5</v>
          </cell>
          <cell r="C414" t="str">
            <v>Kitchen appliances</v>
          </cell>
          <cell r="J414" t="str">
            <v>No</v>
          </cell>
          <cell r="K414">
            <v>69</v>
          </cell>
          <cell r="L414">
            <v>7500</v>
          </cell>
          <cell r="M414">
            <v>517500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9.8139130161087357E-2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0.13996273522277519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1.2702552109110336E-2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7.6165467976838687E-3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1.6521550514472683E-2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1.682957942236963E-2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331189</v>
          </cell>
        </row>
        <row r="493">
          <cell r="A493" t="str">
            <v>14.</v>
          </cell>
          <cell r="C493" t="str">
            <v>Fittings</v>
          </cell>
          <cell r="K493">
            <v>0.04</v>
          </cell>
          <cell r="L493">
            <v>3070000</v>
          </cell>
          <cell r="M493">
            <v>122800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413986</v>
          </cell>
        </row>
        <row r="502">
          <cell r="A502" t="str">
            <v>14.</v>
          </cell>
          <cell r="C502" t="str">
            <v>Fittings</v>
          </cell>
          <cell r="K502">
            <v>0.05</v>
          </cell>
          <cell r="L502">
            <v>3070000</v>
          </cell>
          <cell r="M502">
            <v>153500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3.787909887767147E-2</v>
          </cell>
          <cell r="K538">
            <v>676349</v>
          </cell>
        </row>
        <row r="540">
          <cell r="A540">
            <v>24.1</v>
          </cell>
          <cell r="C540" t="str">
            <v>Alterations as detail build-up elsewhere</v>
          </cell>
          <cell r="J540" t="str">
            <v>m²</v>
          </cell>
          <cell r="K540">
            <v>5711</v>
          </cell>
          <cell r="L540">
            <v>100</v>
          </cell>
          <cell r="M540">
            <v>571100</v>
          </cell>
        </row>
        <row r="541">
          <cell r="A541" t="str">
            <v>24.1.1</v>
          </cell>
          <cell r="C541" t="str">
            <v>Building up of openings</v>
          </cell>
          <cell r="J541" t="str">
            <v>m²</v>
          </cell>
          <cell r="K541">
            <v>0</v>
          </cell>
          <cell r="L541">
            <v>600</v>
          </cell>
          <cell r="M541">
            <v>0</v>
          </cell>
          <cell r="O541">
            <v>12600</v>
          </cell>
        </row>
        <row r="544">
          <cell r="A544">
            <v>24.2</v>
          </cell>
          <cell r="C544" t="str">
            <v>Break-up and remove slabs to create double volume for voids &amp; stairs</v>
          </cell>
          <cell r="J544" t="str">
            <v>m²</v>
          </cell>
          <cell r="K544">
            <v>82.830000000000013</v>
          </cell>
          <cell r="L544">
            <v>300</v>
          </cell>
          <cell r="M544">
            <v>24849</v>
          </cell>
        </row>
        <row r="546">
          <cell r="A546">
            <v>24.3</v>
          </cell>
          <cell r="C546" t="str">
            <v>Upgrading of fins</v>
          </cell>
          <cell r="J546" t="str">
            <v>m²</v>
          </cell>
          <cell r="K546">
            <v>1008</v>
          </cell>
          <cell r="L546">
            <v>50</v>
          </cell>
          <cell r="M546">
            <v>50400</v>
          </cell>
        </row>
        <row r="548">
          <cell r="A548">
            <v>24.4</v>
          </cell>
          <cell r="C548" t="str">
            <v>Upgrading of main foyer</v>
          </cell>
          <cell r="J548" t="str">
            <v>m²</v>
          </cell>
          <cell r="K548">
            <v>100</v>
          </cell>
          <cell r="L548">
            <v>300</v>
          </cell>
          <cell r="M548">
            <v>30000</v>
          </cell>
        </row>
        <row r="550">
          <cell r="O550">
            <v>45862.37025</v>
          </cell>
          <cell r="P550">
            <v>127040</v>
          </cell>
        </row>
        <row r="552">
          <cell r="P552">
            <v>81177.629749999993</v>
          </cell>
        </row>
        <row r="553">
          <cell r="A553" t="str">
            <v>SUMMARY</v>
          </cell>
        </row>
        <row r="555">
          <cell r="A555" t="str">
            <v>A</v>
          </cell>
          <cell r="C555" t="str">
            <v>PRELIMINARIES</v>
          </cell>
          <cell r="H555">
            <v>0</v>
          </cell>
          <cell r="I555">
            <v>0</v>
          </cell>
          <cell r="M555">
            <v>0</v>
          </cell>
        </row>
        <row r="557">
          <cell r="A557" t="str">
            <v>B</v>
          </cell>
          <cell r="C557" t="str">
            <v>SUB-STRUCTURE</v>
          </cell>
          <cell r="H557">
            <v>0</v>
          </cell>
          <cell r="I557">
            <v>0</v>
          </cell>
          <cell r="M557">
            <v>0</v>
          </cell>
        </row>
        <row r="558">
          <cell r="A558" t="str">
            <v>2.</v>
          </cell>
          <cell r="C558" t="str">
            <v>Piling</v>
          </cell>
          <cell r="H558">
            <v>0</v>
          </cell>
          <cell r="I558">
            <v>0</v>
          </cell>
          <cell r="K558">
            <v>0</v>
          </cell>
        </row>
        <row r="559">
          <cell r="A559" t="str">
            <v>3.</v>
          </cell>
          <cell r="C559" t="str">
            <v>Foundations</v>
          </cell>
          <cell r="H559">
            <v>0</v>
          </cell>
          <cell r="I559">
            <v>0</v>
          </cell>
          <cell r="K559">
            <v>0</v>
          </cell>
        </row>
        <row r="560">
          <cell r="A560" t="str">
            <v>4.</v>
          </cell>
          <cell r="C560" t="str">
            <v>Basement</v>
          </cell>
          <cell r="H560">
            <v>0</v>
          </cell>
          <cell r="I560">
            <v>0</v>
          </cell>
          <cell r="K560">
            <v>0</v>
          </cell>
        </row>
        <row r="562">
          <cell r="A562" t="str">
            <v>C</v>
          </cell>
          <cell r="C562" t="str">
            <v>SUPERSTRUCTURE</v>
          </cell>
          <cell r="H562">
            <v>0.2614717946049801</v>
          </cell>
          <cell r="I562">
            <v>817.4927333216599</v>
          </cell>
          <cell r="M562">
            <v>4668701</v>
          </cell>
        </row>
        <row r="563">
          <cell r="A563" t="str">
            <v>5.</v>
          </cell>
          <cell r="C563" t="str">
            <v>Ground floor construction</v>
          </cell>
          <cell r="H563">
            <v>0</v>
          </cell>
          <cell r="I563">
            <v>0</v>
          </cell>
          <cell r="K563">
            <v>0</v>
          </cell>
        </row>
        <row r="564">
          <cell r="A564" t="str">
            <v>6.</v>
          </cell>
          <cell r="C564" t="str">
            <v>Structural Frame</v>
          </cell>
          <cell r="H564">
            <v>4.4228750779803185E-2</v>
          </cell>
          <cell r="I564">
            <v>138.28138679740852</v>
          </cell>
          <cell r="K564">
            <v>789725</v>
          </cell>
        </row>
        <row r="565">
          <cell r="A565" t="str">
            <v>7.</v>
          </cell>
          <cell r="C565" t="str">
            <v>External Envelope</v>
          </cell>
          <cell r="H565">
            <v>0.11116399251836986</v>
          </cell>
          <cell r="I565">
            <v>347.55471896340396</v>
          </cell>
          <cell r="K565">
            <v>1984885</v>
          </cell>
        </row>
        <row r="566">
          <cell r="A566" t="str">
            <v>8.</v>
          </cell>
          <cell r="C566" t="str">
            <v>Roofs</v>
          </cell>
          <cell r="H566">
            <v>1.3230177625709818E-2</v>
          </cell>
          <cell r="I566">
            <v>41.364209420416742</v>
          </cell>
          <cell r="K566">
            <v>236231</v>
          </cell>
        </row>
        <row r="567">
          <cell r="A567" t="str">
            <v>9.</v>
          </cell>
          <cell r="C567" t="str">
            <v>Upper Floors (Load bearing structures only)</v>
          </cell>
          <cell r="H567">
            <v>0</v>
          </cell>
          <cell r="I567">
            <v>0</v>
          </cell>
          <cell r="K567">
            <v>0</v>
          </cell>
        </row>
        <row r="568">
          <cell r="A568" t="str">
            <v>10.</v>
          </cell>
          <cell r="C568" t="str">
            <v>Internal divisions</v>
          </cell>
          <cell r="H568">
            <v>9.2848873681097219E-2</v>
          </cell>
          <cell r="I568">
            <v>290.29241814043075</v>
          </cell>
          <cell r="K568">
            <v>1657860</v>
          </cell>
        </row>
        <row r="570">
          <cell r="A570" t="str">
            <v>D</v>
          </cell>
          <cell r="C570" t="str">
            <v>INTERNAL FINISHES</v>
          </cell>
          <cell r="H570">
            <v>0.19520715980153305</v>
          </cell>
          <cell r="I570">
            <v>610.31605673262129</v>
          </cell>
          <cell r="M570">
            <v>3485515</v>
          </cell>
        </row>
        <row r="571">
          <cell r="A571" t="str">
            <v>11.</v>
          </cell>
          <cell r="C571" t="str">
            <v>Floor finishes</v>
          </cell>
          <cell r="H571">
            <v>7.5286521489468738E-2</v>
          </cell>
          <cell r="I571">
            <v>235.38364559621783</v>
          </cell>
          <cell r="K571">
            <v>1344276</v>
          </cell>
        </row>
        <row r="572">
          <cell r="A572" t="str">
            <v>12.</v>
          </cell>
          <cell r="C572" t="str">
            <v>Internal wall finishes</v>
          </cell>
          <cell r="H572">
            <v>6.9647408269971317E-2</v>
          </cell>
          <cell r="I572">
            <v>217.75293293643844</v>
          </cell>
          <cell r="K572">
            <v>1243587</v>
          </cell>
        </row>
        <row r="573">
          <cell r="A573" t="str">
            <v>13.</v>
          </cell>
          <cell r="C573" t="str">
            <v>Ceilings</v>
          </cell>
          <cell r="H573">
            <v>5.0273230042092991E-2</v>
          </cell>
          <cell r="I573">
            <v>157.17947819996499</v>
          </cell>
          <cell r="K573">
            <v>897652</v>
          </cell>
        </row>
        <row r="575">
          <cell r="A575" t="str">
            <v>E</v>
          </cell>
          <cell r="C575" t="str">
            <v>FITTINGS</v>
          </cell>
          <cell r="H575">
            <v>0.17193613586247841</v>
          </cell>
          <cell r="I575">
            <v>537.55909648047623</v>
          </cell>
          <cell r="M575">
            <v>3070000</v>
          </cell>
        </row>
        <row r="576">
          <cell r="A576" t="str">
            <v>14.</v>
          </cell>
          <cell r="C576" t="str">
            <v>Fittings</v>
          </cell>
          <cell r="K576">
            <v>3070000</v>
          </cell>
        </row>
        <row r="578">
          <cell r="A578" t="str">
            <v>F</v>
          </cell>
          <cell r="C578" t="str">
            <v>SERVICES</v>
          </cell>
          <cell r="H578">
            <v>0.33350581085333697</v>
          </cell>
          <cell r="I578">
            <v>1042.7074067588865</v>
          </cell>
          <cell r="M578">
            <v>5954902</v>
          </cell>
        </row>
        <row r="579">
          <cell r="A579" t="str">
            <v>15.</v>
          </cell>
          <cell r="C579" t="str">
            <v>Electrical Installation</v>
          </cell>
          <cell r="H579">
            <v>9.8139130161087357E-2</v>
          </cell>
          <cell r="I579">
            <v>306.83242864647173</v>
          </cell>
          <cell r="K579">
            <v>1752320</v>
          </cell>
        </row>
        <row r="580">
          <cell r="A580" t="str">
            <v>16.</v>
          </cell>
          <cell r="C580" t="str">
            <v>Plumbing Installation</v>
          </cell>
          <cell r="H580">
            <v>0.13996273522277519</v>
          </cell>
          <cell r="I580">
            <v>437.59411661705479</v>
          </cell>
          <cell r="K580">
            <v>2499100</v>
          </cell>
        </row>
        <row r="581">
          <cell r="A581" t="str">
            <v>17.</v>
          </cell>
          <cell r="C581" t="str">
            <v>Fire Protection</v>
          </cell>
          <cell r="H581">
            <v>1.2702552109110336E-2</v>
          </cell>
          <cell r="I581">
            <v>39.714585886884961</v>
          </cell>
          <cell r="K581">
            <v>226810</v>
          </cell>
        </row>
        <row r="582">
          <cell r="A582" t="str">
            <v>18.</v>
          </cell>
          <cell r="C582" t="str">
            <v>Lifts &amp; escalators</v>
          </cell>
          <cell r="H582">
            <v>7.6165467976838687E-3</v>
          </cell>
          <cell r="I582">
            <v>23.813167571353528</v>
          </cell>
          <cell r="K582">
            <v>135997</v>
          </cell>
        </row>
        <row r="583">
          <cell r="A583" t="str">
            <v>19.</v>
          </cell>
          <cell r="C583" t="str">
            <v>Air-conditioning &amp; Ventilation</v>
          </cell>
          <cell r="H583">
            <v>1.6521550514472683E-2</v>
          </cell>
          <cell r="I583">
            <v>51.654701453335669</v>
          </cell>
          <cell r="K583">
            <v>295000</v>
          </cell>
        </row>
        <row r="584">
          <cell r="A584" t="str">
            <v>20.</v>
          </cell>
          <cell r="C584" t="str">
            <v>Special services</v>
          </cell>
          <cell r="H584">
            <v>1.682957942236963E-2</v>
          </cell>
          <cell r="I584">
            <v>52.617755209245317</v>
          </cell>
          <cell r="K584">
            <v>300500</v>
          </cell>
        </row>
        <row r="585">
          <cell r="C585" t="str">
            <v>Profit &amp; Attendance</v>
          </cell>
          <cell r="H585">
            <v>1.8548324723178619E-2</v>
          </cell>
          <cell r="I585">
            <v>57.991420066538261</v>
          </cell>
          <cell r="K585">
            <v>331189</v>
          </cell>
        </row>
        <row r="586">
          <cell r="C586" t="str">
            <v>Builder's Work</v>
          </cell>
          <cell r="H586">
            <v>2.318539190265928E-2</v>
          </cell>
          <cell r="I586">
            <v>72.489231308002104</v>
          </cell>
          <cell r="K586">
            <v>413986</v>
          </cell>
        </row>
        <row r="588">
          <cell r="A588" t="str">
            <v>G</v>
          </cell>
          <cell r="C588" t="str">
            <v>EXTERNAL WORKS</v>
          </cell>
          <cell r="H588">
            <v>0</v>
          </cell>
          <cell r="I588">
            <v>0</v>
          </cell>
          <cell r="M588">
            <v>0</v>
          </cell>
        </row>
        <row r="589">
          <cell r="A589" t="str">
            <v>21.</v>
          </cell>
          <cell r="C589" t="str">
            <v>Soil drainage</v>
          </cell>
          <cell r="H589">
            <v>0</v>
          </cell>
          <cell r="I589">
            <v>0</v>
          </cell>
          <cell r="K589">
            <v>0</v>
          </cell>
        </row>
        <row r="590">
          <cell r="A590" t="str">
            <v>22.</v>
          </cell>
          <cell r="C590" t="str">
            <v>Stormwater drainage</v>
          </cell>
          <cell r="H590">
            <v>0</v>
          </cell>
          <cell r="I590">
            <v>0</v>
          </cell>
          <cell r="K590">
            <v>0</v>
          </cell>
        </row>
        <row r="591">
          <cell r="A591" t="str">
            <v>23.</v>
          </cell>
          <cell r="C591" t="str">
            <v>External Works</v>
          </cell>
          <cell r="H591">
            <v>0</v>
          </cell>
          <cell r="I591">
            <v>0</v>
          </cell>
          <cell r="K591">
            <v>0</v>
          </cell>
        </row>
        <row r="593">
          <cell r="A593" t="str">
            <v>H</v>
          </cell>
          <cell r="C593" t="str">
            <v>ALTERATIONS</v>
          </cell>
          <cell r="H593">
            <v>3.787909887767147E-2</v>
          </cell>
          <cell r="I593">
            <v>118.42917177376992</v>
          </cell>
          <cell r="M593">
            <v>676349</v>
          </cell>
        </row>
        <row r="594">
          <cell r="A594" t="str">
            <v>24.</v>
          </cell>
          <cell r="C594" t="str">
            <v>Alterations</v>
          </cell>
          <cell r="K594">
            <v>676349</v>
          </cell>
        </row>
        <row r="596">
          <cell r="C596" t="str">
            <v>SUB-TOTAL</v>
          </cell>
          <cell r="H596">
            <v>1</v>
          </cell>
          <cell r="I596">
            <v>3126.5044650674135</v>
          </cell>
          <cell r="M596">
            <v>17855467</v>
          </cell>
        </row>
        <row r="598">
          <cell r="A598" t="str">
            <v>H</v>
          </cell>
          <cell r="C598" t="str">
            <v>CONTINGENCIES</v>
          </cell>
          <cell r="I598">
            <v>156.32522325337069</v>
          </cell>
          <cell r="K598">
            <v>0.05</v>
          </cell>
          <cell r="M598">
            <v>892773.35000000009</v>
          </cell>
        </row>
        <row r="599">
          <cell r="C599" t="str">
            <v>ESTIMATED CURRENT CONSTRUCTION COST</v>
          </cell>
          <cell r="I599">
            <v>3282.8296883207845</v>
          </cell>
          <cell r="M599">
            <v>18748240.350000001</v>
          </cell>
        </row>
        <row r="601">
          <cell r="A601" t="str">
            <v>J</v>
          </cell>
          <cell r="C601" t="str">
            <v>ESCALATION</v>
          </cell>
        </row>
        <row r="602">
          <cell r="C602" t="str">
            <v xml:space="preserve">   Design Start</v>
          </cell>
          <cell r="D602">
            <v>7.0000000000000007E-2</v>
          </cell>
          <cell r="E602" t="str">
            <v>x</v>
          </cell>
          <cell r="F602">
            <v>0</v>
          </cell>
          <cell r="G602" t="str">
            <v>months</v>
          </cell>
          <cell r="I602">
            <v>0</v>
          </cell>
          <cell r="K602">
            <v>0</v>
          </cell>
        </row>
        <row r="603">
          <cell r="C603" t="str">
            <v xml:space="preserve">   Pre-contract</v>
          </cell>
          <cell r="D603">
            <v>7.0000000000000007E-2</v>
          </cell>
          <cell r="E603" t="str">
            <v>x</v>
          </cell>
          <cell r="F603">
            <v>0</v>
          </cell>
          <cell r="G603" t="str">
            <v>months</v>
          </cell>
          <cell r="I603">
            <v>0</v>
          </cell>
          <cell r="K603">
            <v>0</v>
          </cell>
        </row>
        <row r="604">
          <cell r="C604" t="str">
            <v xml:space="preserve">   Contract</v>
          </cell>
          <cell r="D604">
            <v>7.0000000000000007E-2</v>
          </cell>
          <cell r="E604" t="str">
            <v>x</v>
          </cell>
          <cell r="F604">
            <v>0</v>
          </cell>
          <cell r="G604" t="str">
            <v>months</v>
          </cell>
          <cell r="H604">
            <v>0.6</v>
          </cell>
          <cell r="I604">
            <v>0</v>
          </cell>
          <cell r="K604">
            <v>0</v>
          </cell>
          <cell r="M604">
            <v>0</v>
          </cell>
        </row>
        <row r="605">
          <cell r="C605" t="str">
            <v>ESTIMATED FINAL CONSTRUCTION COST</v>
          </cell>
          <cell r="I605">
            <v>3282.8296883207845</v>
          </cell>
          <cell r="M605">
            <v>18748240.350000001</v>
          </cell>
        </row>
        <row r="607">
          <cell r="A607" t="str">
            <v>K</v>
          </cell>
          <cell r="C607" t="str">
            <v>PROFESSIONAL FEES</v>
          </cell>
          <cell r="I607">
            <v>350.20136578532657</v>
          </cell>
          <cell r="M607">
            <v>2000000</v>
          </cell>
        </row>
        <row r="608">
          <cell r="C608" t="str">
            <v>Professional fees @ tariff</v>
          </cell>
          <cell r="H608">
            <v>0</v>
          </cell>
          <cell r="I608">
            <v>0</v>
          </cell>
          <cell r="K608">
            <v>0</v>
          </cell>
        </row>
        <row r="609">
          <cell r="C609" t="str">
            <v>Add for alteration work on above</v>
          </cell>
          <cell r="H609">
            <v>0</v>
          </cell>
          <cell r="I609">
            <v>0</v>
          </cell>
          <cell r="K609">
            <v>0</v>
          </cell>
        </row>
        <row r="610">
          <cell r="C610" t="str">
            <v>Disbursements</v>
          </cell>
          <cell r="H610">
            <v>0</v>
          </cell>
          <cell r="I610">
            <v>0</v>
          </cell>
          <cell r="K610">
            <v>0</v>
          </cell>
        </row>
        <row r="613">
          <cell r="A613" t="str">
            <v>L</v>
          </cell>
          <cell r="C613" t="str">
            <v>ESTIMATED FINAL CONSTRUCTION COST INCL. PROF. FEES &amp; TAXES</v>
          </cell>
          <cell r="K613">
            <v>5711</v>
          </cell>
          <cell r="L613">
            <v>3633.0310541061112</v>
          </cell>
          <cell r="M613">
            <v>20748240.350000001</v>
          </cell>
        </row>
        <row r="617">
          <cell r="M617">
            <v>18033774</v>
          </cell>
        </row>
        <row r="618">
          <cell r="M618">
            <v>2714466.3500000015</v>
          </cell>
        </row>
        <row r="620">
          <cell r="M620">
            <v>0.13082875001493807</v>
          </cell>
        </row>
      </sheetData>
      <sheetData sheetId="4"/>
      <sheetData sheetId="5"/>
      <sheetData sheetId="6"/>
      <sheetData sheetId="7"/>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SUMMARY"/>
      <sheetName val="CHANGES"/>
      <sheetName val="ESTIMATE"/>
      <sheetName val="CAPEX"/>
      <sheetName val="INCOME"/>
      <sheetName val="RATES"/>
      <sheetName val="SPEC CHANGES"/>
    </sheetNames>
    <sheetDataSet>
      <sheetData sheetId="0"/>
      <sheetData sheetId="1"/>
      <sheetData sheetId="2"/>
      <sheetData sheetId="3" refreshError="1">
        <row r="1">
          <cell r="A1" t="str">
            <v>34 ST GEORGES</v>
          </cell>
        </row>
        <row r="2">
          <cell r="A2" t="str">
            <v>PARAMOUNT PROPERTIES</v>
          </cell>
        </row>
        <row r="3">
          <cell r="A3" t="str">
            <v>ELEMENTAL ESTIMATE</v>
          </cell>
          <cell r="D3" t="str">
            <v>Revision No. 10</v>
          </cell>
        </row>
        <row r="4">
          <cell r="A4" t="str">
            <v>Date:</v>
          </cell>
          <cell r="B4">
            <v>38117</v>
          </cell>
          <cell r="D4" t="str">
            <v>Base date:</v>
          </cell>
          <cell r="F4">
            <v>38078</v>
          </cell>
        </row>
        <row r="5">
          <cell r="A5" t="str">
            <v>ITEM</v>
          </cell>
          <cell r="B5" t="str">
            <v>RATE</v>
          </cell>
          <cell r="C5" t="str">
            <v>ELEMENT / COMPONENT</v>
          </cell>
          <cell r="D5" t="str">
            <v>FACT.</v>
          </cell>
          <cell r="E5" t="str">
            <v>DIM 1</v>
          </cell>
          <cell r="F5" t="str">
            <v>DIM 2</v>
          </cell>
          <cell r="G5" t="str">
            <v>DIM 3</v>
          </cell>
          <cell r="H5" t="str">
            <v>RATE</v>
          </cell>
          <cell r="I5" t="str">
            <v>ITEM</v>
          </cell>
          <cell r="J5" t="str">
            <v>UNIT</v>
          </cell>
          <cell r="K5" t="str">
            <v>QUANT</v>
          </cell>
          <cell r="L5" t="str">
            <v>RATE</v>
          </cell>
          <cell r="M5" t="str">
            <v>AMOUNT</v>
          </cell>
        </row>
        <row r="6">
          <cell r="B6" t="str">
            <v>CODE</v>
          </cell>
          <cell r="I6" t="str">
            <v>RATE</v>
          </cell>
        </row>
        <row r="7">
          <cell r="A7" t="str">
            <v>A</v>
          </cell>
          <cell r="C7" t="str">
            <v>PRELIMINARIES</v>
          </cell>
          <cell r="F7">
            <v>0.12</v>
          </cell>
          <cell r="M7">
            <v>2355019</v>
          </cell>
        </row>
        <row r="9">
          <cell r="A9" t="str">
            <v>B</v>
          </cell>
          <cell r="C9" t="str">
            <v>SUB-STRUCTURE</v>
          </cell>
        </row>
        <row r="11">
          <cell r="A11" t="str">
            <v>2.</v>
          </cell>
          <cell r="C11" t="str">
            <v>Piling</v>
          </cell>
          <cell r="F11">
            <v>0</v>
          </cell>
          <cell r="K11">
            <v>0</v>
          </cell>
        </row>
        <row r="13">
          <cell r="A13" t="str">
            <v>3.</v>
          </cell>
          <cell r="C13" t="str">
            <v>Foundations</v>
          </cell>
          <cell r="F13">
            <v>0</v>
          </cell>
          <cell r="K13">
            <v>0</v>
          </cell>
        </row>
        <row r="15">
          <cell r="A15" t="str">
            <v>4.</v>
          </cell>
          <cell r="C15" t="str">
            <v>Basement</v>
          </cell>
          <cell r="F15">
            <v>0</v>
          </cell>
          <cell r="K15">
            <v>0</v>
          </cell>
        </row>
        <row r="18">
          <cell r="A18" t="str">
            <v>C</v>
          </cell>
          <cell r="C18" t="str">
            <v>SUPERSTRUCTURE</v>
          </cell>
        </row>
        <row r="20">
          <cell r="A20" t="str">
            <v>5.</v>
          </cell>
          <cell r="C20" t="str">
            <v>Ground floor construction</v>
          </cell>
          <cell r="F20">
            <v>0</v>
          </cell>
          <cell r="K20">
            <v>0</v>
          </cell>
        </row>
        <row r="23">
          <cell r="A23" t="str">
            <v>6.</v>
          </cell>
          <cell r="C23" t="str">
            <v>Structural Frame</v>
          </cell>
          <cell r="F23">
            <v>4.0240444458123033E-2</v>
          </cell>
          <cell r="K23">
            <v>789725</v>
          </cell>
        </row>
        <row r="25">
          <cell r="A25">
            <v>6.1</v>
          </cell>
          <cell r="C25" t="str">
            <v>Steel bridge walkway</v>
          </cell>
          <cell r="D25" t="str">
            <v>Spanning over atrium on every floor</v>
          </cell>
          <cell r="J25" t="str">
            <v>m</v>
          </cell>
          <cell r="K25">
            <v>79.2</v>
          </cell>
          <cell r="L25">
            <v>4038</v>
          </cell>
          <cell r="M25">
            <v>319809.59999999998</v>
          </cell>
        </row>
        <row r="26">
          <cell r="B26">
            <v>76</v>
          </cell>
          <cell r="C26" t="str">
            <v>Steel construction</v>
          </cell>
          <cell r="D26">
            <v>60</v>
          </cell>
          <cell r="E26">
            <v>1</v>
          </cell>
          <cell r="F26">
            <v>1</v>
          </cell>
          <cell r="G26">
            <v>1.2</v>
          </cell>
          <cell r="H26">
            <v>15</v>
          </cell>
          <cell r="I26">
            <v>1080</v>
          </cell>
        </row>
        <row r="27">
          <cell r="C27" t="str">
            <v>Precast Concrete Units</v>
          </cell>
          <cell r="D27">
            <v>1</v>
          </cell>
          <cell r="E27">
            <v>1</v>
          </cell>
          <cell r="F27">
            <v>1</v>
          </cell>
          <cell r="G27">
            <v>1.2</v>
          </cell>
          <cell r="H27">
            <v>340</v>
          </cell>
          <cell r="I27">
            <v>408</v>
          </cell>
        </row>
        <row r="28">
          <cell r="C28" t="str">
            <v>Structural Screed</v>
          </cell>
          <cell r="D28">
            <v>1</v>
          </cell>
          <cell r="E28">
            <v>1</v>
          </cell>
          <cell r="F28">
            <v>1</v>
          </cell>
          <cell r="G28">
            <v>1.2</v>
          </cell>
          <cell r="H28">
            <v>40</v>
          </cell>
          <cell r="I28">
            <v>48</v>
          </cell>
        </row>
        <row r="29">
          <cell r="C29" t="str">
            <v>Balustrading</v>
          </cell>
          <cell r="D29">
            <v>2</v>
          </cell>
          <cell r="E29">
            <v>1</v>
          </cell>
          <cell r="F29">
            <v>1</v>
          </cell>
          <cell r="G29">
            <v>1</v>
          </cell>
          <cell r="H29">
            <v>900</v>
          </cell>
          <cell r="I29">
            <v>1800</v>
          </cell>
        </row>
        <row r="30">
          <cell r="B30">
            <v>104</v>
          </cell>
          <cell r="C30" t="str">
            <v>Paint (b/s)</v>
          </cell>
          <cell r="D30">
            <v>2</v>
          </cell>
          <cell r="E30">
            <v>1</v>
          </cell>
          <cell r="F30">
            <v>1</v>
          </cell>
          <cell r="G30">
            <v>1</v>
          </cell>
          <cell r="H30">
            <v>43</v>
          </cell>
          <cell r="I30">
            <v>86</v>
          </cell>
        </row>
        <row r="31">
          <cell r="C31" t="str">
            <v>Intemescent Paint to steel</v>
          </cell>
          <cell r="D31">
            <v>2</v>
          </cell>
          <cell r="E31">
            <v>0.77</v>
          </cell>
          <cell r="F31">
            <v>1</v>
          </cell>
          <cell r="G31">
            <v>1</v>
          </cell>
          <cell r="H31">
            <v>400</v>
          </cell>
          <cell r="I31">
            <v>616</v>
          </cell>
        </row>
        <row r="33">
          <cell r="A33">
            <v>6.2</v>
          </cell>
          <cell r="C33" t="str">
            <v>Timber stairs</v>
          </cell>
          <cell r="D33" t="str">
            <v>Penthouses</v>
          </cell>
          <cell r="F33" t="str">
            <v>Level 11-12m</v>
          </cell>
          <cell r="H33" t="str">
            <v>x 5</v>
          </cell>
          <cell r="J33" t="str">
            <v>m</v>
          </cell>
          <cell r="K33">
            <v>22.5</v>
          </cell>
          <cell r="L33">
            <v>5905</v>
          </cell>
          <cell r="M33">
            <v>132862.5</v>
          </cell>
        </row>
        <row r="34">
          <cell r="C34" t="str">
            <v>Timber stairs</v>
          </cell>
          <cell r="D34">
            <v>1</v>
          </cell>
          <cell r="E34">
            <v>1</v>
          </cell>
          <cell r="F34">
            <v>1</v>
          </cell>
          <cell r="G34">
            <v>1</v>
          </cell>
          <cell r="H34">
            <v>2500</v>
          </cell>
          <cell r="I34">
            <v>2500</v>
          </cell>
        </row>
        <row r="35">
          <cell r="C35" t="str">
            <v>Timber structure</v>
          </cell>
          <cell r="D35">
            <v>1</v>
          </cell>
          <cell r="E35">
            <v>1</v>
          </cell>
          <cell r="F35">
            <v>1</v>
          </cell>
          <cell r="G35">
            <v>1</v>
          </cell>
          <cell r="H35">
            <v>1800</v>
          </cell>
          <cell r="I35">
            <v>1800</v>
          </cell>
        </row>
        <row r="36">
          <cell r="C36" t="str">
            <v>Balustrading</v>
          </cell>
          <cell r="D36">
            <v>1</v>
          </cell>
          <cell r="E36">
            <v>1</v>
          </cell>
          <cell r="F36">
            <v>1</v>
          </cell>
          <cell r="G36">
            <v>1</v>
          </cell>
          <cell r="H36">
            <v>1500</v>
          </cell>
          <cell r="I36">
            <v>1500</v>
          </cell>
        </row>
        <row r="37">
          <cell r="C37" t="str">
            <v>Varnish</v>
          </cell>
          <cell r="D37">
            <v>1</v>
          </cell>
          <cell r="E37">
            <v>1</v>
          </cell>
          <cell r="F37">
            <v>1</v>
          </cell>
          <cell r="G37">
            <v>1</v>
          </cell>
          <cell r="H37">
            <v>55</v>
          </cell>
          <cell r="I37">
            <v>55</v>
          </cell>
        </row>
        <row r="38">
          <cell r="C38" t="str">
            <v>Fixings</v>
          </cell>
          <cell r="D38">
            <v>1</v>
          </cell>
          <cell r="E38">
            <v>1</v>
          </cell>
          <cell r="F38">
            <v>1</v>
          </cell>
          <cell r="G38">
            <v>1</v>
          </cell>
          <cell r="H38">
            <v>50</v>
          </cell>
          <cell r="I38">
            <v>50</v>
          </cell>
        </row>
        <row r="40">
          <cell r="A40" t="str">
            <v>6.3.1</v>
          </cell>
          <cell r="C40" t="str">
            <v>Beams - floors 2-10</v>
          </cell>
          <cell r="D40" t="str">
            <v>Steel beam under slab at new brick wall positions</v>
          </cell>
          <cell r="J40" t="str">
            <v>m</v>
          </cell>
          <cell r="K40">
            <v>450</v>
          </cell>
          <cell r="L40">
            <v>0</v>
          </cell>
          <cell r="M40">
            <v>0</v>
          </cell>
        </row>
        <row r="41">
          <cell r="B41">
            <v>76</v>
          </cell>
          <cell r="C41" t="str">
            <v>Steel construction</v>
          </cell>
          <cell r="D41">
            <v>23</v>
          </cell>
          <cell r="E41">
            <v>1</v>
          </cell>
          <cell r="F41">
            <v>1</v>
          </cell>
          <cell r="G41">
            <v>1</v>
          </cell>
          <cell r="H41">
            <v>15</v>
          </cell>
          <cell r="I41">
            <v>345</v>
          </cell>
        </row>
        <row r="42">
          <cell r="C42" t="str">
            <v>Fire Protection</v>
          </cell>
          <cell r="D42">
            <v>1</v>
          </cell>
          <cell r="E42">
            <v>1</v>
          </cell>
          <cell r="F42">
            <v>1</v>
          </cell>
          <cell r="G42">
            <v>1</v>
          </cell>
          <cell r="H42">
            <v>115</v>
          </cell>
          <cell r="I42">
            <v>115</v>
          </cell>
        </row>
        <row r="43">
          <cell r="C43" t="str">
            <v>Non shrink grout</v>
          </cell>
          <cell r="D43">
            <v>1</v>
          </cell>
          <cell r="E43">
            <v>1</v>
          </cell>
          <cell r="F43">
            <v>1</v>
          </cell>
          <cell r="G43">
            <v>1</v>
          </cell>
          <cell r="H43">
            <v>50</v>
          </cell>
          <cell r="I43">
            <v>50</v>
          </cell>
        </row>
        <row r="44">
          <cell r="C44" t="str">
            <v>Bolts, plates, fixings, etc</v>
          </cell>
          <cell r="D44">
            <v>1</v>
          </cell>
          <cell r="E44">
            <v>1</v>
          </cell>
          <cell r="F44">
            <v>1</v>
          </cell>
          <cell r="G44">
            <v>1</v>
          </cell>
          <cell r="H44">
            <v>150</v>
          </cell>
          <cell r="I44">
            <v>150</v>
          </cell>
        </row>
        <row r="46">
          <cell r="A46" t="str">
            <v>6.3.2</v>
          </cell>
          <cell r="C46" t="str">
            <v>Beams - floor 12</v>
          </cell>
          <cell r="D46" t="str">
            <v>Steel beams at edge of voids</v>
          </cell>
          <cell r="J46" t="str">
            <v>m</v>
          </cell>
          <cell r="K46">
            <v>91</v>
          </cell>
          <cell r="L46">
            <v>660</v>
          </cell>
          <cell r="M46">
            <v>60060</v>
          </cell>
        </row>
        <row r="47">
          <cell r="B47">
            <v>76</v>
          </cell>
          <cell r="C47" t="str">
            <v>Steel construction</v>
          </cell>
          <cell r="D47">
            <v>23</v>
          </cell>
          <cell r="E47">
            <v>1</v>
          </cell>
          <cell r="F47">
            <v>1</v>
          </cell>
          <cell r="G47">
            <v>1</v>
          </cell>
          <cell r="H47">
            <v>15</v>
          </cell>
          <cell r="I47">
            <v>345</v>
          </cell>
        </row>
        <row r="48">
          <cell r="C48" t="str">
            <v>Fire Protection</v>
          </cell>
          <cell r="D48">
            <v>1</v>
          </cell>
          <cell r="E48">
            <v>1</v>
          </cell>
          <cell r="F48">
            <v>1</v>
          </cell>
          <cell r="G48">
            <v>1</v>
          </cell>
          <cell r="H48">
            <v>115</v>
          </cell>
          <cell r="I48">
            <v>115</v>
          </cell>
        </row>
        <row r="49">
          <cell r="C49" t="str">
            <v>Non shrink grout</v>
          </cell>
          <cell r="D49">
            <v>1</v>
          </cell>
          <cell r="E49">
            <v>1</v>
          </cell>
          <cell r="F49">
            <v>1</v>
          </cell>
          <cell r="G49">
            <v>1</v>
          </cell>
          <cell r="H49">
            <v>50</v>
          </cell>
          <cell r="I49">
            <v>50</v>
          </cell>
        </row>
        <row r="50">
          <cell r="C50" t="str">
            <v>Bolts, plates, fixings, etc</v>
          </cell>
          <cell r="D50">
            <v>1</v>
          </cell>
          <cell r="E50">
            <v>1</v>
          </cell>
          <cell r="F50">
            <v>1</v>
          </cell>
          <cell r="G50">
            <v>1</v>
          </cell>
          <cell r="H50">
            <v>150</v>
          </cell>
          <cell r="I50">
            <v>150</v>
          </cell>
        </row>
        <row r="52">
          <cell r="A52" t="str">
            <v>6.3.3</v>
          </cell>
          <cell r="C52" t="str">
            <v>Beams - floors 11&amp;12</v>
          </cell>
          <cell r="D52" t="str">
            <v>Angle iron to existing beams</v>
          </cell>
          <cell r="J52" t="str">
            <v>m</v>
          </cell>
          <cell r="K52">
            <v>105</v>
          </cell>
          <cell r="L52">
            <v>1176</v>
          </cell>
          <cell r="M52">
            <v>123480</v>
          </cell>
        </row>
        <row r="53">
          <cell r="C53" t="str">
            <v>Steel construction</v>
          </cell>
          <cell r="D53">
            <v>18.2</v>
          </cell>
          <cell r="E53">
            <v>2</v>
          </cell>
          <cell r="F53">
            <v>1</v>
          </cell>
          <cell r="G53">
            <v>1</v>
          </cell>
          <cell r="H53">
            <v>15</v>
          </cell>
          <cell r="I53">
            <v>546</v>
          </cell>
        </row>
        <row r="54">
          <cell r="C54" t="str">
            <v>Fire Protection</v>
          </cell>
          <cell r="D54">
            <v>1</v>
          </cell>
          <cell r="E54">
            <v>2</v>
          </cell>
          <cell r="F54">
            <v>1</v>
          </cell>
          <cell r="G54">
            <v>1</v>
          </cell>
          <cell r="H54">
            <v>115</v>
          </cell>
          <cell r="I54">
            <v>230</v>
          </cell>
        </row>
        <row r="55">
          <cell r="C55" t="str">
            <v>Non shrink grout</v>
          </cell>
          <cell r="D55">
            <v>1</v>
          </cell>
          <cell r="E55">
            <v>2</v>
          </cell>
          <cell r="F55">
            <v>1</v>
          </cell>
          <cell r="G55">
            <v>1</v>
          </cell>
          <cell r="H55">
            <v>50</v>
          </cell>
          <cell r="I55">
            <v>100</v>
          </cell>
        </row>
        <row r="56">
          <cell r="C56" t="str">
            <v>Bolts, plates, fixings, etc</v>
          </cell>
          <cell r="D56">
            <v>1</v>
          </cell>
          <cell r="E56">
            <v>2</v>
          </cell>
          <cell r="F56">
            <v>1</v>
          </cell>
          <cell r="G56">
            <v>1</v>
          </cell>
          <cell r="H56">
            <v>150</v>
          </cell>
          <cell r="I56">
            <v>300</v>
          </cell>
        </row>
        <row r="58">
          <cell r="A58" t="str">
            <v>6.4.1</v>
          </cell>
          <cell r="C58" t="str">
            <v>Columns</v>
          </cell>
          <cell r="D58" t="str">
            <v>Floor 12</v>
          </cell>
          <cell r="J58" t="str">
            <v>m</v>
          </cell>
          <cell r="K58">
            <v>9</v>
          </cell>
          <cell r="L58">
            <v>710</v>
          </cell>
          <cell r="M58">
            <v>6390</v>
          </cell>
        </row>
        <row r="59">
          <cell r="B59">
            <v>76</v>
          </cell>
          <cell r="C59" t="str">
            <v>Steel construction</v>
          </cell>
          <cell r="D59">
            <v>23</v>
          </cell>
          <cell r="E59">
            <v>1</v>
          </cell>
          <cell r="F59">
            <v>1</v>
          </cell>
          <cell r="G59">
            <v>1</v>
          </cell>
          <cell r="H59">
            <v>15</v>
          </cell>
          <cell r="I59">
            <v>345</v>
          </cell>
        </row>
        <row r="60">
          <cell r="C60" t="str">
            <v>Fire Protection</v>
          </cell>
          <cell r="D60">
            <v>1</v>
          </cell>
          <cell r="E60">
            <v>1</v>
          </cell>
          <cell r="F60">
            <v>1</v>
          </cell>
          <cell r="G60">
            <v>1</v>
          </cell>
          <cell r="H60">
            <v>115</v>
          </cell>
          <cell r="I60">
            <v>115</v>
          </cell>
        </row>
        <row r="61">
          <cell r="C61" t="str">
            <v>Non shrink grout</v>
          </cell>
          <cell r="D61">
            <v>1</v>
          </cell>
          <cell r="E61">
            <v>1</v>
          </cell>
          <cell r="F61">
            <v>1</v>
          </cell>
          <cell r="G61">
            <v>1</v>
          </cell>
          <cell r="H61">
            <v>50</v>
          </cell>
          <cell r="I61">
            <v>50</v>
          </cell>
        </row>
        <row r="62">
          <cell r="C62" t="str">
            <v>Bolts, plates, fixings, etc</v>
          </cell>
          <cell r="D62">
            <v>1</v>
          </cell>
          <cell r="E62">
            <v>1</v>
          </cell>
          <cell r="F62">
            <v>1</v>
          </cell>
          <cell r="G62">
            <v>1</v>
          </cell>
          <cell r="H62">
            <v>200</v>
          </cell>
          <cell r="I62">
            <v>200</v>
          </cell>
        </row>
        <row r="64">
          <cell r="A64" t="str">
            <v>6.4.2</v>
          </cell>
          <cell r="C64" t="str">
            <v>Columns</v>
          </cell>
          <cell r="D64" t="str">
            <v>Supporting roof from 11 floor @ 3500mm centers</v>
          </cell>
          <cell r="J64" t="str">
            <v>m</v>
          </cell>
          <cell r="K64">
            <v>120</v>
          </cell>
          <cell r="L64">
            <v>1005</v>
          </cell>
          <cell r="M64">
            <v>120600</v>
          </cell>
        </row>
        <row r="65">
          <cell r="B65">
            <v>76</v>
          </cell>
          <cell r="C65" t="str">
            <v>Steel construction</v>
          </cell>
          <cell r="D65">
            <v>46</v>
          </cell>
          <cell r="E65">
            <v>1</v>
          </cell>
          <cell r="F65">
            <v>1</v>
          </cell>
          <cell r="G65">
            <v>1</v>
          </cell>
          <cell r="H65">
            <v>15</v>
          </cell>
          <cell r="I65">
            <v>690</v>
          </cell>
        </row>
        <row r="66">
          <cell r="C66" t="str">
            <v>Fire Protection</v>
          </cell>
          <cell r="D66">
            <v>1</v>
          </cell>
          <cell r="E66">
            <v>1</v>
          </cell>
          <cell r="F66">
            <v>1</v>
          </cell>
          <cell r="G66">
            <v>1</v>
          </cell>
          <cell r="H66">
            <v>115</v>
          </cell>
          <cell r="I66">
            <v>115</v>
          </cell>
        </row>
        <row r="67">
          <cell r="C67" t="str">
            <v>Bolts, plates, fixings, etc</v>
          </cell>
          <cell r="D67">
            <v>1</v>
          </cell>
          <cell r="E67">
            <v>1</v>
          </cell>
          <cell r="F67">
            <v>1</v>
          </cell>
          <cell r="G67">
            <v>1</v>
          </cell>
          <cell r="H67">
            <v>200</v>
          </cell>
          <cell r="I67">
            <v>200</v>
          </cell>
        </row>
        <row r="69">
          <cell r="A69" t="str">
            <v>6.4.3</v>
          </cell>
          <cell r="C69" t="str">
            <v>Columns</v>
          </cell>
          <cell r="D69" t="str">
            <v>Strengthening of walls due to slab cutting back</v>
          </cell>
          <cell r="J69" t="str">
            <v>m</v>
          </cell>
          <cell r="K69">
            <v>21</v>
          </cell>
          <cell r="L69">
            <v>1263</v>
          </cell>
          <cell r="M69">
            <v>26523</v>
          </cell>
        </row>
        <row r="70">
          <cell r="B70">
            <v>76</v>
          </cell>
          <cell r="C70" t="str">
            <v>Steel construction</v>
          </cell>
          <cell r="D70">
            <v>21.1</v>
          </cell>
          <cell r="E70">
            <v>2</v>
          </cell>
          <cell r="F70">
            <v>1</v>
          </cell>
          <cell r="G70">
            <v>1</v>
          </cell>
          <cell r="H70">
            <v>15</v>
          </cell>
          <cell r="I70">
            <v>633</v>
          </cell>
        </row>
        <row r="71">
          <cell r="C71" t="str">
            <v>Fire Protection</v>
          </cell>
          <cell r="D71">
            <v>1</v>
          </cell>
          <cell r="E71">
            <v>2</v>
          </cell>
          <cell r="F71">
            <v>1</v>
          </cell>
          <cell r="G71">
            <v>1</v>
          </cell>
          <cell r="H71">
            <v>115</v>
          </cell>
          <cell r="I71">
            <v>230</v>
          </cell>
        </row>
        <row r="72">
          <cell r="C72" t="str">
            <v>Non shrink grout</v>
          </cell>
          <cell r="D72">
            <v>1</v>
          </cell>
          <cell r="E72">
            <v>2</v>
          </cell>
          <cell r="F72">
            <v>1</v>
          </cell>
          <cell r="G72">
            <v>1</v>
          </cell>
          <cell r="H72">
            <v>50</v>
          </cell>
          <cell r="I72">
            <v>100</v>
          </cell>
        </row>
        <row r="73">
          <cell r="C73" t="str">
            <v>Bolts, plates, fixings, etc</v>
          </cell>
          <cell r="D73">
            <v>1</v>
          </cell>
          <cell r="E73">
            <v>2</v>
          </cell>
          <cell r="F73">
            <v>1</v>
          </cell>
          <cell r="G73">
            <v>1</v>
          </cell>
          <cell r="H73">
            <v>150</v>
          </cell>
          <cell r="I73">
            <v>300</v>
          </cell>
        </row>
        <row r="76">
          <cell r="A76" t="str">
            <v>7.</v>
          </cell>
          <cell r="C76" t="str">
            <v>External Envelope</v>
          </cell>
          <cell r="F76">
            <v>0.1011398329776334</v>
          </cell>
          <cell r="K76">
            <v>1984885</v>
          </cell>
        </row>
        <row r="78">
          <cell r="A78">
            <v>7.1</v>
          </cell>
          <cell r="C78" t="str">
            <v>Walls</v>
          </cell>
          <cell r="D78" t="str">
            <v>Level 12</v>
          </cell>
          <cell r="J78" t="str">
            <v>m²</v>
          </cell>
          <cell r="K78">
            <v>165</v>
          </cell>
          <cell r="L78">
            <v>189.4</v>
          </cell>
          <cell r="M78">
            <v>31251</v>
          </cell>
        </row>
        <row r="79">
          <cell r="B79">
            <v>40</v>
          </cell>
          <cell r="C79" t="str">
            <v>280 Cavity wall</v>
          </cell>
          <cell r="D79">
            <v>1</v>
          </cell>
          <cell r="E79">
            <v>1</v>
          </cell>
          <cell r="F79">
            <v>1</v>
          </cell>
          <cell r="G79">
            <v>1</v>
          </cell>
          <cell r="H79">
            <v>185</v>
          </cell>
          <cell r="I79">
            <v>185</v>
          </cell>
        </row>
        <row r="80">
          <cell r="B80">
            <v>45</v>
          </cell>
          <cell r="C80" t="str">
            <v>Brick reinforcing</v>
          </cell>
          <cell r="D80">
            <v>4</v>
          </cell>
          <cell r="E80">
            <v>1</v>
          </cell>
          <cell r="F80">
            <v>1</v>
          </cell>
          <cell r="G80">
            <v>1</v>
          </cell>
          <cell r="H80">
            <v>1.1000000000000001</v>
          </cell>
          <cell r="I80">
            <v>4.4000000000000004</v>
          </cell>
        </row>
        <row r="82">
          <cell r="A82">
            <v>7.2</v>
          </cell>
          <cell r="C82" t="str">
            <v>Finishing's</v>
          </cell>
          <cell r="D82" t="str">
            <v>External Walls</v>
          </cell>
          <cell r="J82" t="str">
            <v>m²</v>
          </cell>
          <cell r="K82">
            <v>165</v>
          </cell>
          <cell r="L82">
            <v>48.487499999999997</v>
          </cell>
          <cell r="M82">
            <v>8000.44</v>
          </cell>
        </row>
        <row r="83">
          <cell r="B83">
            <v>52</v>
          </cell>
          <cell r="C83" t="str">
            <v>1 ct Plaster</v>
          </cell>
          <cell r="D83">
            <v>1</v>
          </cell>
          <cell r="E83">
            <v>1</v>
          </cell>
          <cell r="F83">
            <v>1</v>
          </cell>
          <cell r="G83">
            <v>1</v>
          </cell>
          <cell r="H83">
            <v>30.1875</v>
          </cell>
          <cell r="I83">
            <v>30.1875</v>
          </cell>
        </row>
        <row r="84">
          <cell r="B84">
            <v>100</v>
          </cell>
          <cell r="C84" t="str">
            <v>Paint</v>
          </cell>
          <cell r="D84">
            <v>1</v>
          </cell>
          <cell r="E84">
            <v>1</v>
          </cell>
          <cell r="F84">
            <v>1</v>
          </cell>
          <cell r="G84">
            <v>1</v>
          </cell>
          <cell r="H84">
            <v>18.3</v>
          </cell>
          <cell r="I84">
            <v>18.3</v>
          </cell>
        </row>
        <row r="86">
          <cell r="A86">
            <v>7.3</v>
          </cell>
          <cell r="C86" t="str">
            <v>Finishing's (Lightwells)</v>
          </cell>
          <cell r="J86" t="str">
            <v>m²</v>
          </cell>
          <cell r="K86">
            <v>792</v>
          </cell>
          <cell r="L86">
            <v>48.487499999999997</v>
          </cell>
          <cell r="M86">
            <v>38402.1</v>
          </cell>
        </row>
        <row r="87">
          <cell r="B87">
            <v>52</v>
          </cell>
          <cell r="C87" t="str">
            <v>1 ct Plaster</v>
          </cell>
          <cell r="D87">
            <v>1</v>
          </cell>
          <cell r="E87">
            <v>1</v>
          </cell>
          <cell r="F87">
            <v>1</v>
          </cell>
          <cell r="G87">
            <v>1</v>
          </cell>
          <cell r="H87">
            <v>30.1875</v>
          </cell>
          <cell r="I87">
            <v>30.1875</v>
          </cell>
        </row>
        <row r="88">
          <cell r="B88">
            <v>100</v>
          </cell>
          <cell r="C88" t="str">
            <v>Paint</v>
          </cell>
          <cell r="D88">
            <v>1</v>
          </cell>
          <cell r="E88">
            <v>1</v>
          </cell>
          <cell r="F88">
            <v>1</v>
          </cell>
          <cell r="G88">
            <v>1</v>
          </cell>
          <cell r="H88">
            <v>18.3</v>
          </cell>
          <cell r="I88">
            <v>18.3</v>
          </cell>
        </row>
        <row r="90">
          <cell r="A90">
            <v>7.4</v>
          </cell>
          <cell r="C90" t="str">
            <v>Windows</v>
          </cell>
          <cell r="D90" t="str">
            <v>Level 11 &amp; 12 Street elevations</v>
          </cell>
          <cell r="J90" t="str">
            <v>m²</v>
          </cell>
          <cell r="K90">
            <v>282</v>
          </cell>
          <cell r="L90">
            <v>1000</v>
          </cell>
          <cell r="M90">
            <v>282000</v>
          </cell>
        </row>
        <row r="91">
          <cell r="B91">
            <v>112</v>
          </cell>
          <cell r="C91" t="str">
            <v>Aluminium</v>
          </cell>
          <cell r="D91">
            <v>1</v>
          </cell>
          <cell r="E91">
            <v>1</v>
          </cell>
          <cell r="F91">
            <v>1</v>
          </cell>
          <cell r="G91">
            <v>1</v>
          </cell>
          <cell r="H91">
            <v>1000</v>
          </cell>
          <cell r="I91">
            <v>1000</v>
          </cell>
        </row>
        <row r="92">
          <cell r="B92">
            <v>113</v>
          </cell>
          <cell r="C92" t="str">
            <v>Vertical blinds</v>
          </cell>
          <cell r="D92">
            <v>0</v>
          </cell>
          <cell r="E92">
            <v>1</v>
          </cell>
          <cell r="F92">
            <v>1</v>
          </cell>
          <cell r="G92">
            <v>1</v>
          </cell>
          <cell r="H92">
            <v>100</v>
          </cell>
          <cell r="I92" t="str">
            <v>Excluded</v>
          </cell>
        </row>
        <row r="94">
          <cell r="A94">
            <v>7.5</v>
          </cell>
          <cell r="C94" t="str">
            <v>Windows</v>
          </cell>
          <cell r="D94" t="str">
            <v>Level 8 - 12  back elevations</v>
          </cell>
          <cell r="J94" t="str">
            <v>m²</v>
          </cell>
          <cell r="K94">
            <v>78.650000000000006</v>
          </cell>
          <cell r="L94">
            <v>900</v>
          </cell>
          <cell r="M94">
            <v>70785</v>
          </cell>
        </row>
        <row r="95">
          <cell r="C95" t="str">
            <v>Aluminium</v>
          </cell>
          <cell r="D95">
            <v>1</v>
          </cell>
          <cell r="E95">
            <v>1</v>
          </cell>
          <cell r="F95">
            <v>1</v>
          </cell>
          <cell r="G95">
            <v>1</v>
          </cell>
          <cell r="H95">
            <v>800</v>
          </cell>
          <cell r="I95">
            <v>800</v>
          </cell>
        </row>
        <row r="96">
          <cell r="C96" t="str">
            <v>Demolitions</v>
          </cell>
          <cell r="D96">
            <v>1</v>
          </cell>
          <cell r="E96">
            <v>1</v>
          </cell>
          <cell r="F96">
            <v>1</v>
          </cell>
          <cell r="G96">
            <v>1</v>
          </cell>
          <cell r="H96">
            <v>100</v>
          </cell>
          <cell r="I96">
            <v>100</v>
          </cell>
        </row>
        <row r="97">
          <cell r="B97">
            <v>113</v>
          </cell>
          <cell r="C97" t="str">
            <v>Vertical blinds</v>
          </cell>
          <cell r="D97">
            <v>0</v>
          </cell>
          <cell r="E97">
            <v>1</v>
          </cell>
          <cell r="F97">
            <v>1</v>
          </cell>
          <cell r="G97">
            <v>1</v>
          </cell>
          <cell r="H97">
            <v>100</v>
          </cell>
          <cell r="I97" t="str">
            <v>Excluded</v>
          </cell>
        </row>
        <row r="99">
          <cell r="A99">
            <v>7.6</v>
          </cell>
          <cell r="C99" t="str">
            <v>Windows</v>
          </cell>
          <cell r="D99" t="str">
            <v>Level 2 - 9 Strand Street elevation</v>
          </cell>
          <cell r="J99" t="str">
            <v>No</v>
          </cell>
          <cell r="K99">
            <v>56</v>
          </cell>
          <cell r="L99">
            <v>9000</v>
          </cell>
          <cell r="M99">
            <v>504000</v>
          </cell>
        </row>
        <row r="100">
          <cell r="B100">
            <v>112</v>
          </cell>
          <cell r="C100" t="str">
            <v>Aluminium</v>
          </cell>
          <cell r="D100">
            <v>1</v>
          </cell>
          <cell r="E100">
            <v>1</v>
          </cell>
          <cell r="F100">
            <v>3</v>
          </cell>
          <cell r="G100">
            <v>3</v>
          </cell>
          <cell r="H100">
            <v>1000</v>
          </cell>
          <cell r="I100">
            <v>9000</v>
          </cell>
        </row>
        <row r="101">
          <cell r="B101">
            <v>113</v>
          </cell>
          <cell r="C101" t="str">
            <v>Vertical blinds</v>
          </cell>
          <cell r="D101">
            <v>0</v>
          </cell>
          <cell r="E101">
            <v>1</v>
          </cell>
          <cell r="F101">
            <v>3</v>
          </cell>
          <cell r="G101">
            <v>3</v>
          </cell>
          <cell r="H101">
            <v>100</v>
          </cell>
          <cell r="I101" t="str">
            <v>Excluded</v>
          </cell>
        </row>
        <row r="103">
          <cell r="A103">
            <v>7.7</v>
          </cell>
          <cell r="C103" t="str">
            <v>Windows</v>
          </cell>
          <cell r="D103" t="str">
            <v>Level 10 Strand Street elevation</v>
          </cell>
          <cell r="J103" t="str">
            <v>No</v>
          </cell>
          <cell r="K103">
            <v>11</v>
          </cell>
          <cell r="L103">
            <v>3919.9999999999995</v>
          </cell>
          <cell r="M103">
            <v>43120</v>
          </cell>
        </row>
        <row r="104">
          <cell r="B104">
            <v>112</v>
          </cell>
          <cell r="C104" t="str">
            <v>Aluminium</v>
          </cell>
          <cell r="D104">
            <v>1</v>
          </cell>
          <cell r="E104">
            <v>1</v>
          </cell>
          <cell r="F104">
            <v>2.8</v>
          </cell>
          <cell r="G104">
            <v>1.4</v>
          </cell>
          <cell r="H104">
            <v>1000</v>
          </cell>
          <cell r="I104">
            <v>3919.9999999999995</v>
          </cell>
        </row>
        <row r="105">
          <cell r="B105">
            <v>113</v>
          </cell>
          <cell r="C105" t="str">
            <v>Vertical blinds</v>
          </cell>
          <cell r="D105">
            <v>0</v>
          </cell>
          <cell r="E105">
            <v>1</v>
          </cell>
          <cell r="F105">
            <v>2.8</v>
          </cell>
          <cell r="G105">
            <v>1.4</v>
          </cell>
          <cell r="H105">
            <v>100</v>
          </cell>
          <cell r="I105" t="str">
            <v>Excluded</v>
          </cell>
        </row>
        <row r="107">
          <cell r="A107">
            <v>7.8</v>
          </cell>
          <cell r="C107" t="str">
            <v>Windows</v>
          </cell>
          <cell r="D107" t="str">
            <v>Void Windows</v>
          </cell>
          <cell r="J107" t="str">
            <v>No</v>
          </cell>
          <cell r="K107">
            <v>22</v>
          </cell>
          <cell r="L107">
            <v>1979.9999999999998</v>
          </cell>
          <cell r="M107">
            <v>43560</v>
          </cell>
        </row>
        <row r="108">
          <cell r="B108">
            <v>112</v>
          </cell>
          <cell r="C108" t="str">
            <v>Aluminium</v>
          </cell>
          <cell r="D108">
            <v>1</v>
          </cell>
          <cell r="E108">
            <v>1</v>
          </cell>
          <cell r="F108">
            <v>1.5</v>
          </cell>
          <cell r="G108">
            <v>1.2</v>
          </cell>
          <cell r="H108">
            <v>1000</v>
          </cell>
          <cell r="I108">
            <v>1799.9999999999998</v>
          </cell>
        </row>
        <row r="109">
          <cell r="C109" t="str">
            <v>Demolitions</v>
          </cell>
          <cell r="D109">
            <v>1</v>
          </cell>
          <cell r="E109">
            <v>1</v>
          </cell>
          <cell r="F109">
            <v>1.5</v>
          </cell>
          <cell r="G109">
            <v>1.2</v>
          </cell>
          <cell r="H109">
            <v>100</v>
          </cell>
          <cell r="I109">
            <v>179.99999999999997</v>
          </cell>
        </row>
        <row r="110">
          <cell r="B110">
            <v>113</v>
          </cell>
          <cell r="C110" t="str">
            <v>Vertical blinds</v>
          </cell>
          <cell r="D110">
            <v>0</v>
          </cell>
          <cell r="E110">
            <v>1</v>
          </cell>
          <cell r="F110">
            <v>1.5</v>
          </cell>
          <cell r="G110">
            <v>1.2</v>
          </cell>
          <cell r="H110">
            <v>100</v>
          </cell>
          <cell r="I110" t="str">
            <v>Excluded</v>
          </cell>
        </row>
        <row r="112">
          <cell r="A112">
            <v>7.9</v>
          </cell>
          <cell r="C112" t="str">
            <v>Windows</v>
          </cell>
          <cell r="D112" t="str">
            <v>Void Windows</v>
          </cell>
          <cell r="J112" t="str">
            <v>No</v>
          </cell>
          <cell r="K112">
            <v>11</v>
          </cell>
          <cell r="L112">
            <v>2640</v>
          </cell>
          <cell r="M112">
            <v>29040</v>
          </cell>
        </row>
        <row r="113">
          <cell r="B113">
            <v>112</v>
          </cell>
          <cell r="C113" t="str">
            <v>Aluminium</v>
          </cell>
          <cell r="D113">
            <v>1</v>
          </cell>
          <cell r="E113">
            <v>1</v>
          </cell>
          <cell r="F113">
            <v>2</v>
          </cell>
          <cell r="G113">
            <v>1.2</v>
          </cell>
          <cell r="H113">
            <v>1000</v>
          </cell>
          <cell r="I113">
            <v>2400</v>
          </cell>
        </row>
        <row r="114">
          <cell r="C114" t="str">
            <v>Demolitions</v>
          </cell>
          <cell r="D114">
            <v>1</v>
          </cell>
          <cell r="E114">
            <v>1</v>
          </cell>
          <cell r="F114">
            <v>2</v>
          </cell>
          <cell r="G114">
            <v>1.2</v>
          </cell>
          <cell r="H114">
            <v>100</v>
          </cell>
          <cell r="I114">
            <v>240</v>
          </cell>
        </row>
        <row r="115">
          <cell r="B115">
            <v>113</v>
          </cell>
          <cell r="C115" t="str">
            <v>Vertical blinds</v>
          </cell>
          <cell r="D115">
            <v>0</v>
          </cell>
          <cell r="E115">
            <v>1</v>
          </cell>
          <cell r="F115">
            <v>2</v>
          </cell>
          <cell r="G115">
            <v>1.2</v>
          </cell>
          <cell r="H115">
            <v>100</v>
          </cell>
          <cell r="I115" t="str">
            <v>Excluded</v>
          </cell>
        </row>
        <row r="117">
          <cell r="A117">
            <v>7.1</v>
          </cell>
          <cell r="C117" t="str">
            <v>Windows</v>
          </cell>
          <cell r="D117" t="str">
            <v>Level 2 - 10 St Georges Street</v>
          </cell>
          <cell r="J117" t="str">
            <v>No</v>
          </cell>
          <cell r="K117">
            <v>84</v>
          </cell>
          <cell r="L117">
            <v>675</v>
          </cell>
          <cell r="M117">
            <v>56700</v>
          </cell>
        </row>
        <row r="118">
          <cell r="C118" t="str">
            <v>Allowance</v>
          </cell>
          <cell r="D118">
            <v>1</v>
          </cell>
          <cell r="E118">
            <v>1</v>
          </cell>
          <cell r="F118">
            <v>1.5</v>
          </cell>
          <cell r="G118">
            <v>3</v>
          </cell>
          <cell r="H118">
            <v>150</v>
          </cell>
          <cell r="I118">
            <v>675</v>
          </cell>
        </row>
        <row r="120">
          <cell r="A120">
            <v>7.11</v>
          </cell>
          <cell r="C120" t="str">
            <v>Windows</v>
          </cell>
          <cell r="D120" t="str">
            <v>Bank Windows</v>
          </cell>
          <cell r="J120" t="str">
            <v>m²</v>
          </cell>
          <cell r="K120">
            <v>112.608</v>
          </cell>
          <cell r="L120">
            <v>1504.9</v>
          </cell>
          <cell r="M120">
            <v>169463.78</v>
          </cell>
        </row>
        <row r="121">
          <cell r="B121">
            <v>100</v>
          </cell>
          <cell r="C121" t="str">
            <v>Paint</v>
          </cell>
          <cell r="D121">
            <v>1</v>
          </cell>
          <cell r="E121">
            <v>1</v>
          </cell>
          <cell r="F121">
            <v>1</v>
          </cell>
          <cell r="G121">
            <v>1</v>
          </cell>
          <cell r="H121">
            <v>1504.9</v>
          </cell>
          <cell r="I121">
            <v>1504.9</v>
          </cell>
        </row>
        <row r="123">
          <cell r="A123">
            <v>7.11</v>
          </cell>
          <cell r="C123" t="str">
            <v>Juliet Balconies</v>
          </cell>
          <cell r="D123" t="str">
            <v>(New )</v>
          </cell>
          <cell r="J123" t="str">
            <v>No</v>
          </cell>
          <cell r="K123">
            <v>60</v>
          </cell>
          <cell r="L123">
            <v>8400</v>
          </cell>
          <cell r="M123">
            <v>504000</v>
          </cell>
        </row>
        <row r="124">
          <cell r="B124">
            <v>76</v>
          </cell>
          <cell r="C124" t="str">
            <v>Steel construction</v>
          </cell>
          <cell r="D124">
            <v>120</v>
          </cell>
          <cell r="E124">
            <v>1</v>
          </cell>
          <cell r="F124">
            <v>1</v>
          </cell>
          <cell r="G124">
            <v>3</v>
          </cell>
          <cell r="H124">
            <v>15</v>
          </cell>
          <cell r="I124">
            <v>5400</v>
          </cell>
        </row>
        <row r="125">
          <cell r="C125" t="str">
            <v>Balustrading</v>
          </cell>
          <cell r="D125">
            <v>1</v>
          </cell>
          <cell r="E125">
            <v>1</v>
          </cell>
          <cell r="F125">
            <v>1</v>
          </cell>
          <cell r="G125">
            <v>3</v>
          </cell>
          <cell r="H125">
            <v>1000</v>
          </cell>
          <cell r="I125">
            <v>3000</v>
          </cell>
        </row>
        <row r="127">
          <cell r="A127">
            <v>7.12</v>
          </cell>
          <cell r="C127" t="str">
            <v>Window sundries say</v>
          </cell>
          <cell r="D127" t="str">
            <v>}</v>
          </cell>
          <cell r="E127" t="str">
            <v>included</v>
          </cell>
          <cell r="J127" t="str">
            <v>m</v>
          </cell>
          <cell r="K127">
            <v>0</v>
          </cell>
          <cell r="L127">
            <v>0</v>
          </cell>
          <cell r="M127">
            <v>0</v>
          </cell>
        </row>
        <row r="129">
          <cell r="A129" t="str">
            <v>7.13.1</v>
          </cell>
          <cell r="C129" t="str">
            <v>Doors</v>
          </cell>
          <cell r="D129" t="str">
            <v>Single</v>
          </cell>
          <cell r="F129" t="str">
            <v>Doors to void bridge</v>
          </cell>
          <cell r="J129" t="str">
            <v>No</v>
          </cell>
          <cell r="K129">
            <v>20</v>
          </cell>
          <cell r="L129">
            <v>1442.25</v>
          </cell>
          <cell r="M129">
            <v>28845</v>
          </cell>
        </row>
        <row r="130">
          <cell r="C130" t="str">
            <v>Frame</v>
          </cell>
          <cell r="D130">
            <v>1</v>
          </cell>
          <cell r="E130">
            <v>1</v>
          </cell>
          <cell r="F130">
            <v>1</v>
          </cell>
          <cell r="G130">
            <v>1</v>
          </cell>
          <cell r="H130">
            <v>400</v>
          </cell>
          <cell r="I130">
            <v>400</v>
          </cell>
        </row>
        <row r="131">
          <cell r="C131" t="str">
            <v>Door</v>
          </cell>
          <cell r="D131">
            <v>1</v>
          </cell>
          <cell r="E131">
            <v>1</v>
          </cell>
          <cell r="F131">
            <v>1</v>
          </cell>
          <cell r="G131">
            <v>1</v>
          </cell>
          <cell r="H131">
            <v>500</v>
          </cell>
          <cell r="I131">
            <v>500</v>
          </cell>
        </row>
        <row r="132">
          <cell r="B132">
            <v>121</v>
          </cell>
          <cell r="C132" t="str">
            <v>Ironmongery</v>
          </cell>
          <cell r="D132">
            <v>1</v>
          </cell>
          <cell r="E132">
            <v>1</v>
          </cell>
          <cell r="F132">
            <v>1</v>
          </cell>
          <cell r="G132">
            <v>1</v>
          </cell>
          <cell r="H132">
            <v>500</v>
          </cell>
          <cell r="I132">
            <v>500</v>
          </cell>
        </row>
        <row r="133">
          <cell r="B133">
            <v>102</v>
          </cell>
          <cell r="C133" t="str">
            <v>Finish</v>
          </cell>
          <cell r="D133">
            <v>1</v>
          </cell>
          <cell r="E133">
            <v>1</v>
          </cell>
          <cell r="F133">
            <v>1</v>
          </cell>
          <cell r="G133">
            <v>1</v>
          </cell>
          <cell r="H133">
            <v>42.25</v>
          </cell>
          <cell r="I133">
            <v>42.25</v>
          </cell>
        </row>
        <row r="135">
          <cell r="A135" t="str">
            <v>7.13.2</v>
          </cell>
          <cell r="C135" t="str">
            <v>Doors</v>
          </cell>
          <cell r="D135" t="str">
            <v>Single fire</v>
          </cell>
          <cell r="J135" t="str">
            <v>No</v>
          </cell>
          <cell r="K135">
            <v>0</v>
          </cell>
          <cell r="L135">
            <v>2503.25</v>
          </cell>
          <cell r="M135">
            <v>0</v>
          </cell>
        </row>
        <row r="136">
          <cell r="B136">
            <v>116</v>
          </cell>
          <cell r="C136" t="str">
            <v>Door, frame, IM complete</v>
          </cell>
          <cell r="D136">
            <v>1</v>
          </cell>
          <cell r="E136">
            <v>1</v>
          </cell>
          <cell r="F136">
            <v>1</v>
          </cell>
          <cell r="G136">
            <v>1</v>
          </cell>
          <cell r="H136">
            <v>2461</v>
          </cell>
          <cell r="I136">
            <v>2461</v>
          </cell>
        </row>
        <row r="137">
          <cell r="B137">
            <v>102</v>
          </cell>
          <cell r="C137" t="str">
            <v>Finish</v>
          </cell>
          <cell r="D137">
            <v>1</v>
          </cell>
          <cell r="E137">
            <v>1</v>
          </cell>
          <cell r="F137">
            <v>1</v>
          </cell>
          <cell r="G137">
            <v>1</v>
          </cell>
          <cell r="H137">
            <v>42.25</v>
          </cell>
          <cell r="I137">
            <v>42.25</v>
          </cell>
        </row>
        <row r="139">
          <cell r="A139" t="str">
            <v>7.13.3</v>
          </cell>
          <cell r="C139" t="str">
            <v>Doors</v>
          </cell>
          <cell r="D139" t="str">
            <v>Double</v>
          </cell>
          <cell r="J139" t="str">
            <v>No</v>
          </cell>
          <cell r="K139">
            <v>0</v>
          </cell>
          <cell r="L139">
            <v>1592.25</v>
          </cell>
          <cell r="M139">
            <v>0</v>
          </cell>
        </row>
        <row r="140">
          <cell r="B140">
            <v>123</v>
          </cell>
          <cell r="C140" t="str">
            <v>Frame</v>
          </cell>
          <cell r="D140">
            <v>1</v>
          </cell>
          <cell r="E140">
            <v>1</v>
          </cell>
          <cell r="F140">
            <v>1</v>
          </cell>
          <cell r="G140">
            <v>1</v>
          </cell>
          <cell r="H140">
            <v>400</v>
          </cell>
          <cell r="I140">
            <v>400</v>
          </cell>
        </row>
        <row r="141">
          <cell r="B141">
            <v>124</v>
          </cell>
          <cell r="C141" t="str">
            <v>Door</v>
          </cell>
          <cell r="D141">
            <v>1</v>
          </cell>
          <cell r="E141">
            <v>1</v>
          </cell>
          <cell r="F141">
            <v>1</v>
          </cell>
          <cell r="G141">
            <v>1</v>
          </cell>
          <cell r="H141">
            <v>500</v>
          </cell>
          <cell r="I141">
            <v>500</v>
          </cell>
        </row>
        <row r="142">
          <cell r="B142">
            <v>125</v>
          </cell>
          <cell r="C142" t="str">
            <v>Ironmongery</v>
          </cell>
          <cell r="D142">
            <v>1</v>
          </cell>
          <cell r="E142">
            <v>1</v>
          </cell>
          <cell r="F142">
            <v>1</v>
          </cell>
          <cell r="G142">
            <v>1</v>
          </cell>
          <cell r="H142">
            <v>650</v>
          </cell>
          <cell r="I142">
            <v>650</v>
          </cell>
        </row>
        <row r="143">
          <cell r="B143">
            <v>103</v>
          </cell>
          <cell r="C143" t="str">
            <v>Finish</v>
          </cell>
          <cell r="D143">
            <v>1</v>
          </cell>
          <cell r="E143">
            <v>1</v>
          </cell>
          <cell r="F143">
            <v>1</v>
          </cell>
          <cell r="G143">
            <v>1</v>
          </cell>
          <cell r="H143">
            <v>42.25</v>
          </cell>
          <cell r="I143">
            <v>42.25</v>
          </cell>
        </row>
        <row r="145">
          <cell r="A145" t="str">
            <v>7.13.4</v>
          </cell>
          <cell r="C145" t="str">
            <v>Doors</v>
          </cell>
          <cell r="D145" t="str">
            <v>Double fire</v>
          </cell>
          <cell r="F145" t="str">
            <v>Access door to Boston House</v>
          </cell>
          <cell r="J145" t="str">
            <v>No</v>
          </cell>
          <cell r="K145">
            <v>2</v>
          </cell>
          <cell r="L145">
            <v>3359</v>
          </cell>
          <cell r="M145">
            <v>6718</v>
          </cell>
        </row>
        <row r="146">
          <cell r="B146">
            <v>117</v>
          </cell>
          <cell r="C146" t="str">
            <v>Door, frame, IM complete</v>
          </cell>
          <cell r="D146">
            <v>1</v>
          </cell>
          <cell r="E146">
            <v>1</v>
          </cell>
          <cell r="F146">
            <v>1</v>
          </cell>
          <cell r="G146">
            <v>1</v>
          </cell>
          <cell r="H146">
            <v>3316.75</v>
          </cell>
          <cell r="I146">
            <v>3316.75</v>
          </cell>
        </row>
        <row r="147">
          <cell r="B147">
            <v>103</v>
          </cell>
          <cell r="C147" t="str">
            <v>Finish</v>
          </cell>
          <cell r="D147">
            <v>1</v>
          </cell>
          <cell r="E147">
            <v>1</v>
          </cell>
          <cell r="F147">
            <v>1</v>
          </cell>
          <cell r="G147">
            <v>1</v>
          </cell>
          <cell r="H147">
            <v>42.25</v>
          </cell>
          <cell r="I147">
            <v>42.25</v>
          </cell>
        </row>
        <row r="149">
          <cell r="A149" t="str">
            <v>7.13.5</v>
          </cell>
          <cell r="C149" t="str">
            <v>Special Doors</v>
          </cell>
          <cell r="J149" t="str">
            <v>No</v>
          </cell>
          <cell r="K149">
            <v>1</v>
          </cell>
          <cell r="L149">
            <v>18000</v>
          </cell>
          <cell r="M149">
            <v>18000</v>
          </cell>
        </row>
        <row r="150">
          <cell r="B150">
            <v>127</v>
          </cell>
          <cell r="C150" t="str">
            <v>Entrance doors</v>
          </cell>
          <cell r="D150">
            <v>1</v>
          </cell>
          <cell r="E150">
            <v>1</v>
          </cell>
          <cell r="F150">
            <v>1</v>
          </cell>
          <cell r="G150">
            <v>1</v>
          </cell>
          <cell r="H150">
            <v>18000</v>
          </cell>
          <cell r="I150">
            <v>18000</v>
          </cell>
        </row>
        <row r="152">
          <cell r="A152">
            <v>7.14</v>
          </cell>
          <cell r="C152" t="str">
            <v>External sun control grilles</v>
          </cell>
          <cell r="E152" t="str">
            <v>3000mm wide - St Georges &amp; Strant Street</v>
          </cell>
          <cell r="J152" t="str">
            <v>m²</v>
          </cell>
          <cell r="K152">
            <v>141</v>
          </cell>
          <cell r="L152">
            <v>1000</v>
          </cell>
          <cell r="M152">
            <v>141000</v>
          </cell>
        </row>
        <row r="153">
          <cell r="B153">
            <v>133</v>
          </cell>
          <cell r="C153" t="str">
            <v>Budget allowance</v>
          </cell>
          <cell r="D153">
            <v>1</v>
          </cell>
          <cell r="E153">
            <v>1</v>
          </cell>
          <cell r="F153">
            <v>1</v>
          </cell>
          <cell r="G153">
            <v>1</v>
          </cell>
          <cell r="H153">
            <v>1000</v>
          </cell>
          <cell r="I153">
            <v>1000</v>
          </cell>
        </row>
        <row r="155">
          <cell r="A155">
            <v>7.15</v>
          </cell>
          <cell r="C155" t="str">
            <v>Canopy over main entrance</v>
          </cell>
          <cell r="J155" t="str">
            <v>Item</v>
          </cell>
          <cell r="K155">
            <v>1</v>
          </cell>
          <cell r="L155">
            <v>10000</v>
          </cell>
          <cell r="M155">
            <v>10000</v>
          </cell>
        </row>
        <row r="158">
          <cell r="A158" t="str">
            <v>8.</v>
          </cell>
          <cell r="C158" t="str">
            <v>Roofs</v>
          </cell>
          <cell r="F158">
            <v>1.2037152723779622E-2</v>
          </cell>
          <cell r="K158">
            <v>236231</v>
          </cell>
        </row>
        <row r="160">
          <cell r="A160">
            <v>8.1</v>
          </cell>
          <cell r="C160" t="str">
            <v>Covering</v>
          </cell>
          <cell r="J160" t="str">
            <v>m²</v>
          </cell>
          <cell r="K160">
            <v>435.12700000000001</v>
          </cell>
          <cell r="L160">
            <v>178</v>
          </cell>
          <cell r="M160">
            <v>77452.61</v>
          </cell>
        </row>
        <row r="161">
          <cell r="B161">
            <v>67</v>
          </cell>
          <cell r="C161" t="str">
            <v>Roof sheeting</v>
          </cell>
          <cell r="D161">
            <v>1</v>
          </cell>
          <cell r="E161">
            <v>1</v>
          </cell>
          <cell r="F161">
            <v>1</v>
          </cell>
          <cell r="G161">
            <v>1</v>
          </cell>
          <cell r="H161">
            <v>120</v>
          </cell>
          <cell r="I161">
            <v>120</v>
          </cell>
        </row>
        <row r="162">
          <cell r="B162">
            <v>69</v>
          </cell>
          <cell r="C162" t="str">
            <v>Dampproof membrane</v>
          </cell>
          <cell r="D162">
            <v>1</v>
          </cell>
          <cell r="E162">
            <v>1</v>
          </cell>
          <cell r="F162">
            <v>1</v>
          </cell>
          <cell r="G162">
            <v>1</v>
          </cell>
          <cell r="H162">
            <v>8</v>
          </cell>
          <cell r="I162">
            <v>8</v>
          </cell>
        </row>
        <row r="163">
          <cell r="B163">
            <v>68</v>
          </cell>
          <cell r="C163" t="str">
            <v>Ridges, valleys, etc</v>
          </cell>
          <cell r="D163">
            <v>1</v>
          </cell>
          <cell r="E163">
            <v>1</v>
          </cell>
          <cell r="F163">
            <v>1</v>
          </cell>
          <cell r="G163">
            <v>1</v>
          </cell>
          <cell r="H163">
            <v>20</v>
          </cell>
          <cell r="I163">
            <v>20</v>
          </cell>
        </row>
        <row r="164">
          <cell r="B164">
            <v>70</v>
          </cell>
          <cell r="C164" t="str">
            <v>Insulation</v>
          </cell>
          <cell r="D164">
            <v>1</v>
          </cell>
          <cell r="E164">
            <v>1</v>
          </cell>
          <cell r="F164">
            <v>1</v>
          </cell>
          <cell r="G164">
            <v>1</v>
          </cell>
          <cell r="H164">
            <v>30</v>
          </cell>
          <cell r="I164">
            <v>30</v>
          </cell>
        </row>
        <row r="166">
          <cell r="A166">
            <v>8.1999999999999993</v>
          </cell>
          <cell r="C166" t="str">
            <v>Roof construction</v>
          </cell>
          <cell r="J166" t="str">
            <v>m²</v>
          </cell>
          <cell r="K166">
            <v>435.12700000000001</v>
          </cell>
          <cell r="L166">
            <v>300</v>
          </cell>
          <cell r="M166">
            <v>130538.1</v>
          </cell>
        </row>
        <row r="167">
          <cell r="B167">
            <v>76</v>
          </cell>
          <cell r="C167" t="str">
            <v>Steel</v>
          </cell>
          <cell r="D167">
            <v>20</v>
          </cell>
          <cell r="E167">
            <v>1</v>
          </cell>
          <cell r="F167">
            <v>1</v>
          </cell>
          <cell r="G167">
            <v>1</v>
          </cell>
          <cell r="H167">
            <v>15</v>
          </cell>
          <cell r="I167">
            <v>300</v>
          </cell>
        </row>
        <row r="169">
          <cell r="A169">
            <v>8.3000000000000007</v>
          </cell>
          <cell r="C169" t="str">
            <v>Eaves</v>
          </cell>
          <cell r="J169" t="str">
            <v>m</v>
          </cell>
          <cell r="K169">
            <v>104</v>
          </cell>
          <cell r="L169">
            <v>230</v>
          </cell>
          <cell r="M169">
            <v>23920</v>
          </cell>
        </row>
        <row r="170">
          <cell r="B170">
            <v>77</v>
          </cell>
          <cell r="C170" t="str">
            <v>Fascia</v>
          </cell>
          <cell r="D170">
            <v>1</v>
          </cell>
          <cell r="E170">
            <v>1</v>
          </cell>
          <cell r="F170">
            <v>1</v>
          </cell>
          <cell r="G170">
            <v>1</v>
          </cell>
          <cell r="H170">
            <v>50</v>
          </cell>
          <cell r="I170">
            <v>50</v>
          </cell>
        </row>
        <row r="171">
          <cell r="B171">
            <v>81</v>
          </cell>
          <cell r="C171" t="str">
            <v>Gutter</v>
          </cell>
          <cell r="D171">
            <v>1</v>
          </cell>
          <cell r="E171">
            <v>1</v>
          </cell>
          <cell r="F171">
            <v>1</v>
          </cell>
          <cell r="G171">
            <v>1</v>
          </cell>
          <cell r="H171">
            <v>100</v>
          </cell>
          <cell r="I171">
            <v>100</v>
          </cell>
        </row>
        <row r="172">
          <cell r="B172">
            <v>83</v>
          </cell>
          <cell r="C172" t="str">
            <v>Sundries</v>
          </cell>
          <cell r="D172">
            <v>1</v>
          </cell>
          <cell r="E172">
            <v>1</v>
          </cell>
          <cell r="F172">
            <v>1</v>
          </cell>
          <cell r="G172">
            <v>1</v>
          </cell>
          <cell r="H172">
            <v>10</v>
          </cell>
          <cell r="I172">
            <v>10</v>
          </cell>
        </row>
        <row r="173">
          <cell r="B173">
            <v>78</v>
          </cell>
          <cell r="C173" t="str">
            <v>Soffit covering</v>
          </cell>
          <cell r="D173">
            <v>1</v>
          </cell>
          <cell r="E173">
            <v>1</v>
          </cell>
          <cell r="F173">
            <v>1</v>
          </cell>
          <cell r="G173">
            <v>1</v>
          </cell>
          <cell r="H173">
            <v>50</v>
          </cell>
          <cell r="I173">
            <v>50</v>
          </cell>
        </row>
        <row r="174">
          <cell r="B174">
            <v>107</v>
          </cell>
          <cell r="C174" t="str">
            <v>Paint to eaves</v>
          </cell>
          <cell r="D174">
            <v>1</v>
          </cell>
          <cell r="E174">
            <v>1</v>
          </cell>
          <cell r="F174">
            <v>1</v>
          </cell>
          <cell r="G174">
            <v>1</v>
          </cell>
          <cell r="H174">
            <v>20</v>
          </cell>
          <cell r="I174">
            <v>20</v>
          </cell>
        </row>
        <row r="176">
          <cell r="A176">
            <v>8.4</v>
          </cell>
          <cell r="C176" t="str">
            <v>Downpipes</v>
          </cell>
          <cell r="J176" t="str">
            <v>m</v>
          </cell>
          <cell r="K176">
            <v>48</v>
          </cell>
          <cell r="L176">
            <v>90</v>
          </cell>
          <cell r="M176">
            <v>4320</v>
          </cell>
        </row>
        <row r="177">
          <cell r="B177">
            <v>82</v>
          </cell>
          <cell r="C177" t="str">
            <v>Downpipes</v>
          </cell>
          <cell r="D177">
            <v>1</v>
          </cell>
          <cell r="E177">
            <v>1</v>
          </cell>
          <cell r="F177">
            <v>1</v>
          </cell>
          <cell r="G177">
            <v>1</v>
          </cell>
          <cell r="H177">
            <v>80</v>
          </cell>
          <cell r="I177">
            <v>80</v>
          </cell>
        </row>
        <row r="178">
          <cell r="B178">
            <v>83</v>
          </cell>
          <cell r="C178" t="str">
            <v>Sundries</v>
          </cell>
          <cell r="D178">
            <v>1</v>
          </cell>
          <cell r="E178">
            <v>1</v>
          </cell>
          <cell r="F178">
            <v>1</v>
          </cell>
          <cell r="G178">
            <v>1</v>
          </cell>
          <cell r="H178">
            <v>10</v>
          </cell>
          <cell r="I178">
            <v>10</v>
          </cell>
        </row>
        <row r="180">
          <cell r="A180" t="str">
            <v>9.</v>
          </cell>
          <cell r="C180" t="str">
            <v>Upper Floors (Load bearing structures only)</v>
          </cell>
          <cell r="K180">
            <v>0</v>
          </cell>
        </row>
        <row r="182">
          <cell r="A182" t="str">
            <v>10.</v>
          </cell>
          <cell r="C182" t="str">
            <v>Internal divisions</v>
          </cell>
          <cell r="F182">
            <v>8.4476271169513256E-2</v>
          </cell>
          <cell r="K182">
            <v>1657860</v>
          </cell>
        </row>
        <row r="184">
          <cell r="A184" t="str">
            <v>10.1.1</v>
          </cell>
          <cell r="C184" t="str">
            <v>Walls</v>
          </cell>
          <cell r="D184" t="str">
            <v>Half brick walls</v>
          </cell>
          <cell r="G184" t="str">
            <v>Apartments</v>
          </cell>
          <cell r="J184" t="str">
            <v>m²</v>
          </cell>
          <cell r="K184">
            <v>1731</v>
          </cell>
          <cell r="L184">
            <v>93.3</v>
          </cell>
          <cell r="M184">
            <v>161502.29999999999</v>
          </cell>
        </row>
        <row r="185">
          <cell r="B185">
            <v>42</v>
          </cell>
          <cell r="C185" t="str">
            <v>Brickwork</v>
          </cell>
          <cell r="D185">
            <v>1</v>
          </cell>
          <cell r="E185">
            <v>1</v>
          </cell>
          <cell r="F185">
            <v>1</v>
          </cell>
          <cell r="G185">
            <v>1</v>
          </cell>
          <cell r="H185">
            <v>90</v>
          </cell>
          <cell r="I185">
            <v>90</v>
          </cell>
        </row>
        <row r="186">
          <cell r="B186">
            <v>45</v>
          </cell>
          <cell r="C186" t="str">
            <v>Reinforcement</v>
          </cell>
          <cell r="D186">
            <v>3</v>
          </cell>
          <cell r="E186">
            <v>1</v>
          </cell>
          <cell r="F186">
            <v>1</v>
          </cell>
          <cell r="G186">
            <v>1</v>
          </cell>
          <cell r="H186">
            <v>1.1000000000000001</v>
          </cell>
          <cell r="I186">
            <v>3.3000000000000003</v>
          </cell>
        </row>
        <row r="188">
          <cell r="A188" t="str">
            <v>10.1.2</v>
          </cell>
          <cell r="C188" t="str">
            <v>Walls</v>
          </cell>
          <cell r="D188" t="str">
            <v>Half brick walls</v>
          </cell>
          <cell r="G188" t="str">
            <v>Stores</v>
          </cell>
          <cell r="J188" t="str">
            <v>m²</v>
          </cell>
          <cell r="K188">
            <v>2664</v>
          </cell>
          <cell r="L188">
            <v>93.3</v>
          </cell>
          <cell r="M188">
            <v>248551.2</v>
          </cell>
        </row>
        <row r="189">
          <cell r="B189">
            <v>42</v>
          </cell>
          <cell r="C189" t="str">
            <v>Brickwork</v>
          </cell>
          <cell r="D189">
            <v>1</v>
          </cell>
          <cell r="E189">
            <v>1</v>
          </cell>
          <cell r="F189">
            <v>1</v>
          </cell>
          <cell r="G189">
            <v>1</v>
          </cell>
          <cell r="H189">
            <v>90</v>
          </cell>
          <cell r="I189">
            <v>90</v>
          </cell>
        </row>
        <row r="190">
          <cell r="B190">
            <v>45</v>
          </cell>
          <cell r="C190" t="str">
            <v>Reinforcement</v>
          </cell>
          <cell r="D190">
            <v>3</v>
          </cell>
          <cell r="E190">
            <v>1</v>
          </cell>
          <cell r="F190">
            <v>1</v>
          </cell>
          <cell r="G190">
            <v>1</v>
          </cell>
          <cell r="H190">
            <v>1.1000000000000001</v>
          </cell>
          <cell r="I190">
            <v>3.3000000000000003</v>
          </cell>
        </row>
        <row r="192">
          <cell r="A192" t="str">
            <v>10.1.3</v>
          </cell>
          <cell r="C192" t="str">
            <v>Walls</v>
          </cell>
          <cell r="D192" t="str">
            <v>One brick walls</v>
          </cell>
          <cell r="G192" t="str">
            <v>Apartments</v>
          </cell>
          <cell r="J192" t="str">
            <v>m²</v>
          </cell>
          <cell r="K192">
            <v>2106</v>
          </cell>
          <cell r="L192">
            <v>193.2</v>
          </cell>
          <cell r="M192">
            <v>406879.2</v>
          </cell>
        </row>
        <row r="193">
          <cell r="B193">
            <v>41</v>
          </cell>
          <cell r="C193" t="str">
            <v>Brickwork</v>
          </cell>
          <cell r="D193">
            <v>1</v>
          </cell>
          <cell r="E193">
            <v>1</v>
          </cell>
          <cell r="F193">
            <v>1</v>
          </cell>
          <cell r="G193">
            <v>1</v>
          </cell>
          <cell r="H193">
            <v>180</v>
          </cell>
          <cell r="I193">
            <v>180</v>
          </cell>
        </row>
        <row r="194">
          <cell r="B194">
            <v>45</v>
          </cell>
          <cell r="C194" t="str">
            <v>Reinforcement</v>
          </cell>
          <cell r="D194">
            <v>12</v>
          </cell>
          <cell r="E194">
            <v>1</v>
          </cell>
          <cell r="F194">
            <v>1</v>
          </cell>
          <cell r="G194">
            <v>1</v>
          </cell>
          <cell r="H194">
            <v>1.1000000000000001</v>
          </cell>
          <cell r="I194">
            <v>13.200000000000001</v>
          </cell>
        </row>
        <row r="196">
          <cell r="A196" t="str">
            <v>10.1.4</v>
          </cell>
          <cell r="C196" t="str">
            <v>Walls</v>
          </cell>
          <cell r="D196" t="str">
            <v>280 Walls with reinforced cavity</v>
          </cell>
          <cell r="J196" t="str">
            <v>m²</v>
          </cell>
          <cell r="K196">
            <v>198</v>
          </cell>
          <cell r="L196">
            <v>278.2</v>
          </cell>
          <cell r="M196">
            <v>55083.6</v>
          </cell>
        </row>
        <row r="197">
          <cell r="B197">
            <v>41</v>
          </cell>
          <cell r="C197" t="str">
            <v>Brickwork</v>
          </cell>
          <cell r="D197">
            <v>1</v>
          </cell>
          <cell r="E197">
            <v>1</v>
          </cell>
          <cell r="F197">
            <v>1</v>
          </cell>
          <cell r="G197">
            <v>1</v>
          </cell>
          <cell r="H197">
            <v>180</v>
          </cell>
          <cell r="I197">
            <v>180</v>
          </cell>
        </row>
        <row r="198">
          <cell r="B198">
            <v>20</v>
          </cell>
          <cell r="C198" t="str">
            <v>Concrete</v>
          </cell>
          <cell r="D198">
            <v>1</v>
          </cell>
          <cell r="E198">
            <v>1</v>
          </cell>
          <cell r="F198">
            <v>1</v>
          </cell>
          <cell r="G198">
            <v>0.1</v>
          </cell>
          <cell r="H198">
            <v>650</v>
          </cell>
          <cell r="I198">
            <v>65</v>
          </cell>
        </row>
        <row r="199">
          <cell r="B199">
            <v>34</v>
          </cell>
          <cell r="C199" t="str">
            <v>Reinforcement</v>
          </cell>
          <cell r="D199">
            <v>40</v>
          </cell>
          <cell r="E199">
            <v>1</v>
          </cell>
          <cell r="F199">
            <v>1</v>
          </cell>
          <cell r="G199">
            <v>0.1</v>
          </cell>
          <cell r="H199">
            <v>5</v>
          </cell>
          <cell r="I199">
            <v>20</v>
          </cell>
        </row>
        <row r="200">
          <cell r="B200">
            <v>45</v>
          </cell>
          <cell r="C200" t="str">
            <v>Brick Reinforcement</v>
          </cell>
          <cell r="D200">
            <v>12</v>
          </cell>
          <cell r="E200">
            <v>1</v>
          </cell>
          <cell r="F200">
            <v>1</v>
          </cell>
          <cell r="G200">
            <v>1</v>
          </cell>
          <cell r="H200">
            <v>1.1000000000000001</v>
          </cell>
          <cell r="I200">
            <v>13.200000000000001</v>
          </cell>
        </row>
        <row r="202">
          <cell r="A202" t="str">
            <v>10.1.5</v>
          </cell>
          <cell r="C202" t="str">
            <v>Windows</v>
          </cell>
          <cell r="D202" t="str">
            <v>Screens between bedroom &amp; living (rooms 01)</v>
          </cell>
          <cell r="J202" t="str">
            <v>No</v>
          </cell>
          <cell r="K202">
            <v>9</v>
          </cell>
          <cell r="L202">
            <v>11320</v>
          </cell>
          <cell r="M202">
            <v>101880</v>
          </cell>
        </row>
        <row r="203">
          <cell r="C203" t="str">
            <v>Aluminium</v>
          </cell>
          <cell r="D203">
            <v>1</v>
          </cell>
          <cell r="E203">
            <v>1</v>
          </cell>
          <cell r="F203">
            <v>3</v>
          </cell>
          <cell r="G203">
            <v>2.1</v>
          </cell>
          <cell r="H203">
            <v>800</v>
          </cell>
          <cell r="I203">
            <v>5040.0000000000009</v>
          </cell>
        </row>
        <row r="205">
          <cell r="A205" t="str">
            <v>10.1.6</v>
          </cell>
          <cell r="C205" t="str">
            <v>Windows</v>
          </cell>
          <cell r="D205" t="str">
            <v>Screens between bedroom &amp; living (rooms 02)</v>
          </cell>
          <cell r="J205" t="str">
            <v>No</v>
          </cell>
          <cell r="K205">
            <v>9</v>
          </cell>
          <cell r="L205">
            <v>7880</v>
          </cell>
          <cell r="M205">
            <v>70920</v>
          </cell>
        </row>
        <row r="206">
          <cell r="C206" t="str">
            <v>Aluminium</v>
          </cell>
          <cell r="D206">
            <v>1</v>
          </cell>
          <cell r="E206">
            <v>1</v>
          </cell>
          <cell r="F206">
            <v>3.5</v>
          </cell>
          <cell r="G206">
            <v>2.1</v>
          </cell>
          <cell r="H206">
            <v>800</v>
          </cell>
          <cell r="I206">
            <v>5880</v>
          </cell>
        </row>
        <row r="208">
          <cell r="A208" t="str">
            <v>10.2.1</v>
          </cell>
          <cell r="C208" t="str">
            <v>Doors - solid core</v>
          </cell>
          <cell r="D208" t="str">
            <v>Single</v>
          </cell>
          <cell r="G208" t="str">
            <v>Apartments Entrance</v>
          </cell>
          <cell r="J208" t="str">
            <v>No</v>
          </cell>
          <cell r="K208">
            <v>67</v>
          </cell>
          <cell r="L208">
            <v>2042.25</v>
          </cell>
          <cell r="M208">
            <v>136830.75</v>
          </cell>
        </row>
        <row r="209">
          <cell r="C209" t="str">
            <v>Frame</v>
          </cell>
          <cell r="D209">
            <v>1</v>
          </cell>
          <cell r="E209">
            <v>1</v>
          </cell>
          <cell r="F209">
            <v>1</v>
          </cell>
          <cell r="G209">
            <v>1</v>
          </cell>
          <cell r="H209">
            <v>400</v>
          </cell>
          <cell r="I209">
            <v>400</v>
          </cell>
        </row>
        <row r="210">
          <cell r="C210" t="str">
            <v>Door</v>
          </cell>
          <cell r="D210">
            <v>1</v>
          </cell>
          <cell r="E210">
            <v>1</v>
          </cell>
          <cell r="F210">
            <v>1</v>
          </cell>
          <cell r="G210">
            <v>1</v>
          </cell>
          <cell r="H210">
            <v>400</v>
          </cell>
          <cell r="I210">
            <v>400</v>
          </cell>
        </row>
        <row r="211">
          <cell r="B211">
            <v>121</v>
          </cell>
          <cell r="C211" t="str">
            <v>Ironmongery</v>
          </cell>
          <cell r="D211">
            <v>1</v>
          </cell>
          <cell r="E211">
            <v>1</v>
          </cell>
          <cell r="F211">
            <v>1</v>
          </cell>
          <cell r="G211">
            <v>1</v>
          </cell>
          <cell r="H211">
            <v>500</v>
          </cell>
          <cell r="I211">
            <v>500</v>
          </cell>
        </row>
        <row r="212">
          <cell r="C212" t="str">
            <v>Door Closures</v>
          </cell>
          <cell r="D212">
            <v>1</v>
          </cell>
          <cell r="E212">
            <v>1</v>
          </cell>
          <cell r="F212">
            <v>1</v>
          </cell>
          <cell r="G212">
            <v>1</v>
          </cell>
          <cell r="H212">
            <v>700</v>
          </cell>
          <cell r="I212">
            <v>700</v>
          </cell>
        </row>
        <row r="213">
          <cell r="B213">
            <v>102</v>
          </cell>
          <cell r="C213" t="str">
            <v>Finish</v>
          </cell>
          <cell r="D213">
            <v>1</v>
          </cell>
          <cell r="E213">
            <v>1</v>
          </cell>
          <cell r="F213">
            <v>1</v>
          </cell>
          <cell r="G213">
            <v>1</v>
          </cell>
          <cell r="H213">
            <v>42.25</v>
          </cell>
          <cell r="I213">
            <v>42.25</v>
          </cell>
        </row>
        <row r="215">
          <cell r="A215" t="str">
            <v>10.2.2</v>
          </cell>
          <cell r="C215" t="str">
            <v>Doors - hollow core</v>
          </cell>
          <cell r="D215" t="str">
            <v>Single</v>
          </cell>
          <cell r="G215" t="str">
            <v>Apartments</v>
          </cell>
          <cell r="J215" t="str">
            <v>No</v>
          </cell>
          <cell r="K215">
            <v>158</v>
          </cell>
          <cell r="L215">
            <v>1192.25</v>
          </cell>
          <cell r="M215">
            <v>188375.5</v>
          </cell>
        </row>
        <row r="216">
          <cell r="B216">
            <v>119</v>
          </cell>
          <cell r="C216" t="str">
            <v>Frame</v>
          </cell>
          <cell r="D216">
            <v>1</v>
          </cell>
          <cell r="E216">
            <v>1</v>
          </cell>
          <cell r="F216">
            <v>1</v>
          </cell>
          <cell r="G216">
            <v>1</v>
          </cell>
          <cell r="H216">
            <v>300</v>
          </cell>
          <cell r="I216">
            <v>300</v>
          </cell>
        </row>
        <row r="217">
          <cell r="B217">
            <v>120</v>
          </cell>
          <cell r="C217" t="str">
            <v>Door</v>
          </cell>
          <cell r="D217">
            <v>1</v>
          </cell>
          <cell r="E217">
            <v>1</v>
          </cell>
          <cell r="F217">
            <v>1</v>
          </cell>
          <cell r="G217">
            <v>1</v>
          </cell>
          <cell r="H217">
            <v>350</v>
          </cell>
          <cell r="I217">
            <v>350</v>
          </cell>
        </row>
        <row r="218">
          <cell r="B218">
            <v>121</v>
          </cell>
          <cell r="C218" t="str">
            <v>Ironmongery</v>
          </cell>
          <cell r="D218">
            <v>1</v>
          </cell>
          <cell r="E218">
            <v>1</v>
          </cell>
          <cell r="F218">
            <v>1</v>
          </cell>
          <cell r="G218">
            <v>1</v>
          </cell>
          <cell r="H218">
            <v>500</v>
          </cell>
          <cell r="I218">
            <v>500</v>
          </cell>
        </row>
        <row r="219">
          <cell r="B219">
            <v>102</v>
          </cell>
          <cell r="C219" t="str">
            <v>Finish</v>
          </cell>
          <cell r="D219">
            <v>1</v>
          </cell>
          <cell r="E219">
            <v>1</v>
          </cell>
          <cell r="F219">
            <v>1</v>
          </cell>
          <cell r="G219">
            <v>1</v>
          </cell>
          <cell r="H219">
            <v>42.25</v>
          </cell>
          <cell r="I219">
            <v>42.25</v>
          </cell>
        </row>
        <row r="221">
          <cell r="A221" t="str">
            <v>10.2.3</v>
          </cell>
          <cell r="C221" t="str">
            <v>Doors - hollow core</v>
          </cell>
          <cell r="D221" t="str">
            <v>Single</v>
          </cell>
          <cell r="G221" t="str">
            <v>Stores</v>
          </cell>
          <cell r="J221" t="str">
            <v>No</v>
          </cell>
          <cell r="K221">
            <v>84</v>
          </cell>
          <cell r="L221">
            <v>1192.25</v>
          </cell>
          <cell r="M221">
            <v>100149</v>
          </cell>
        </row>
        <row r="222">
          <cell r="B222">
            <v>119</v>
          </cell>
          <cell r="C222" t="str">
            <v>Frame</v>
          </cell>
          <cell r="D222">
            <v>1</v>
          </cell>
          <cell r="E222">
            <v>1</v>
          </cell>
          <cell r="F222">
            <v>1</v>
          </cell>
          <cell r="G222">
            <v>1</v>
          </cell>
          <cell r="H222">
            <v>300</v>
          </cell>
          <cell r="I222">
            <v>300</v>
          </cell>
        </row>
        <row r="223">
          <cell r="B223">
            <v>120</v>
          </cell>
          <cell r="C223" t="str">
            <v>Door</v>
          </cell>
          <cell r="D223">
            <v>1</v>
          </cell>
          <cell r="E223">
            <v>1</v>
          </cell>
          <cell r="F223">
            <v>1</v>
          </cell>
          <cell r="G223">
            <v>1</v>
          </cell>
          <cell r="H223">
            <v>350</v>
          </cell>
          <cell r="I223">
            <v>350</v>
          </cell>
        </row>
        <row r="224">
          <cell r="B224">
            <v>121</v>
          </cell>
          <cell r="C224" t="str">
            <v>Ironmongery</v>
          </cell>
          <cell r="D224">
            <v>1</v>
          </cell>
          <cell r="E224">
            <v>1</v>
          </cell>
          <cell r="F224">
            <v>1</v>
          </cell>
          <cell r="G224">
            <v>1</v>
          </cell>
          <cell r="H224">
            <v>500</v>
          </cell>
          <cell r="I224">
            <v>500</v>
          </cell>
        </row>
        <row r="225">
          <cell r="B225">
            <v>102</v>
          </cell>
          <cell r="C225" t="str">
            <v>Finish</v>
          </cell>
          <cell r="D225">
            <v>1</v>
          </cell>
          <cell r="E225">
            <v>1</v>
          </cell>
          <cell r="F225">
            <v>1</v>
          </cell>
          <cell r="G225">
            <v>1</v>
          </cell>
          <cell r="H225">
            <v>42.25</v>
          </cell>
          <cell r="I225">
            <v>42.25</v>
          </cell>
        </row>
        <row r="227">
          <cell r="A227" t="str">
            <v>10.2.4</v>
          </cell>
          <cell r="C227" t="str">
            <v>Doors</v>
          </cell>
          <cell r="D227" t="str">
            <v>Single fire</v>
          </cell>
          <cell r="J227" t="str">
            <v>No</v>
          </cell>
          <cell r="K227">
            <v>0</v>
          </cell>
          <cell r="L227">
            <v>2503.25</v>
          </cell>
          <cell r="M227">
            <v>0</v>
          </cell>
        </row>
        <row r="228">
          <cell r="B228">
            <v>116</v>
          </cell>
          <cell r="C228" t="str">
            <v>Door, frame, IM complete</v>
          </cell>
          <cell r="D228">
            <v>1</v>
          </cell>
          <cell r="E228">
            <v>1</v>
          </cell>
          <cell r="F228">
            <v>1</v>
          </cell>
          <cell r="G228">
            <v>1</v>
          </cell>
          <cell r="H228">
            <v>2461</v>
          </cell>
          <cell r="I228">
            <v>2461</v>
          </cell>
        </row>
        <row r="229">
          <cell r="B229">
            <v>102</v>
          </cell>
          <cell r="C229" t="str">
            <v>Finish</v>
          </cell>
          <cell r="D229">
            <v>1</v>
          </cell>
          <cell r="E229">
            <v>1</v>
          </cell>
          <cell r="F229">
            <v>1</v>
          </cell>
          <cell r="G229">
            <v>1</v>
          </cell>
          <cell r="H229">
            <v>42.25</v>
          </cell>
          <cell r="I229">
            <v>42.25</v>
          </cell>
        </row>
        <row r="231">
          <cell r="A231" t="str">
            <v>10.2.5</v>
          </cell>
          <cell r="C231" t="str">
            <v>Doors</v>
          </cell>
          <cell r="D231" t="str">
            <v>One and a half  fire</v>
          </cell>
          <cell r="G231" t="str">
            <v>Lift lobbies (Fire stairs)</v>
          </cell>
          <cell r="J231" t="str">
            <v>No</v>
          </cell>
          <cell r="K231">
            <v>11</v>
          </cell>
          <cell r="L231">
            <v>5359</v>
          </cell>
          <cell r="M231">
            <v>58949</v>
          </cell>
        </row>
        <row r="232">
          <cell r="B232">
            <v>117</v>
          </cell>
          <cell r="C232" t="str">
            <v>Door, frame, IM complete</v>
          </cell>
          <cell r="D232">
            <v>1</v>
          </cell>
          <cell r="E232">
            <v>1</v>
          </cell>
          <cell r="F232">
            <v>1</v>
          </cell>
          <cell r="G232">
            <v>1</v>
          </cell>
          <cell r="H232">
            <v>3316.75</v>
          </cell>
          <cell r="I232">
            <v>3316.75</v>
          </cell>
        </row>
        <row r="233">
          <cell r="B233">
            <v>103</v>
          </cell>
          <cell r="C233" t="str">
            <v>Finish</v>
          </cell>
          <cell r="D233">
            <v>1</v>
          </cell>
          <cell r="E233">
            <v>1</v>
          </cell>
          <cell r="F233">
            <v>1</v>
          </cell>
          <cell r="G233">
            <v>1</v>
          </cell>
          <cell r="H233">
            <v>42.25</v>
          </cell>
          <cell r="I233">
            <v>42.25</v>
          </cell>
        </row>
        <row r="234">
          <cell r="C234" t="str">
            <v>Magnetic holders</v>
          </cell>
          <cell r="D234">
            <v>2</v>
          </cell>
          <cell r="E234">
            <v>1</v>
          </cell>
          <cell r="F234">
            <v>1</v>
          </cell>
          <cell r="G234">
            <v>1</v>
          </cell>
          <cell r="H234">
            <v>1000</v>
          </cell>
          <cell r="I234">
            <v>2000</v>
          </cell>
        </row>
        <row r="237">
          <cell r="A237" t="str">
            <v>10.2.6</v>
          </cell>
          <cell r="C237" t="str">
            <v>Doors</v>
          </cell>
          <cell r="D237" t="str">
            <v>Double</v>
          </cell>
          <cell r="J237" t="str">
            <v>No</v>
          </cell>
          <cell r="K237">
            <v>0</v>
          </cell>
          <cell r="L237">
            <v>1592.25</v>
          </cell>
          <cell r="M237">
            <v>0</v>
          </cell>
        </row>
        <row r="238">
          <cell r="B238">
            <v>123</v>
          </cell>
          <cell r="C238" t="str">
            <v>Frame</v>
          </cell>
          <cell r="D238">
            <v>1</v>
          </cell>
          <cell r="E238">
            <v>1</v>
          </cell>
          <cell r="F238">
            <v>1</v>
          </cell>
          <cell r="G238">
            <v>1</v>
          </cell>
          <cell r="H238">
            <v>400</v>
          </cell>
          <cell r="I238">
            <v>400</v>
          </cell>
        </row>
        <row r="239">
          <cell r="B239">
            <v>124</v>
          </cell>
          <cell r="C239" t="str">
            <v>Door</v>
          </cell>
          <cell r="D239">
            <v>1</v>
          </cell>
          <cell r="E239">
            <v>1</v>
          </cell>
          <cell r="F239">
            <v>1</v>
          </cell>
          <cell r="G239">
            <v>1</v>
          </cell>
          <cell r="H239">
            <v>500</v>
          </cell>
          <cell r="I239">
            <v>500</v>
          </cell>
        </row>
        <row r="240">
          <cell r="B240">
            <v>125</v>
          </cell>
          <cell r="C240" t="str">
            <v>Ironmongery</v>
          </cell>
          <cell r="D240">
            <v>1</v>
          </cell>
          <cell r="E240">
            <v>1</v>
          </cell>
          <cell r="F240">
            <v>1</v>
          </cell>
          <cell r="G240">
            <v>1</v>
          </cell>
          <cell r="H240">
            <v>650</v>
          </cell>
          <cell r="I240">
            <v>650</v>
          </cell>
        </row>
        <row r="241">
          <cell r="B241">
            <v>103</v>
          </cell>
          <cell r="C241" t="str">
            <v>Finish</v>
          </cell>
          <cell r="D241">
            <v>1</v>
          </cell>
          <cell r="E241">
            <v>1</v>
          </cell>
          <cell r="F241">
            <v>1</v>
          </cell>
          <cell r="G241">
            <v>1</v>
          </cell>
          <cell r="H241">
            <v>42.25</v>
          </cell>
          <cell r="I241">
            <v>42.25</v>
          </cell>
        </row>
        <row r="243">
          <cell r="A243" t="str">
            <v>10.2.7</v>
          </cell>
          <cell r="C243" t="str">
            <v>Doors</v>
          </cell>
          <cell r="D243" t="str">
            <v>Double fire</v>
          </cell>
          <cell r="G243" t="str">
            <v>Lift lobbies</v>
          </cell>
          <cell r="J243" t="str">
            <v>No</v>
          </cell>
          <cell r="K243">
            <v>21</v>
          </cell>
          <cell r="L243">
            <v>5359</v>
          </cell>
          <cell r="M243">
            <v>112539</v>
          </cell>
        </row>
        <row r="244">
          <cell r="B244">
            <v>117</v>
          </cell>
          <cell r="C244" t="str">
            <v>Door, frame, IM complete</v>
          </cell>
          <cell r="D244">
            <v>1</v>
          </cell>
          <cell r="E244">
            <v>1</v>
          </cell>
          <cell r="F244">
            <v>1</v>
          </cell>
          <cell r="G244">
            <v>1</v>
          </cell>
          <cell r="H244">
            <v>3316.75</v>
          </cell>
          <cell r="I244">
            <v>3316.75</v>
          </cell>
        </row>
        <row r="245">
          <cell r="B245">
            <v>103</v>
          </cell>
          <cell r="C245" t="str">
            <v>Finish</v>
          </cell>
          <cell r="D245">
            <v>1</v>
          </cell>
          <cell r="E245">
            <v>1</v>
          </cell>
          <cell r="F245">
            <v>1</v>
          </cell>
          <cell r="G245">
            <v>1</v>
          </cell>
          <cell r="H245">
            <v>42.25</v>
          </cell>
          <cell r="I245">
            <v>42.25</v>
          </cell>
        </row>
        <row r="246">
          <cell r="C246" t="str">
            <v>Magnetic holders</v>
          </cell>
          <cell r="D246">
            <v>2</v>
          </cell>
          <cell r="E246">
            <v>1</v>
          </cell>
          <cell r="F246">
            <v>1</v>
          </cell>
          <cell r="G246">
            <v>1</v>
          </cell>
          <cell r="H246">
            <v>1000</v>
          </cell>
          <cell r="I246">
            <v>2000</v>
          </cell>
        </row>
        <row r="248">
          <cell r="A248">
            <v>10.3</v>
          </cell>
          <cell r="C248" t="str">
            <v>Balustrades</v>
          </cell>
          <cell r="D248" t="str">
            <v>Penthouses</v>
          </cell>
          <cell r="J248" t="str">
            <v>m</v>
          </cell>
          <cell r="K248">
            <v>15</v>
          </cell>
          <cell r="L248">
            <v>1080</v>
          </cell>
          <cell r="M248">
            <v>16200</v>
          </cell>
        </row>
        <row r="249">
          <cell r="C249" t="str">
            <v>Allowance</v>
          </cell>
          <cell r="D249">
            <v>1</v>
          </cell>
          <cell r="E249">
            <v>1</v>
          </cell>
          <cell r="F249">
            <v>1</v>
          </cell>
          <cell r="G249">
            <v>1</v>
          </cell>
          <cell r="H249">
            <v>1000</v>
          </cell>
          <cell r="I249">
            <v>1000</v>
          </cell>
        </row>
        <row r="250">
          <cell r="C250" t="str">
            <v>Paint (b/s)</v>
          </cell>
          <cell r="D250">
            <v>2</v>
          </cell>
          <cell r="E250">
            <v>1</v>
          </cell>
          <cell r="F250">
            <v>1</v>
          </cell>
          <cell r="G250">
            <v>1</v>
          </cell>
          <cell r="H250">
            <v>40</v>
          </cell>
          <cell r="I250">
            <v>80</v>
          </cell>
        </row>
        <row r="253">
          <cell r="A253" t="str">
            <v>D</v>
          </cell>
          <cell r="C253" t="str">
            <v>INTERNAL FINISHES</v>
          </cell>
        </row>
        <row r="255">
          <cell r="A255" t="str">
            <v>11.</v>
          </cell>
          <cell r="C255" t="str">
            <v>Floor finishes</v>
          </cell>
          <cell r="F255">
            <v>6.8497595636946781E-2</v>
          </cell>
          <cell r="K255">
            <v>1344276</v>
          </cell>
        </row>
        <row r="257">
          <cell r="A257" t="str">
            <v>11.1.1</v>
          </cell>
          <cell r="C257" t="str">
            <v>Floor finish</v>
          </cell>
          <cell r="D257" t="str">
            <v>Passages to apartments</v>
          </cell>
          <cell r="H257" t="str">
            <v>R150/m² for tiles</v>
          </cell>
          <cell r="J257" t="str">
            <v>m²</v>
          </cell>
          <cell r="K257">
            <v>493</v>
          </cell>
          <cell r="L257">
            <v>315.375</v>
          </cell>
          <cell r="M257">
            <v>155479.88</v>
          </cell>
        </row>
        <row r="258">
          <cell r="B258">
            <v>54</v>
          </cell>
          <cell r="C258" t="str">
            <v>Screed</v>
          </cell>
          <cell r="D258">
            <v>1</v>
          </cell>
          <cell r="E258">
            <v>1</v>
          </cell>
          <cell r="F258">
            <v>1</v>
          </cell>
          <cell r="G258">
            <v>1</v>
          </cell>
          <cell r="H258">
            <v>39.375</v>
          </cell>
          <cell r="I258">
            <v>39.375</v>
          </cell>
        </row>
        <row r="259">
          <cell r="C259" t="str">
            <v>Budget allowance</v>
          </cell>
          <cell r="D259">
            <v>1</v>
          </cell>
          <cell r="E259">
            <v>1</v>
          </cell>
          <cell r="F259">
            <v>1</v>
          </cell>
          <cell r="G259">
            <v>1</v>
          </cell>
          <cell r="H259">
            <v>230</v>
          </cell>
          <cell r="I259">
            <v>230</v>
          </cell>
        </row>
        <row r="260">
          <cell r="C260" t="str">
            <v>E.O for patterns, etc</v>
          </cell>
          <cell r="D260">
            <v>0.2</v>
          </cell>
          <cell r="E260">
            <v>1</v>
          </cell>
          <cell r="F260">
            <v>1</v>
          </cell>
          <cell r="G260">
            <v>1</v>
          </cell>
          <cell r="H260">
            <v>230</v>
          </cell>
          <cell r="I260">
            <v>46</v>
          </cell>
        </row>
        <row r="262">
          <cell r="A262" t="str">
            <v>11.1.2</v>
          </cell>
          <cell r="C262" t="str">
            <v>Floor finish</v>
          </cell>
          <cell r="D262" t="str">
            <v>Stores</v>
          </cell>
          <cell r="J262" t="str">
            <v>m²</v>
          </cell>
          <cell r="K262">
            <v>771</v>
          </cell>
          <cell r="L262">
            <v>39.375</v>
          </cell>
          <cell r="M262">
            <v>30358.13</v>
          </cell>
        </row>
        <row r="263">
          <cell r="B263">
            <v>54</v>
          </cell>
          <cell r="C263" t="str">
            <v>Screed</v>
          </cell>
          <cell r="D263">
            <v>1</v>
          </cell>
          <cell r="E263">
            <v>1</v>
          </cell>
          <cell r="F263">
            <v>1</v>
          </cell>
          <cell r="G263">
            <v>1</v>
          </cell>
          <cell r="H263">
            <v>39.375</v>
          </cell>
          <cell r="I263">
            <v>39.375</v>
          </cell>
        </row>
        <row r="264">
          <cell r="C264" t="str">
            <v>Budget allowance</v>
          </cell>
          <cell r="D264">
            <v>1</v>
          </cell>
          <cell r="E264">
            <v>1</v>
          </cell>
          <cell r="F264">
            <v>1</v>
          </cell>
          <cell r="G264">
            <v>1</v>
          </cell>
          <cell r="H264">
            <v>0</v>
          </cell>
          <cell r="I264">
            <v>0</v>
          </cell>
        </row>
        <row r="266">
          <cell r="A266" t="str">
            <v>11.1.3</v>
          </cell>
          <cell r="C266" t="str">
            <v>Floor finish</v>
          </cell>
          <cell r="D266" t="str">
            <v>Passages to stores</v>
          </cell>
          <cell r="J266" t="str">
            <v>m²</v>
          </cell>
          <cell r="K266">
            <v>339</v>
          </cell>
          <cell r="L266">
            <v>39.375</v>
          </cell>
          <cell r="M266">
            <v>13348.13</v>
          </cell>
        </row>
        <row r="267">
          <cell r="B267">
            <v>54</v>
          </cell>
          <cell r="C267" t="str">
            <v>Screed</v>
          </cell>
          <cell r="D267">
            <v>1</v>
          </cell>
          <cell r="E267">
            <v>1</v>
          </cell>
          <cell r="F267">
            <v>1</v>
          </cell>
          <cell r="G267">
            <v>1</v>
          </cell>
          <cell r="H267">
            <v>39.375</v>
          </cell>
          <cell r="I267">
            <v>39.375</v>
          </cell>
        </row>
        <row r="268">
          <cell r="C268" t="str">
            <v>Budget allowance</v>
          </cell>
          <cell r="D268">
            <v>1</v>
          </cell>
          <cell r="E268">
            <v>1</v>
          </cell>
          <cell r="F268">
            <v>1</v>
          </cell>
          <cell r="G268">
            <v>1</v>
          </cell>
          <cell r="H268">
            <v>0</v>
          </cell>
          <cell r="I268">
            <v>0</v>
          </cell>
        </row>
        <row r="270">
          <cell r="A270" t="str">
            <v>11.1.4</v>
          </cell>
          <cell r="C270" t="str">
            <v>Floor finish</v>
          </cell>
          <cell r="D270" t="str">
            <v>Bathrooms</v>
          </cell>
          <cell r="G270" t="str">
            <v>R130/m² for tiles</v>
          </cell>
          <cell r="J270" t="str">
            <v>m²</v>
          </cell>
          <cell r="K270">
            <v>530</v>
          </cell>
          <cell r="L270">
            <v>249.375</v>
          </cell>
          <cell r="M270">
            <v>132168.75</v>
          </cell>
        </row>
        <row r="271">
          <cell r="B271">
            <v>54</v>
          </cell>
          <cell r="C271" t="str">
            <v>Screed</v>
          </cell>
          <cell r="D271">
            <v>1</v>
          </cell>
          <cell r="E271">
            <v>1</v>
          </cell>
          <cell r="F271">
            <v>1</v>
          </cell>
          <cell r="G271">
            <v>1</v>
          </cell>
          <cell r="H271">
            <v>39.375</v>
          </cell>
          <cell r="I271">
            <v>39.375</v>
          </cell>
        </row>
        <row r="272">
          <cell r="C272" t="str">
            <v>Budget allowance</v>
          </cell>
          <cell r="D272">
            <v>1</v>
          </cell>
          <cell r="E272">
            <v>1</v>
          </cell>
          <cell r="F272">
            <v>1</v>
          </cell>
          <cell r="G272">
            <v>1</v>
          </cell>
          <cell r="H272">
            <v>210</v>
          </cell>
          <cell r="I272">
            <v>210</v>
          </cell>
        </row>
        <row r="274">
          <cell r="A274" t="str">
            <v>11.1.5</v>
          </cell>
          <cell r="C274" t="str">
            <v>Floor finish</v>
          </cell>
          <cell r="D274" t="str">
            <v>Bedrooms</v>
          </cell>
          <cell r="G274" t="str">
            <v>R130/m² for carpets</v>
          </cell>
          <cell r="J274" t="str">
            <v>m²</v>
          </cell>
          <cell r="K274">
            <v>1017</v>
          </cell>
          <cell r="L274">
            <v>189.375</v>
          </cell>
          <cell r="M274">
            <v>192594.38</v>
          </cell>
        </row>
        <row r="275">
          <cell r="B275">
            <v>54</v>
          </cell>
          <cell r="C275" t="str">
            <v>Screed</v>
          </cell>
          <cell r="D275">
            <v>1</v>
          </cell>
          <cell r="E275">
            <v>1</v>
          </cell>
          <cell r="F275">
            <v>1</v>
          </cell>
          <cell r="G275">
            <v>1</v>
          </cell>
          <cell r="H275">
            <v>39.375</v>
          </cell>
          <cell r="I275">
            <v>39.375</v>
          </cell>
        </row>
        <row r="276">
          <cell r="C276" t="str">
            <v>Budget allowance</v>
          </cell>
          <cell r="D276">
            <v>1</v>
          </cell>
          <cell r="E276">
            <v>1</v>
          </cell>
          <cell r="F276">
            <v>1</v>
          </cell>
          <cell r="G276">
            <v>1</v>
          </cell>
          <cell r="H276">
            <v>150</v>
          </cell>
          <cell r="I276">
            <v>150</v>
          </cell>
          <cell r="K276" t="str">
            <v xml:space="preserve"> </v>
          </cell>
        </row>
        <row r="278">
          <cell r="A278" t="str">
            <v>11.1.6</v>
          </cell>
          <cell r="C278" t="str">
            <v>Floor finish</v>
          </cell>
          <cell r="D278" t="str">
            <v>Kitchens</v>
          </cell>
          <cell r="G278" t="str">
            <v>R150/m² for tiles</v>
          </cell>
          <cell r="J278" t="str">
            <v>m²</v>
          </cell>
          <cell r="K278">
            <v>544</v>
          </cell>
          <cell r="L278">
            <v>269.375</v>
          </cell>
          <cell r="M278">
            <v>146540</v>
          </cell>
        </row>
        <row r="279">
          <cell r="B279">
            <v>54</v>
          </cell>
          <cell r="C279" t="str">
            <v>Screed</v>
          </cell>
          <cell r="D279">
            <v>1</v>
          </cell>
          <cell r="E279">
            <v>1</v>
          </cell>
          <cell r="F279">
            <v>1</v>
          </cell>
          <cell r="G279">
            <v>1</v>
          </cell>
          <cell r="H279">
            <v>39.375</v>
          </cell>
          <cell r="I279">
            <v>39.375</v>
          </cell>
        </row>
        <row r="280">
          <cell r="C280" t="str">
            <v>Budget allowance</v>
          </cell>
          <cell r="D280">
            <v>1</v>
          </cell>
          <cell r="E280">
            <v>1</v>
          </cell>
          <cell r="F280">
            <v>1</v>
          </cell>
          <cell r="G280">
            <v>1</v>
          </cell>
          <cell r="H280">
            <v>230</v>
          </cell>
          <cell r="I280">
            <v>230</v>
          </cell>
          <cell r="K280" t="str">
            <v xml:space="preserve"> </v>
          </cell>
        </row>
        <row r="282">
          <cell r="A282" t="str">
            <v>11.1.7</v>
          </cell>
          <cell r="C282" t="str">
            <v>Floor finish</v>
          </cell>
          <cell r="D282" t="str">
            <v>Lounge</v>
          </cell>
          <cell r="G282" t="str">
            <v>R150/m² for tiles</v>
          </cell>
          <cell r="J282" t="str">
            <v>m²</v>
          </cell>
          <cell r="K282">
            <v>1677</v>
          </cell>
          <cell r="L282">
            <v>269.375</v>
          </cell>
          <cell r="M282">
            <v>451741.88</v>
          </cell>
        </row>
        <row r="283">
          <cell r="B283">
            <v>54</v>
          </cell>
          <cell r="C283" t="str">
            <v>Screed</v>
          </cell>
          <cell r="D283">
            <v>1</v>
          </cell>
          <cell r="E283">
            <v>1</v>
          </cell>
          <cell r="F283">
            <v>1</v>
          </cell>
          <cell r="G283">
            <v>1</v>
          </cell>
          <cell r="H283">
            <v>39.375</v>
          </cell>
          <cell r="I283">
            <v>39.375</v>
          </cell>
        </row>
        <row r="284">
          <cell r="C284" t="str">
            <v>Budget allowance</v>
          </cell>
          <cell r="D284">
            <v>1</v>
          </cell>
          <cell r="E284">
            <v>1</v>
          </cell>
          <cell r="F284">
            <v>1</v>
          </cell>
          <cell r="G284">
            <v>1</v>
          </cell>
          <cell r="H284">
            <v>230</v>
          </cell>
          <cell r="I284">
            <v>230</v>
          </cell>
          <cell r="K284" t="str">
            <v xml:space="preserve"> </v>
          </cell>
        </row>
        <row r="286">
          <cell r="A286" t="str">
            <v>11.2.1</v>
          </cell>
          <cell r="C286" t="str">
            <v>Skirtings</v>
          </cell>
          <cell r="D286" t="str">
            <v>Passages to apartments</v>
          </cell>
          <cell r="J286" t="str">
            <v>m</v>
          </cell>
          <cell r="K286">
            <v>843</v>
          </cell>
          <cell r="L286">
            <v>51</v>
          </cell>
          <cell r="M286">
            <v>42993</v>
          </cell>
        </row>
        <row r="287">
          <cell r="C287" t="str">
            <v>Budget allowance</v>
          </cell>
          <cell r="D287">
            <v>1</v>
          </cell>
          <cell r="E287">
            <v>1</v>
          </cell>
          <cell r="F287">
            <v>1</v>
          </cell>
          <cell r="G287">
            <v>1</v>
          </cell>
          <cell r="H287">
            <v>35</v>
          </cell>
          <cell r="I287">
            <v>35</v>
          </cell>
        </row>
        <row r="288">
          <cell r="B288">
            <v>105</v>
          </cell>
          <cell r="C288" t="str">
            <v>Paint</v>
          </cell>
          <cell r="D288">
            <v>1</v>
          </cell>
          <cell r="E288">
            <v>1</v>
          </cell>
          <cell r="F288">
            <v>1</v>
          </cell>
          <cell r="G288">
            <v>1</v>
          </cell>
          <cell r="H288">
            <v>16</v>
          </cell>
          <cell r="I288">
            <v>16</v>
          </cell>
        </row>
        <row r="290">
          <cell r="A290" t="str">
            <v>11.2.2</v>
          </cell>
          <cell r="C290" t="str">
            <v>Skirtings</v>
          </cell>
          <cell r="D290" t="str">
            <v>Stores</v>
          </cell>
          <cell r="J290" t="str">
            <v>m</v>
          </cell>
          <cell r="K290">
            <v>0</v>
          </cell>
          <cell r="L290">
            <v>46</v>
          </cell>
          <cell r="M290">
            <v>0</v>
          </cell>
        </row>
        <row r="291">
          <cell r="C291" t="str">
            <v>Budget allowance</v>
          </cell>
          <cell r="D291">
            <v>1</v>
          </cell>
          <cell r="E291">
            <v>1</v>
          </cell>
          <cell r="F291">
            <v>1</v>
          </cell>
          <cell r="G291">
            <v>1</v>
          </cell>
          <cell r="H291">
            <v>30</v>
          </cell>
          <cell r="I291">
            <v>30</v>
          </cell>
        </row>
        <row r="292">
          <cell r="B292">
            <v>105</v>
          </cell>
          <cell r="C292" t="str">
            <v>Paint</v>
          </cell>
          <cell r="D292">
            <v>1</v>
          </cell>
          <cell r="E292">
            <v>1</v>
          </cell>
          <cell r="F292">
            <v>1</v>
          </cell>
          <cell r="G292">
            <v>1</v>
          </cell>
          <cell r="H292">
            <v>16</v>
          </cell>
          <cell r="I292">
            <v>16</v>
          </cell>
        </row>
        <row r="294">
          <cell r="A294" t="str">
            <v>11.2.3</v>
          </cell>
          <cell r="C294" t="str">
            <v>Skirtings</v>
          </cell>
          <cell r="D294" t="str">
            <v>Passages to stores</v>
          </cell>
          <cell r="J294" t="str">
            <v>m</v>
          </cell>
          <cell r="K294">
            <v>0</v>
          </cell>
          <cell r="L294">
            <v>46</v>
          </cell>
          <cell r="M294">
            <v>0</v>
          </cell>
        </row>
        <row r="295">
          <cell r="C295" t="str">
            <v>Budget allowance</v>
          </cell>
          <cell r="D295">
            <v>1</v>
          </cell>
          <cell r="E295">
            <v>1</v>
          </cell>
          <cell r="F295">
            <v>1</v>
          </cell>
          <cell r="G295">
            <v>1</v>
          </cell>
          <cell r="H295">
            <v>30</v>
          </cell>
          <cell r="I295">
            <v>30</v>
          </cell>
        </row>
        <row r="296">
          <cell r="B296">
            <v>105</v>
          </cell>
          <cell r="C296" t="str">
            <v>Paint</v>
          </cell>
          <cell r="D296">
            <v>1</v>
          </cell>
          <cell r="E296">
            <v>1</v>
          </cell>
          <cell r="F296">
            <v>1</v>
          </cell>
          <cell r="G296">
            <v>1</v>
          </cell>
          <cell r="H296">
            <v>16</v>
          </cell>
          <cell r="I296">
            <v>16</v>
          </cell>
        </row>
        <row r="298">
          <cell r="A298" t="str">
            <v>11.2.4</v>
          </cell>
          <cell r="C298" t="str">
            <v>Skirtings</v>
          </cell>
          <cell r="D298" t="str">
            <v>Bathrooms</v>
          </cell>
          <cell r="J298" t="str">
            <v>m</v>
          </cell>
          <cell r="K298">
            <v>892</v>
          </cell>
          <cell r="L298">
            <v>34.5</v>
          </cell>
          <cell r="M298">
            <v>30774</v>
          </cell>
        </row>
        <row r="299">
          <cell r="C299" t="str">
            <v>Budget allowance</v>
          </cell>
          <cell r="D299">
            <v>0.75</v>
          </cell>
          <cell r="E299">
            <v>1</v>
          </cell>
          <cell r="F299">
            <v>1</v>
          </cell>
          <cell r="G299">
            <v>1</v>
          </cell>
          <cell r="H299">
            <v>30</v>
          </cell>
          <cell r="I299">
            <v>22.5</v>
          </cell>
        </row>
        <row r="300">
          <cell r="B300">
            <v>105</v>
          </cell>
          <cell r="C300" t="str">
            <v>Paint</v>
          </cell>
          <cell r="D300">
            <v>0.75</v>
          </cell>
          <cell r="E300">
            <v>1</v>
          </cell>
          <cell r="F300">
            <v>1</v>
          </cell>
          <cell r="G300">
            <v>1</v>
          </cell>
          <cell r="H300">
            <v>16</v>
          </cell>
          <cell r="I300">
            <v>12</v>
          </cell>
        </row>
        <row r="302">
          <cell r="A302" t="str">
            <v>11.2.5</v>
          </cell>
          <cell r="C302" t="str">
            <v>Skirtings</v>
          </cell>
          <cell r="D302" t="str">
            <v>Bedrooms</v>
          </cell>
          <cell r="J302" t="str">
            <v>m</v>
          </cell>
          <cell r="K302">
            <v>1195</v>
          </cell>
          <cell r="L302">
            <v>39</v>
          </cell>
          <cell r="M302">
            <v>46605</v>
          </cell>
        </row>
        <row r="303">
          <cell r="C303" t="str">
            <v>Budget allowance</v>
          </cell>
          <cell r="D303">
            <v>0.75</v>
          </cell>
          <cell r="E303">
            <v>1</v>
          </cell>
          <cell r="F303">
            <v>1</v>
          </cell>
          <cell r="G303">
            <v>1</v>
          </cell>
          <cell r="H303">
            <v>36</v>
          </cell>
          <cell r="I303">
            <v>27</v>
          </cell>
        </row>
        <row r="304">
          <cell r="B304">
            <v>105</v>
          </cell>
          <cell r="C304" t="str">
            <v>Paint</v>
          </cell>
          <cell r="D304">
            <v>0.75</v>
          </cell>
          <cell r="E304">
            <v>1</v>
          </cell>
          <cell r="F304">
            <v>1</v>
          </cell>
          <cell r="G304">
            <v>1</v>
          </cell>
          <cell r="H304">
            <v>16</v>
          </cell>
          <cell r="I304">
            <v>12</v>
          </cell>
        </row>
        <row r="306">
          <cell r="A306" t="str">
            <v>11.2.6</v>
          </cell>
          <cell r="C306" t="str">
            <v>Skirtings</v>
          </cell>
          <cell r="D306" t="str">
            <v>Kitchens</v>
          </cell>
          <cell r="J306" t="str">
            <v>m</v>
          </cell>
          <cell r="K306">
            <v>831</v>
          </cell>
          <cell r="L306">
            <v>39</v>
          </cell>
          <cell r="M306">
            <v>32409</v>
          </cell>
        </row>
        <row r="307">
          <cell r="C307" t="str">
            <v>Budget allowance</v>
          </cell>
          <cell r="D307">
            <v>0.75</v>
          </cell>
          <cell r="E307">
            <v>1</v>
          </cell>
          <cell r="F307">
            <v>1</v>
          </cell>
          <cell r="G307">
            <v>1</v>
          </cell>
          <cell r="H307">
            <v>36</v>
          </cell>
          <cell r="I307">
            <v>27</v>
          </cell>
        </row>
        <row r="308">
          <cell r="B308">
            <v>105</v>
          </cell>
          <cell r="C308" t="str">
            <v>Paint</v>
          </cell>
          <cell r="D308">
            <v>0.75</v>
          </cell>
          <cell r="E308">
            <v>1</v>
          </cell>
          <cell r="F308">
            <v>1</v>
          </cell>
          <cell r="G308">
            <v>1</v>
          </cell>
          <cell r="H308">
            <v>16</v>
          </cell>
          <cell r="I308">
            <v>12</v>
          </cell>
        </row>
        <row r="310">
          <cell r="A310" t="str">
            <v>11.2.7</v>
          </cell>
          <cell r="C310" t="str">
            <v>Skirtings</v>
          </cell>
          <cell r="D310" t="str">
            <v>Lounge</v>
          </cell>
          <cell r="J310" t="str">
            <v>m</v>
          </cell>
          <cell r="K310">
            <v>1776</v>
          </cell>
          <cell r="L310">
            <v>39</v>
          </cell>
          <cell r="M310">
            <v>69264</v>
          </cell>
        </row>
        <row r="311">
          <cell r="C311" t="str">
            <v>Budget allowance</v>
          </cell>
          <cell r="D311">
            <v>0.75</v>
          </cell>
          <cell r="E311">
            <v>1</v>
          </cell>
          <cell r="F311">
            <v>1</v>
          </cell>
          <cell r="G311">
            <v>1</v>
          </cell>
          <cell r="H311">
            <v>36</v>
          </cell>
          <cell r="I311">
            <v>27</v>
          </cell>
        </row>
        <row r="312">
          <cell r="B312">
            <v>105</v>
          </cell>
          <cell r="C312" t="str">
            <v>Paint</v>
          </cell>
          <cell r="D312">
            <v>0.75</v>
          </cell>
          <cell r="E312">
            <v>1</v>
          </cell>
          <cell r="F312">
            <v>1</v>
          </cell>
          <cell r="G312">
            <v>1</v>
          </cell>
          <cell r="H312">
            <v>16</v>
          </cell>
          <cell r="I312">
            <v>12</v>
          </cell>
        </row>
        <row r="314">
          <cell r="A314" t="str">
            <v>11.3.1</v>
          </cell>
          <cell r="C314" t="str">
            <v>Stair finishes</v>
          </cell>
          <cell r="D314" t="str">
            <v>Foyers</v>
          </cell>
          <cell r="J314" t="str">
            <v>m²</v>
          </cell>
          <cell r="K314">
            <v>0</v>
          </cell>
          <cell r="L314">
            <v>354.75</v>
          </cell>
          <cell r="M314">
            <v>0</v>
          </cell>
        </row>
        <row r="315">
          <cell r="B315">
            <v>54</v>
          </cell>
          <cell r="C315" t="str">
            <v>Screed</v>
          </cell>
          <cell r="D315">
            <v>2</v>
          </cell>
          <cell r="E315">
            <v>1</v>
          </cell>
          <cell r="F315">
            <v>1</v>
          </cell>
          <cell r="G315">
            <v>1</v>
          </cell>
          <cell r="H315">
            <v>39.375</v>
          </cell>
          <cell r="I315">
            <v>78.75</v>
          </cell>
        </row>
        <row r="316">
          <cell r="C316" t="str">
            <v>Budget allowance</v>
          </cell>
          <cell r="D316">
            <v>1</v>
          </cell>
          <cell r="E316">
            <v>1</v>
          </cell>
          <cell r="F316">
            <v>1</v>
          </cell>
          <cell r="G316">
            <v>1</v>
          </cell>
          <cell r="H316">
            <v>230</v>
          </cell>
          <cell r="I316">
            <v>230</v>
          </cell>
        </row>
        <row r="317">
          <cell r="C317" t="str">
            <v>E.O for patterns, etc</v>
          </cell>
          <cell r="D317">
            <v>0.2</v>
          </cell>
          <cell r="E317">
            <v>1</v>
          </cell>
          <cell r="F317">
            <v>1</v>
          </cell>
          <cell r="G317">
            <v>1</v>
          </cell>
          <cell r="H317">
            <v>230</v>
          </cell>
          <cell r="I317">
            <v>46</v>
          </cell>
        </row>
        <row r="319">
          <cell r="A319" t="str">
            <v>11.3.2</v>
          </cell>
          <cell r="C319" t="str">
            <v>Stair finishes</v>
          </cell>
          <cell r="D319" t="str">
            <v>Fire escapes</v>
          </cell>
          <cell r="J319" t="str">
            <v>m²</v>
          </cell>
          <cell r="K319">
            <v>0</v>
          </cell>
          <cell r="L319">
            <v>136.5</v>
          </cell>
          <cell r="M319">
            <v>0</v>
          </cell>
        </row>
        <row r="320">
          <cell r="B320">
            <v>55</v>
          </cell>
          <cell r="C320" t="str">
            <v>Grano</v>
          </cell>
          <cell r="D320">
            <v>2</v>
          </cell>
          <cell r="E320">
            <v>1</v>
          </cell>
          <cell r="F320">
            <v>1</v>
          </cell>
          <cell r="G320">
            <v>1</v>
          </cell>
          <cell r="H320">
            <v>68.25</v>
          </cell>
          <cell r="I320">
            <v>136.5</v>
          </cell>
        </row>
        <row r="322">
          <cell r="A322" t="str">
            <v>12.</v>
          </cell>
          <cell r="C322" t="str">
            <v>Internal wall finishes</v>
          </cell>
          <cell r="F322">
            <v>6.3366986738857004E-2</v>
          </cell>
          <cell r="K322">
            <v>1243587</v>
          </cell>
        </row>
        <row r="324">
          <cell r="A324" t="str">
            <v>12.1.1</v>
          </cell>
          <cell r="C324" t="str">
            <v>Finishes</v>
          </cell>
          <cell r="D324" t="str">
            <v>Stores</v>
          </cell>
          <cell r="J324" t="str">
            <v>m²</v>
          </cell>
          <cell r="K324">
            <v>5328</v>
          </cell>
          <cell r="L324">
            <v>45</v>
          </cell>
          <cell r="M324">
            <v>239760</v>
          </cell>
        </row>
        <row r="325">
          <cell r="C325" t="str">
            <v>Bagging</v>
          </cell>
          <cell r="D325">
            <v>1</v>
          </cell>
          <cell r="E325">
            <v>1</v>
          </cell>
          <cell r="F325">
            <v>1</v>
          </cell>
          <cell r="G325">
            <v>1</v>
          </cell>
          <cell r="H325">
            <v>30</v>
          </cell>
          <cell r="I325">
            <v>30</v>
          </cell>
        </row>
        <row r="326">
          <cell r="C326" t="str">
            <v>Budget Allowance</v>
          </cell>
          <cell r="D326">
            <v>1</v>
          </cell>
          <cell r="E326">
            <v>1</v>
          </cell>
          <cell r="F326">
            <v>1</v>
          </cell>
          <cell r="G326">
            <v>1</v>
          </cell>
          <cell r="H326">
            <v>15</v>
          </cell>
          <cell r="I326">
            <v>15</v>
          </cell>
        </row>
        <row r="328">
          <cell r="A328" t="str">
            <v>12.1.2</v>
          </cell>
          <cell r="C328" t="str">
            <v>Finishes</v>
          </cell>
          <cell r="D328" t="str">
            <v>Apartments</v>
          </cell>
          <cell r="J328" t="str">
            <v>m²</v>
          </cell>
          <cell r="K328">
            <v>5602</v>
          </cell>
          <cell r="L328">
            <v>72.625</v>
          </cell>
          <cell r="M328">
            <v>406845.25</v>
          </cell>
        </row>
        <row r="329">
          <cell r="B329">
            <v>57</v>
          </cell>
          <cell r="C329" t="str">
            <v>1 ct Plaster</v>
          </cell>
          <cell r="D329">
            <v>1</v>
          </cell>
          <cell r="E329">
            <v>1</v>
          </cell>
          <cell r="F329">
            <v>1</v>
          </cell>
          <cell r="G329">
            <v>1</v>
          </cell>
          <cell r="H329">
            <v>52.625</v>
          </cell>
          <cell r="I329">
            <v>52.625</v>
          </cell>
        </row>
        <row r="330">
          <cell r="C330" t="str">
            <v>Budget Allowance</v>
          </cell>
          <cell r="D330">
            <v>1</v>
          </cell>
          <cell r="E330">
            <v>1</v>
          </cell>
          <cell r="F330">
            <v>1</v>
          </cell>
          <cell r="G330">
            <v>1</v>
          </cell>
          <cell r="H330">
            <v>20</v>
          </cell>
          <cell r="I330">
            <v>20</v>
          </cell>
        </row>
        <row r="332">
          <cell r="A332" t="str">
            <v>12.1.3</v>
          </cell>
          <cell r="C332" t="str">
            <v>Wall finish</v>
          </cell>
          <cell r="D332" t="str">
            <v>Bathrooms</v>
          </cell>
          <cell r="G332" t="str">
            <v>R130/m² for tiles</v>
          </cell>
          <cell r="J332" t="str">
            <v>m²</v>
          </cell>
          <cell r="K332">
            <v>1755</v>
          </cell>
          <cell r="L332">
            <v>245</v>
          </cell>
          <cell r="M332">
            <v>429975</v>
          </cell>
        </row>
        <row r="333">
          <cell r="C333" t="str">
            <v>1 ct Plaster</v>
          </cell>
          <cell r="D333">
            <v>1</v>
          </cell>
          <cell r="E333">
            <v>1</v>
          </cell>
          <cell r="F333">
            <v>1</v>
          </cell>
          <cell r="G333">
            <v>1</v>
          </cell>
          <cell r="H333">
            <v>35</v>
          </cell>
          <cell r="I333">
            <v>35</v>
          </cell>
        </row>
        <row r="334">
          <cell r="C334" t="str">
            <v>Tiling budget allowance</v>
          </cell>
          <cell r="D334">
            <v>1</v>
          </cell>
          <cell r="E334">
            <v>1</v>
          </cell>
          <cell r="F334">
            <v>1</v>
          </cell>
          <cell r="G334">
            <v>1</v>
          </cell>
          <cell r="H334">
            <v>210</v>
          </cell>
          <cell r="I334">
            <v>210</v>
          </cell>
        </row>
        <row r="336">
          <cell r="A336" t="str">
            <v>12.1.4</v>
          </cell>
          <cell r="C336" t="str">
            <v>Wall finish</v>
          </cell>
          <cell r="D336" t="str">
            <v>Kitchens</v>
          </cell>
          <cell r="G336" t="str">
            <v>R130/m² for tiles</v>
          </cell>
          <cell r="J336" t="str">
            <v>m²</v>
          </cell>
          <cell r="K336">
            <v>482</v>
          </cell>
          <cell r="L336">
            <v>245</v>
          </cell>
          <cell r="M336">
            <v>118090</v>
          </cell>
        </row>
        <row r="337">
          <cell r="C337" t="str">
            <v>1 ct Plaster</v>
          </cell>
          <cell r="D337">
            <v>1</v>
          </cell>
          <cell r="E337">
            <v>1</v>
          </cell>
          <cell r="F337">
            <v>1</v>
          </cell>
          <cell r="G337">
            <v>1</v>
          </cell>
          <cell r="H337">
            <v>35</v>
          </cell>
          <cell r="I337">
            <v>35</v>
          </cell>
        </row>
        <row r="338">
          <cell r="C338" t="str">
            <v>Tiling budget allowance</v>
          </cell>
          <cell r="D338">
            <v>1</v>
          </cell>
          <cell r="E338">
            <v>1</v>
          </cell>
          <cell r="F338">
            <v>1</v>
          </cell>
          <cell r="G338">
            <v>1</v>
          </cell>
          <cell r="H338">
            <v>210</v>
          </cell>
          <cell r="I338">
            <v>210</v>
          </cell>
        </row>
        <row r="340">
          <cell r="A340" t="str">
            <v>12.2.1</v>
          </cell>
          <cell r="C340" t="str">
            <v>Wall finish</v>
          </cell>
          <cell r="J340" t="str">
            <v>No</v>
          </cell>
          <cell r="K340">
            <v>79</v>
          </cell>
          <cell r="L340">
            <v>259.2</v>
          </cell>
          <cell r="M340">
            <v>20476.8</v>
          </cell>
        </row>
        <row r="341">
          <cell r="C341" t="str">
            <v>Waterproofing to shower floors</v>
          </cell>
          <cell r="D341">
            <v>1</v>
          </cell>
          <cell r="E341">
            <v>1</v>
          </cell>
          <cell r="F341">
            <v>1.2</v>
          </cell>
          <cell r="G341">
            <v>1.2</v>
          </cell>
          <cell r="H341">
            <v>180</v>
          </cell>
          <cell r="I341">
            <v>259.2</v>
          </cell>
        </row>
        <row r="343">
          <cell r="A343" t="str">
            <v>12.2.2</v>
          </cell>
          <cell r="C343" t="str">
            <v>Wall finish</v>
          </cell>
          <cell r="J343" t="str">
            <v>No</v>
          </cell>
          <cell r="K343">
            <v>79</v>
          </cell>
          <cell r="L343">
            <v>360</v>
          </cell>
          <cell r="M343">
            <v>28440</v>
          </cell>
        </row>
        <row r="344">
          <cell r="C344" t="str">
            <v>Waterproofing to shower walls</v>
          </cell>
          <cell r="D344">
            <v>2</v>
          </cell>
          <cell r="E344">
            <v>1</v>
          </cell>
          <cell r="F344">
            <v>1</v>
          </cell>
          <cell r="G344">
            <v>2</v>
          </cell>
          <cell r="H344">
            <v>90</v>
          </cell>
          <cell r="I344">
            <v>360</v>
          </cell>
        </row>
        <row r="347">
          <cell r="A347" t="str">
            <v>13.</v>
          </cell>
          <cell r="C347" t="str">
            <v>Ceilings</v>
          </cell>
          <cell r="F347">
            <v>4.5739865711131165E-2</v>
          </cell>
          <cell r="K347">
            <v>897652</v>
          </cell>
        </row>
        <row r="349">
          <cell r="A349">
            <v>13.1</v>
          </cell>
          <cell r="C349" t="str">
            <v>Slab finishes</v>
          </cell>
          <cell r="J349" t="str">
            <v>m²</v>
          </cell>
          <cell r="K349">
            <v>0</v>
          </cell>
          <cell r="L349">
            <v>85.85</v>
          </cell>
          <cell r="M349">
            <v>0</v>
          </cell>
        </row>
        <row r="350">
          <cell r="B350">
            <v>59</v>
          </cell>
          <cell r="C350" t="str">
            <v>Skim plaster</v>
          </cell>
          <cell r="D350">
            <v>1</v>
          </cell>
          <cell r="E350">
            <v>1</v>
          </cell>
          <cell r="F350">
            <v>1</v>
          </cell>
          <cell r="G350">
            <v>1</v>
          </cell>
          <cell r="H350">
            <v>68.25</v>
          </cell>
          <cell r="I350">
            <v>68.25</v>
          </cell>
          <cell r="K350" t="str">
            <v xml:space="preserve"> </v>
          </cell>
        </row>
        <row r="351">
          <cell r="B351">
            <v>101</v>
          </cell>
          <cell r="C351" t="str">
            <v>Paint</v>
          </cell>
          <cell r="D351">
            <v>1</v>
          </cell>
          <cell r="E351">
            <v>1</v>
          </cell>
          <cell r="F351">
            <v>1</v>
          </cell>
          <cell r="G351">
            <v>1</v>
          </cell>
          <cell r="H351">
            <v>17.600000000000001</v>
          </cell>
          <cell r="I351">
            <v>17.600000000000001</v>
          </cell>
        </row>
        <row r="353">
          <cell r="A353" t="str">
            <v>13.2.1</v>
          </cell>
          <cell r="C353" t="str">
            <v xml:space="preserve">Suspended ceilings </v>
          </cell>
          <cell r="D353" t="str">
            <v>Lift lobbies and passages</v>
          </cell>
          <cell r="J353" t="str">
            <v>m²</v>
          </cell>
          <cell r="K353">
            <v>693</v>
          </cell>
          <cell r="L353">
            <v>167.6</v>
          </cell>
          <cell r="M353">
            <v>116146.8</v>
          </cell>
        </row>
        <row r="354">
          <cell r="B354">
            <v>92</v>
          </cell>
          <cell r="C354" t="str">
            <v>Ceiling</v>
          </cell>
          <cell r="D354">
            <v>1</v>
          </cell>
          <cell r="E354">
            <v>1</v>
          </cell>
          <cell r="F354">
            <v>1</v>
          </cell>
          <cell r="G354">
            <v>1</v>
          </cell>
          <cell r="H354">
            <v>150</v>
          </cell>
          <cell r="I354">
            <v>150</v>
          </cell>
        </row>
        <row r="355">
          <cell r="B355">
            <v>101</v>
          </cell>
          <cell r="C355" t="str">
            <v>Paint</v>
          </cell>
          <cell r="D355">
            <v>1</v>
          </cell>
          <cell r="E355">
            <v>1</v>
          </cell>
          <cell r="F355">
            <v>1</v>
          </cell>
          <cell r="G355">
            <v>1</v>
          </cell>
          <cell r="H355">
            <v>17.600000000000001</v>
          </cell>
          <cell r="I355">
            <v>17.600000000000001</v>
          </cell>
        </row>
        <row r="357">
          <cell r="A357" t="str">
            <v>13.2.2</v>
          </cell>
          <cell r="C357" t="str">
            <v xml:space="preserve">Suspended ceilings </v>
          </cell>
          <cell r="D357" t="str">
            <v>Stores</v>
          </cell>
          <cell r="J357" t="str">
            <v>m²</v>
          </cell>
          <cell r="K357">
            <v>771</v>
          </cell>
          <cell r="L357">
            <v>0</v>
          </cell>
          <cell r="M357">
            <v>0</v>
          </cell>
        </row>
        <row r="358">
          <cell r="B358">
            <v>90</v>
          </cell>
          <cell r="C358" t="str">
            <v>Ceiling</v>
          </cell>
          <cell r="D358">
            <v>0</v>
          </cell>
          <cell r="E358">
            <v>1</v>
          </cell>
          <cell r="F358">
            <v>1</v>
          </cell>
          <cell r="G358">
            <v>1</v>
          </cell>
          <cell r="H358">
            <v>137.16</v>
          </cell>
          <cell r="I358">
            <v>0</v>
          </cell>
        </row>
        <row r="359">
          <cell r="B359">
            <v>101</v>
          </cell>
          <cell r="C359" t="str">
            <v>Paint</v>
          </cell>
          <cell r="D359">
            <v>0</v>
          </cell>
          <cell r="E359">
            <v>1</v>
          </cell>
          <cell r="F359">
            <v>1</v>
          </cell>
          <cell r="G359">
            <v>1</v>
          </cell>
          <cell r="H359">
            <v>17.600000000000001</v>
          </cell>
          <cell r="I359">
            <v>0</v>
          </cell>
        </row>
        <row r="361">
          <cell r="A361" t="str">
            <v>13.2.3</v>
          </cell>
          <cell r="C361" t="str">
            <v xml:space="preserve">Suspended ceilings </v>
          </cell>
          <cell r="D361" t="str">
            <v>Passages to stores</v>
          </cell>
          <cell r="J361" t="str">
            <v>m²</v>
          </cell>
          <cell r="K361">
            <v>339</v>
          </cell>
          <cell r="L361">
            <v>0</v>
          </cell>
          <cell r="M361">
            <v>0</v>
          </cell>
        </row>
        <row r="362">
          <cell r="B362">
            <v>90</v>
          </cell>
          <cell r="C362" t="str">
            <v>Ceiling</v>
          </cell>
          <cell r="D362">
            <v>0</v>
          </cell>
          <cell r="E362">
            <v>1</v>
          </cell>
          <cell r="F362">
            <v>1</v>
          </cell>
          <cell r="G362">
            <v>1</v>
          </cell>
          <cell r="H362">
            <v>137.16</v>
          </cell>
          <cell r="I362">
            <v>0</v>
          </cell>
        </row>
        <row r="363">
          <cell r="B363">
            <v>101</v>
          </cell>
          <cell r="C363" t="str">
            <v>Paint</v>
          </cell>
          <cell r="D363">
            <v>0</v>
          </cell>
          <cell r="E363">
            <v>1</v>
          </cell>
          <cell r="F363">
            <v>1</v>
          </cell>
          <cell r="G363">
            <v>1</v>
          </cell>
          <cell r="H363">
            <v>17.600000000000001</v>
          </cell>
          <cell r="I363">
            <v>0</v>
          </cell>
        </row>
        <row r="365">
          <cell r="A365" t="str">
            <v>13.2.4</v>
          </cell>
          <cell r="C365" t="str">
            <v xml:space="preserve">Suspended ceilings </v>
          </cell>
          <cell r="D365" t="str">
            <v>Bathrooms</v>
          </cell>
          <cell r="J365" t="str">
            <v>m²</v>
          </cell>
          <cell r="K365">
            <v>530</v>
          </cell>
          <cell r="L365">
            <v>154.76</v>
          </cell>
          <cell r="M365">
            <v>82022.8</v>
          </cell>
        </row>
        <row r="366">
          <cell r="B366">
            <v>90</v>
          </cell>
          <cell r="C366" t="str">
            <v>Ceiling</v>
          </cell>
          <cell r="D366">
            <v>1</v>
          </cell>
          <cell r="E366">
            <v>1</v>
          </cell>
          <cell r="F366">
            <v>1</v>
          </cell>
          <cell r="G366">
            <v>1</v>
          </cell>
          <cell r="H366">
            <v>137.16</v>
          </cell>
          <cell r="I366">
            <v>137.16</v>
          </cell>
        </row>
        <row r="367">
          <cell r="B367">
            <v>101</v>
          </cell>
          <cell r="C367" t="str">
            <v>Paint</v>
          </cell>
          <cell r="D367">
            <v>1</v>
          </cell>
          <cell r="E367">
            <v>1</v>
          </cell>
          <cell r="F367">
            <v>1</v>
          </cell>
          <cell r="G367">
            <v>1</v>
          </cell>
          <cell r="H367">
            <v>17.600000000000001</v>
          </cell>
          <cell r="I367">
            <v>17.600000000000001</v>
          </cell>
        </row>
        <row r="369">
          <cell r="A369" t="str">
            <v>13.2.5</v>
          </cell>
          <cell r="C369" t="str">
            <v xml:space="preserve">Suspended ceilings </v>
          </cell>
          <cell r="D369" t="str">
            <v>Bedrooms</v>
          </cell>
          <cell r="J369" t="str">
            <v>m²</v>
          </cell>
          <cell r="K369">
            <v>1017</v>
          </cell>
          <cell r="L369">
            <v>154.76</v>
          </cell>
          <cell r="M369">
            <v>157390.92000000001</v>
          </cell>
        </row>
        <row r="370">
          <cell r="B370">
            <v>90</v>
          </cell>
          <cell r="C370" t="str">
            <v>Ceiling</v>
          </cell>
          <cell r="D370">
            <v>1</v>
          </cell>
          <cell r="E370">
            <v>1</v>
          </cell>
          <cell r="F370">
            <v>1</v>
          </cell>
          <cell r="G370">
            <v>1</v>
          </cell>
          <cell r="H370">
            <v>137.16</v>
          </cell>
          <cell r="I370">
            <v>137.16</v>
          </cell>
        </row>
        <row r="371">
          <cell r="B371">
            <v>101</v>
          </cell>
          <cell r="C371" t="str">
            <v>Paint</v>
          </cell>
          <cell r="D371">
            <v>1</v>
          </cell>
          <cell r="E371">
            <v>1</v>
          </cell>
          <cell r="F371">
            <v>1</v>
          </cell>
          <cell r="G371">
            <v>1</v>
          </cell>
          <cell r="H371">
            <v>17.600000000000001</v>
          </cell>
          <cell r="I371">
            <v>17.600000000000001</v>
          </cell>
        </row>
        <row r="373">
          <cell r="A373" t="str">
            <v>13.2.6</v>
          </cell>
          <cell r="C373" t="str">
            <v xml:space="preserve">Suspended ceilings </v>
          </cell>
          <cell r="D373" t="str">
            <v>Kitchens</v>
          </cell>
          <cell r="J373" t="str">
            <v>m²</v>
          </cell>
          <cell r="K373">
            <v>544</v>
          </cell>
          <cell r="L373">
            <v>154.76</v>
          </cell>
          <cell r="M373">
            <v>84189.440000000002</v>
          </cell>
        </row>
        <row r="374">
          <cell r="B374">
            <v>90</v>
          </cell>
          <cell r="C374" t="str">
            <v>Ceiling</v>
          </cell>
          <cell r="D374">
            <v>1</v>
          </cell>
          <cell r="E374">
            <v>1</v>
          </cell>
          <cell r="F374">
            <v>1</v>
          </cell>
          <cell r="G374">
            <v>1</v>
          </cell>
          <cell r="H374">
            <v>137.16</v>
          </cell>
          <cell r="I374">
            <v>137.16</v>
          </cell>
        </row>
        <row r="375">
          <cell r="B375">
            <v>101</v>
          </cell>
          <cell r="C375" t="str">
            <v>Paint</v>
          </cell>
          <cell r="D375">
            <v>1</v>
          </cell>
          <cell r="E375">
            <v>1</v>
          </cell>
          <cell r="F375">
            <v>1</v>
          </cell>
          <cell r="G375">
            <v>1</v>
          </cell>
          <cell r="H375">
            <v>17.600000000000001</v>
          </cell>
          <cell r="I375">
            <v>17.600000000000001</v>
          </cell>
        </row>
        <row r="377">
          <cell r="A377" t="str">
            <v>13.2.7</v>
          </cell>
          <cell r="C377" t="str">
            <v xml:space="preserve">Suspended ceilings </v>
          </cell>
          <cell r="D377" t="str">
            <v>Lounge</v>
          </cell>
          <cell r="J377" t="str">
            <v>m²</v>
          </cell>
          <cell r="K377">
            <v>1677</v>
          </cell>
          <cell r="L377">
            <v>154.76</v>
          </cell>
          <cell r="M377">
            <v>259532.52</v>
          </cell>
        </row>
        <row r="378">
          <cell r="B378">
            <v>90</v>
          </cell>
          <cell r="C378" t="str">
            <v>Ceiling</v>
          </cell>
          <cell r="D378">
            <v>1</v>
          </cell>
          <cell r="E378">
            <v>1</v>
          </cell>
          <cell r="F378">
            <v>1</v>
          </cell>
          <cell r="G378">
            <v>1</v>
          </cell>
          <cell r="H378">
            <v>137.16</v>
          </cell>
          <cell r="I378">
            <v>137.16</v>
          </cell>
        </row>
        <row r="379">
          <cell r="B379">
            <v>101</v>
          </cell>
          <cell r="C379" t="str">
            <v>Paint</v>
          </cell>
          <cell r="D379">
            <v>1</v>
          </cell>
          <cell r="E379">
            <v>1</v>
          </cell>
          <cell r="F379">
            <v>1</v>
          </cell>
          <cell r="G379">
            <v>1</v>
          </cell>
          <cell r="H379">
            <v>17.600000000000001</v>
          </cell>
          <cell r="I379">
            <v>17.600000000000001</v>
          </cell>
        </row>
        <row r="381">
          <cell r="A381" t="str">
            <v>13.3.1</v>
          </cell>
          <cell r="C381" t="str">
            <v>Vertical bulkheads</v>
          </cell>
          <cell r="D381" t="str">
            <v>Foyers</v>
          </cell>
          <cell r="J381" t="str">
            <v>m²</v>
          </cell>
          <cell r="K381">
            <v>693</v>
          </cell>
          <cell r="L381">
            <v>13.38</v>
          </cell>
          <cell r="M381">
            <v>9272.34</v>
          </cell>
        </row>
        <row r="382">
          <cell r="B382">
            <v>94</v>
          </cell>
          <cell r="C382" t="str">
            <v>Bulkhead</v>
          </cell>
          <cell r="D382">
            <v>0.05</v>
          </cell>
          <cell r="E382">
            <v>1</v>
          </cell>
          <cell r="F382">
            <v>1</v>
          </cell>
          <cell r="G382">
            <v>1</v>
          </cell>
          <cell r="H382">
            <v>250</v>
          </cell>
          <cell r="I382">
            <v>12.5</v>
          </cell>
        </row>
        <row r="383">
          <cell r="B383">
            <v>101</v>
          </cell>
          <cell r="C383" t="str">
            <v>Paint</v>
          </cell>
          <cell r="D383">
            <v>0.05</v>
          </cell>
          <cell r="E383">
            <v>1</v>
          </cell>
          <cell r="F383">
            <v>1</v>
          </cell>
          <cell r="G383">
            <v>1</v>
          </cell>
          <cell r="H383">
            <v>17.600000000000001</v>
          </cell>
          <cell r="I383">
            <v>0.88000000000000012</v>
          </cell>
        </row>
        <row r="385">
          <cell r="A385" t="str">
            <v>13.4.1</v>
          </cell>
          <cell r="C385" t="str">
            <v>Cornices</v>
          </cell>
          <cell r="D385" t="str">
            <v>Foyers</v>
          </cell>
          <cell r="J385" t="str">
            <v>m</v>
          </cell>
          <cell r="K385">
            <v>843</v>
          </cell>
          <cell r="L385">
            <v>46</v>
          </cell>
          <cell r="M385">
            <v>38778</v>
          </cell>
        </row>
        <row r="386">
          <cell r="B386">
            <v>93</v>
          </cell>
          <cell r="C386" t="str">
            <v>Cornice</v>
          </cell>
          <cell r="D386">
            <v>1</v>
          </cell>
          <cell r="E386">
            <v>1</v>
          </cell>
          <cell r="F386">
            <v>1</v>
          </cell>
          <cell r="G386">
            <v>1</v>
          </cell>
          <cell r="H386">
            <v>30</v>
          </cell>
          <cell r="I386">
            <v>30</v>
          </cell>
        </row>
        <row r="387">
          <cell r="B387">
            <v>105</v>
          </cell>
          <cell r="C387" t="str">
            <v>Paint</v>
          </cell>
          <cell r="D387">
            <v>1</v>
          </cell>
          <cell r="E387">
            <v>1</v>
          </cell>
          <cell r="F387">
            <v>1</v>
          </cell>
          <cell r="G387">
            <v>1</v>
          </cell>
          <cell r="H387">
            <v>16</v>
          </cell>
          <cell r="I387">
            <v>16</v>
          </cell>
        </row>
        <row r="389">
          <cell r="A389" t="str">
            <v>13.4.2</v>
          </cell>
          <cell r="C389" t="str">
            <v>Cornices</v>
          </cell>
          <cell r="D389" t="str">
            <v>Stores</v>
          </cell>
          <cell r="J389" t="str">
            <v>m</v>
          </cell>
          <cell r="K389">
            <v>0</v>
          </cell>
          <cell r="L389">
            <v>12</v>
          </cell>
          <cell r="M389">
            <v>0</v>
          </cell>
        </row>
        <row r="390">
          <cell r="B390">
            <v>91</v>
          </cell>
          <cell r="C390" t="str">
            <v>Cornice</v>
          </cell>
          <cell r="D390">
            <v>1</v>
          </cell>
          <cell r="E390">
            <v>1</v>
          </cell>
          <cell r="F390">
            <v>1</v>
          </cell>
          <cell r="G390">
            <v>1</v>
          </cell>
          <cell r="H390">
            <v>12</v>
          </cell>
          <cell r="I390">
            <v>12</v>
          </cell>
        </row>
        <row r="392">
          <cell r="A392" t="str">
            <v>13.4.3</v>
          </cell>
          <cell r="C392" t="str">
            <v>Cornices</v>
          </cell>
          <cell r="D392" t="str">
            <v>Passages to stores</v>
          </cell>
          <cell r="J392" t="str">
            <v>m</v>
          </cell>
          <cell r="K392">
            <v>0</v>
          </cell>
          <cell r="L392">
            <v>12</v>
          </cell>
          <cell r="M392">
            <v>0</v>
          </cell>
        </row>
        <row r="393">
          <cell r="B393">
            <v>91</v>
          </cell>
          <cell r="C393" t="str">
            <v>Cornice</v>
          </cell>
          <cell r="D393">
            <v>1</v>
          </cell>
          <cell r="E393">
            <v>1</v>
          </cell>
          <cell r="F393">
            <v>1</v>
          </cell>
          <cell r="G393">
            <v>1</v>
          </cell>
          <cell r="H393">
            <v>12</v>
          </cell>
          <cell r="I393">
            <v>12</v>
          </cell>
        </row>
        <row r="395">
          <cell r="A395" t="str">
            <v>13.4.4</v>
          </cell>
          <cell r="C395" t="str">
            <v>Cornices</v>
          </cell>
          <cell r="D395" t="str">
            <v>Bathrooms</v>
          </cell>
          <cell r="J395" t="str">
            <v>m</v>
          </cell>
          <cell r="K395">
            <v>892</v>
          </cell>
          <cell r="L395">
            <v>12</v>
          </cell>
          <cell r="M395">
            <v>10704</v>
          </cell>
        </row>
        <row r="396">
          <cell r="B396">
            <v>91</v>
          </cell>
          <cell r="C396" t="str">
            <v>Cornice</v>
          </cell>
          <cell r="D396">
            <v>1</v>
          </cell>
          <cell r="E396">
            <v>1</v>
          </cell>
          <cell r="F396">
            <v>1</v>
          </cell>
          <cell r="G396">
            <v>1</v>
          </cell>
          <cell r="H396">
            <v>12</v>
          </cell>
          <cell r="I396">
            <v>12</v>
          </cell>
        </row>
        <row r="398">
          <cell r="A398" t="str">
            <v>13.4.5</v>
          </cell>
          <cell r="C398" t="str">
            <v>Cornices</v>
          </cell>
          <cell r="D398" t="str">
            <v>Bedrooms</v>
          </cell>
          <cell r="J398" t="str">
            <v>m</v>
          </cell>
          <cell r="K398">
            <v>1195</v>
          </cell>
          <cell r="L398">
            <v>40</v>
          </cell>
          <cell r="M398">
            <v>47800</v>
          </cell>
        </row>
        <row r="399">
          <cell r="C399" t="str">
            <v>Cornice</v>
          </cell>
          <cell r="D399">
            <v>1</v>
          </cell>
          <cell r="E399">
            <v>1</v>
          </cell>
          <cell r="F399">
            <v>1</v>
          </cell>
          <cell r="G399">
            <v>1</v>
          </cell>
          <cell r="H399">
            <v>40</v>
          </cell>
          <cell r="I399">
            <v>40</v>
          </cell>
        </row>
        <row r="401">
          <cell r="A401" t="str">
            <v>13.4.6</v>
          </cell>
          <cell r="C401" t="str">
            <v>Cornices</v>
          </cell>
          <cell r="D401" t="str">
            <v>Kitchens</v>
          </cell>
          <cell r="J401" t="str">
            <v>m</v>
          </cell>
          <cell r="K401">
            <v>831</v>
          </cell>
          <cell r="L401">
            <v>25</v>
          </cell>
          <cell r="M401">
            <v>20775</v>
          </cell>
        </row>
        <row r="402">
          <cell r="C402" t="str">
            <v>Cornice</v>
          </cell>
          <cell r="D402">
            <v>1</v>
          </cell>
          <cell r="E402">
            <v>1</v>
          </cell>
          <cell r="F402">
            <v>1</v>
          </cell>
          <cell r="G402">
            <v>1</v>
          </cell>
          <cell r="H402">
            <v>25</v>
          </cell>
          <cell r="I402">
            <v>25</v>
          </cell>
        </row>
        <row r="404">
          <cell r="A404" t="str">
            <v>13.4.7</v>
          </cell>
          <cell r="C404" t="str">
            <v>Cornices</v>
          </cell>
          <cell r="D404" t="str">
            <v>Lounge</v>
          </cell>
          <cell r="J404" t="str">
            <v>m</v>
          </cell>
          <cell r="K404">
            <v>1776</v>
          </cell>
          <cell r="L404">
            <v>40</v>
          </cell>
          <cell r="M404">
            <v>71040</v>
          </cell>
        </row>
        <row r="405">
          <cell r="C405" t="str">
            <v>Cornice</v>
          </cell>
          <cell r="D405">
            <v>1</v>
          </cell>
          <cell r="E405">
            <v>1</v>
          </cell>
          <cell r="F405">
            <v>1</v>
          </cell>
          <cell r="G405">
            <v>1</v>
          </cell>
          <cell r="H405">
            <v>40</v>
          </cell>
          <cell r="I405">
            <v>40</v>
          </cell>
        </row>
        <row r="407">
          <cell r="A407" t="str">
            <v>E</v>
          </cell>
          <cell r="C407" t="str">
            <v>FITTINGS</v>
          </cell>
        </row>
        <row r="409">
          <cell r="A409" t="str">
            <v>14.</v>
          </cell>
          <cell r="C409" t="str">
            <v>Fittings</v>
          </cell>
          <cell r="F409">
            <v>0.12906903771873202</v>
          </cell>
          <cell r="K409">
            <v>2533000</v>
          </cell>
        </row>
        <row r="410">
          <cell r="A410" t="str">
            <v>14.1</v>
          </cell>
          <cell r="C410" t="str">
            <v>Toilet vanity tops</v>
          </cell>
          <cell r="H410">
            <v>1835.8208955223881</v>
          </cell>
          <cell r="I410" t="str">
            <v>/apartment</v>
          </cell>
          <cell r="J410" t="str">
            <v>m</v>
          </cell>
          <cell r="K410">
            <v>82</v>
          </cell>
          <cell r="L410">
            <v>1500</v>
          </cell>
          <cell r="M410">
            <v>123000</v>
          </cell>
        </row>
        <row r="411">
          <cell r="A411" t="str">
            <v>14.2</v>
          </cell>
          <cell r="C411" t="str">
            <v>BIC to bedrooms</v>
          </cell>
          <cell r="H411">
            <v>9611.940298507463</v>
          </cell>
          <cell r="I411" t="str">
            <v>/apartment</v>
          </cell>
          <cell r="J411" t="str">
            <v>m</v>
          </cell>
          <cell r="K411">
            <v>322</v>
          </cell>
          <cell r="L411">
            <v>2000</v>
          </cell>
          <cell r="M411">
            <v>644000</v>
          </cell>
        </row>
        <row r="412">
          <cell r="A412" t="str">
            <v>14.3</v>
          </cell>
          <cell r="C412" t="str">
            <v>Kitchen cupboards</v>
          </cell>
          <cell r="H412">
            <v>11388.059701492537</v>
          </cell>
          <cell r="I412" t="str">
            <v>/kitchen</v>
          </cell>
          <cell r="J412" t="str">
            <v>m</v>
          </cell>
          <cell r="K412">
            <v>218</v>
          </cell>
          <cell r="L412">
            <v>3500</v>
          </cell>
          <cell r="M412">
            <v>763000</v>
          </cell>
        </row>
        <row r="413">
          <cell r="A413" t="str">
            <v>14.4</v>
          </cell>
          <cell r="C413" t="str">
            <v>E.O. for granite tops</v>
          </cell>
          <cell r="H413">
            <v>3253.7313432835822</v>
          </cell>
          <cell r="I413" t="str">
            <v>/kitchen</v>
          </cell>
          <cell r="J413" t="str">
            <v>m</v>
          </cell>
          <cell r="K413">
            <v>218</v>
          </cell>
          <cell r="L413">
            <v>1000</v>
          </cell>
          <cell r="M413">
            <v>218000</v>
          </cell>
        </row>
        <row r="414">
          <cell r="A414" t="str">
            <v>14.5</v>
          </cell>
          <cell r="C414" t="str">
            <v>Kitchen appliances</v>
          </cell>
          <cell r="J414" t="str">
            <v>No</v>
          </cell>
          <cell r="K414">
            <v>67</v>
          </cell>
          <cell r="L414">
            <v>7500</v>
          </cell>
          <cell r="M414">
            <v>502500</v>
          </cell>
        </row>
        <row r="415">
          <cell r="C415" t="str">
            <v>Oven</v>
          </cell>
          <cell r="D415">
            <v>1</v>
          </cell>
          <cell r="E415">
            <v>1</v>
          </cell>
          <cell r="F415">
            <v>1</v>
          </cell>
          <cell r="G415">
            <v>1</v>
          </cell>
          <cell r="H415">
            <v>3000</v>
          </cell>
          <cell r="I415">
            <v>3000</v>
          </cell>
        </row>
        <row r="416">
          <cell r="C416" t="str">
            <v>Hob</v>
          </cell>
          <cell r="D416">
            <v>1</v>
          </cell>
          <cell r="E416">
            <v>1</v>
          </cell>
          <cell r="F416">
            <v>1</v>
          </cell>
          <cell r="G416">
            <v>1</v>
          </cell>
          <cell r="H416">
            <v>2500</v>
          </cell>
          <cell r="I416">
            <v>2500</v>
          </cell>
        </row>
        <row r="417">
          <cell r="C417" t="str">
            <v>Extractor</v>
          </cell>
          <cell r="D417">
            <v>1</v>
          </cell>
          <cell r="E417">
            <v>1</v>
          </cell>
          <cell r="F417">
            <v>1</v>
          </cell>
          <cell r="G417">
            <v>1</v>
          </cell>
          <cell r="H417">
            <v>2000</v>
          </cell>
          <cell r="I417">
            <v>2000</v>
          </cell>
        </row>
        <row r="418">
          <cell r="A418" t="str">
            <v>14.6</v>
          </cell>
          <cell r="C418" t="str">
            <v>Shower doors</v>
          </cell>
          <cell r="J418" t="str">
            <v>No</v>
          </cell>
          <cell r="K418">
            <v>79</v>
          </cell>
          <cell r="L418">
            <v>2500</v>
          </cell>
          <cell r="M418">
            <v>197500</v>
          </cell>
        </row>
        <row r="419">
          <cell r="A419" t="str">
            <v>14.7</v>
          </cell>
          <cell r="C419" t="str">
            <v>Security counter</v>
          </cell>
          <cell r="J419" t="str">
            <v>Item</v>
          </cell>
          <cell r="L419">
            <v>30000</v>
          </cell>
          <cell r="M419">
            <v>30000</v>
          </cell>
        </row>
        <row r="420">
          <cell r="A420" t="str">
            <v>14.8</v>
          </cell>
          <cell r="C420" t="str">
            <v>Statuary signage</v>
          </cell>
          <cell r="J420" t="str">
            <v>Item</v>
          </cell>
          <cell r="L420">
            <v>20000</v>
          </cell>
          <cell r="M420">
            <v>20000</v>
          </cell>
        </row>
        <row r="421">
          <cell r="A421" t="str">
            <v>14.9</v>
          </cell>
          <cell r="C421" t="str">
            <v>Building signage</v>
          </cell>
          <cell r="J421" t="str">
            <v>Item</v>
          </cell>
          <cell r="L421">
            <v>30000</v>
          </cell>
          <cell r="M421">
            <v>30000</v>
          </cell>
        </row>
        <row r="422">
          <cell r="A422" t="str">
            <v>14.10</v>
          </cell>
          <cell r="C422" t="str">
            <v>Letter box in foyer</v>
          </cell>
          <cell r="J422" t="str">
            <v>Item</v>
          </cell>
          <cell r="L422">
            <v>5000</v>
          </cell>
          <cell r="M422">
            <v>5000</v>
          </cell>
        </row>
        <row r="424">
          <cell r="A424" t="str">
            <v>F</v>
          </cell>
          <cell r="C424" t="str">
            <v>SERVICES</v>
          </cell>
        </row>
        <row r="425">
          <cell r="A425" t="str">
            <v>15.</v>
          </cell>
          <cell r="C425" t="str">
            <v>Electrical Installation</v>
          </cell>
          <cell r="F425">
            <v>8.9289481316734504E-2</v>
          </cell>
          <cell r="K425">
            <v>1752320</v>
          </cell>
        </row>
        <row r="426">
          <cell r="A426" t="str">
            <v>15.1</v>
          </cell>
          <cell r="C426" t="str">
            <v>Standard installation</v>
          </cell>
          <cell r="J426" t="str">
            <v>m²</v>
          </cell>
          <cell r="K426">
            <v>4447</v>
          </cell>
          <cell r="L426">
            <v>200</v>
          </cell>
          <cell r="M426">
            <v>889400</v>
          </cell>
        </row>
        <row r="427">
          <cell r="A427" t="str">
            <v>15.2</v>
          </cell>
          <cell r="C427" t="str">
            <v>Standard installation for foyers &amp; passages</v>
          </cell>
          <cell r="J427" t="str">
            <v>m²</v>
          </cell>
          <cell r="K427">
            <v>493</v>
          </cell>
          <cell r="L427">
            <v>150</v>
          </cell>
          <cell r="M427">
            <v>73950</v>
          </cell>
        </row>
        <row r="428">
          <cell r="A428" t="str">
            <v>15.3</v>
          </cell>
          <cell r="C428" t="str">
            <v>Standard installation for stores</v>
          </cell>
          <cell r="J428" t="str">
            <v>m²</v>
          </cell>
          <cell r="K428">
            <v>771</v>
          </cell>
          <cell r="L428">
            <v>70</v>
          </cell>
          <cell r="M428">
            <v>53970</v>
          </cell>
        </row>
        <row r="429">
          <cell r="A429" t="str">
            <v>15.4</v>
          </cell>
          <cell r="C429" t="str">
            <v>External lighting</v>
          </cell>
          <cell r="J429" t="str">
            <v>m²</v>
          </cell>
          <cell r="K429">
            <v>0</v>
          </cell>
          <cell r="L429">
            <v>0</v>
          </cell>
          <cell r="M429">
            <v>0</v>
          </cell>
        </row>
        <row r="430">
          <cell r="A430" t="str">
            <v>15.5</v>
          </cell>
          <cell r="C430" t="str">
            <v>Underfloor heating to living/dining areas</v>
          </cell>
          <cell r="J430" t="str">
            <v>m²</v>
          </cell>
          <cell r="K430">
            <v>1672</v>
          </cell>
          <cell r="L430">
            <v>200</v>
          </cell>
          <cell r="M430" t="str">
            <v>Optional</v>
          </cell>
        </row>
        <row r="431">
          <cell r="A431" t="str">
            <v>15.6</v>
          </cell>
          <cell r="C431" t="str">
            <v>Replace reticulation &amp; Inspections</v>
          </cell>
          <cell r="J431" t="str">
            <v>Item</v>
          </cell>
          <cell r="L431">
            <v>160000</v>
          </cell>
          <cell r="M431">
            <v>160000</v>
          </cell>
        </row>
        <row r="432">
          <cell r="A432" t="str">
            <v>15.7</v>
          </cell>
          <cell r="C432" t="str">
            <v>Standby Generator and reticulation</v>
          </cell>
          <cell r="J432" t="str">
            <v>Item</v>
          </cell>
          <cell r="L432">
            <v>215000</v>
          </cell>
          <cell r="M432">
            <v>215000</v>
          </cell>
        </row>
        <row r="433">
          <cell r="A433" t="str">
            <v>15.8</v>
          </cell>
          <cell r="C433" t="str">
            <v>Distribution Boards</v>
          </cell>
          <cell r="J433" t="str">
            <v>Item</v>
          </cell>
          <cell r="L433">
            <v>290000</v>
          </cell>
          <cell r="M433">
            <v>290000</v>
          </cell>
        </row>
        <row r="434">
          <cell r="A434" t="str">
            <v>15.9</v>
          </cell>
          <cell r="C434" t="str">
            <v>Internal Communication</v>
          </cell>
          <cell r="J434" t="str">
            <v>Item</v>
          </cell>
          <cell r="L434">
            <v>65000</v>
          </cell>
          <cell r="M434">
            <v>65000</v>
          </cell>
        </row>
        <row r="435">
          <cell r="A435" t="str">
            <v>15.10</v>
          </cell>
          <cell r="C435" t="str">
            <v>External lighting</v>
          </cell>
          <cell r="J435" t="str">
            <v>Item</v>
          </cell>
          <cell r="L435">
            <v>5000</v>
          </cell>
          <cell r="M435">
            <v>5000</v>
          </cell>
        </row>
        <row r="436">
          <cell r="A436" t="str">
            <v>15.11</v>
          </cell>
          <cell r="B436">
            <v>171</v>
          </cell>
          <cell r="C436" t="str">
            <v>Municipal connection</v>
          </cell>
          <cell r="J436" t="str">
            <v>Item</v>
          </cell>
          <cell r="L436">
            <v>0</v>
          </cell>
          <cell r="M436">
            <v>0</v>
          </cell>
        </row>
        <row r="438">
          <cell r="A438" t="str">
            <v>16.</v>
          </cell>
          <cell r="C438" t="str">
            <v>Plumbing Installation</v>
          </cell>
          <cell r="F438">
            <v>0.12734166291467949</v>
          </cell>
          <cell r="K438">
            <v>2499100</v>
          </cell>
        </row>
        <row r="439">
          <cell r="A439" t="str">
            <v>16.1</v>
          </cell>
          <cell r="B439">
            <v>143</v>
          </cell>
          <cell r="C439" t="str">
            <v>Sanitary fittings</v>
          </cell>
          <cell r="J439" t="str">
            <v>No</v>
          </cell>
          <cell r="K439">
            <v>429</v>
          </cell>
          <cell r="L439">
            <v>2000</v>
          </cell>
          <cell r="M439">
            <v>858000</v>
          </cell>
        </row>
        <row r="440">
          <cell r="A440" t="str">
            <v>16.2</v>
          </cell>
          <cell r="B440">
            <v>144</v>
          </cell>
          <cell r="C440" t="str">
            <v>Hot water cylinders</v>
          </cell>
          <cell r="J440" t="str">
            <v>No</v>
          </cell>
          <cell r="K440">
            <v>67</v>
          </cell>
          <cell r="L440">
            <v>3600</v>
          </cell>
          <cell r="M440">
            <v>241200</v>
          </cell>
        </row>
        <row r="441">
          <cell r="A441" t="str">
            <v>16.3</v>
          </cell>
          <cell r="B441">
            <v>145</v>
          </cell>
          <cell r="C441" t="str">
            <v>Sundry (toilet rolls holders, mirrors, etc)</v>
          </cell>
          <cell r="J441" t="str">
            <v>No</v>
          </cell>
          <cell r="K441">
            <v>429</v>
          </cell>
          <cell r="L441">
            <v>500</v>
          </cell>
          <cell r="M441">
            <v>214500</v>
          </cell>
        </row>
        <row r="442">
          <cell r="A442" t="str">
            <v>16.4</v>
          </cell>
          <cell r="B442">
            <v>146</v>
          </cell>
          <cell r="C442" t="str">
            <v>Sanitary plumbing</v>
          </cell>
          <cell r="J442" t="str">
            <v>No</v>
          </cell>
          <cell r="K442">
            <v>429</v>
          </cell>
          <cell r="L442">
            <v>1000</v>
          </cell>
          <cell r="M442">
            <v>429000</v>
          </cell>
        </row>
        <row r="443">
          <cell r="A443" t="str">
            <v>16.5</v>
          </cell>
          <cell r="B443">
            <v>147</v>
          </cell>
          <cell r="C443" t="str">
            <v>Internal water reticulation</v>
          </cell>
          <cell r="J443" t="str">
            <v>No</v>
          </cell>
          <cell r="K443">
            <v>429</v>
          </cell>
          <cell r="L443">
            <v>1000</v>
          </cell>
          <cell r="M443">
            <v>429000</v>
          </cell>
        </row>
        <row r="444">
          <cell r="A444" t="str">
            <v>16.6</v>
          </cell>
          <cell r="B444">
            <v>148</v>
          </cell>
          <cell r="C444" t="str">
            <v>External water reticulation</v>
          </cell>
          <cell r="J444" t="str">
            <v>No</v>
          </cell>
          <cell r="K444">
            <v>429</v>
          </cell>
          <cell r="L444">
            <v>600</v>
          </cell>
          <cell r="M444">
            <v>257400</v>
          </cell>
        </row>
        <row r="445">
          <cell r="A445" t="str">
            <v>16.7</v>
          </cell>
          <cell r="B445">
            <v>149</v>
          </cell>
          <cell r="C445" t="str">
            <v>Water storage tanks</v>
          </cell>
          <cell r="J445" t="str">
            <v>No</v>
          </cell>
          <cell r="K445">
            <v>1</v>
          </cell>
          <cell r="L445">
            <v>20000</v>
          </cell>
          <cell r="M445">
            <v>20000</v>
          </cell>
        </row>
        <row r="446">
          <cell r="A446" t="str">
            <v>16.8</v>
          </cell>
          <cell r="B446">
            <v>151</v>
          </cell>
          <cell r="C446" t="str">
            <v>Sump &amp; pump</v>
          </cell>
          <cell r="J446" t="str">
            <v>No</v>
          </cell>
          <cell r="K446">
            <v>1</v>
          </cell>
          <cell r="L446">
            <v>10000</v>
          </cell>
          <cell r="M446">
            <v>10000</v>
          </cell>
        </row>
        <row r="447">
          <cell r="A447" t="str">
            <v>16.9</v>
          </cell>
          <cell r="B447">
            <v>168</v>
          </cell>
          <cell r="C447" t="str">
            <v>Municipal connection</v>
          </cell>
          <cell r="J447" t="str">
            <v>Item</v>
          </cell>
          <cell r="L447">
            <v>40000</v>
          </cell>
          <cell r="M447">
            <v>40000</v>
          </cell>
        </row>
        <row r="449">
          <cell r="A449" t="str">
            <v>17.</v>
          </cell>
          <cell r="C449" t="str">
            <v>Fire Protection</v>
          </cell>
          <cell r="F449">
            <v>1.1557105584281725E-2</v>
          </cell>
          <cell r="K449">
            <v>226810</v>
          </cell>
        </row>
        <row r="450">
          <cell r="A450" t="str">
            <v>17.1</v>
          </cell>
          <cell r="B450">
            <v>157</v>
          </cell>
          <cell r="C450" t="str">
            <v>Fire extinguishers</v>
          </cell>
          <cell r="J450" t="str">
            <v>No</v>
          </cell>
          <cell r="K450">
            <v>30</v>
          </cell>
          <cell r="L450">
            <v>1000</v>
          </cell>
          <cell r="M450">
            <v>30000</v>
          </cell>
        </row>
        <row r="451">
          <cell r="A451" t="str">
            <v>17.2</v>
          </cell>
          <cell r="C451" t="str">
            <v>Fire hose reel service</v>
          </cell>
          <cell r="J451" t="str">
            <v>No</v>
          </cell>
          <cell r="K451">
            <v>14</v>
          </cell>
          <cell r="L451">
            <v>500</v>
          </cell>
          <cell r="M451">
            <v>7000</v>
          </cell>
        </row>
        <row r="452">
          <cell r="A452" t="str">
            <v>17.3</v>
          </cell>
          <cell r="C452" t="str">
            <v>Fire hydrant service</v>
          </cell>
          <cell r="J452" t="str">
            <v>No</v>
          </cell>
          <cell r="K452">
            <v>14</v>
          </cell>
          <cell r="L452">
            <v>1500</v>
          </cell>
          <cell r="M452">
            <v>21000</v>
          </cell>
        </row>
        <row r="453">
          <cell r="A453" t="str">
            <v>17.4</v>
          </cell>
          <cell r="B453">
            <v>158</v>
          </cell>
          <cell r="C453" t="str">
            <v>Fire service fittings</v>
          </cell>
          <cell r="J453" t="str">
            <v>No</v>
          </cell>
          <cell r="K453">
            <v>0</v>
          </cell>
          <cell r="L453">
            <v>1500</v>
          </cell>
          <cell r="M453">
            <v>0</v>
          </cell>
        </row>
        <row r="454">
          <cell r="A454" t="str">
            <v>17.5</v>
          </cell>
          <cell r="B454">
            <v>159</v>
          </cell>
          <cell r="C454" t="str">
            <v>Internal water reticulation (Fire Mains)</v>
          </cell>
          <cell r="J454" t="str">
            <v>No</v>
          </cell>
          <cell r="K454">
            <v>28</v>
          </cell>
          <cell r="L454">
            <v>2000</v>
          </cell>
          <cell r="M454">
            <v>56000</v>
          </cell>
        </row>
        <row r="455">
          <cell r="A455" t="str">
            <v>17.6</v>
          </cell>
          <cell r="B455">
            <v>160</v>
          </cell>
          <cell r="C455" t="str">
            <v>Fire hydrant/s</v>
          </cell>
          <cell r="J455" t="str">
            <v>No</v>
          </cell>
          <cell r="K455">
            <v>0</v>
          </cell>
          <cell r="L455">
            <v>21000</v>
          </cell>
          <cell r="M455">
            <v>0</v>
          </cell>
        </row>
        <row r="456">
          <cell r="A456" t="str">
            <v>17.7</v>
          </cell>
          <cell r="B456">
            <v>161</v>
          </cell>
          <cell r="C456" t="str">
            <v>Water storage tanks</v>
          </cell>
          <cell r="D456" t="str">
            <v>9000 liter tank</v>
          </cell>
          <cell r="J456" t="str">
            <v>No</v>
          </cell>
          <cell r="K456">
            <v>1</v>
          </cell>
          <cell r="L456">
            <v>20000</v>
          </cell>
          <cell r="M456">
            <v>20000</v>
          </cell>
        </row>
        <row r="457">
          <cell r="A457" t="str">
            <v>17.8</v>
          </cell>
          <cell r="B457">
            <v>162</v>
          </cell>
          <cell r="C457" t="str">
            <v>Pumps</v>
          </cell>
          <cell r="J457" t="str">
            <v>No</v>
          </cell>
          <cell r="K457">
            <v>1</v>
          </cell>
          <cell r="L457">
            <v>10000</v>
          </cell>
          <cell r="M457">
            <v>10000</v>
          </cell>
        </row>
        <row r="458">
          <cell r="A458" t="str">
            <v>17.9</v>
          </cell>
          <cell r="B458">
            <v>163</v>
          </cell>
          <cell r="C458" t="str">
            <v>Sprinkler installation</v>
          </cell>
          <cell r="J458" t="str">
            <v>m²</v>
          </cell>
          <cell r="K458">
            <v>0</v>
          </cell>
          <cell r="L458">
            <v>80</v>
          </cell>
          <cell r="M458">
            <v>0</v>
          </cell>
        </row>
        <row r="459">
          <cell r="A459" t="str">
            <v>17.10</v>
          </cell>
          <cell r="B459">
            <v>164</v>
          </cell>
          <cell r="C459" t="str">
            <v>Fire detection system</v>
          </cell>
          <cell r="J459" t="str">
            <v>m²</v>
          </cell>
          <cell r="K459">
            <v>5711</v>
          </cell>
          <cell r="L459">
            <v>14.5</v>
          </cell>
          <cell r="M459">
            <v>82809.5</v>
          </cell>
        </row>
        <row r="461">
          <cell r="A461" t="str">
            <v>18.</v>
          </cell>
          <cell r="C461" t="str">
            <v>Lifts &amp; escalators</v>
          </cell>
          <cell r="F461">
            <v>6.9297283547707852E-3</v>
          </cell>
          <cell r="K461">
            <v>135997</v>
          </cell>
        </row>
        <row r="462">
          <cell r="A462" t="str">
            <v>18.1</v>
          </cell>
          <cell r="C462" t="str">
            <v>Lifts per stop (Service only)</v>
          </cell>
          <cell r="J462" t="str">
            <v>No</v>
          </cell>
          <cell r="K462">
            <v>33</v>
          </cell>
          <cell r="L462">
            <v>409</v>
          </cell>
          <cell r="M462">
            <v>13497</v>
          </cell>
        </row>
        <row r="463">
          <cell r="A463" t="str">
            <v>18.2</v>
          </cell>
          <cell r="C463" t="str">
            <v>Extra over for lift interiors</v>
          </cell>
          <cell r="J463" t="str">
            <v>No</v>
          </cell>
          <cell r="K463">
            <v>33</v>
          </cell>
          <cell r="L463">
            <v>2500</v>
          </cell>
          <cell r="M463">
            <v>82500</v>
          </cell>
        </row>
        <row r="464">
          <cell r="A464" t="str">
            <v>18.3</v>
          </cell>
          <cell r="C464" t="str">
            <v>Stretcher lifts per stop (Reconfigure shaft)</v>
          </cell>
          <cell r="J464" t="str">
            <v>No</v>
          </cell>
          <cell r="K464">
            <v>0</v>
          </cell>
          <cell r="L464">
            <v>40910</v>
          </cell>
          <cell r="M464">
            <v>0</v>
          </cell>
        </row>
        <row r="465">
          <cell r="A465" t="str">
            <v>18.4</v>
          </cell>
          <cell r="C465" t="str">
            <v>Elevator access control</v>
          </cell>
          <cell r="J465" t="str">
            <v>Item</v>
          </cell>
          <cell r="L465">
            <v>0</v>
          </cell>
          <cell r="M465" t="str">
            <v>Excluded</v>
          </cell>
        </row>
        <row r="466">
          <cell r="A466" t="str">
            <v>18.5</v>
          </cell>
          <cell r="C466" t="str">
            <v>Upgrading of lifts</v>
          </cell>
          <cell r="D466" t="str">
            <v>R230,000</v>
          </cell>
          <cell r="J466" t="str">
            <v>Item</v>
          </cell>
          <cell r="L466">
            <v>0</v>
          </cell>
          <cell r="M466" t="str">
            <v>Excluded</v>
          </cell>
        </row>
        <row r="467">
          <cell r="A467" t="str">
            <v>18.6</v>
          </cell>
          <cell r="C467" t="str">
            <v>2 x New Lifts</v>
          </cell>
          <cell r="D467" t="str">
            <v>R830,000</v>
          </cell>
          <cell r="J467" t="str">
            <v>Item</v>
          </cell>
          <cell r="L467">
            <v>0</v>
          </cell>
          <cell r="M467" t="str">
            <v>Excluded</v>
          </cell>
        </row>
        <row r="468">
          <cell r="A468" t="str">
            <v>18.7</v>
          </cell>
          <cell r="C468" t="str">
            <v>Upgrading to firemens lift</v>
          </cell>
          <cell r="J468" t="str">
            <v>Item</v>
          </cell>
          <cell r="L468">
            <v>40000</v>
          </cell>
          <cell r="M468">
            <v>40000</v>
          </cell>
        </row>
        <row r="470">
          <cell r="A470" t="str">
            <v>19.</v>
          </cell>
          <cell r="C470" t="str">
            <v>Air-conditioning &amp; Ventilation</v>
          </cell>
          <cell r="F470">
            <v>1.50317276458847E-2</v>
          </cell>
          <cell r="K470">
            <v>295000</v>
          </cell>
        </row>
        <row r="471">
          <cell r="A471" t="str">
            <v>19.1</v>
          </cell>
          <cell r="C471" t="str">
            <v xml:space="preserve">Air-conditioning </v>
          </cell>
          <cell r="J471" t="str">
            <v>m²</v>
          </cell>
          <cell r="K471">
            <v>0</v>
          </cell>
          <cell r="L471">
            <v>0</v>
          </cell>
          <cell r="M471">
            <v>0</v>
          </cell>
        </row>
        <row r="472">
          <cell r="A472" t="str">
            <v>19.2</v>
          </cell>
          <cell r="C472" t="str">
            <v>Mechanical ventilation</v>
          </cell>
          <cell r="J472" t="str">
            <v>m²</v>
          </cell>
          <cell r="K472">
            <v>0</v>
          </cell>
          <cell r="L472">
            <v>0</v>
          </cell>
          <cell r="M472">
            <v>0</v>
          </cell>
        </row>
        <row r="473">
          <cell r="A473" t="str">
            <v>19.3</v>
          </cell>
          <cell r="C473" t="str">
            <v>Bedroom and WC Extract</v>
          </cell>
          <cell r="J473" t="str">
            <v>No</v>
          </cell>
          <cell r="K473">
            <v>38</v>
          </cell>
          <cell r="L473">
            <v>2500</v>
          </cell>
          <cell r="M473">
            <v>95000</v>
          </cell>
        </row>
        <row r="474">
          <cell r="A474" t="str">
            <v>19.4</v>
          </cell>
          <cell r="C474" t="str">
            <v>Main Stair Pressurisation</v>
          </cell>
          <cell r="J474" t="str">
            <v>Item</v>
          </cell>
          <cell r="L474">
            <v>75000</v>
          </cell>
          <cell r="M474">
            <v>75000</v>
          </cell>
        </row>
        <row r="475">
          <cell r="A475" t="str">
            <v>19.5</v>
          </cell>
          <cell r="C475" t="str">
            <v>2nd Stair Pressurisation</v>
          </cell>
          <cell r="J475" t="str">
            <v>Item</v>
          </cell>
          <cell r="L475">
            <v>50000</v>
          </cell>
          <cell r="M475">
            <v>50000</v>
          </cell>
        </row>
        <row r="476">
          <cell r="A476" t="str">
            <v>19.6</v>
          </cell>
          <cell r="C476" t="str">
            <v>Relocation of existing services</v>
          </cell>
          <cell r="J476" t="str">
            <v>Item</v>
          </cell>
          <cell r="L476">
            <v>75000</v>
          </cell>
          <cell r="M476">
            <v>75000</v>
          </cell>
        </row>
        <row r="478">
          <cell r="A478" t="str">
            <v>20.</v>
          </cell>
          <cell r="C478" t="str">
            <v>Special services</v>
          </cell>
          <cell r="F478">
            <v>1.5311980195214753E-2</v>
          </cell>
          <cell r="K478">
            <v>300500</v>
          </cell>
        </row>
        <row r="479">
          <cell r="A479" t="str">
            <v>20.1</v>
          </cell>
          <cell r="C479" t="str">
            <v>PABX</v>
          </cell>
          <cell r="F479" t="str">
            <v>Individual Telkom contracts</v>
          </cell>
          <cell r="J479" t="str">
            <v>Item</v>
          </cell>
          <cell r="L479">
            <v>0</v>
          </cell>
          <cell r="M479">
            <v>0</v>
          </cell>
        </row>
        <row r="480">
          <cell r="A480" t="str">
            <v>20.2</v>
          </cell>
          <cell r="C480" t="str">
            <v>Card Access control (Security Services)</v>
          </cell>
          <cell r="J480" t="str">
            <v>Item</v>
          </cell>
          <cell r="L480">
            <v>65000</v>
          </cell>
          <cell r="M480">
            <v>65000</v>
          </cell>
        </row>
        <row r="481">
          <cell r="A481" t="str">
            <v>20.3</v>
          </cell>
          <cell r="C481" t="str">
            <v>Satellite dish &amp; reticulation</v>
          </cell>
          <cell r="J481" t="str">
            <v>Item</v>
          </cell>
          <cell r="L481">
            <v>102000</v>
          </cell>
          <cell r="M481">
            <v>102000</v>
          </cell>
        </row>
        <row r="482">
          <cell r="A482" t="str">
            <v>20.4</v>
          </cell>
          <cell r="C482" t="str">
            <v>Video access system</v>
          </cell>
          <cell r="F482" t="str">
            <v>Main entrance</v>
          </cell>
          <cell r="J482" t="str">
            <v>Item</v>
          </cell>
          <cell r="M482" t="str">
            <v>Excluded</v>
          </cell>
        </row>
        <row r="483">
          <cell r="A483" t="str">
            <v>20.5</v>
          </cell>
          <cell r="C483" t="str">
            <v>Units provided with video phone</v>
          </cell>
          <cell r="F483" t="str">
            <v>2 stations/apartment</v>
          </cell>
          <cell r="J483" t="str">
            <v>No</v>
          </cell>
          <cell r="K483">
            <v>67</v>
          </cell>
          <cell r="L483" t="str">
            <v>incl above</v>
          </cell>
          <cell r="M483">
            <v>0</v>
          </cell>
        </row>
        <row r="484">
          <cell r="A484" t="str">
            <v>20.6</v>
          </cell>
          <cell r="C484" t="str">
            <v>Intercom access system</v>
          </cell>
          <cell r="F484" t="str">
            <v>Main entrance door</v>
          </cell>
          <cell r="J484" t="str">
            <v>Item</v>
          </cell>
          <cell r="L484">
            <v>15000</v>
          </cell>
          <cell r="M484">
            <v>15000</v>
          </cell>
        </row>
        <row r="485">
          <cell r="A485" t="str">
            <v>20.7</v>
          </cell>
          <cell r="C485" t="str">
            <v>Intercom access system</v>
          </cell>
          <cell r="F485" t="str">
            <v>Boston house x 2</v>
          </cell>
          <cell r="J485" t="str">
            <v>Item</v>
          </cell>
          <cell r="L485">
            <v>30000</v>
          </cell>
          <cell r="M485">
            <v>30000</v>
          </cell>
        </row>
        <row r="486">
          <cell r="A486" t="str">
            <v>20.8</v>
          </cell>
          <cell r="C486" t="str">
            <v>Camera</v>
          </cell>
          <cell r="F486" t="str">
            <v>Main entrance door &amp; BH</v>
          </cell>
          <cell r="J486" t="str">
            <v>Item</v>
          </cell>
          <cell r="L486">
            <v>30000</v>
          </cell>
          <cell r="M486">
            <v>30000</v>
          </cell>
        </row>
        <row r="487">
          <cell r="A487" t="str">
            <v>20.9</v>
          </cell>
          <cell r="C487" t="str">
            <v>Recording facility</v>
          </cell>
          <cell r="F487" t="str">
            <v>Main entrance door</v>
          </cell>
          <cell r="J487" t="str">
            <v>Item</v>
          </cell>
          <cell r="L487">
            <v>10000</v>
          </cell>
          <cell r="M487">
            <v>10000</v>
          </cell>
        </row>
        <row r="488">
          <cell r="A488" t="str">
            <v>20.10</v>
          </cell>
          <cell r="C488" t="str">
            <v>Electromagnetic lock</v>
          </cell>
          <cell r="F488" t="str">
            <v>Main entrance door &amp; BH</v>
          </cell>
          <cell r="J488" t="str">
            <v>No</v>
          </cell>
          <cell r="K488">
            <v>3</v>
          </cell>
          <cell r="L488">
            <v>5000</v>
          </cell>
          <cell r="M488">
            <v>15000</v>
          </cell>
        </row>
        <row r="489">
          <cell r="A489" t="str">
            <v>20.11</v>
          </cell>
          <cell r="C489" t="str">
            <v>Internet connection - Only sleeves</v>
          </cell>
          <cell r="F489" t="str">
            <v>Living &amp; main bedrooms</v>
          </cell>
          <cell r="J489" t="str">
            <v>No</v>
          </cell>
          <cell r="K489">
            <v>67</v>
          </cell>
          <cell r="L489">
            <v>250</v>
          </cell>
          <cell r="M489">
            <v>16750</v>
          </cell>
        </row>
        <row r="490">
          <cell r="A490" t="str">
            <v>20.12</v>
          </cell>
          <cell r="C490" t="str">
            <v>Telephone points</v>
          </cell>
          <cell r="F490" t="str">
            <v>Living &amp; main bedrooms</v>
          </cell>
          <cell r="J490" t="str">
            <v>No</v>
          </cell>
          <cell r="K490">
            <v>67</v>
          </cell>
          <cell r="L490">
            <v>250</v>
          </cell>
          <cell r="M490">
            <v>16750</v>
          </cell>
        </row>
        <row r="492">
          <cell r="C492" t="str">
            <v>Profit &amp; Attendance</v>
          </cell>
          <cell r="K492">
            <v>309709</v>
          </cell>
        </row>
        <row r="493">
          <cell r="A493" t="str">
            <v>14.</v>
          </cell>
          <cell r="C493" t="str">
            <v>Fittings</v>
          </cell>
          <cell r="K493">
            <v>0.04</v>
          </cell>
          <cell r="L493">
            <v>2533000</v>
          </cell>
          <cell r="M493">
            <v>101320</v>
          </cell>
        </row>
        <row r="494">
          <cell r="A494" t="str">
            <v>15.</v>
          </cell>
          <cell r="C494" t="str">
            <v>Electrical Installation</v>
          </cell>
          <cell r="K494">
            <v>0.04</v>
          </cell>
          <cell r="L494">
            <v>1752320</v>
          </cell>
          <cell r="M494">
            <v>70092.800000000003</v>
          </cell>
        </row>
        <row r="495">
          <cell r="A495" t="str">
            <v>16.</v>
          </cell>
          <cell r="C495" t="str">
            <v>Plumbing Installation</v>
          </cell>
          <cell r="K495">
            <v>0.04</v>
          </cell>
          <cell r="L495">
            <v>2499100</v>
          </cell>
          <cell r="M495">
            <v>99964</v>
          </cell>
        </row>
        <row r="496">
          <cell r="A496" t="str">
            <v>17.</v>
          </cell>
          <cell r="C496" t="str">
            <v>Fire Protection</v>
          </cell>
          <cell r="K496">
            <v>0.04</v>
          </cell>
          <cell r="L496">
            <v>226810</v>
          </cell>
          <cell r="M496">
            <v>9072.4</v>
          </cell>
        </row>
        <row r="497">
          <cell r="A497" t="str">
            <v>18.</v>
          </cell>
          <cell r="C497" t="str">
            <v>Lifts &amp; escalators</v>
          </cell>
          <cell r="K497">
            <v>0.04</v>
          </cell>
          <cell r="L497">
            <v>135997</v>
          </cell>
          <cell r="M497">
            <v>5439.88</v>
          </cell>
        </row>
        <row r="498">
          <cell r="A498" t="str">
            <v>19.</v>
          </cell>
          <cell r="C498" t="str">
            <v>Air-conditioning &amp; Ventilation</v>
          </cell>
          <cell r="K498">
            <v>0.04</v>
          </cell>
          <cell r="L498">
            <v>295000</v>
          </cell>
          <cell r="M498">
            <v>11800</v>
          </cell>
        </row>
        <row r="499">
          <cell r="A499" t="str">
            <v>20.</v>
          </cell>
          <cell r="C499" t="str">
            <v>Special services</v>
          </cell>
          <cell r="K499">
            <v>0.04</v>
          </cell>
          <cell r="L499">
            <v>300500</v>
          </cell>
          <cell r="M499">
            <v>12020</v>
          </cell>
        </row>
        <row r="501">
          <cell r="C501" t="str">
            <v>Builder's Work</v>
          </cell>
          <cell r="K501">
            <v>387136</v>
          </cell>
        </row>
        <row r="502">
          <cell r="A502" t="str">
            <v>14.</v>
          </cell>
          <cell r="C502" t="str">
            <v>Fittings</v>
          </cell>
          <cell r="K502">
            <v>0.05</v>
          </cell>
          <cell r="L502">
            <v>2533000</v>
          </cell>
          <cell r="M502">
            <v>126650</v>
          </cell>
        </row>
        <row r="503">
          <cell r="A503" t="str">
            <v>15.</v>
          </cell>
          <cell r="C503" t="str">
            <v>Electrical Installation</v>
          </cell>
          <cell r="K503">
            <v>0.05</v>
          </cell>
          <cell r="L503">
            <v>1752320</v>
          </cell>
          <cell r="M503">
            <v>87616</v>
          </cell>
        </row>
        <row r="504">
          <cell r="A504" t="str">
            <v>16.</v>
          </cell>
          <cell r="C504" t="str">
            <v>Plumbing Installation</v>
          </cell>
          <cell r="K504">
            <v>0.05</v>
          </cell>
          <cell r="L504">
            <v>2499100</v>
          </cell>
          <cell r="M504">
            <v>124955</v>
          </cell>
        </row>
        <row r="505">
          <cell r="A505" t="str">
            <v>17.</v>
          </cell>
          <cell r="C505" t="str">
            <v>Fire Protection</v>
          </cell>
          <cell r="K505">
            <v>0.05</v>
          </cell>
          <cell r="L505">
            <v>226810</v>
          </cell>
          <cell r="M505">
            <v>11340.5</v>
          </cell>
        </row>
        <row r="506">
          <cell r="A506" t="str">
            <v>18.</v>
          </cell>
          <cell r="C506" t="str">
            <v>Lifts &amp; escalators</v>
          </cell>
          <cell r="K506">
            <v>0.05</v>
          </cell>
          <cell r="L506">
            <v>135997</v>
          </cell>
          <cell r="M506">
            <v>6799.85</v>
          </cell>
        </row>
        <row r="507">
          <cell r="A507" t="str">
            <v>19.</v>
          </cell>
          <cell r="C507" t="str">
            <v>Air-conditioning &amp; Ventilation</v>
          </cell>
          <cell r="K507">
            <v>0.05</v>
          </cell>
          <cell r="L507">
            <v>295000</v>
          </cell>
          <cell r="M507">
            <v>14750</v>
          </cell>
        </row>
        <row r="508">
          <cell r="A508" t="str">
            <v>20.</v>
          </cell>
          <cell r="C508" t="str">
            <v>Special services</v>
          </cell>
          <cell r="K508">
            <v>0.05</v>
          </cell>
          <cell r="L508">
            <v>300500</v>
          </cell>
          <cell r="M508">
            <v>15025</v>
          </cell>
        </row>
        <row r="510">
          <cell r="A510" t="str">
            <v>G</v>
          </cell>
          <cell r="C510" t="str">
            <v>EXTERNAL WORKS</v>
          </cell>
        </row>
        <row r="512">
          <cell r="A512" t="str">
            <v>21.</v>
          </cell>
          <cell r="C512" t="str">
            <v>Soil drainage</v>
          </cell>
          <cell r="F512">
            <v>0</v>
          </cell>
          <cell r="K512">
            <v>0</v>
          </cell>
        </row>
        <row r="514">
          <cell r="A514" t="str">
            <v>21.1</v>
          </cell>
          <cell r="C514" t="str">
            <v>Soil drains</v>
          </cell>
          <cell r="J514" t="str">
            <v>m</v>
          </cell>
          <cell r="K514">
            <v>0</v>
          </cell>
          <cell r="L514">
            <v>0</v>
          </cell>
          <cell r="M514">
            <v>0</v>
          </cell>
        </row>
        <row r="515">
          <cell r="A515" t="str">
            <v>21.2</v>
          </cell>
          <cell r="C515" t="str">
            <v>Inspection chambers</v>
          </cell>
          <cell r="J515" t="str">
            <v>No</v>
          </cell>
          <cell r="K515">
            <v>0</v>
          </cell>
          <cell r="L515">
            <v>0</v>
          </cell>
          <cell r="M515">
            <v>0</v>
          </cell>
        </row>
        <row r="516">
          <cell r="A516" t="str">
            <v>21.3</v>
          </cell>
          <cell r="B516">
            <v>170</v>
          </cell>
          <cell r="C516" t="str">
            <v>Municipal connection</v>
          </cell>
          <cell r="J516" t="str">
            <v>Item</v>
          </cell>
          <cell r="K516">
            <v>0</v>
          </cell>
          <cell r="L516">
            <v>0</v>
          </cell>
          <cell r="M516">
            <v>0</v>
          </cell>
        </row>
        <row r="518">
          <cell r="A518" t="str">
            <v>22.</v>
          </cell>
          <cell r="C518" t="str">
            <v>Stormwater drainage</v>
          </cell>
          <cell r="F518">
            <v>0</v>
          </cell>
          <cell r="K518">
            <v>0</v>
          </cell>
        </row>
        <row r="520">
          <cell r="A520">
            <v>22.1</v>
          </cell>
          <cell r="C520" t="str">
            <v>Surface water channels</v>
          </cell>
          <cell r="J520" t="str">
            <v>m</v>
          </cell>
          <cell r="K520">
            <v>0</v>
          </cell>
          <cell r="L520">
            <v>0</v>
          </cell>
          <cell r="M520">
            <v>0</v>
          </cell>
        </row>
        <row r="521">
          <cell r="A521">
            <v>22.2</v>
          </cell>
          <cell r="C521" t="str">
            <v>Stormwater drains</v>
          </cell>
          <cell r="J521" t="str">
            <v>m</v>
          </cell>
          <cell r="K521">
            <v>0</v>
          </cell>
          <cell r="L521">
            <v>0</v>
          </cell>
          <cell r="M521">
            <v>0</v>
          </cell>
        </row>
        <row r="522">
          <cell r="A522">
            <v>22.3</v>
          </cell>
          <cell r="C522" t="str">
            <v>Catchpits</v>
          </cell>
          <cell r="J522" t="str">
            <v>No</v>
          </cell>
          <cell r="K522">
            <v>0</v>
          </cell>
          <cell r="L522">
            <v>0</v>
          </cell>
          <cell r="M522">
            <v>0</v>
          </cell>
        </row>
        <row r="523">
          <cell r="A523">
            <v>22.4</v>
          </cell>
          <cell r="C523" t="str">
            <v>Inspection chambers</v>
          </cell>
          <cell r="J523" t="str">
            <v>No</v>
          </cell>
          <cell r="K523">
            <v>0</v>
          </cell>
          <cell r="L523">
            <v>0</v>
          </cell>
          <cell r="M523">
            <v>0</v>
          </cell>
        </row>
        <row r="524">
          <cell r="A524">
            <v>22.5</v>
          </cell>
          <cell r="B524">
            <v>169</v>
          </cell>
          <cell r="C524" t="str">
            <v>Municipal connection</v>
          </cell>
          <cell r="J524" t="str">
            <v>Item</v>
          </cell>
          <cell r="K524">
            <v>0</v>
          </cell>
          <cell r="L524">
            <v>0</v>
          </cell>
          <cell r="M524">
            <v>0</v>
          </cell>
        </row>
        <row r="526">
          <cell r="A526" t="str">
            <v>23.</v>
          </cell>
          <cell r="C526" t="str">
            <v>External Works</v>
          </cell>
          <cell r="F526">
            <v>0</v>
          </cell>
          <cell r="K526">
            <v>0</v>
          </cell>
        </row>
        <row r="527">
          <cell r="M527" t="str">
            <v xml:space="preserve"> </v>
          </cell>
        </row>
        <row r="528">
          <cell r="A528">
            <v>23.1</v>
          </cell>
          <cell r="C528" t="str">
            <v>External water reticulation</v>
          </cell>
          <cell r="E528" t="str">
            <v>Included with Plumbing &amp; Drainage</v>
          </cell>
          <cell r="J528" t="str">
            <v>Note</v>
          </cell>
          <cell r="M528">
            <v>0</v>
          </cell>
        </row>
        <row r="530">
          <cell r="A530">
            <v>23.2</v>
          </cell>
          <cell r="C530" t="str">
            <v>External fire mains</v>
          </cell>
          <cell r="E530" t="str">
            <v>Included with Fire Protection</v>
          </cell>
          <cell r="J530" t="str">
            <v>Note</v>
          </cell>
          <cell r="M530">
            <v>0</v>
          </cell>
        </row>
        <row r="532">
          <cell r="A532">
            <v>23.3</v>
          </cell>
          <cell r="C532" t="str">
            <v>Site Lighting</v>
          </cell>
          <cell r="E532" t="str">
            <v>Included with Electrical Installation</v>
          </cell>
          <cell r="J532" t="str">
            <v>Note</v>
          </cell>
          <cell r="M532">
            <v>0</v>
          </cell>
        </row>
        <row r="534">
          <cell r="A534">
            <v>23.4</v>
          </cell>
          <cell r="C534" t="str">
            <v>Other mains &amp; services</v>
          </cell>
          <cell r="E534" t="str">
            <v>Included with relevant items</v>
          </cell>
          <cell r="J534" t="str">
            <v>Note</v>
          </cell>
          <cell r="M534">
            <v>0</v>
          </cell>
        </row>
        <row r="536">
          <cell r="A536" t="str">
            <v>H</v>
          </cell>
          <cell r="C536" t="str">
            <v>ALTERATIONS</v>
          </cell>
        </row>
        <row r="538">
          <cell r="A538" t="str">
            <v>24.</v>
          </cell>
          <cell r="C538" t="str">
            <v>Alterations</v>
          </cell>
          <cell r="F538">
            <v>3.4463369361242273E-2</v>
          </cell>
          <cell r="K538">
            <v>676349</v>
          </cell>
        </row>
        <row r="540">
          <cell r="A540">
            <v>24.1</v>
          </cell>
          <cell r="C540" t="str">
            <v>Alterations as detail build-up elsewhere</v>
          </cell>
          <cell r="J540" t="str">
            <v>m²</v>
          </cell>
          <cell r="K540">
            <v>5711</v>
          </cell>
          <cell r="L540">
            <v>100</v>
          </cell>
          <cell r="M540">
            <v>571100</v>
          </cell>
        </row>
        <row r="542">
          <cell r="A542">
            <v>24.2</v>
          </cell>
          <cell r="C542" t="str">
            <v>Break-up and remove slabs to create double volume for voids &amp; stairs</v>
          </cell>
          <cell r="J542" t="str">
            <v>m²</v>
          </cell>
          <cell r="K542">
            <v>82.830000000000013</v>
          </cell>
          <cell r="L542">
            <v>300</v>
          </cell>
          <cell r="M542">
            <v>24849</v>
          </cell>
        </row>
        <row r="544">
          <cell r="A544">
            <v>24.3</v>
          </cell>
          <cell r="C544" t="str">
            <v>Upgrading of fins</v>
          </cell>
          <cell r="J544" t="str">
            <v>m²</v>
          </cell>
          <cell r="K544">
            <v>1008</v>
          </cell>
          <cell r="L544">
            <v>50</v>
          </cell>
          <cell r="M544">
            <v>50400</v>
          </cell>
        </row>
        <row r="546">
          <cell r="A546">
            <v>24.4</v>
          </cell>
          <cell r="C546" t="str">
            <v>Upgrading of main foyer</v>
          </cell>
          <cell r="J546" t="str">
            <v>m²</v>
          </cell>
          <cell r="K546">
            <v>100</v>
          </cell>
          <cell r="L546">
            <v>300</v>
          </cell>
          <cell r="M546">
            <v>30000</v>
          </cell>
        </row>
        <row r="551">
          <cell r="A551" t="str">
            <v>SUMMARY</v>
          </cell>
        </row>
        <row r="553">
          <cell r="A553" t="str">
            <v>A</v>
          </cell>
          <cell r="C553" t="str">
            <v>PRELIMINARIES</v>
          </cell>
          <cell r="H553">
            <v>0.1200000142674025</v>
          </cell>
          <cell r="I553">
            <v>412.365435125197</v>
          </cell>
          <cell r="M553">
            <v>2355019</v>
          </cell>
        </row>
        <row r="555">
          <cell r="A555" t="str">
            <v>B</v>
          </cell>
          <cell r="C555" t="str">
            <v>SUB-STRUCTURE</v>
          </cell>
          <cell r="H555">
            <v>0</v>
          </cell>
          <cell r="I555">
            <v>0</v>
          </cell>
          <cell r="M555">
            <v>0</v>
          </cell>
        </row>
        <row r="556">
          <cell r="A556" t="str">
            <v>2.</v>
          </cell>
          <cell r="C556" t="str">
            <v>Piling</v>
          </cell>
          <cell r="H556">
            <v>0</v>
          </cell>
          <cell r="I556">
            <v>0</v>
          </cell>
          <cell r="K556">
            <v>0</v>
          </cell>
        </row>
        <row r="557">
          <cell r="A557" t="str">
            <v>3.</v>
          </cell>
          <cell r="C557" t="str">
            <v>Foundations</v>
          </cell>
          <cell r="H557">
            <v>0</v>
          </cell>
          <cell r="I557">
            <v>0</v>
          </cell>
          <cell r="K557">
            <v>0</v>
          </cell>
        </row>
        <row r="558">
          <cell r="A558" t="str">
            <v>4.</v>
          </cell>
          <cell r="C558" t="str">
            <v>Basement</v>
          </cell>
          <cell r="H558">
            <v>0</v>
          </cell>
          <cell r="I558">
            <v>0</v>
          </cell>
          <cell r="K558">
            <v>0</v>
          </cell>
        </row>
        <row r="560">
          <cell r="A560" t="str">
            <v>C</v>
          </cell>
          <cell r="C560" t="str">
            <v>SUPERSTRUCTURE</v>
          </cell>
          <cell r="H560">
            <v>0.2378937013290493</v>
          </cell>
          <cell r="I560">
            <v>817.4927333216599</v>
          </cell>
          <cell r="M560">
            <v>4668701</v>
          </cell>
        </row>
        <row r="561">
          <cell r="A561" t="str">
            <v>5.</v>
          </cell>
          <cell r="C561" t="str">
            <v>Ground floor construction</v>
          </cell>
          <cell r="H561">
            <v>0</v>
          </cell>
          <cell r="I561">
            <v>0</v>
          </cell>
          <cell r="K561">
            <v>0</v>
          </cell>
        </row>
        <row r="562">
          <cell r="A562" t="str">
            <v>6.</v>
          </cell>
          <cell r="C562" t="str">
            <v>Structural Frame</v>
          </cell>
          <cell r="H562">
            <v>4.0240444458123033E-2</v>
          </cell>
          <cell r="I562">
            <v>138.28138679740852</v>
          </cell>
          <cell r="K562">
            <v>789725</v>
          </cell>
        </row>
        <row r="563">
          <cell r="A563" t="str">
            <v>7.</v>
          </cell>
          <cell r="C563" t="str">
            <v>External Envelope</v>
          </cell>
          <cell r="H563">
            <v>0.1011398329776334</v>
          </cell>
          <cell r="I563">
            <v>347.55471896340396</v>
          </cell>
          <cell r="K563">
            <v>1984885</v>
          </cell>
        </row>
        <row r="564">
          <cell r="A564" t="str">
            <v>8.</v>
          </cell>
          <cell r="C564" t="str">
            <v>Roofs</v>
          </cell>
          <cell r="H564">
            <v>1.2037152723779622E-2</v>
          </cell>
          <cell r="I564">
            <v>41.364209420416742</v>
          </cell>
          <cell r="K564">
            <v>236231</v>
          </cell>
        </row>
        <row r="565">
          <cell r="A565" t="str">
            <v>9.</v>
          </cell>
          <cell r="C565" t="str">
            <v>Upper Floors (Load bearing structures only)</v>
          </cell>
          <cell r="H565">
            <v>0</v>
          </cell>
          <cell r="I565">
            <v>0</v>
          </cell>
          <cell r="K565">
            <v>0</v>
          </cell>
        </row>
        <row r="566">
          <cell r="A566" t="str">
            <v>10.</v>
          </cell>
          <cell r="C566" t="str">
            <v>Internal divisions</v>
          </cell>
          <cell r="H566">
            <v>8.4476271169513256E-2</v>
          </cell>
          <cell r="I566">
            <v>290.29241814043075</v>
          </cell>
          <cell r="K566">
            <v>1657860</v>
          </cell>
        </row>
        <row r="568">
          <cell r="A568" t="str">
            <v>D</v>
          </cell>
          <cell r="C568" t="str">
            <v>INTERNAL FINISHES</v>
          </cell>
          <cell r="H568">
            <v>0.17760444808693496</v>
          </cell>
          <cell r="I568">
            <v>610.31605673262129</v>
          </cell>
          <cell r="M568">
            <v>3485515</v>
          </cell>
        </row>
        <row r="569">
          <cell r="A569" t="str">
            <v>11.</v>
          </cell>
          <cell r="C569" t="str">
            <v>Floor finishes</v>
          </cell>
          <cell r="H569">
            <v>6.8497595636946781E-2</v>
          </cell>
          <cell r="I569">
            <v>235.38364559621783</v>
          </cell>
          <cell r="K569">
            <v>1344276</v>
          </cell>
        </row>
        <row r="570">
          <cell r="A570" t="str">
            <v>12.</v>
          </cell>
          <cell r="C570" t="str">
            <v>Internal wall finishes</v>
          </cell>
          <cell r="H570">
            <v>6.3366986738857004E-2</v>
          </cell>
          <cell r="I570">
            <v>217.75293293643844</v>
          </cell>
          <cell r="K570">
            <v>1243587</v>
          </cell>
        </row>
        <row r="571">
          <cell r="A571" t="str">
            <v>13.</v>
          </cell>
          <cell r="C571" t="str">
            <v>Ceilings</v>
          </cell>
          <cell r="H571">
            <v>4.5739865711131165E-2</v>
          </cell>
          <cell r="I571">
            <v>157.17947819996499</v>
          </cell>
          <cell r="K571">
            <v>897652</v>
          </cell>
        </row>
        <row r="573">
          <cell r="A573" t="str">
            <v>E</v>
          </cell>
          <cell r="C573" t="str">
            <v>FITTINGS</v>
          </cell>
          <cell r="H573">
            <v>0.12906903771873202</v>
          </cell>
          <cell r="I573">
            <v>443.5300297671161</v>
          </cell>
          <cell r="M573">
            <v>2533000</v>
          </cell>
        </row>
        <row r="574">
          <cell r="A574" t="str">
            <v>14.</v>
          </cell>
          <cell r="C574" t="str">
            <v>Fittings</v>
          </cell>
          <cell r="K574">
            <v>2533000</v>
          </cell>
        </row>
        <row r="576">
          <cell r="A576" t="str">
            <v>F</v>
          </cell>
          <cell r="C576" t="str">
            <v>SERVICES</v>
          </cell>
          <cell r="H576">
            <v>0.30096942923663894</v>
          </cell>
          <cell r="I576">
            <v>1034.2447907546839</v>
          </cell>
          <cell r="M576">
            <v>5906572</v>
          </cell>
        </row>
        <row r="577">
          <cell r="A577" t="str">
            <v>15.</v>
          </cell>
          <cell r="C577" t="str">
            <v>Electrical Installation</v>
          </cell>
          <cell r="H577">
            <v>8.9289481316734504E-2</v>
          </cell>
          <cell r="I577">
            <v>306.83242864647173</v>
          </cell>
          <cell r="K577">
            <v>1752320</v>
          </cell>
        </row>
        <row r="578">
          <cell r="A578" t="str">
            <v>16.</v>
          </cell>
          <cell r="C578" t="str">
            <v>Plumbing Installation</v>
          </cell>
          <cell r="H578">
            <v>0.12734166291467949</v>
          </cell>
          <cell r="I578">
            <v>437.59411661705479</v>
          </cell>
          <cell r="K578">
            <v>2499100</v>
          </cell>
        </row>
        <row r="579">
          <cell r="A579" t="str">
            <v>17.</v>
          </cell>
          <cell r="C579" t="str">
            <v>Fire Protection</v>
          </cell>
          <cell r="H579">
            <v>1.1557105584281725E-2</v>
          </cell>
          <cell r="I579">
            <v>39.714585886884961</v>
          </cell>
          <cell r="K579">
            <v>226810</v>
          </cell>
        </row>
        <row r="580">
          <cell r="A580" t="str">
            <v>18.</v>
          </cell>
          <cell r="C580" t="str">
            <v>Lifts &amp; escalators</v>
          </cell>
          <cell r="H580">
            <v>6.9297283547707852E-3</v>
          </cell>
          <cell r="I580">
            <v>23.813167571353528</v>
          </cell>
          <cell r="K580">
            <v>135997</v>
          </cell>
        </row>
        <row r="581">
          <cell r="A581" t="str">
            <v>19.</v>
          </cell>
          <cell r="C581" t="str">
            <v>Air-conditioning &amp; Ventilation</v>
          </cell>
          <cell r="H581">
            <v>1.50317276458847E-2</v>
          </cell>
          <cell r="I581">
            <v>51.654701453335669</v>
          </cell>
          <cell r="K581">
            <v>295000</v>
          </cell>
        </row>
        <row r="582">
          <cell r="A582" t="str">
            <v>20.</v>
          </cell>
          <cell r="C582" t="str">
            <v>Special services</v>
          </cell>
          <cell r="H582">
            <v>1.5311980195214753E-2</v>
          </cell>
          <cell r="I582">
            <v>52.617755209245317</v>
          </cell>
          <cell r="K582">
            <v>300500</v>
          </cell>
        </row>
        <row r="583">
          <cell r="C583" t="str">
            <v>Profit &amp; Attendance</v>
          </cell>
          <cell r="H583">
            <v>1.5781224872811202E-2</v>
          </cell>
          <cell r="I583">
            <v>54.23025739800385</v>
          </cell>
          <cell r="K583">
            <v>309709</v>
          </cell>
        </row>
        <row r="584">
          <cell r="C584" t="str">
            <v>Builder's Work</v>
          </cell>
          <cell r="H584">
            <v>1.972651835226176E-2</v>
          </cell>
          <cell r="I584">
            <v>67.787777972334098</v>
          </cell>
          <cell r="K584">
            <v>387136</v>
          </cell>
        </row>
        <row r="586">
          <cell r="A586" t="str">
            <v>G</v>
          </cell>
          <cell r="C586" t="str">
            <v>EXTERNAL WORKS</v>
          </cell>
          <cell r="H586">
            <v>0</v>
          </cell>
          <cell r="I586">
            <v>0</v>
          </cell>
          <cell r="M586">
            <v>0</v>
          </cell>
        </row>
        <row r="587">
          <cell r="A587" t="str">
            <v>21.</v>
          </cell>
          <cell r="C587" t="str">
            <v>Soil drainage</v>
          </cell>
          <cell r="H587">
            <v>0</v>
          </cell>
          <cell r="I587">
            <v>0</v>
          </cell>
          <cell r="K587">
            <v>0</v>
          </cell>
        </row>
        <row r="588">
          <cell r="A588" t="str">
            <v>22.</v>
          </cell>
          <cell r="C588" t="str">
            <v>Stormwater drainage</v>
          </cell>
          <cell r="H588">
            <v>0</v>
          </cell>
          <cell r="I588">
            <v>0</v>
          </cell>
          <cell r="K588">
            <v>0</v>
          </cell>
        </row>
        <row r="589">
          <cell r="A589" t="str">
            <v>23.</v>
          </cell>
          <cell r="C589" t="str">
            <v>External Works</v>
          </cell>
          <cell r="H589">
            <v>0</v>
          </cell>
          <cell r="I589">
            <v>0</v>
          </cell>
          <cell r="K589">
            <v>0</v>
          </cell>
        </row>
        <row r="591">
          <cell r="A591" t="str">
            <v>H</v>
          </cell>
          <cell r="C591" t="str">
            <v>ALTERATIONS</v>
          </cell>
          <cell r="H591">
            <v>3.4463369361242273E-2</v>
          </cell>
          <cell r="I591">
            <v>118.42917177376992</v>
          </cell>
          <cell r="M591">
            <v>676349</v>
          </cell>
        </row>
        <row r="592">
          <cell r="A592" t="str">
            <v>24.</v>
          </cell>
          <cell r="C592" t="str">
            <v>Alterations</v>
          </cell>
          <cell r="K592">
            <v>676349</v>
          </cell>
        </row>
        <row r="594">
          <cell r="C594" t="str">
            <v>SUB-TOTAL</v>
          </cell>
          <cell r="H594">
            <v>1</v>
          </cell>
          <cell r="I594">
            <v>3436.3782174750481</v>
          </cell>
          <cell r="M594">
            <v>19625156</v>
          </cell>
        </row>
        <row r="596">
          <cell r="A596" t="str">
            <v>H</v>
          </cell>
          <cell r="C596" t="str">
            <v>CONTINGENCIES</v>
          </cell>
          <cell r="I596">
            <v>171.81891087375243</v>
          </cell>
          <cell r="K596">
            <v>0.05</v>
          </cell>
          <cell r="M596">
            <v>981257.8</v>
          </cell>
        </row>
        <row r="597">
          <cell r="C597" t="str">
            <v>ESTIMATED CURRENT CONSTRUCTION COST</v>
          </cell>
          <cell r="I597">
            <v>3608.1971283488006</v>
          </cell>
          <cell r="M597">
            <v>20606413.800000001</v>
          </cell>
        </row>
        <row r="599">
          <cell r="A599" t="str">
            <v>J</v>
          </cell>
          <cell r="C599" t="str">
            <v>ESCALATION</v>
          </cell>
        </row>
        <row r="600">
          <cell r="C600" t="str">
            <v xml:space="preserve">   Design Start</v>
          </cell>
          <cell r="D600">
            <v>7.0000000000000007E-2</v>
          </cell>
          <cell r="E600" t="str">
            <v>x</v>
          </cell>
          <cell r="F600">
            <v>0</v>
          </cell>
          <cell r="G600" t="str">
            <v>months</v>
          </cell>
          <cell r="I600">
            <v>0</v>
          </cell>
          <cell r="K600">
            <v>0</v>
          </cell>
        </row>
        <row r="601">
          <cell r="C601" t="str">
            <v xml:space="preserve">   Pre-contract</v>
          </cell>
          <cell r="D601">
            <v>7.0000000000000007E-2</v>
          </cell>
          <cell r="E601" t="str">
            <v>x</v>
          </cell>
          <cell r="F601">
            <v>0</v>
          </cell>
          <cell r="G601" t="str">
            <v>months</v>
          </cell>
          <cell r="I601">
            <v>0</v>
          </cell>
          <cell r="K601">
            <v>0</v>
          </cell>
        </row>
        <row r="602">
          <cell r="C602" t="str">
            <v xml:space="preserve">   Contract</v>
          </cell>
          <cell r="D602">
            <v>7.0000000000000007E-2</v>
          </cell>
          <cell r="E602" t="str">
            <v>x</v>
          </cell>
          <cell r="F602">
            <v>0</v>
          </cell>
          <cell r="G602" t="str">
            <v>months</v>
          </cell>
          <cell r="H602">
            <v>0.6</v>
          </cell>
          <cell r="I602">
            <v>0</v>
          </cell>
          <cell r="K602">
            <v>0</v>
          </cell>
          <cell r="M602">
            <v>0</v>
          </cell>
        </row>
        <row r="603">
          <cell r="C603" t="str">
            <v>ESTIMATED FINAL CONSTRUCTION COST</v>
          </cell>
          <cell r="I603">
            <v>3608.1971283488006</v>
          </cell>
          <cell r="M603">
            <v>20606413.800000001</v>
          </cell>
        </row>
        <row r="605">
          <cell r="A605" t="str">
            <v>K</v>
          </cell>
          <cell r="C605" t="str">
            <v>PROFESSIONAL FEES</v>
          </cell>
          <cell r="I605">
            <v>350.20136578532657</v>
          </cell>
          <cell r="M605">
            <v>2000000</v>
          </cell>
        </row>
        <row r="606">
          <cell r="C606" t="str">
            <v>Professional fees @ tariff</v>
          </cell>
          <cell r="H606">
            <v>0</v>
          </cell>
          <cell r="I606">
            <v>0</v>
          </cell>
          <cell r="K606">
            <v>0</v>
          </cell>
        </row>
        <row r="607">
          <cell r="C607" t="str">
            <v>Add for alteration work on above</v>
          </cell>
          <cell r="H607">
            <v>0</v>
          </cell>
          <cell r="I607">
            <v>0</v>
          </cell>
          <cell r="K607">
            <v>0</v>
          </cell>
        </row>
        <row r="608">
          <cell r="C608" t="str">
            <v>Disbursements</v>
          </cell>
          <cell r="H608">
            <v>0</v>
          </cell>
          <cell r="I608">
            <v>0</v>
          </cell>
          <cell r="K608">
            <v>0</v>
          </cell>
        </row>
        <row r="611">
          <cell r="A611" t="str">
            <v>L</v>
          </cell>
          <cell r="C611" t="str">
            <v>ESTIMATED FINAL CONSTRUCTION COST INCL. PROF. FEES &amp; TAXES</v>
          </cell>
          <cell r="K611">
            <v>5711</v>
          </cell>
          <cell r="L611">
            <v>3958.3984941341273</v>
          </cell>
          <cell r="M611">
            <v>22606413.800000001</v>
          </cell>
        </row>
      </sheetData>
      <sheetData sheetId="4"/>
      <sheetData sheetId="5"/>
      <sheetData sheetId="6"/>
      <sheetData sheetId="7"/>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eetName val="Contents"/>
      <sheetName val="General"/>
      <sheetName val="Income"/>
      <sheetName val="Op Costs"/>
      <sheetName val="Variations"/>
      <sheetName val="Executive Summary"/>
      <sheetName val="Building Works"/>
      <sheetName val="Constr CF"/>
      <sheetName val="Fees"/>
      <sheetName val="Storage Units"/>
      <sheetName val="Tender Analysis"/>
    </sheetNames>
    <sheetDataSet>
      <sheetData sheetId="0"/>
      <sheetData sheetId="1"/>
      <sheetData sheetId="2"/>
      <sheetData sheetId="3"/>
      <sheetData sheetId="4"/>
      <sheetData sheetId="5"/>
      <sheetData sheetId="6"/>
      <sheetData sheetId="7"/>
      <sheetData sheetId="8"/>
      <sheetData sheetId="9"/>
      <sheetData sheetId="10" refreshError="1">
        <row r="48">
          <cell r="F48">
            <v>0.13800000000000001</v>
          </cell>
        </row>
      </sheetData>
      <sheetData sheetId="1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oQ Month 01"/>
      <sheetName val="BoQ Month 02"/>
      <sheetName val="BoQ Month 03"/>
      <sheetName val="BoQ Month 04"/>
      <sheetName val="BoQ Month 05"/>
      <sheetName val="BoQ Month 06"/>
      <sheetName val="Summary"/>
    </sheetNames>
    <sheetDataSet>
      <sheetData sheetId="0">
        <row r="52">
          <cell r="H52">
            <v>332964.39400000003</v>
          </cell>
        </row>
      </sheetData>
      <sheetData sheetId="1">
        <row r="179">
          <cell r="H179"/>
        </row>
      </sheetData>
      <sheetData sheetId="2"/>
      <sheetData sheetId="3"/>
      <sheetData sheetId="4"/>
      <sheetData sheetId="5"/>
      <sheetData sheetId="6"/>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S67"/>
  <sheetViews>
    <sheetView tabSelected="1" zoomScale="58" zoomScaleNormal="58" workbookViewId="0">
      <selection activeCell="A3" sqref="A3:F54"/>
    </sheetView>
  </sheetViews>
  <sheetFormatPr defaultColWidth="9.21875" defaultRowHeight="14.4"/>
  <cols>
    <col min="1" max="1" width="11.77734375" style="30" customWidth="1"/>
    <col min="2" max="2" width="64.77734375" style="29" customWidth="1"/>
    <col min="3" max="3" width="17.44140625" style="30" customWidth="1"/>
    <col min="4" max="4" width="12.77734375" style="232" customWidth="1"/>
    <col min="5" max="5" width="20.44140625" style="86" customWidth="1"/>
    <col min="6" max="6" width="25.21875" style="92" customWidth="1"/>
    <col min="7" max="7" width="25.21875" style="174" hidden="1" customWidth="1"/>
    <col min="8" max="8" width="25.21875" style="92" hidden="1" customWidth="1"/>
    <col min="9" max="11" width="25.21875" style="11" hidden="1" customWidth="1"/>
    <col min="12" max="12" width="8.21875" style="256" customWidth="1"/>
    <col min="13" max="13" width="21.5546875" style="11" bestFit="1" customWidth="1"/>
    <col min="14" max="16384" width="9.21875" style="11"/>
  </cols>
  <sheetData>
    <row r="2" spans="1:12" ht="28.5" customHeight="1">
      <c r="G2" s="257" t="s">
        <v>104</v>
      </c>
      <c r="H2" s="258"/>
      <c r="I2" s="257" t="s">
        <v>103</v>
      </c>
      <c r="J2" s="258"/>
      <c r="K2" s="230" t="s">
        <v>105</v>
      </c>
    </row>
    <row r="3" spans="1:12" s="3" customFormat="1" ht="39.75" customHeight="1" thickBot="1">
      <c r="A3" s="1" t="s">
        <v>39</v>
      </c>
      <c r="B3" s="2" t="s">
        <v>0</v>
      </c>
      <c r="C3" s="2" t="s">
        <v>1</v>
      </c>
      <c r="D3" s="2" t="s">
        <v>2</v>
      </c>
      <c r="E3" s="72" t="s">
        <v>3</v>
      </c>
      <c r="F3" s="93" t="s">
        <v>40</v>
      </c>
      <c r="G3" s="215" t="s">
        <v>88</v>
      </c>
      <c r="H3" s="216" t="s">
        <v>89</v>
      </c>
      <c r="I3" s="215" t="s">
        <v>88</v>
      </c>
      <c r="J3" s="216" t="s">
        <v>89</v>
      </c>
      <c r="K3" s="215" t="s">
        <v>88</v>
      </c>
      <c r="L3" s="256"/>
    </row>
    <row r="4" spans="1:12" s="7" customFormat="1" ht="23.25" customHeight="1">
      <c r="A4" s="4"/>
      <c r="B4" s="5" t="s">
        <v>5</v>
      </c>
      <c r="C4" s="4"/>
      <c r="D4" s="6"/>
      <c r="E4" s="73"/>
      <c r="F4" s="94"/>
      <c r="G4" s="148"/>
      <c r="H4" s="94"/>
      <c r="I4" s="148"/>
      <c r="J4" s="94"/>
      <c r="K4" s="148"/>
      <c r="L4" s="256"/>
    </row>
    <row r="5" spans="1:12">
      <c r="A5" s="105" t="s">
        <v>41</v>
      </c>
      <c r="B5" s="107" t="s">
        <v>42</v>
      </c>
      <c r="C5" s="105"/>
      <c r="D5" s="105"/>
      <c r="E5" s="104"/>
      <c r="F5" s="106"/>
      <c r="G5" s="149"/>
      <c r="H5" s="106"/>
      <c r="I5" s="149"/>
      <c r="J5" s="106"/>
      <c r="K5" s="149"/>
    </row>
    <row r="6" spans="1:12">
      <c r="A6" s="8"/>
      <c r="B6" s="9" t="s">
        <v>6</v>
      </c>
      <c r="C6" s="8"/>
      <c r="D6" s="10"/>
      <c r="E6" s="74"/>
      <c r="F6" s="96"/>
      <c r="G6" s="150"/>
      <c r="H6" s="96"/>
      <c r="I6" s="150"/>
      <c r="J6" s="96"/>
      <c r="K6" s="150"/>
    </row>
    <row r="7" spans="1:12">
      <c r="A7" s="12" t="s">
        <v>43</v>
      </c>
      <c r="B7" s="37" t="s">
        <v>7</v>
      </c>
      <c r="C7" s="38" t="s">
        <v>8</v>
      </c>
      <c r="D7" s="10">
        <v>1</v>
      </c>
      <c r="E7" s="39"/>
      <c r="F7" s="96"/>
      <c r="G7" s="151">
        <v>1</v>
      </c>
      <c r="H7" s="96">
        <f>G7*E7</f>
        <v>0</v>
      </c>
      <c r="I7" s="151">
        <v>0</v>
      </c>
      <c r="J7" s="96">
        <f>I7*E7</f>
        <v>0</v>
      </c>
      <c r="K7" s="151"/>
    </row>
    <row r="8" spans="1:12">
      <c r="A8" s="12" t="s">
        <v>44</v>
      </c>
      <c r="B8" s="37" t="s">
        <v>9</v>
      </c>
      <c r="C8" s="38" t="s">
        <v>8</v>
      </c>
      <c r="D8" s="10">
        <v>1</v>
      </c>
      <c r="E8" s="39"/>
      <c r="F8" s="96"/>
      <c r="G8" s="151">
        <v>0.5</v>
      </c>
      <c r="H8" s="96">
        <f>G8*E8</f>
        <v>0</v>
      </c>
      <c r="I8" s="151">
        <v>0.5</v>
      </c>
      <c r="J8" s="96">
        <f t="shared" ref="J8:J13" si="0">I8*E8</f>
        <v>0</v>
      </c>
      <c r="K8" s="151"/>
    </row>
    <row r="9" spans="1:12">
      <c r="A9" s="12" t="s">
        <v>45</v>
      </c>
      <c r="B9" s="37" t="s">
        <v>10</v>
      </c>
      <c r="C9" s="38" t="s">
        <v>8</v>
      </c>
      <c r="D9" s="10">
        <v>1</v>
      </c>
      <c r="E9" s="39"/>
      <c r="F9" s="96"/>
      <c r="G9" s="151"/>
      <c r="H9" s="96"/>
      <c r="I9" s="151">
        <v>0</v>
      </c>
      <c r="J9" s="96">
        <f t="shared" si="0"/>
        <v>0</v>
      </c>
      <c r="K9" s="151"/>
    </row>
    <row r="10" spans="1:12">
      <c r="A10" s="12" t="s">
        <v>46</v>
      </c>
      <c r="B10" s="37" t="s">
        <v>11</v>
      </c>
      <c r="C10" s="38" t="s">
        <v>8</v>
      </c>
      <c r="D10" s="10">
        <v>1</v>
      </c>
      <c r="E10" s="39"/>
      <c r="F10" s="96"/>
      <c r="G10" s="151">
        <v>1</v>
      </c>
      <c r="H10" s="96">
        <f>G10*E10</f>
        <v>0</v>
      </c>
      <c r="I10" s="151">
        <v>0</v>
      </c>
      <c r="J10" s="96">
        <f t="shared" si="0"/>
        <v>0</v>
      </c>
      <c r="K10" s="151"/>
    </row>
    <row r="11" spans="1:12" s="14" customFormat="1">
      <c r="A11" s="12" t="s">
        <v>47</v>
      </c>
      <c r="B11" s="37" t="s">
        <v>12</v>
      </c>
      <c r="C11" s="38" t="s">
        <v>8</v>
      </c>
      <c r="D11" s="13">
        <v>1</v>
      </c>
      <c r="E11" s="39"/>
      <c r="F11" s="96"/>
      <c r="G11" s="151"/>
      <c r="H11" s="96"/>
      <c r="I11" s="151"/>
      <c r="J11" s="96">
        <f t="shared" si="0"/>
        <v>0</v>
      </c>
      <c r="K11" s="151"/>
      <c r="L11" s="256"/>
    </row>
    <row r="12" spans="1:12" s="14" customFormat="1" ht="27.6">
      <c r="A12" s="12" t="s">
        <v>48</v>
      </c>
      <c r="B12" s="37" t="s">
        <v>13</v>
      </c>
      <c r="C12" s="38" t="s">
        <v>8</v>
      </c>
      <c r="D12" s="13">
        <v>1</v>
      </c>
      <c r="E12" s="39"/>
      <c r="F12" s="96"/>
      <c r="G12" s="151"/>
      <c r="H12" s="96"/>
      <c r="I12" s="151"/>
      <c r="J12" s="96">
        <f t="shared" si="0"/>
        <v>0</v>
      </c>
      <c r="K12" s="151"/>
      <c r="L12" s="256"/>
    </row>
    <row r="13" spans="1:12" s="14" customFormat="1" ht="15.75" customHeight="1">
      <c r="A13" s="12" t="s">
        <v>49</v>
      </c>
      <c r="B13" s="37" t="s">
        <v>14</v>
      </c>
      <c r="C13" s="38" t="s">
        <v>8</v>
      </c>
      <c r="D13" s="13">
        <v>1</v>
      </c>
      <c r="E13" s="39"/>
      <c r="F13" s="96"/>
      <c r="G13" s="151">
        <v>1</v>
      </c>
      <c r="H13" s="96">
        <f>G13*E13</f>
        <v>0</v>
      </c>
      <c r="I13" s="151">
        <v>0</v>
      </c>
      <c r="J13" s="96">
        <f t="shared" si="0"/>
        <v>0</v>
      </c>
      <c r="K13" s="151"/>
      <c r="L13" s="256"/>
    </row>
    <row r="14" spans="1:12" s="14" customFormat="1" ht="16.05" customHeight="1">
      <c r="A14" s="12"/>
      <c r="B14" s="15"/>
      <c r="C14" s="12"/>
      <c r="D14" s="13"/>
      <c r="E14" s="75"/>
      <c r="F14" s="96"/>
      <c r="G14" s="152"/>
      <c r="H14" s="96"/>
      <c r="I14" s="152"/>
      <c r="J14" s="96"/>
      <c r="K14" s="152"/>
      <c r="L14" s="256"/>
    </row>
    <row r="15" spans="1:12">
      <c r="A15" s="8"/>
      <c r="B15" s="9" t="s">
        <v>15</v>
      </c>
      <c r="C15" s="8"/>
      <c r="D15" s="10"/>
      <c r="E15" s="76"/>
      <c r="F15" s="96"/>
      <c r="G15" s="153"/>
      <c r="H15" s="96"/>
      <c r="I15" s="153"/>
      <c r="J15" s="96"/>
      <c r="K15" s="153"/>
    </row>
    <row r="16" spans="1:12" s="14" customFormat="1" ht="33.75" customHeight="1">
      <c r="A16" s="33" t="s">
        <v>50</v>
      </c>
      <c r="B16" s="32" t="s">
        <v>51</v>
      </c>
      <c r="C16" s="33" t="s">
        <v>16</v>
      </c>
      <c r="D16" s="108">
        <v>1</v>
      </c>
      <c r="E16" s="77"/>
      <c r="F16" s="109"/>
      <c r="G16" s="154"/>
      <c r="H16" s="109"/>
      <c r="I16" s="154"/>
      <c r="J16" s="109"/>
      <c r="K16" s="154"/>
      <c r="L16" s="256"/>
    </row>
    <row r="17" spans="1:12" s="16" customFormat="1" ht="23.25" customHeight="1">
      <c r="A17" s="115"/>
      <c r="B17" s="116" t="s">
        <v>52</v>
      </c>
      <c r="C17" s="115"/>
      <c r="D17" s="117"/>
      <c r="E17" s="118"/>
      <c r="F17" s="119">
        <f>SUM(F7:F16)</f>
        <v>0</v>
      </c>
      <c r="G17" s="155"/>
      <c r="H17" s="119">
        <f>SUM(H7:H16)</f>
        <v>0</v>
      </c>
      <c r="I17" s="155"/>
      <c r="J17" s="119">
        <f>SUM(J7:J16)</f>
        <v>0</v>
      </c>
      <c r="K17" s="155"/>
      <c r="L17" s="256"/>
    </row>
    <row r="18" spans="1:12" s="17" customFormat="1" ht="25.5" customHeight="1">
      <c r="A18" s="110" t="s">
        <v>53</v>
      </c>
      <c r="B18" s="111" t="s">
        <v>17</v>
      </c>
      <c r="C18" s="110"/>
      <c r="D18" s="112"/>
      <c r="E18" s="113"/>
      <c r="F18" s="114"/>
      <c r="G18" s="156"/>
      <c r="H18" s="114"/>
      <c r="I18" s="156"/>
      <c r="J18" s="114"/>
      <c r="K18" s="156"/>
      <c r="L18" s="256"/>
    </row>
    <row r="19" spans="1:12" s="14" customFormat="1" ht="25.5" customHeight="1">
      <c r="A19" s="12"/>
      <c r="B19" s="40" t="s">
        <v>18</v>
      </c>
      <c r="C19" s="41"/>
      <c r="D19" s="42"/>
      <c r="E19" s="76"/>
      <c r="F19" s="97"/>
      <c r="G19" s="153"/>
      <c r="H19" s="97"/>
      <c r="I19" s="153"/>
      <c r="J19" s="97"/>
      <c r="K19" s="153"/>
      <c r="L19" s="256"/>
    </row>
    <row r="20" spans="1:12" s="14" customFormat="1">
      <c r="A20" s="12"/>
      <c r="B20" s="43" t="s">
        <v>19</v>
      </c>
      <c r="C20" s="41"/>
      <c r="D20" s="44"/>
      <c r="E20" s="77"/>
      <c r="F20" s="97"/>
      <c r="G20" s="154"/>
      <c r="H20" s="97"/>
      <c r="I20" s="154"/>
      <c r="J20" s="97"/>
      <c r="K20" s="154"/>
      <c r="L20" s="256"/>
    </row>
    <row r="21" spans="1:12" s="14" customFormat="1">
      <c r="A21" s="12" t="s">
        <v>54</v>
      </c>
      <c r="B21" s="37" t="s">
        <v>20</v>
      </c>
      <c r="C21" s="38" t="s">
        <v>21</v>
      </c>
      <c r="D21" s="89">
        <v>1</v>
      </c>
      <c r="E21" s="45"/>
      <c r="F21" s="96"/>
      <c r="G21" s="157">
        <v>1</v>
      </c>
      <c r="H21" s="96">
        <f>G21*E21</f>
        <v>0</v>
      </c>
      <c r="I21" s="157">
        <v>1</v>
      </c>
      <c r="J21" s="96">
        <f t="shared" ref="J21:J31" si="1">I21*E21</f>
        <v>0</v>
      </c>
      <c r="K21" s="157">
        <v>1</v>
      </c>
      <c r="L21" s="256"/>
    </row>
    <row r="22" spans="1:12" s="14" customFormat="1">
      <c r="A22" s="12" t="s">
        <v>55</v>
      </c>
      <c r="B22" s="37" t="s">
        <v>85</v>
      </c>
      <c r="C22" s="38" t="s">
        <v>21</v>
      </c>
      <c r="D22" s="90">
        <v>1</v>
      </c>
      <c r="E22" s="45"/>
      <c r="F22" s="96"/>
      <c r="G22" s="157"/>
      <c r="H22" s="96"/>
      <c r="I22" s="157"/>
      <c r="J22" s="96">
        <f t="shared" si="1"/>
        <v>0</v>
      </c>
      <c r="K22" s="157"/>
      <c r="L22" s="256"/>
    </row>
    <row r="23" spans="1:12" s="14" customFormat="1">
      <c r="A23" s="12" t="s">
        <v>56</v>
      </c>
      <c r="B23" s="37" t="s">
        <v>22</v>
      </c>
      <c r="C23" s="38" t="s">
        <v>21</v>
      </c>
      <c r="D23" s="91">
        <v>1</v>
      </c>
      <c r="E23" s="45"/>
      <c r="F23" s="96"/>
      <c r="G23" s="157">
        <v>1</v>
      </c>
      <c r="H23" s="96">
        <f t="shared" ref="H23:H28" si="2">G23*E23</f>
        <v>0</v>
      </c>
      <c r="I23" s="157">
        <v>1</v>
      </c>
      <c r="J23" s="96">
        <f t="shared" si="1"/>
        <v>0</v>
      </c>
      <c r="K23" s="157">
        <v>1</v>
      </c>
      <c r="L23" s="256"/>
    </row>
    <row r="24" spans="1:12" s="14" customFormat="1">
      <c r="A24" s="12" t="s">
        <v>57</v>
      </c>
      <c r="B24" s="37" t="s">
        <v>11</v>
      </c>
      <c r="C24" s="38" t="s">
        <v>21</v>
      </c>
      <c r="D24" s="91">
        <v>1</v>
      </c>
      <c r="E24" s="39"/>
      <c r="F24" s="96"/>
      <c r="G24" s="151">
        <v>1</v>
      </c>
      <c r="H24" s="96">
        <f t="shared" si="2"/>
        <v>0</v>
      </c>
      <c r="I24" s="151">
        <v>1</v>
      </c>
      <c r="J24" s="96">
        <f t="shared" si="1"/>
        <v>0</v>
      </c>
      <c r="K24" s="151">
        <v>1</v>
      </c>
      <c r="L24" s="256"/>
    </row>
    <row r="25" spans="1:12" s="14" customFormat="1">
      <c r="A25" s="12" t="s">
        <v>58</v>
      </c>
      <c r="B25" s="37" t="s">
        <v>14</v>
      </c>
      <c r="C25" s="38" t="s">
        <v>21</v>
      </c>
      <c r="D25" s="91">
        <v>1</v>
      </c>
      <c r="E25" s="46"/>
      <c r="F25" s="96"/>
      <c r="G25" s="158">
        <v>1</v>
      </c>
      <c r="H25" s="96">
        <f t="shared" si="2"/>
        <v>0</v>
      </c>
      <c r="I25" s="158">
        <v>1</v>
      </c>
      <c r="J25" s="96">
        <f t="shared" si="1"/>
        <v>0</v>
      </c>
      <c r="K25" s="158">
        <v>1</v>
      </c>
      <c r="L25" s="256"/>
    </row>
    <row r="26" spans="1:12" s="14" customFormat="1">
      <c r="A26" s="12" t="s">
        <v>59</v>
      </c>
      <c r="B26" s="37" t="s">
        <v>23</v>
      </c>
      <c r="C26" s="38" t="s">
        <v>21</v>
      </c>
      <c r="D26" s="91">
        <v>1</v>
      </c>
      <c r="E26" s="45"/>
      <c r="F26" s="96"/>
      <c r="G26" s="157">
        <v>1</v>
      </c>
      <c r="H26" s="96">
        <f t="shared" si="2"/>
        <v>0</v>
      </c>
      <c r="I26" s="157">
        <v>1</v>
      </c>
      <c r="J26" s="96">
        <f t="shared" si="1"/>
        <v>0</v>
      </c>
      <c r="K26" s="157">
        <v>1</v>
      </c>
      <c r="L26" s="256"/>
    </row>
    <row r="27" spans="1:12" s="14" customFormat="1">
      <c r="A27" s="12" t="s">
        <v>60</v>
      </c>
      <c r="B27" s="37" t="s">
        <v>24</v>
      </c>
      <c r="C27" s="38" t="s">
        <v>21</v>
      </c>
      <c r="D27" s="91">
        <v>1</v>
      </c>
      <c r="E27" s="45"/>
      <c r="F27" s="96"/>
      <c r="G27" s="157">
        <v>1</v>
      </c>
      <c r="H27" s="96">
        <f t="shared" si="2"/>
        <v>0</v>
      </c>
      <c r="I27" s="157">
        <v>1</v>
      </c>
      <c r="J27" s="96">
        <f t="shared" si="1"/>
        <v>0</v>
      </c>
      <c r="K27" s="157">
        <v>1</v>
      </c>
      <c r="L27" s="256"/>
    </row>
    <row r="28" spans="1:12" s="14" customFormat="1">
      <c r="A28" s="12" t="s">
        <v>61</v>
      </c>
      <c r="B28" s="47" t="s">
        <v>107</v>
      </c>
      <c r="C28" s="38" t="s">
        <v>21</v>
      </c>
      <c r="D28" s="91">
        <v>1</v>
      </c>
      <c r="E28" s="45"/>
      <c r="F28" s="96"/>
      <c r="G28" s="157">
        <v>1</v>
      </c>
      <c r="H28" s="96">
        <f t="shared" si="2"/>
        <v>0</v>
      </c>
      <c r="I28" s="157">
        <v>1</v>
      </c>
      <c r="J28" s="96">
        <f t="shared" si="1"/>
        <v>0</v>
      </c>
      <c r="K28" s="157">
        <v>1</v>
      </c>
      <c r="L28" s="256"/>
    </row>
    <row r="29" spans="1:12" s="14" customFormat="1">
      <c r="A29" s="12" t="s">
        <v>62</v>
      </c>
      <c r="B29" s="37" t="s">
        <v>25</v>
      </c>
      <c r="C29" s="38" t="s">
        <v>21</v>
      </c>
      <c r="D29" s="91">
        <v>1</v>
      </c>
      <c r="E29" s="39"/>
      <c r="F29" s="96"/>
      <c r="G29" s="151"/>
      <c r="H29" s="96"/>
      <c r="I29" s="151"/>
      <c r="J29" s="96">
        <f t="shared" si="1"/>
        <v>0</v>
      </c>
      <c r="K29" s="151"/>
      <c r="L29" s="256"/>
    </row>
    <row r="30" spans="1:12" s="14" customFormat="1">
      <c r="A30" s="12" t="s">
        <v>63</v>
      </c>
      <c r="B30" s="37" t="s">
        <v>32</v>
      </c>
      <c r="C30" s="38" t="s">
        <v>21</v>
      </c>
      <c r="D30" s="91">
        <v>1</v>
      </c>
      <c r="E30" s="46"/>
      <c r="F30" s="96"/>
      <c r="G30" s="158"/>
      <c r="H30" s="96"/>
      <c r="I30" s="158"/>
      <c r="J30" s="96">
        <f t="shared" si="1"/>
        <v>0</v>
      </c>
      <c r="K30" s="158"/>
      <c r="L30" s="256"/>
    </row>
    <row r="31" spans="1:12" s="14" customFormat="1" ht="16.05" customHeight="1">
      <c r="A31" s="12" t="s">
        <v>64</v>
      </c>
      <c r="B31" s="37" t="s">
        <v>33</v>
      </c>
      <c r="C31" s="38" t="s">
        <v>21</v>
      </c>
      <c r="D31" s="91">
        <v>1</v>
      </c>
      <c r="E31" s="45"/>
      <c r="F31" s="96"/>
      <c r="G31" s="157">
        <v>1</v>
      </c>
      <c r="H31" s="96">
        <f>G31*E31</f>
        <v>0</v>
      </c>
      <c r="I31" s="157">
        <v>1</v>
      </c>
      <c r="J31" s="96">
        <f t="shared" si="1"/>
        <v>0</v>
      </c>
      <c r="K31" s="157">
        <v>1</v>
      </c>
      <c r="L31" s="256"/>
    </row>
    <row r="32" spans="1:12" s="14" customFormat="1" ht="16.05" customHeight="1">
      <c r="A32" s="33"/>
      <c r="B32" s="51"/>
      <c r="C32" s="120"/>
      <c r="D32" s="91"/>
      <c r="E32" s="45"/>
      <c r="F32" s="101"/>
      <c r="G32" s="157"/>
      <c r="H32" s="101"/>
      <c r="I32" s="157"/>
      <c r="J32" s="101"/>
      <c r="K32" s="157"/>
      <c r="L32" s="256"/>
    </row>
    <row r="33" spans="1:45" s="16" customFormat="1" ht="23.25" customHeight="1">
      <c r="A33" s="115"/>
      <c r="B33" s="116" t="s">
        <v>65</v>
      </c>
      <c r="C33" s="115"/>
      <c r="D33" s="117"/>
      <c r="E33" s="124"/>
      <c r="F33" s="125">
        <f>SUM(F19:F32)</f>
        <v>0</v>
      </c>
      <c r="G33" s="159"/>
      <c r="H33" s="125">
        <f>SUM(H19:H32)</f>
        <v>0</v>
      </c>
      <c r="I33" s="159"/>
      <c r="J33" s="125">
        <f>SUM(J19:J32)</f>
        <v>0</v>
      </c>
      <c r="K33" s="159"/>
      <c r="L33" s="256"/>
    </row>
    <row r="34" spans="1:45" ht="15" customHeight="1">
      <c r="A34" s="121" t="s">
        <v>66</v>
      </c>
      <c r="B34" s="59" t="s">
        <v>67</v>
      </c>
      <c r="C34" s="122"/>
      <c r="D34" s="123"/>
      <c r="E34" s="113"/>
      <c r="F34" s="114"/>
      <c r="G34" s="156"/>
      <c r="H34" s="114"/>
      <c r="I34" s="156"/>
      <c r="J34" s="114"/>
      <c r="K34" s="156"/>
    </row>
    <row r="35" spans="1:45" s="14" customFormat="1" ht="28.5" customHeight="1">
      <c r="A35" s="41" t="s">
        <v>68</v>
      </c>
      <c r="B35" s="37" t="s">
        <v>26</v>
      </c>
      <c r="C35" s="38" t="s">
        <v>16</v>
      </c>
      <c r="D35" s="48">
        <v>1</v>
      </c>
      <c r="E35" s="78"/>
      <c r="F35" s="98"/>
      <c r="G35" s="160"/>
      <c r="H35" s="98"/>
      <c r="I35" s="160">
        <v>1</v>
      </c>
      <c r="J35" s="98">
        <f t="shared" ref="J35:J40" si="3">I35*E35</f>
        <v>0</v>
      </c>
      <c r="K35" s="160">
        <v>1</v>
      </c>
      <c r="L35" s="256"/>
    </row>
    <row r="36" spans="1:45" s="14" customFormat="1" ht="17.25" customHeight="1">
      <c r="A36" s="41" t="s">
        <v>69</v>
      </c>
      <c r="B36" s="47" t="s">
        <v>27</v>
      </c>
      <c r="C36" s="38" t="s">
        <v>16</v>
      </c>
      <c r="D36" s="49">
        <v>1</v>
      </c>
      <c r="E36" s="78"/>
      <c r="F36" s="96"/>
      <c r="G36" s="160"/>
      <c r="H36" s="96"/>
      <c r="I36" s="160">
        <v>1</v>
      </c>
      <c r="J36" s="98">
        <f t="shared" si="3"/>
        <v>0</v>
      </c>
      <c r="K36" s="160">
        <v>1</v>
      </c>
      <c r="L36" s="256"/>
    </row>
    <row r="37" spans="1:45" s="14" customFormat="1" ht="20.25" customHeight="1">
      <c r="A37" s="50" t="s">
        <v>70</v>
      </c>
      <c r="B37" s="51" t="s">
        <v>28</v>
      </c>
      <c r="C37" s="38" t="s">
        <v>21</v>
      </c>
      <c r="D37" s="48">
        <v>1</v>
      </c>
      <c r="E37" s="79"/>
      <c r="F37" s="96"/>
      <c r="G37" s="161"/>
      <c r="H37" s="96"/>
      <c r="I37" s="161">
        <v>2</v>
      </c>
      <c r="J37" s="98">
        <f t="shared" si="3"/>
        <v>0</v>
      </c>
      <c r="K37" s="161">
        <v>1</v>
      </c>
      <c r="L37" s="256"/>
    </row>
    <row r="38" spans="1:45" ht="15" customHeight="1">
      <c r="A38" s="52" t="s">
        <v>71</v>
      </c>
      <c r="B38" s="53" t="s">
        <v>72</v>
      </c>
      <c r="C38" s="54"/>
      <c r="D38" s="55"/>
      <c r="E38" s="80"/>
      <c r="F38" s="97"/>
      <c r="G38" s="162"/>
      <c r="H38" s="97"/>
      <c r="I38" s="162"/>
      <c r="J38" s="98">
        <f t="shared" si="3"/>
        <v>0</v>
      </c>
      <c r="K38" s="162"/>
    </row>
    <row r="39" spans="1:45" s="14" customFormat="1" ht="66" customHeight="1">
      <c r="A39" s="41" t="s">
        <v>73</v>
      </c>
      <c r="B39" s="56" t="s">
        <v>29</v>
      </c>
      <c r="C39" s="57" t="s">
        <v>21</v>
      </c>
      <c r="D39" s="58">
        <v>2</v>
      </c>
      <c r="E39" s="80"/>
      <c r="F39" s="97"/>
      <c r="G39" s="162"/>
      <c r="H39" s="97"/>
      <c r="I39" s="162"/>
      <c r="J39" s="98">
        <f t="shared" si="3"/>
        <v>0</v>
      </c>
      <c r="K39" s="162"/>
      <c r="L39" s="256"/>
    </row>
    <row r="40" spans="1:45" s="14" customFormat="1" ht="111" customHeight="1">
      <c r="A40" s="126" t="s">
        <v>74</v>
      </c>
      <c r="B40" s="127" t="s">
        <v>30</v>
      </c>
      <c r="C40" s="128" t="s">
        <v>31</v>
      </c>
      <c r="D40" s="58">
        <v>1</v>
      </c>
      <c r="E40" s="129"/>
      <c r="F40" s="109"/>
      <c r="G40" s="163"/>
      <c r="H40" s="109"/>
      <c r="I40" s="217">
        <v>0.125</v>
      </c>
      <c r="J40" s="98">
        <f t="shared" si="3"/>
        <v>0</v>
      </c>
      <c r="K40" s="217">
        <v>0.125</v>
      </c>
      <c r="L40" s="256"/>
    </row>
    <row r="41" spans="1:45" s="18" customFormat="1" ht="21" customHeight="1">
      <c r="A41" s="136"/>
      <c r="B41" s="137" t="s">
        <v>75</v>
      </c>
      <c r="C41" s="136"/>
      <c r="D41" s="117"/>
      <c r="E41" s="138"/>
      <c r="F41" s="139">
        <f>SUM(F35:F40)</f>
        <v>0</v>
      </c>
      <c r="G41" s="164"/>
      <c r="H41" s="139">
        <f>SUM(H35:H40)</f>
        <v>0</v>
      </c>
      <c r="I41" s="164"/>
      <c r="J41" s="139">
        <f>SUM(J35:J40)</f>
        <v>0</v>
      </c>
      <c r="K41" s="164"/>
      <c r="L41" s="256"/>
    </row>
    <row r="42" spans="1:45" s="18" customFormat="1" ht="21" customHeight="1">
      <c r="A42" s="140"/>
      <c r="B42" s="141"/>
      <c r="C42" s="140"/>
      <c r="D42" s="233"/>
      <c r="E42" s="142"/>
      <c r="F42" s="143"/>
      <c r="G42" s="165"/>
      <c r="H42" s="143"/>
      <c r="I42" s="165"/>
      <c r="J42" s="143"/>
      <c r="K42" s="165"/>
      <c r="L42" s="256"/>
    </row>
    <row r="43" spans="1:45" ht="32.25" customHeight="1">
      <c r="A43" s="130"/>
      <c r="B43" s="131" t="s">
        <v>76</v>
      </c>
      <c r="C43" s="132"/>
      <c r="D43" s="133"/>
      <c r="E43" s="134"/>
      <c r="F43" s="135">
        <f>SUM(F17+F33+F41)</f>
        <v>0</v>
      </c>
      <c r="G43" s="166"/>
      <c r="H43" s="135">
        <f>SUM(H17+H33+H41)</f>
        <v>0</v>
      </c>
      <c r="I43" s="166"/>
      <c r="J43" s="135">
        <f>SUM(J17+J33+J41)</f>
        <v>0</v>
      </c>
      <c r="K43" s="166"/>
    </row>
    <row r="44" spans="1:45" s="36" customFormat="1" ht="24" customHeight="1">
      <c r="A44" s="8"/>
      <c r="B44" s="25" t="s">
        <v>78</v>
      </c>
      <c r="C44" s="23"/>
      <c r="D44" s="24"/>
      <c r="E44" s="76"/>
      <c r="F44" s="99"/>
      <c r="G44" s="153"/>
      <c r="H44" s="99"/>
      <c r="I44" s="153"/>
      <c r="J44" s="99"/>
      <c r="K44" s="153"/>
      <c r="L44" s="256"/>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11"/>
      <c r="AN44" s="11"/>
      <c r="AO44" s="11"/>
      <c r="AP44" s="11"/>
      <c r="AQ44" s="11"/>
      <c r="AR44" s="11"/>
      <c r="AS44" s="11"/>
    </row>
    <row r="45" spans="1:45" s="36" customFormat="1" ht="14.55" customHeight="1">
      <c r="A45" s="8"/>
      <c r="B45" s="65" t="s">
        <v>34</v>
      </c>
      <c r="C45" s="26"/>
      <c r="D45" s="27"/>
      <c r="E45" s="77"/>
      <c r="F45" s="99"/>
      <c r="G45" s="154"/>
      <c r="H45" s="99"/>
      <c r="I45" s="154"/>
      <c r="J45" s="99"/>
      <c r="K45" s="154"/>
      <c r="L45" s="256"/>
      <c r="M45" s="11"/>
      <c r="N45" s="11"/>
      <c r="O45" s="11"/>
      <c r="P45" s="11"/>
      <c r="Q45" s="11"/>
      <c r="R45" s="11"/>
      <c r="S45" s="11"/>
      <c r="T45" s="11"/>
      <c r="U45" s="11"/>
      <c r="V45" s="11"/>
      <c r="W45" s="11"/>
      <c r="X45" s="11"/>
      <c r="Y45" s="11"/>
      <c r="Z45" s="11"/>
      <c r="AA45" s="11"/>
      <c r="AB45" s="11"/>
      <c r="AC45" s="11"/>
      <c r="AD45" s="11"/>
      <c r="AE45" s="11"/>
      <c r="AF45" s="11"/>
      <c r="AG45" s="11"/>
      <c r="AH45" s="11"/>
      <c r="AI45" s="11"/>
      <c r="AJ45" s="11"/>
      <c r="AK45" s="11"/>
      <c r="AL45" s="11"/>
      <c r="AM45" s="11"/>
      <c r="AN45" s="11"/>
      <c r="AO45" s="11"/>
      <c r="AP45" s="11"/>
      <c r="AQ45" s="11"/>
      <c r="AR45" s="11"/>
      <c r="AS45" s="11"/>
    </row>
    <row r="46" spans="1:45" s="36" customFormat="1" ht="67.5" customHeight="1">
      <c r="A46" s="8" t="s">
        <v>79</v>
      </c>
      <c r="B46" s="66" t="s">
        <v>35</v>
      </c>
      <c r="C46" s="88" t="s">
        <v>4</v>
      </c>
      <c r="D46" s="60">
        <v>15000</v>
      </c>
      <c r="E46" s="39"/>
      <c r="F46" s="97"/>
      <c r="G46" s="151"/>
      <c r="H46" s="97"/>
      <c r="I46" s="151"/>
      <c r="J46" s="97"/>
      <c r="K46" s="151"/>
      <c r="L46" s="256"/>
      <c r="M46" s="11"/>
      <c r="N46" s="11"/>
      <c r="O46" s="11"/>
      <c r="P46" s="11"/>
      <c r="Q46" s="11"/>
      <c r="R46" s="11"/>
      <c r="S46" s="11"/>
      <c r="T46" s="11"/>
      <c r="U46" s="11"/>
      <c r="V46" s="11"/>
      <c r="W46" s="11"/>
      <c r="X46" s="11"/>
      <c r="Y46" s="11"/>
      <c r="Z46" s="11"/>
      <c r="AA46" s="11"/>
      <c r="AB46" s="11"/>
      <c r="AC46" s="11"/>
      <c r="AD46" s="11"/>
      <c r="AE46" s="11"/>
      <c r="AF46" s="11"/>
      <c r="AG46" s="11"/>
      <c r="AH46" s="11"/>
      <c r="AI46" s="11"/>
      <c r="AJ46" s="11"/>
      <c r="AK46" s="11"/>
      <c r="AL46" s="11"/>
      <c r="AM46" s="11"/>
      <c r="AN46" s="11"/>
      <c r="AO46" s="11"/>
      <c r="AP46" s="11"/>
      <c r="AQ46" s="11"/>
      <c r="AR46" s="11"/>
      <c r="AS46" s="11"/>
    </row>
    <row r="47" spans="1:45" s="36" customFormat="1" ht="40.5" customHeight="1">
      <c r="A47" s="8" t="s">
        <v>80</v>
      </c>
      <c r="B47" s="67" t="s">
        <v>36</v>
      </c>
      <c r="C47" s="63" t="s">
        <v>4</v>
      </c>
      <c r="D47" s="62">
        <v>300</v>
      </c>
      <c r="E47" s="82"/>
      <c r="F47" s="97"/>
      <c r="G47" s="167"/>
      <c r="H47" s="97"/>
      <c r="I47" s="167"/>
      <c r="J47" s="97"/>
      <c r="K47" s="167"/>
      <c r="L47" s="256"/>
      <c r="M47" s="11"/>
      <c r="N47" s="11"/>
      <c r="O47" s="11"/>
      <c r="P47" s="11"/>
      <c r="Q47" s="11"/>
      <c r="R47" s="11"/>
      <c r="S47" s="11"/>
      <c r="T47" s="11"/>
      <c r="U47" s="11"/>
      <c r="V47" s="11"/>
      <c r="W47" s="11"/>
      <c r="X47" s="11"/>
      <c r="Y47" s="11"/>
      <c r="Z47" s="11"/>
      <c r="AA47" s="11"/>
      <c r="AB47" s="11"/>
      <c r="AC47" s="11"/>
      <c r="AD47" s="11"/>
      <c r="AE47" s="11"/>
      <c r="AF47" s="11"/>
      <c r="AG47" s="11"/>
      <c r="AH47" s="11"/>
      <c r="AI47" s="11"/>
      <c r="AJ47" s="11"/>
      <c r="AK47" s="11"/>
      <c r="AL47" s="11"/>
      <c r="AM47" s="11"/>
      <c r="AN47" s="11"/>
      <c r="AO47" s="11"/>
      <c r="AP47" s="11"/>
      <c r="AQ47" s="11"/>
      <c r="AR47" s="11"/>
      <c r="AS47" s="11"/>
    </row>
    <row r="48" spans="1:45" s="36" customFormat="1" ht="17.25" customHeight="1">
      <c r="A48" s="8" t="s">
        <v>81</v>
      </c>
      <c r="B48" s="68" t="s">
        <v>86</v>
      </c>
      <c r="C48" s="64" t="s">
        <v>4</v>
      </c>
      <c r="D48" s="60">
        <v>300</v>
      </c>
      <c r="E48" s="82"/>
      <c r="F48" s="97"/>
      <c r="G48" s="167"/>
      <c r="H48" s="97"/>
      <c r="I48" s="167"/>
      <c r="J48" s="97"/>
      <c r="K48" s="167"/>
      <c r="L48" s="256"/>
      <c r="M48" s="11"/>
      <c r="N48" s="11"/>
      <c r="O48" s="11"/>
      <c r="P48" s="11"/>
      <c r="Q48" s="11"/>
      <c r="R48" s="11"/>
      <c r="S48" s="11"/>
      <c r="T48" s="11"/>
      <c r="U48" s="11"/>
      <c r="V48" s="11"/>
      <c r="W48" s="11"/>
      <c r="X48" s="11"/>
      <c r="Y48" s="11"/>
      <c r="Z48" s="11"/>
      <c r="AA48" s="11"/>
      <c r="AB48" s="11"/>
      <c r="AC48" s="11"/>
      <c r="AD48" s="11"/>
      <c r="AE48" s="11"/>
      <c r="AF48" s="11"/>
      <c r="AG48" s="11"/>
      <c r="AH48" s="11"/>
      <c r="AI48" s="11"/>
      <c r="AJ48" s="11"/>
      <c r="AK48" s="11"/>
      <c r="AL48" s="11"/>
      <c r="AM48" s="11"/>
      <c r="AN48" s="11"/>
      <c r="AO48" s="11"/>
      <c r="AP48" s="11"/>
      <c r="AQ48" s="11"/>
      <c r="AR48" s="11"/>
      <c r="AS48" s="11"/>
    </row>
    <row r="49" spans="1:45" s="36" customFormat="1" ht="115.5" customHeight="1">
      <c r="A49" s="8" t="s">
        <v>82</v>
      </c>
      <c r="B49" s="66" t="s">
        <v>87</v>
      </c>
      <c r="C49" s="63" t="s">
        <v>4</v>
      </c>
      <c r="D49" s="61">
        <v>300</v>
      </c>
      <c r="E49" s="83"/>
      <c r="F49" s="100"/>
      <c r="G49" s="168"/>
      <c r="H49" s="100"/>
      <c r="I49" s="168"/>
      <c r="J49" s="100"/>
      <c r="K49" s="168"/>
      <c r="L49" s="256"/>
      <c r="M49" s="11"/>
      <c r="N49" s="11"/>
      <c r="O49" s="11"/>
      <c r="P49" s="11"/>
      <c r="Q49" s="11"/>
      <c r="R49" s="11"/>
      <c r="S49" s="11"/>
      <c r="T49" s="11"/>
      <c r="U49" s="11"/>
      <c r="V49" s="11"/>
      <c r="W49" s="11"/>
      <c r="X49" s="11"/>
      <c r="Y49" s="11"/>
      <c r="Z49" s="11"/>
      <c r="AA49" s="11"/>
      <c r="AB49" s="11"/>
      <c r="AC49" s="11"/>
      <c r="AD49" s="11"/>
      <c r="AE49" s="11"/>
      <c r="AF49" s="11"/>
      <c r="AG49" s="11"/>
      <c r="AH49" s="11"/>
      <c r="AI49" s="11"/>
      <c r="AJ49" s="11"/>
      <c r="AK49" s="11"/>
      <c r="AL49" s="11"/>
      <c r="AM49" s="11"/>
      <c r="AN49" s="11"/>
      <c r="AO49" s="11"/>
      <c r="AP49" s="11"/>
      <c r="AQ49" s="11"/>
      <c r="AR49" s="11"/>
      <c r="AS49" s="11"/>
    </row>
    <row r="50" spans="1:45" s="36" customFormat="1" ht="24" customHeight="1">
      <c r="A50" s="8"/>
      <c r="B50" s="69" t="s">
        <v>37</v>
      </c>
      <c r="C50" s="63"/>
      <c r="D50" s="60"/>
      <c r="E50" s="84"/>
      <c r="F50" s="97"/>
      <c r="G50" s="169"/>
      <c r="H50" s="97"/>
      <c r="I50" s="169"/>
      <c r="J50" s="97"/>
      <c r="K50" s="169"/>
      <c r="L50" s="256"/>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11"/>
      <c r="AN50" s="11"/>
      <c r="AO50" s="11"/>
      <c r="AP50" s="11"/>
      <c r="AQ50" s="11"/>
      <c r="AR50" s="11"/>
      <c r="AS50" s="11"/>
    </row>
    <row r="51" spans="1:45" s="36" customFormat="1" ht="55.2">
      <c r="A51" s="8" t="s">
        <v>83</v>
      </c>
      <c r="B51" s="70" t="s">
        <v>38</v>
      </c>
      <c r="C51" s="71" t="s">
        <v>31</v>
      </c>
      <c r="D51" s="234">
        <v>1</v>
      </c>
      <c r="E51" s="85"/>
      <c r="F51" s="100"/>
      <c r="G51" s="170"/>
      <c r="H51" s="100"/>
      <c r="I51" s="170"/>
      <c r="J51" s="100"/>
      <c r="K51" s="170"/>
      <c r="L51" s="256"/>
      <c r="M51" s="11"/>
      <c r="N51" s="11"/>
      <c r="O51" s="11"/>
      <c r="P51" s="11"/>
      <c r="Q51" s="11"/>
      <c r="R51" s="11"/>
      <c r="S51" s="11"/>
      <c r="T51" s="11"/>
      <c r="U51" s="11"/>
      <c r="V51" s="11"/>
      <c r="W51" s="11"/>
      <c r="X51" s="11"/>
      <c r="Y51" s="11"/>
      <c r="Z51" s="11"/>
      <c r="AA51" s="11"/>
      <c r="AB51" s="11"/>
      <c r="AC51" s="11"/>
      <c r="AD51" s="11"/>
      <c r="AE51" s="11"/>
      <c r="AF51" s="11"/>
      <c r="AG51" s="11"/>
      <c r="AH51" s="11"/>
      <c r="AI51" s="11"/>
      <c r="AJ51" s="11"/>
      <c r="AK51" s="11"/>
      <c r="AL51" s="11"/>
      <c r="AM51" s="11"/>
      <c r="AN51" s="11"/>
      <c r="AO51" s="11"/>
      <c r="AP51" s="11"/>
      <c r="AQ51" s="11"/>
      <c r="AR51" s="11"/>
      <c r="AS51" s="11"/>
    </row>
    <row r="52" spans="1:45" s="36" customFormat="1">
      <c r="A52" s="35"/>
      <c r="B52" s="102"/>
      <c r="C52" s="64"/>
      <c r="D52" s="61"/>
      <c r="E52" s="82"/>
      <c r="F52" s="103"/>
      <c r="G52" s="167"/>
      <c r="H52" s="103"/>
      <c r="I52" s="167"/>
      <c r="J52" s="103"/>
      <c r="K52" s="167"/>
      <c r="L52" s="256"/>
      <c r="M52" s="11"/>
      <c r="N52" s="11"/>
      <c r="O52" s="11"/>
      <c r="P52" s="11"/>
      <c r="Q52" s="11"/>
      <c r="R52" s="11"/>
      <c r="S52" s="11"/>
      <c r="T52" s="11"/>
      <c r="U52" s="11"/>
      <c r="V52" s="11"/>
      <c r="W52" s="11"/>
      <c r="X52" s="11"/>
      <c r="Y52" s="11"/>
      <c r="Z52" s="11"/>
      <c r="AA52" s="11"/>
      <c r="AB52" s="11"/>
      <c r="AC52" s="11"/>
      <c r="AD52" s="11"/>
      <c r="AE52" s="11"/>
      <c r="AF52" s="11"/>
      <c r="AG52" s="11"/>
      <c r="AH52" s="11"/>
      <c r="AI52" s="11"/>
      <c r="AJ52" s="11"/>
      <c r="AK52" s="11"/>
      <c r="AL52" s="11"/>
      <c r="AM52" s="11"/>
      <c r="AN52" s="11"/>
      <c r="AO52" s="11"/>
      <c r="AP52" s="11"/>
      <c r="AQ52" s="11"/>
      <c r="AR52" s="11"/>
      <c r="AS52" s="11"/>
    </row>
    <row r="53" spans="1:45" s="36" customFormat="1" ht="24" customHeight="1">
      <c r="A53" s="19"/>
      <c r="B53" s="20" t="s">
        <v>77</v>
      </c>
      <c r="C53" s="21"/>
      <c r="D53" s="22"/>
      <c r="E53" s="81"/>
      <c r="F53" s="95">
        <f>SUM(F44:F52)</f>
        <v>0</v>
      </c>
      <c r="G53" s="171"/>
      <c r="H53" s="95">
        <f>SUM(H44:H52)</f>
        <v>0</v>
      </c>
      <c r="I53" s="171"/>
      <c r="J53" s="95">
        <f>SUM(J44:J52)</f>
        <v>0</v>
      </c>
      <c r="K53" s="171"/>
      <c r="L53" s="256"/>
      <c r="M53" s="231"/>
      <c r="N53" s="11"/>
      <c r="O53" s="11"/>
      <c r="P53" s="11"/>
      <c r="Q53" s="11"/>
      <c r="R53" s="11"/>
      <c r="S53" s="11"/>
      <c r="T53" s="11"/>
      <c r="U53" s="11"/>
      <c r="V53" s="11"/>
      <c r="W53" s="11"/>
      <c r="X53" s="11"/>
      <c r="Y53" s="11"/>
      <c r="Z53" s="11"/>
      <c r="AA53" s="11"/>
      <c r="AB53" s="11"/>
      <c r="AC53" s="11"/>
      <c r="AD53" s="11"/>
      <c r="AE53" s="11"/>
      <c r="AF53" s="11"/>
      <c r="AG53" s="11"/>
      <c r="AH53" s="11"/>
      <c r="AI53" s="11"/>
      <c r="AJ53" s="11"/>
      <c r="AK53" s="11"/>
      <c r="AL53" s="11"/>
      <c r="AM53" s="11"/>
      <c r="AN53" s="11"/>
      <c r="AO53" s="11"/>
      <c r="AP53" s="11"/>
      <c r="AQ53" s="11"/>
      <c r="AR53" s="11"/>
      <c r="AS53" s="11"/>
    </row>
    <row r="54" spans="1:45" s="36" customFormat="1" ht="24" customHeight="1">
      <c r="A54" s="146"/>
      <c r="B54" s="147" t="s">
        <v>84</v>
      </c>
      <c r="C54" s="144"/>
      <c r="D54" s="145"/>
      <c r="E54" s="81"/>
      <c r="F54" s="95">
        <f>SUM(F53+F43)</f>
        <v>0</v>
      </c>
      <c r="G54" s="172"/>
      <c r="H54" s="95" t="e">
        <f>H43+#REF!+#REF!+#REF!+#REF!+H53</f>
        <v>#REF!</v>
      </c>
      <c r="I54" s="172"/>
      <c r="J54" s="95" t="e">
        <f>J43+#REF!+#REF!+#REF!+#REF!+J53</f>
        <v>#REF!</v>
      </c>
      <c r="K54" s="172"/>
      <c r="L54" s="256"/>
      <c r="M54" s="231"/>
      <c r="N54" s="11"/>
      <c r="O54" s="11"/>
      <c r="P54" s="11"/>
      <c r="Q54" s="11"/>
      <c r="R54" s="11"/>
      <c r="S54" s="11"/>
      <c r="T54" s="11"/>
      <c r="U54" s="11"/>
      <c r="V54" s="11"/>
      <c r="W54" s="11"/>
      <c r="X54" s="11"/>
      <c r="Y54" s="11"/>
      <c r="Z54" s="11"/>
      <c r="AA54" s="11"/>
      <c r="AB54" s="11"/>
      <c r="AC54" s="11"/>
      <c r="AD54" s="11"/>
      <c r="AE54" s="11"/>
      <c r="AF54" s="11"/>
      <c r="AG54" s="11"/>
      <c r="AH54" s="11"/>
      <c r="AI54" s="11"/>
      <c r="AJ54" s="11"/>
      <c r="AK54" s="11"/>
      <c r="AL54" s="11"/>
      <c r="AM54" s="11"/>
      <c r="AN54" s="11"/>
      <c r="AO54" s="11"/>
      <c r="AP54" s="11"/>
      <c r="AQ54" s="11"/>
      <c r="AR54" s="11"/>
      <c r="AS54" s="11"/>
    </row>
    <row r="55" spans="1:45">
      <c r="A55" s="28"/>
      <c r="B55" s="11"/>
      <c r="C55" s="11"/>
      <c r="D55" s="235"/>
      <c r="E55" s="87"/>
      <c r="F55" s="34"/>
      <c r="G55" s="173"/>
      <c r="H55" s="34"/>
    </row>
    <row r="56" spans="1:45">
      <c r="A56" s="28"/>
      <c r="B56" s="11"/>
      <c r="C56" s="11"/>
      <c r="D56" s="235"/>
      <c r="E56" s="31"/>
      <c r="F56" s="34"/>
      <c r="G56" s="173"/>
      <c r="H56" s="34"/>
    </row>
    <row r="57" spans="1:45">
      <c r="A57" s="28"/>
      <c r="B57" s="11"/>
      <c r="C57" s="11"/>
      <c r="D57" s="235"/>
      <c r="E57" s="31"/>
      <c r="F57" s="34"/>
      <c r="G57" s="173"/>
      <c r="H57" s="34"/>
    </row>
    <row r="58" spans="1:45">
      <c r="A58" s="28"/>
      <c r="B58" s="11"/>
      <c r="C58" s="11"/>
      <c r="D58" s="235"/>
      <c r="E58" s="31"/>
      <c r="F58" s="34"/>
      <c r="G58" s="173"/>
      <c r="H58" s="34"/>
    </row>
    <row r="59" spans="1:45">
      <c r="A59" s="28"/>
      <c r="B59" s="11"/>
      <c r="C59" s="11"/>
      <c r="D59" s="235"/>
      <c r="E59" s="31"/>
      <c r="F59" s="34"/>
      <c r="G59" s="173"/>
      <c r="H59" s="34"/>
    </row>
    <row r="60" spans="1:45">
      <c r="A60" s="28"/>
      <c r="B60" s="11"/>
      <c r="C60" s="11"/>
      <c r="D60" s="235"/>
      <c r="E60" s="31"/>
      <c r="F60" s="34"/>
      <c r="G60" s="173"/>
      <c r="H60" s="34"/>
    </row>
    <row r="61" spans="1:45">
      <c r="A61" s="28"/>
      <c r="B61" s="11"/>
      <c r="C61" s="11"/>
      <c r="D61" s="235"/>
      <c r="E61" s="31"/>
      <c r="F61" s="34"/>
      <c r="G61" s="173"/>
      <c r="H61" s="34"/>
    </row>
    <row r="62" spans="1:45">
      <c r="A62" s="28"/>
      <c r="B62" s="11"/>
      <c r="C62" s="11"/>
      <c r="D62" s="235"/>
      <c r="E62" s="31"/>
      <c r="F62" s="34"/>
      <c r="G62" s="173"/>
      <c r="H62" s="34"/>
    </row>
    <row r="63" spans="1:45">
      <c r="A63" s="28"/>
      <c r="B63" s="11"/>
      <c r="C63" s="11"/>
      <c r="D63" s="235"/>
      <c r="E63" s="31"/>
      <c r="F63" s="34"/>
      <c r="G63" s="173"/>
      <c r="H63" s="34"/>
    </row>
    <row r="64" spans="1:45">
      <c r="A64" s="28"/>
      <c r="B64" s="11"/>
      <c r="C64" s="11"/>
      <c r="D64" s="235"/>
      <c r="E64" s="31"/>
      <c r="F64" s="34"/>
      <c r="G64" s="173"/>
      <c r="H64" s="34"/>
    </row>
    <row r="65" spans="1:8">
      <c r="A65" s="28"/>
      <c r="B65" s="11"/>
      <c r="C65" s="11"/>
      <c r="D65" s="235"/>
      <c r="E65" s="31"/>
      <c r="F65" s="34"/>
      <c r="G65" s="173"/>
      <c r="H65" s="34"/>
    </row>
    <row r="66" spans="1:8">
      <c r="A66" s="28"/>
      <c r="B66" s="11"/>
      <c r="C66" s="11"/>
      <c r="D66" s="235"/>
      <c r="E66" s="31"/>
      <c r="F66" s="34"/>
      <c r="G66" s="173"/>
      <c r="H66" s="34"/>
    </row>
    <row r="67" spans="1:8">
      <c r="A67" s="28"/>
      <c r="B67" s="11"/>
      <c r="C67" s="11"/>
      <c r="D67" s="235"/>
      <c r="E67" s="31"/>
      <c r="F67" s="34"/>
      <c r="G67" s="173"/>
      <c r="H67" s="34"/>
    </row>
  </sheetData>
  <mergeCells count="3">
    <mergeCell ref="L1:L1048576"/>
    <mergeCell ref="I2:J2"/>
    <mergeCell ref="G2:H2"/>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26"/>
  <sheetViews>
    <sheetView zoomScale="78" zoomScaleNormal="78" workbookViewId="0">
      <selection activeCell="H13" sqref="H13"/>
    </sheetView>
  </sheetViews>
  <sheetFormatPr defaultColWidth="6.21875" defaultRowHeight="13.2"/>
  <cols>
    <col min="1" max="1" width="17" style="254" bestFit="1" customWidth="1"/>
    <col min="2" max="2" width="55.5546875" style="184" bestFit="1" customWidth="1"/>
    <col min="3" max="3" width="12.77734375" style="184" hidden="1" customWidth="1"/>
    <col min="4" max="4" width="2" style="184" hidden="1" customWidth="1"/>
    <col min="5" max="5" width="19.21875" style="184" bestFit="1" customWidth="1"/>
    <col min="6" max="6" width="0.21875" style="184" customWidth="1"/>
    <col min="7" max="7" width="6.21875" style="184"/>
    <col min="8" max="8" width="16" style="184" customWidth="1"/>
    <col min="9" max="16384" width="6.21875" style="184"/>
  </cols>
  <sheetData>
    <row r="1" spans="1:6" s="175" customFormat="1" ht="25.5" customHeight="1">
      <c r="A1" s="259" t="s">
        <v>109</v>
      </c>
      <c r="B1" s="259" t="s">
        <v>90</v>
      </c>
    </row>
    <row r="2" spans="1:6" s="175" customFormat="1" ht="13.5" customHeight="1">
      <c r="A2" s="236" t="s">
        <v>91</v>
      </c>
      <c r="B2" s="176"/>
    </row>
    <row r="3" spans="1:6" s="175" customFormat="1">
      <c r="A3" s="236" t="s">
        <v>92</v>
      </c>
      <c r="B3" s="177"/>
    </row>
    <row r="4" spans="1:6" s="178" customFormat="1">
      <c r="A4" s="260">
        <f ca="1">TODAY()</f>
        <v>44532</v>
      </c>
      <c r="B4" s="261"/>
    </row>
    <row r="5" spans="1:6" s="178" customFormat="1" ht="13.8" thickBot="1">
      <c r="A5" s="237"/>
      <c r="B5" s="179"/>
      <c r="C5" s="180"/>
      <c r="D5" s="180"/>
      <c r="E5" s="180"/>
      <c r="F5" s="180"/>
    </row>
    <row r="6" spans="1:6" s="178" customFormat="1" ht="9.75" customHeight="1">
      <c r="A6" s="238"/>
      <c r="B6" s="181"/>
    </row>
    <row r="7" spans="1:6" ht="15.6">
      <c r="A7" s="239" t="s">
        <v>93</v>
      </c>
      <c r="B7" s="182"/>
      <c r="C7" s="186" t="s">
        <v>94</v>
      </c>
      <c r="E7" s="226" t="s">
        <v>108</v>
      </c>
      <c r="F7" s="226"/>
    </row>
    <row r="8" spans="1:6">
      <c r="A8" s="240"/>
      <c r="B8" s="182"/>
      <c r="C8" s="187"/>
      <c r="D8" s="187"/>
      <c r="E8" s="227"/>
      <c r="F8" s="227"/>
    </row>
    <row r="9" spans="1:6">
      <c r="A9" s="241"/>
      <c r="B9" s="183"/>
      <c r="C9" s="190"/>
      <c r="D9" s="191"/>
      <c r="E9" s="228"/>
      <c r="F9" s="229"/>
    </row>
    <row r="10" spans="1:6" ht="10.5" customHeight="1">
      <c r="A10" s="242"/>
      <c r="B10" s="218"/>
      <c r="C10" s="218"/>
      <c r="D10" s="219"/>
      <c r="E10" s="218"/>
      <c r="F10" s="219"/>
    </row>
    <row r="11" spans="1:6">
      <c r="A11" s="243" t="s">
        <v>95</v>
      </c>
      <c r="B11" s="220" t="s">
        <v>5</v>
      </c>
      <c r="C11" s="221" t="e">
        <f>SUM(#REF!)</f>
        <v>#REF!</v>
      </c>
      <c r="D11" s="222"/>
      <c r="E11" s="223">
        <f>SUM(BOQ!F43)</f>
        <v>0</v>
      </c>
      <c r="F11" s="223">
        <f>'[8]BoQ Month 01'!H52</f>
        <v>332964.39400000003</v>
      </c>
    </row>
    <row r="12" spans="1:6">
      <c r="A12" s="244"/>
      <c r="B12" s="218"/>
      <c r="C12" s="224"/>
      <c r="D12" s="225"/>
      <c r="E12" s="224"/>
      <c r="F12" s="225"/>
    </row>
    <row r="13" spans="1:6">
      <c r="A13" s="243" t="s">
        <v>96</v>
      </c>
      <c r="B13" s="220" t="s">
        <v>106</v>
      </c>
      <c r="C13" s="221"/>
      <c r="D13" s="222"/>
      <c r="E13" s="223">
        <f>SUM(BOQ!F53)</f>
        <v>0</v>
      </c>
      <c r="F13" s="222"/>
    </row>
    <row r="14" spans="1:6">
      <c r="A14" s="243"/>
      <c r="B14" s="220"/>
      <c r="C14" s="221"/>
      <c r="D14" s="222"/>
      <c r="E14" s="223"/>
      <c r="F14" s="222"/>
    </row>
    <row r="15" spans="1:6" ht="15" hidden="1" customHeight="1">
      <c r="A15" s="245" t="s">
        <v>97</v>
      </c>
      <c r="B15" s="262"/>
      <c r="C15" s="192" t="e">
        <f>SUM(#REF!)</f>
        <v>#REF!</v>
      </c>
      <c r="D15" s="191"/>
      <c r="E15" s="193" t="e">
        <f>#REF!</f>
        <v>#REF!</v>
      </c>
      <c r="F15" s="191"/>
    </row>
    <row r="16" spans="1:6">
      <c r="A16" s="246"/>
      <c r="B16" s="263"/>
      <c r="C16" s="194"/>
      <c r="D16" s="195"/>
      <c r="E16" s="194"/>
      <c r="F16" s="195"/>
    </row>
    <row r="17" spans="1:6" s="183" customFormat="1" ht="20.100000000000001" customHeight="1">
      <c r="A17" s="247"/>
      <c r="B17" s="183" t="s">
        <v>98</v>
      </c>
      <c r="C17" s="196" t="e">
        <f>C15+#REF!+#REF!+#REF!+#REF!+#REF!+C11+C9</f>
        <v>#REF!</v>
      </c>
      <c r="D17" s="197"/>
      <c r="E17" s="198">
        <f>SUM(E11+E13)</f>
        <v>0</v>
      </c>
      <c r="F17" s="198">
        <f>'[8]BoQ Month 02'!H179</f>
        <v>0</v>
      </c>
    </row>
    <row r="18" spans="1:6" ht="20.100000000000001" customHeight="1">
      <c r="A18" s="248"/>
      <c r="B18" s="189" t="s">
        <v>99</v>
      </c>
      <c r="C18" s="199" t="e">
        <f>ROUND(C17*#REF!,#REF!)</f>
        <v>#REF!</v>
      </c>
      <c r="D18" s="200"/>
      <c r="E18" s="201">
        <v>0</v>
      </c>
      <c r="F18" s="202"/>
    </row>
    <row r="19" spans="1:6" ht="20.100000000000001" customHeight="1">
      <c r="A19" s="249"/>
      <c r="B19" s="183" t="s">
        <v>100</v>
      </c>
      <c r="C19" s="190" t="e">
        <f>SUM(C17:C18)</f>
        <v>#REF!</v>
      </c>
      <c r="E19" s="204">
        <f>SUM(E17:E18)</f>
        <v>0</v>
      </c>
      <c r="F19" s="188"/>
    </row>
    <row r="20" spans="1:6">
      <c r="A20" s="250"/>
      <c r="E20" s="188"/>
      <c r="F20" s="188"/>
    </row>
    <row r="21" spans="1:6">
      <c r="A21" s="248"/>
      <c r="B21" s="189" t="s">
        <v>101</v>
      </c>
      <c r="C21" s="203" t="e">
        <f>C19*0.14</f>
        <v>#REF!</v>
      </c>
      <c r="E21" s="205">
        <f>E19*0.15</f>
        <v>0</v>
      </c>
      <c r="F21" s="188"/>
    </row>
    <row r="22" spans="1:6" ht="7.5" customHeight="1">
      <c r="A22" s="249"/>
      <c r="C22" s="206"/>
      <c r="E22" s="206"/>
    </row>
    <row r="23" spans="1:6" ht="5.0999999999999996" customHeight="1">
      <c r="A23" s="251"/>
      <c r="B23" s="207"/>
      <c r="C23" s="208"/>
      <c r="D23" s="207"/>
      <c r="E23" s="208"/>
      <c r="F23" s="207"/>
    </row>
    <row r="24" spans="1:6" ht="15.6">
      <c r="A24" s="252"/>
      <c r="B24" s="209" t="s">
        <v>102</v>
      </c>
      <c r="C24" s="210" t="e">
        <f>SUM(C19:C22)</f>
        <v>#REF!</v>
      </c>
      <c r="D24" s="185"/>
      <c r="E24" s="211">
        <f>SUM(E19:E22)</f>
        <v>0</v>
      </c>
      <c r="F24" s="212"/>
    </row>
    <row r="25" spans="1:6" ht="5.0999999999999996" customHeight="1">
      <c r="A25" s="253"/>
      <c r="B25" s="195"/>
      <c r="C25" s="199"/>
      <c r="D25" s="195"/>
      <c r="E25" s="199"/>
      <c r="F25" s="195"/>
    </row>
    <row r="26" spans="1:6" ht="4.5" customHeight="1">
      <c r="A26" s="249"/>
      <c r="B26" s="185"/>
      <c r="C26" s="203"/>
      <c r="D26" s="185"/>
      <c r="E26" s="203"/>
      <c r="F26" s="185"/>
    </row>
    <row r="28" spans="1:6" ht="17.399999999999999">
      <c r="C28" s="213"/>
      <c r="D28" s="213"/>
      <c r="E28" s="214"/>
    </row>
    <row r="30" spans="1:6">
      <c r="A30" s="255"/>
    </row>
    <row r="31" spans="1:6">
      <c r="A31" s="255"/>
    </row>
    <row r="32" spans="1:6">
      <c r="A32" s="255"/>
    </row>
    <row r="33" spans="1:1">
      <c r="A33" s="255"/>
    </row>
    <row r="34" spans="1:1">
      <c r="A34" s="255"/>
    </row>
    <row r="35" spans="1:1">
      <c r="A35" s="255"/>
    </row>
    <row r="36" spans="1:1">
      <c r="A36" s="255"/>
    </row>
    <row r="37" spans="1:1">
      <c r="A37" s="255"/>
    </row>
    <row r="38" spans="1:1">
      <c r="A38" s="255"/>
    </row>
    <row r="39" spans="1:1">
      <c r="A39" s="255"/>
    </row>
    <row r="40" spans="1:1">
      <c r="A40" s="255"/>
    </row>
    <row r="41" spans="1:1">
      <c r="A41" s="255"/>
    </row>
    <row r="42" spans="1:1">
      <c r="A42" s="255"/>
    </row>
    <row r="43" spans="1:1">
      <c r="A43" s="255"/>
    </row>
    <row r="44" spans="1:1">
      <c r="A44" s="255"/>
    </row>
    <row r="45" spans="1:1">
      <c r="A45" s="255"/>
    </row>
    <row r="46" spans="1:1">
      <c r="A46" s="255"/>
    </row>
    <row r="47" spans="1:1">
      <c r="A47" s="255"/>
    </row>
    <row r="48" spans="1:1">
      <c r="A48" s="255"/>
    </row>
    <row r="49" spans="1:1">
      <c r="A49" s="255"/>
    </row>
    <row r="50" spans="1:1">
      <c r="A50" s="255"/>
    </row>
    <row r="51" spans="1:1">
      <c r="A51" s="255"/>
    </row>
    <row r="52" spans="1:1">
      <c r="A52" s="255"/>
    </row>
    <row r="53" spans="1:1">
      <c r="A53" s="255"/>
    </row>
    <row r="54" spans="1:1">
      <c r="A54" s="255"/>
    </row>
    <row r="55" spans="1:1">
      <c r="A55" s="255"/>
    </row>
    <row r="56" spans="1:1">
      <c r="A56" s="255"/>
    </row>
    <row r="57" spans="1:1">
      <c r="A57" s="255"/>
    </row>
    <row r="58" spans="1:1">
      <c r="A58" s="255"/>
    </row>
    <row r="59" spans="1:1">
      <c r="A59" s="255"/>
    </row>
    <row r="60" spans="1:1">
      <c r="A60" s="255"/>
    </row>
    <row r="61" spans="1:1">
      <c r="A61" s="255"/>
    </row>
    <row r="62" spans="1:1">
      <c r="A62" s="255"/>
    </row>
    <row r="63" spans="1:1">
      <c r="A63" s="255"/>
    </row>
    <row r="64" spans="1:1">
      <c r="A64" s="255"/>
    </row>
    <row r="65" spans="1:1">
      <c r="A65" s="255"/>
    </row>
    <row r="66" spans="1:1">
      <c r="A66" s="255"/>
    </row>
    <row r="67" spans="1:1">
      <c r="A67" s="255"/>
    </row>
    <row r="68" spans="1:1">
      <c r="A68" s="255"/>
    </row>
    <row r="69" spans="1:1">
      <c r="A69" s="255"/>
    </row>
    <row r="70" spans="1:1">
      <c r="A70" s="255"/>
    </row>
    <row r="71" spans="1:1">
      <c r="A71" s="255"/>
    </row>
    <row r="72" spans="1:1">
      <c r="A72" s="255"/>
    </row>
    <row r="73" spans="1:1">
      <c r="A73" s="255"/>
    </row>
    <row r="74" spans="1:1">
      <c r="A74" s="255"/>
    </row>
    <row r="75" spans="1:1">
      <c r="A75" s="255"/>
    </row>
    <row r="76" spans="1:1">
      <c r="A76" s="255"/>
    </row>
    <row r="77" spans="1:1">
      <c r="A77" s="255"/>
    </row>
    <row r="78" spans="1:1">
      <c r="A78" s="255"/>
    </row>
    <row r="79" spans="1:1">
      <c r="A79" s="255"/>
    </row>
    <row r="80" spans="1:1">
      <c r="A80" s="255"/>
    </row>
    <row r="81" spans="1:1">
      <c r="A81" s="255"/>
    </row>
    <row r="82" spans="1:1">
      <c r="A82" s="255"/>
    </row>
    <row r="83" spans="1:1">
      <c r="A83" s="255"/>
    </row>
    <row r="84" spans="1:1">
      <c r="A84" s="255"/>
    </row>
    <row r="85" spans="1:1">
      <c r="A85" s="255"/>
    </row>
    <row r="86" spans="1:1">
      <c r="A86" s="255"/>
    </row>
    <row r="87" spans="1:1">
      <c r="A87" s="255"/>
    </row>
    <row r="88" spans="1:1">
      <c r="A88" s="255"/>
    </row>
    <row r="89" spans="1:1">
      <c r="A89" s="255"/>
    </row>
    <row r="90" spans="1:1">
      <c r="A90" s="255"/>
    </row>
    <row r="91" spans="1:1">
      <c r="A91" s="255"/>
    </row>
    <row r="92" spans="1:1">
      <c r="A92" s="255"/>
    </row>
    <row r="93" spans="1:1">
      <c r="A93" s="255"/>
    </row>
    <row r="94" spans="1:1">
      <c r="A94" s="255"/>
    </row>
    <row r="95" spans="1:1">
      <c r="A95" s="255"/>
    </row>
    <row r="96" spans="1:1">
      <c r="A96" s="255"/>
    </row>
    <row r="97" spans="1:1">
      <c r="A97" s="255"/>
    </row>
    <row r="98" spans="1:1">
      <c r="A98" s="255"/>
    </row>
    <row r="99" spans="1:1">
      <c r="A99" s="255"/>
    </row>
    <row r="100" spans="1:1">
      <c r="A100" s="255"/>
    </row>
    <row r="101" spans="1:1">
      <c r="A101" s="255"/>
    </row>
    <row r="102" spans="1:1">
      <c r="A102" s="255"/>
    </row>
    <row r="103" spans="1:1">
      <c r="A103" s="255"/>
    </row>
    <row r="104" spans="1:1">
      <c r="A104" s="255"/>
    </row>
    <row r="105" spans="1:1">
      <c r="A105" s="255"/>
    </row>
    <row r="106" spans="1:1">
      <c r="A106" s="255"/>
    </row>
    <row r="107" spans="1:1">
      <c r="A107" s="255"/>
    </row>
    <row r="108" spans="1:1">
      <c r="A108" s="255"/>
    </row>
    <row r="109" spans="1:1">
      <c r="A109" s="255"/>
    </row>
    <row r="110" spans="1:1">
      <c r="A110" s="255"/>
    </row>
    <row r="111" spans="1:1">
      <c r="A111" s="255"/>
    </row>
    <row r="112" spans="1:1">
      <c r="A112" s="255"/>
    </row>
    <row r="113" spans="1:1">
      <c r="A113" s="255"/>
    </row>
    <row r="114" spans="1:1">
      <c r="A114" s="255"/>
    </row>
    <row r="115" spans="1:1">
      <c r="A115" s="255"/>
    </row>
    <row r="116" spans="1:1">
      <c r="A116" s="255"/>
    </row>
    <row r="117" spans="1:1">
      <c r="A117" s="255"/>
    </row>
    <row r="118" spans="1:1">
      <c r="A118" s="255"/>
    </row>
    <row r="119" spans="1:1">
      <c r="A119" s="255"/>
    </row>
    <row r="120" spans="1:1">
      <c r="A120" s="255"/>
    </row>
    <row r="121" spans="1:1">
      <c r="A121" s="255"/>
    </row>
    <row r="122" spans="1:1">
      <c r="A122" s="255"/>
    </row>
    <row r="123" spans="1:1">
      <c r="A123" s="255"/>
    </row>
    <row r="124" spans="1:1">
      <c r="A124" s="255"/>
    </row>
    <row r="125" spans="1:1">
      <c r="A125" s="255"/>
    </row>
    <row r="126" spans="1:1">
      <c r="A126" s="255"/>
    </row>
  </sheetData>
  <mergeCells count="3">
    <mergeCell ref="A1:B1"/>
    <mergeCell ref="A4:B4"/>
    <mergeCell ref="B15:B16"/>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BOQ</vt:lpstr>
      <vt:lpstr>Summary</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Shu-aib Martin</dc:creator>
  <cp:lastModifiedBy>Nozipho Sibanyoni</cp:lastModifiedBy>
  <cp:lastPrinted>2019-02-12T11:05:08Z</cp:lastPrinted>
  <dcterms:created xsi:type="dcterms:W3CDTF">2012-04-20T09:17:14Z</dcterms:created>
  <dcterms:modified xsi:type="dcterms:W3CDTF">2021-12-02T12:34:02Z</dcterms:modified>
</cp:coreProperties>
</file>