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biyaIN\Desktop\Majuba\Contract For Majuba\Mill Maintenance\Issue to the Market\Commercial\"/>
    </mc:Choice>
  </mc:AlternateContent>
  <xr:revisionPtr revIDLastSave="0" documentId="13_ncr:1_{58C8298E-B747-44CF-94DE-6D0D4147A2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ce List" sheetId="1" r:id="rId1"/>
    <sheet name="Proposed CPA Formula" sheetId="4" r:id="rId2"/>
    <sheet name="outage dat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4" i="4" l="1"/>
  <c r="L165" i="1"/>
  <c r="J51" i="1" l="1"/>
  <c r="J83" i="1" l="1"/>
  <c r="L83" i="1" s="1"/>
  <c r="F133" i="1" l="1"/>
  <c r="F92" i="1"/>
  <c r="F135" i="1"/>
  <c r="F94" i="1"/>
  <c r="F93" i="1"/>
  <c r="F134" i="1"/>
  <c r="F95" i="1"/>
  <c r="F136" i="1"/>
  <c r="J64" i="1"/>
  <c r="J63" i="1"/>
  <c r="J62" i="1"/>
  <c r="J61" i="1"/>
  <c r="J59" i="1"/>
  <c r="J58" i="1"/>
  <c r="J57" i="1"/>
  <c r="J56" i="1"/>
  <c r="J55" i="1"/>
  <c r="J54" i="1"/>
  <c r="J50" i="1"/>
  <c r="F176" i="1" l="1"/>
  <c r="F177" i="1"/>
  <c r="F175" i="1"/>
  <c r="F174" i="1"/>
  <c r="B30" i="1"/>
  <c r="B25" i="1"/>
  <c r="B19" i="1"/>
  <c r="J169" i="1"/>
  <c r="L169" i="1" s="1"/>
  <c r="J168" i="1"/>
  <c r="L168" i="1" s="1"/>
  <c r="J167" i="1"/>
  <c r="L167" i="1" s="1"/>
  <c r="J166" i="1"/>
  <c r="L166" i="1" s="1"/>
  <c r="J164" i="1"/>
  <c r="L164" i="1" s="1"/>
  <c r="J163" i="1"/>
  <c r="L163" i="1" s="1"/>
  <c r="J162" i="1"/>
  <c r="L162" i="1" s="1"/>
  <c r="J129" i="1"/>
  <c r="L129" i="1" s="1"/>
  <c r="J128" i="1"/>
  <c r="L128" i="1" s="1"/>
  <c r="J127" i="1"/>
  <c r="L127" i="1" s="1"/>
  <c r="J126" i="1"/>
  <c r="L126" i="1" s="1"/>
  <c r="J124" i="1"/>
  <c r="L124" i="1" s="1"/>
  <c r="J123" i="1"/>
  <c r="L123" i="1" s="1"/>
  <c r="J122" i="1"/>
  <c r="L122" i="1" s="1"/>
  <c r="J121" i="1"/>
  <c r="L121" i="1" s="1"/>
  <c r="J120" i="1"/>
  <c r="L120" i="1" s="1"/>
  <c r="J76" i="1"/>
  <c r="L76" i="1" s="1"/>
  <c r="J88" i="1"/>
  <c r="J87" i="1"/>
  <c r="J86" i="1"/>
  <c r="J85" i="1"/>
  <c r="J82" i="1"/>
  <c r="L82" i="1" s="1"/>
  <c r="J81" i="1"/>
  <c r="L81" i="1" s="1"/>
  <c r="J80" i="1"/>
  <c r="L80" i="1" s="1"/>
  <c r="J79" i="1"/>
  <c r="L79" i="1" s="1"/>
  <c r="J78" i="1"/>
  <c r="L78" i="1" s="1"/>
  <c r="L59" i="1"/>
  <c r="H45" i="1" l="1"/>
  <c r="I17" i="1"/>
  <c r="J17" i="1" s="1"/>
  <c r="L17" i="1" s="1"/>
  <c r="H39" i="1" l="1"/>
  <c r="H38" i="1"/>
  <c r="H34" i="1"/>
  <c r="H33" i="1"/>
  <c r="H27" i="1" l="1"/>
  <c r="H23" i="1"/>
  <c r="H22" i="1"/>
  <c r="I13" i="1"/>
  <c r="H204" i="1" l="1"/>
  <c r="H203" i="1"/>
  <c r="H202" i="1"/>
  <c r="H201" i="1"/>
  <c r="H200" i="1"/>
  <c r="H199" i="1"/>
  <c r="H198" i="1"/>
  <c r="H197" i="1"/>
  <c r="H189" i="1"/>
  <c r="I189" i="1" s="1"/>
  <c r="H188" i="1"/>
  <c r="I188" i="1" s="1"/>
  <c r="H187" i="1"/>
  <c r="I187" i="1" s="1"/>
  <c r="H186" i="1"/>
  <c r="I186" i="1" s="1"/>
  <c r="H183" i="1"/>
  <c r="I183" i="1" s="1"/>
  <c r="H182" i="1"/>
  <c r="I182" i="1" s="1"/>
  <c r="H181" i="1"/>
  <c r="I181" i="1" s="1"/>
  <c r="H180" i="1"/>
  <c r="I180" i="1" s="1"/>
  <c r="H177" i="1"/>
  <c r="I177" i="1" s="1"/>
  <c r="H176" i="1"/>
  <c r="I176" i="1" s="1"/>
  <c r="H175" i="1"/>
  <c r="I175" i="1" s="1"/>
  <c r="H174" i="1"/>
  <c r="I174" i="1" s="1"/>
  <c r="B160" i="1"/>
  <c r="B158" i="1"/>
  <c r="J158" i="1" s="1"/>
  <c r="L158" i="1" s="1"/>
  <c r="J157" i="1"/>
  <c r="H154" i="1"/>
  <c r="I154" i="1" s="1"/>
  <c r="J154" i="1" s="1"/>
  <c r="L154" i="1" s="1"/>
  <c r="H153" i="1"/>
  <c r="I153" i="1" s="1"/>
  <c r="J153" i="1" s="1"/>
  <c r="L153" i="1" s="1"/>
  <c r="H152" i="1"/>
  <c r="I152" i="1" s="1"/>
  <c r="J152" i="1" s="1"/>
  <c r="L152" i="1" s="1"/>
  <c r="H151" i="1"/>
  <c r="I151" i="1" s="1"/>
  <c r="J151" i="1" s="1"/>
  <c r="L151" i="1" s="1"/>
  <c r="H148" i="1"/>
  <c r="I148" i="1" s="1"/>
  <c r="H147" i="1"/>
  <c r="I147" i="1" s="1"/>
  <c r="H146" i="1"/>
  <c r="I146" i="1" s="1"/>
  <c r="H145" i="1"/>
  <c r="I145" i="1" s="1"/>
  <c r="H142" i="1"/>
  <c r="I142" i="1" s="1"/>
  <c r="H141" i="1"/>
  <c r="I141" i="1" s="1"/>
  <c r="H140" i="1"/>
  <c r="I140" i="1" s="1"/>
  <c r="H139" i="1"/>
  <c r="I139" i="1" s="1"/>
  <c r="H136" i="1"/>
  <c r="I136" i="1" s="1"/>
  <c r="J136" i="1" s="1"/>
  <c r="L136" i="1" s="1"/>
  <c r="H135" i="1"/>
  <c r="I135" i="1" s="1"/>
  <c r="J135" i="1" s="1"/>
  <c r="L135" i="1" s="1"/>
  <c r="H134" i="1"/>
  <c r="I134" i="1" s="1"/>
  <c r="J134" i="1" s="1"/>
  <c r="L134" i="1" s="1"/>
  <c r="H133" i="1"/>
  <c r="I133" i="1" s="1"/>
  <c r="J133" i="1" s="1"/>
  <c r="L133" i="1" s="1"/>
  <c r="B118" i="1"/>
  <c r="J117" i="1"/>
  <c r="L117" i="1" s="1"/>
  <c r="H114" i="1"/>
  <c r="I114" i="1" s="1"/>
  <c r="H113" i="1"/>
  <c r="I113" i="1" s="1"/>
  <c r="H112" i="1"/>
  <c r="I112" i="1" s="1"/>
  <c r="H111" i="1"/>
  <c r="I111" i="1" s="1"/>
  <c r="H107" i="1"/>
  <c r="I107" i="1" s="1"/>
  <c r="H106" i="1"/>
  <c r="I106" i="1" s="1"/>
  <c r="H105" i="1"/>
  <c r="I105" i="1" s="1"/>
  <c r="H104" i="1"/>
  <c r="I104" i="1" s="1"/>
  <c r="H101" i="1"/>
  <c r="I101" i="1" s="1"/>
  <c r="H100" i="1"/>
  <c r="I100" i="1" s="1"/>
  <c r="H99" i="1"/>
  <c r="I99" i="1" s="1"/>
  <c r="H98" i="1"/>
  <c r="I98" i="1" s="1"/>
  <c r="H95" i="1"/>
  <c r="I95" i="1" s="1"/>
  <c r="H94" i="1"/>
  <c r="I94" i="1" s="1"/>
  <c r="H93" i="1"/>
  <c r="I93" i="1" s="1"/>
  <c r="H92" i="1"/>
  <c r="I92" i="1" s="1"/>
  <c r="L88" i="1"/>
  <c r="L87" i="1"/>
  <c r="L86" i="1"/>
  <c r="L85" i="1"/>
  <c r="H72" i="1"/>
  <c r="I72" i="1" s="1"/>
  <c r="J72" i="1" s="1"/>
  <c r="L72" i="1" s="1"/>
  <c r="H71" i="1"/>
  <c r="I71" i="1" s="1"/>
  <c r="J71" i="1" s="1"/>
  <c r="L71" i="1" s="1"/>
  <c r="H70" i="1"/>
  <c r="I70" i="1" s="1"/>
  <c r="J70" i="1" s="1"/>
  <c r="L70" i="1" s="1"/>
  <c r="H69" i="1"/>
  <c r="I69" i="1" s="1"/>
  <c r="J69" i="1" s="1"/>
  <c r="L69" i="1" s="1"/>
  <c r="L64" i="1"/>
  <c r="L63" i="1"/>
  <c r="L62" i="1"/>
  <c r="L61" i="1"/>
  <c r="L58" i="1"/>
  <c r="L57" i="1"/>
  <c r="L56" i="1"/>
  <c r="L55" i="1"/>
  <c r="L54" i="1"/>
  <c r="L51" i="1"/>
  <c r="L50" i="1"/>
  <c r="H46" i="1"/>
  <c r="F46" i="1"/>
  <c r="C46" i="1"/>
  <c r="H44" i="1"/>
  <c r="H43" i="1"/>
  <c r="H28" i="1"/>
  <c r="F23" i="1"/>
  <c r="J23" i="1" s="1"/>
  <c r="L23" i="1" s="1"/>
  <c r="F22" i="1"/>
  <c r="F27" i="1" s="1"/>
  <c r="F33" i="1" s="1"/>
  <c r="F38" i="1" s="1"/>
  <c r="I18" i="1"/>
  <c r="J18" i="1" s="1"/>
  <c r="L18" i="1" s="1"/>
  <c r="I16" i="1"/>
  <c r="J16" i="1" s="1"/>
  <c r="L16" i="1" s="1"/>
  <c r="I15" i="1"/>
  <c r="J15" i="1" s="1"/>
  <c r="L15" i="1" s="1"/>
  <c r="I14" i="1"/>
  <c r="J14" i="1" s="1"/>
  <c r="L14" i="1" s="1"/>
  <c r="J13" i="1"/>
  <c r="B161" i="1" l="1"/>
  <c r="J160" i="1"/>
  <c r="L160" i="1" s="1"/>
  <c r="L157" i="1"/>
  <c r="J118" i="1"/>
  <c r="L118" i="1" s="1"/>
  <c r="J75" i="1"/>
  <c r="L75" i="1" s="1"/>
  <c r="L13" i="1"/>
  <c r="M18" i="1" s="1"/>
  <c r="K18" i="1"/>
  <c r="F28" i="1"/>
  <c r="F34" i="1" s="1"/>
  <c r="F39" i="1" s="1"/>
  <c r="J39" i="1" s="1"/>
  <c r="L39" i="1" s="1"/>
  <c r="J33" i="1"/>
  <c r="J46" i="1"/>
  <c r="L46" i="1" s="1"/>
  <c r="J27" i="1"/>
  <c r="H205" i="1"/>
  <c r="J113" i="1"/>
  <c r="L113" i="1" s="1"/>
  <c r="F43" i="1"/>
  <c r="F45" i="1" s="1"/>
  <c r="J45" i="1" s="1"/>
  <c r="L45" i="1" s="1"/>
  <c r="J38" i="1"/>
  <c r="J22" i="1"/>
  <c r="F24" i="1" s="1"/>
  <c r="J24" i="1" s="1"/>
  <c r="F40" i="1" l="1"/>
  <c r="J40" i="1" s="1"/>
  <c r="J161" i="1"/>
  <c r="L161" i="1" s="1"/>
  <c r="F101" i="1"/>
  <c r="J95" i="1"/>
  <c r="L95" i="1" s="1"/>
  <c r="L27" i="1"/>
  <c r="F100" i="1"/>
  <c r="J94" i="1"/>
  <c r="L94" i="1" s="1"/>
  <c r="L22" i="1"/>
  <c r="L24" i="1" s="1"/>
  <c r="L38" i="1"/>
  <c r="L33" i="1"/>
  <c r="F44" i="1"/>
  <c r="J28" i="1"/>
  <c r="L28" i="1" s="1"/>
  <c r="J34" i="1"/>
  <c r="L34" i="1" s="1"/>
  <c r="J43" i="1"/>
  <c r="J77" i="1" l="1"/>
  <c r="L77" i="1" s="1"/>
  <c r="L53" i="1"/>
  <c r="M64" i="1" s="1"/>
  <c r="F35" i="1"/>
  <c r="J35" i="1" s="1"/>
  <c r="L35" i="1" s="1"/>
  <c r="F29" i="1"/>
  <c r="J29" i="1" s="1"/>
  <c r="L29" i="1" s="1"/>
  <c r="L40" i="1"/>
  <c r="F106" i="1"/>
  <c r="J100" i="1"/>
  <c r="L100" i="1" s="1"/>
  <c r="L43" i="1"/>
  <c r="K24" i="1"/>
  <c r="F107" i="1"/>
  <c r="J101" i="1"/>
  <c r="L101" i="1" s="1"/>
  <c r="J44" i="1"/>
  <c r="L44" i="1" s="1"/>
  <c r="M24" i="1"/>
  <c r="F141" i="1"/>
  <c r="J141" i="1" s="1"/>
  <c r="L141" i="1" s="1"/>
  <c r="J112" i="1"/>
  <c r="L112" i="1" s="1"/>
  <c r="J93" i="1"/>
  <c r="L93" i="1" s="1"/>
  <c r="J176" i="1"/>
  <c r="L176" i="1" s="1"/>
  <c r="J92" i="1"/>
  <c r="L92" i="1" s="1"/>
  <c r="J111" i="1"/>
  <c r="L111" i="1" s="1"/>
  <c r="K88" i="1" l="1"/>
  <c r="J53" i="1"/>
  <c r="K64" i="1" s="1"/>
  <c r="J159" i="1"/>
  <c r="L159" i="1" s="1"/>
  <c r="J119" i="1"/>
  <c r="L119" i="1" s="1"/>
  <c r="F47" i="1"/>
  <c r="J47" i="1" s="1"/>
  <c r="L47" i="1" s="1"/>
  <c r="M40" i="1"/>
  <c r="M29" i="1"/>
  <c r="K40" i="1"/>
  <c r="K35" i="1"/>
  <c r="J114" i="1"/>
  <c r="L114" i="1" s="1"/>
  <c r="J107" i="1"/>
  <c r="L107" i="1" s="1"/>
  <c r="K29" i="1"/>
  <c r="J106" i="1"/>
  <c r="L106" i="1" s="1"/>
  <c r="M35" i="1"/>
  <c r="F99" i="1"/>
  <c r="J99" i="1" s="1"/>
  <c r="L99" i="1" s="1"/>
  <c r="F182" i="1"/>
  <c r="J182" i="1" s="1"/>
  <c r="L182" i="1" s="1"/>
  <c r="J174" i="1"/>
  <c r="L174" i="1" s="1"/>
  <c r="F98" i="1"/>
  <c r="J98" i="1" s="1"/>
  <c r="L98" i="1" s="1"/>
  <c r="J175" i="1"/>
  <c r="L175" i="1" s="1"/>
  <c r="F147" i="1"/>
  <c r="J147" i="1" s="1"/>
  <c r="L147" i="1" s="1"/>
  <c r="K47" i="1" l="1"/>
  <c r="K65" i="1" s="1"/>
  <c r="M47" i="1"/>
  <c r="M65" i="1" s="1"/>
  <c r="K129" i="1"/>
  <c r="M129" i="1"/>
  <c r="F180" i="1"/>
  <c r="J180" i="1" s="1"/>
  <c r="L180" i="1" s="1"/>
  <c r="F188" i="1"/>
  <c r="F181" i="1"/>
  <c r="J181" i="1" s="1"/>
  <c r="L181" i="1" s="1"/>
  <c r="F140" i="1"/>
  <c r="J140" i="1" s="1"/>
  <c r="L140" i="1" s="1"/>
  <c r="F104" i="1"/>
  <c r="F139" i="1"/>
  <c r="J139" i="1" s="1"/>
  <c r="L139" i="1" s="1"/>
  <c r="F105" i="1"/>
  <c r="J188" i="1" l="1"/>
  <c r="L188" i="1" s="1"/>
  <c r="J105" i="1"/>
  <c r="L105" i="1" s="1"/>
  <c r="J104" i="1"/>
  <c r="L104" i="1" s="1"/>
  <c r="F142" i="1"/>
  <c r="J142" i="1" s="1"/>
  <c r="L142" i="1" s="1"/>
  <c r="F145" i="1"/>
  <c r="J145" i="1" s="1"/>
  <c r="L145" i="1" s="1"/>
  <c r="F187" i="1"/>
  <c r="F146" i="1"/>
  <c r="J146" i="1" s="1"/>
  <c r="L146" i="1" s="1"/>
  <c r="F186" i="1"/>
  <c r="K107" i="1" l="1"/>
  <c r="J186" i="1"/>
  <c r="L186" i="1" s="1"/>
  <c r="J187" i="1"/>
  <c r="L187" i="1" s="1"/>
  <c r="F148" i="1"/>
  <c r="J148" i="1" s="1"/>
  <c r="L148" i="1" s="1"/>
  <c r="M107" i="1"/>
  <c r="M88" i="1"/>
  <c r="K148" i="1" l="1"/>
  <c r="K169" i="1" l="1"/>
  <c r="M148" i="1"/>
  <c r="J177" i="1"/>
  <c r="L177" i="1" s="1"/>
  <c r="M169" i="1" l="1"/>
  <c r="F183" i="1"/>
  <c r="J183" i="1" s="1"/>
  <c r="L183" i="1" s="1"/>
  <c r="F189" i="1" l="1"/>
  <c r="J189" i="1" l="1"/>
  <c r="L189" i="1" s="1"/>
  <c r="L191" i="1" s="1"/>
  <c r="M189" i="1" l="1"/>
  <c r="M190" i="1" s="1"/>
  <c r="M191" i="1" s="1"/>
  <c r="J191" i="1"/>
  <c r="K189" i="1"/>
  <c r="K190" i="1" s="1"/>
  <c r="K191" i="1" s="1"/>
</calcChain>
</file>

<file path=xl/sharedStrings.xml><?xml version="1.0" encoding="utf-8"?>
<sst xmlns="http://schemas.openxmlformats.org/spreadsheetml/2006/main" count="552" uniqueCount="177">
  <si>
    <t>ESKOM   -   MAJUBA POWER STATION</t>
  </si>
  <si>
    <t xml:space="preserve">PROJECT                        </t>
  </si>
  <si>
    <t>C&amp;I Maintenance Services for Majuba Power Station</t>
  </si>
  <si>
    <t>Monthly Labour Costs</t>
  </si>
  <si>
    <t>Nr of manpower</t>
  </si>
  <si>
    <t>Labour</t>
  </si>
  <si>
    <t>Nr of Manpower</t>
  </si>
  <si>
    <t>Rate</t>
  </si>
  <si>
    <t>Hours/ month</t>
  </si>
  <si>
    <t>Total Hours per section per month</t>
  </si>
  <si>
    <t>4 x Artisan</t>
  </si>
  <si>
    <t>4 Semi-skilled</t>
  </si>
  <si>
    <t>Technician</t>
  </si>
  <si>
    <t>Supervisor</t>
  </si>
  <si>
    <t>Quality Controller</t>
  </si>
  <si>
    <t>Weekdays</t>
  </si>
  <si>
    <t>Day Shift (1 Artisan, 1 Semi Skilled)</t>
  </si>
  <si>
    <t>Rate incl shift allowance</t>
  </si>
  <si>
    <t xml:space="preserve">12 hrs </t>
  </si>
  <si>
    <t>part of base crew</t>
  </si>
  <si>
    <t>1 x Artisan</t>
  </si>
  <si>
    <t>1 x Semi-skilled</t>
  </si>
  <si>
    <t>Shift allowance</t>
  </si>
  <si>
    <t>Night Shift (1 Artisan, 1 Semi Skilled)</t>
  </si>
  <si>
    <t>Weekends( Saturday an Sundays )</t>
  </si>
  <si>
    <t>Week End Opportunity</t>
  </si>
  <si>
    <t>12 hrs *8days</t>
  </si>
  <si>
    <t>2 x Artisan</t>
  </si>
  <si>
    <t>2 x Semi-skilled</t>
  </si>
  <si>
    <t>Transport per month (incl weekend)</t>
  </si>
  <si>
    <t>Preliminaries and General :</t>
  </si>
  <si>
    <t>PPE - every year</t>
  </si>
  <si>
    <t>Medicals</t>
  </si>
  <si>
    <t>Medicals exit</t>
  </si>
  <si>
    <t>Stationery</t>
  </si>
  <si>
    <t>Consumables</t>
  </si>
  <si>
    <t>Safety File</t>
  </si>
  <si>
    <t>Covid:</t>
  </si>
  <si>
    <t>Masks (cloth)</t>
  </si>
  <si>
    <t>Sanitizer (2x 5litres)</t>
  </si>
  <si>
    <t>Deep cleaners</t>
  </si>
  <si>
    <t>Travelling</t>
  </si>
  <si>
    <t>OUTAGES</t>
  </si>
  <si>
    <t>IR (35 Days ) 11 IR's</t>
  </si>
  <si>
    <t>Hrly Rate/per outage</t>
  </si>
  <si>
    <t>UOM</t>
  </si>
  <si>
    <t>Daily Hours/days</t>
  </si>
  <si>
    <t>Amount for 11 IR's</t>
  </si>
  <si>
    <t>2 x Semi Skilled</t>
  </si>
  <si>
    <t>1 x Quality Controller</t>
  </si>
  <si>
    <t>1 x Supervisor</t>
  </si>
  <si>
    <t>Days</t>
  </si>
  <si>
    <t>PPE</t>
  </si>
  <si>
    <t>Overtime</t>
  </si>
  <si>
    <t>Hrly Rate</t>
  </si>
  <si>
    <t>UoM</t>
  </si>
  <si>
    <t>Weekdays @1.5</t>
  </si>
  <si>
    <t>Saturdays @1.5</t>
  </si>
  <si>
    <t>Masks</t>
  </si>
  <si>
    <t>GO ( 71 Days ) 5 GO</t>
  </si>
  <si>
    <t>GO's</t>
  </si>
  <si>
    <t>3 x Artisan</t>
  </si>
  <si>
    <t>3 x Semi Skilled</t>
  </si>
  <si>
    <t>Transport per month</t>
  </si>
  <si>
    <t>Safety file</t>
  </si>
  <si>
    <t>1 X Supervisor</t>
  </si>
  <si>
    <t>Item No</t>
  </si>
  <si>
    <t xml:space="preserve">PERSONAL  PROTECTIVE EQUIPMENT </t>
  </si>
  <si>
    <t>Qty</t>
  </si>
  <si>
    <t>Amount</t>
  </si>
  <si>
    <t>per person rate</t>
  </si>
  <si>
    <t>WEEK 28</t>
  </si>
  <si>
    <t>5 Year Outage Listing Report</t>
  </si>
  <si>
    <t>FromDate</t>
  </si>
  <si>
    <t>2021/07/13</t>
  </si>
  <si>
    <t>ToDate</t>
  </si>
  <si>
    <t>2026/07/12</t>
  </si>
  <si>
    <t>Export Date</t>
  </si>
  <si>
    <t>2021/07/13 15:03</t>
  </si>
  <si>
    <t>7*14</t>
  </si>
  <si>
    <t>4*71</t>
  </si>
  <si>
    <t>11*35</t>
  </si>
  <si>
    <t>14days</t>
  </si>
  <si>
    <t>71days</t>
  </si>
  <si>
    <t>35 days</t>
  </si>
  <si>
    <t>OutageID</t>
  </si>
  <si>
    <t>Outage Code</t>
  </si>
  <si>
    <t>Station</t>
  </si>
  <si>
    <t>Unit</t>
  </si>
  <si>
    <t>Planned/Actual Start Time</t>
  </si>
  <si>
    <t>Planned/Revised End Time</t>
  </si>
  <si>
    <t>MW Loss</t>
  </si>
  <si>
    <t>MW Loss Percent</t>
  </si>
  <si>
    <t>Outage Description</t>
  </si>
  <si>
    <t>Status</t>
  </si>
  <si>
    <t>Planned Duration</t>
  </si>
  <si>
    <t>BTI</t>
  </si>
  <si>
    <t>HSSD/IR</t>
  </si>
  <si>
    <t>MJ04UIN-02-12-2022</t>
  </si>
  <si>
    <t>Majuba</t>
  </si>
  <si>
    <t>half shutdown station</t>
  </si>
  <si>
    <t>ROLLSCHED</t>
  </si>
  <si>
    <t>MJ01UIR-07-02-2023</t>
  </si>
  <si>
    <t xml:space="preserve">IR </t>
  </si>
  <si>
    <t>MJ02UIR-01-04-2024</t>
  </si>
  <si>
    <t xml:space="preserve">Interim repairs </t>
  </si>
  <si>
    <t>MJ06UMO-22-11-2022</t>
  </si>
  <si>
    <t>GO</t>
  </si>
  <si>
    <t>SCHED</t>
  </si>
  <si>
    <t>MJ05UIR-02-12-2022</t>
  </si>
  <si>
    <t>HSSD</t>
  </si>
  <si>
    <t>MJ05UIN-13-10-2023</t>
  </si>
  <si>
    <t>MJ03UGO-09-05-2024</t>
  </si>
  <si>
    <t>MJ06UIN-20-05-2024</t>
  </si>
  <si>
    <t>MJ04UMO-23-05-2024</t>
  </si>
  <si>
    <t>Interim Repairs 35 days</t>
  </si>
  <si>
    <t>MJ01UIN-21-08-2024</t>
  </si>
  <si>
    <t>Boiler inspection</t>
  </si>
  <si>
    <t>MJ05UIR-27-04-2025</t>
  </si>
  <si>
    <t>IR</t>
  </si>
  <si>
    <t>MJ06UIR-31-07-2025</t>
  </si>
  <si>
    <t>MJ02UIN-01-08-2025</t>
  </si>
  <si>
    <t>MJ01UGO-05-09-2025</t>
  </si>
  <si>
    <t>MJ03UIR-16-01-2026</t>
  </si>
  <si>
    <t>MJ04UIN-10-02-2026</t>
  </si>
  <si>
    <t>MJ02UIR-13-04-2026</t>
  </si>
  <si>
    <t>IR &amp; Hydro</t>
  </si>
  <si>
    <t>MJ01UIN-25-05-2026</t>
  </si>
  <si>
    <t>MJ03UIR-16-01-2027</t>
  </si>
  <si>
    <t>MJ04UIN-10-02-2027</t>
  </si>
  <si>
    <t>MJ02UIR-13-04-2027</t>
  </si>
  <si>
    <t>MJ01UIN-25-05-2027</t>
  </si>
  <si>
    <t>Safety Oficer</t>
  </si>
  <si>
    <t>Safety Officer</t>
  </si>
  <si>
    <t>Acommodation per month *10 people</t>
  </si>
  <si>
    <t xml:space="preserve">Phone allawance </t>
  </si>
  <si>
    <t>Days IR's</t>
  </si>
  <si>
    <t>Nr of outages (11)</t>
  </si>
  <si>
    <t>Hrs/Day</t>
  </si>
  <si>
    <t>Amount for 11 IN's</t>
  </si>
  <si>
    <t>Nr of outages (7)</t>
  </si>
  <si>
    <t>Nr of outages (5)</t>
  </si>
  <si>
    <t>Amount for 5 GO's</t>
  </si>
  <si>
    <t>Accommodation (Supervisor, QC and Artisan)</t>
  </si>
  <si>
    <t>Accommodation (Supervisor, QC, Artsan )</t>
  </si>
  <si>
    <t>Total Amount (60 Months)</t>
  </si>
  <si>
    <t>Total cost per item for 60 months</t>
  </si>
  <si>
    <t xml:space="preserve">Duration 60 Months </t>
  </si>
  <si>
    <t>Total Cost per item /month</t>
  </si>
  <si>
    <t>Total Amount per Month</t>
  </si>
  <si>
    <t>Total Amount IR (60 Months)</t>
  </si>
  <si>
    <t>Total Amount IN (60 Months)</t>
  </si>
  <si>
    <t>Amount per item for 7 IN's</t>
  </si>
  <si>
    <t>Total Amount GO (60 Months)</t>
  </si>
  <si>
    <t>IN ( 14 Days ) 7 IN's</t>
  </si>
  <si>
    <t>PPE once off yearly</t>
  </si>
  <si>
    <t>10.1</t>
  </si>
  <si>
    <t>Sundays @1.5</t>
  </si>
  <si>
    <t>Total Amount per Outage</t>
  </si>
  <si>
    <t>Hrs/ Outage</t>
  </si>
  <si>
    <t>Amount per item for 5 GO's</t>
  </si>
  <si>
    <t>PRICE ADJUSTMENT FORMULA :</t>
  </si>
  <si>
    <t>Index</t>
  </si>
  <si>
    <t>Proportion (%)</t>
  </si>
  <si>
    <t>Description</t>
  </si>
  <si>
    <t>Source (Indices prepared by)</t>
  </si>
  <si>
    <t xml:space="preserve">Base Indices </t>
  </si>
  <si>
    <t>Non-adjustable Minimum)</t>
  </si>
  <si>
    <t>Total</t>
  </si>
  <si>
    <t>COST  ANALYSIS / REPORT</t>
  </si>
  <si>
    <t>PROJECT DESCRIPTION :</t>
  </si>
  <si>
    <t>C&amp;I MAINTENANCE SERVICES</t>
  </si>
  <si>
    <t>P0141 :Table A CPI excluding owner's equivalent rent</t>
  </si>
  <si>
    <t>LIST THE EQUIPMENT TO GET A RATE PER PERSON</t>
  </si>
  <si>
    <t>Hrs</t>
  </si>
  <si>
    <t>%</t>
  </si>
  <si>
    <t>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</si>
</sst>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&quot;* #,##0.00_-;\-&quot;R&quot;* #,##0.00_-;_-&quot;R&quot;* &quot;-&quot;??_-;_-@_-"/>
    <numFmt numFmtId="43" formatCode="_-* #,##0.00_-;\-* #,##0.00_-;_-* &quot;-&quot;??_-;_-@_-"/>
    <numFmt numFmtId="164" formatCode="General_)"/>
    <numFmt numFmtId="165" formatCode="0.00_)"/>
    <numFmt numFmtId="166" formatCode="_(* #,##0.00_);_(* \(#,##0.00\);_(* &quot;-&quot;??_);_(@_)"/>
    <numFmt numFmtId="167" formatCode="yyyy/mm/dd\ hh:mm:ss"/>
    <numFmt numFmtId="168" formatCode="#,##0.00;[Red]#,##0.00"/>
    <numFmt numFmtId="169" formatCode="_ &quot;R&quot;\ * #,##0.00_ ;_ &quot;R&quot;\ * \-#,##0.00_ ;_ &quot;R&quot;\ * &quot;-&quot;??_ ;_ @_ 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Tahoma"/>
      <family val="2"/>
    </font>
    <font>
      <b/>
      <sz val="10"/>
      <name val="Tahoma"/>
      <family val="2"/>
    </font>
    <font>
      <b/>
      <sz val="10"/>
      <color indexed="12"/>
      <name val="Tahoma"/>
      <family val="2"/>
    </font>
    <font>
      <b/>
      <sz val="10"/>
      <color rgb="FFFF0000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sz val="10"/>
      <color rgb="FFFF0000"/>
      <name val="Tahoma"/>
      <family val="2"/>
    </font>
    <font>
      <b/>
      <u/>
      <sz val="10"/>
      <name val="Tahoma"/>
      <family val="2"/>
    </font>
    <font>
      <sz val="10"/>
      <color indexed="8"/>
      <name val="Courier New CE"/>
    </font>
    <font>
      <b/>
      <sz val="8"/>
      <name val="Tahoma"/>
      <family val="2"/>
    </font>
    <font>
      <sz val="8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15" fillId="0" borderId="0"/>
    <xf numFmtId="0" fontId="15" fillId="0" borderId="0"/>
    <xf numFmtId="169" fontId="15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212">
    <xf numFmtId="0" fontId="0" fillId="0" borderId="0" xfId="0"/>
    <xf numFmtId="0" fontId="3" fillId="0" borderId="0" xfId="0" applyFont="1"/>
    <xf numFmtId="0" fontId="4" fillId="0" borderId="0" xfId="0" quotePrefix="1" applyFont="1" applyAlignment="1">
      <alignment horizontal="left"/>
    </xf>
    <xf numFmtId="0" fontId="3" fillId="0" borderId="0" xfId="0" applyFont="1" applyAlignment="1">
      <alignment horizontal="center"/>
    </xf>
    <xf numFmtId="0" fontId="3" fillId="3" borderId="0" xfId="0" applyFont="1" applyFill="1"/>
    <xf numFmtId="0" fontId="3" fillId="0" borderId="0" xfId="0" applyFont="1" applyAlignment="1">
      <alignment horizontal="left"/>
    </xf>
    <xf numFmtId="164" fontId="4" fillId="0" borderId="0" xfId="0" quotePrefix="1" applyNumberFormat="1" applyFont="1" applyAlignment="1">
      <alignment horizontal="left"/>
    </xf>
    <xf numFmtId="0" fontId="3" fillId="0" borderId="0" xfId="0" applyFont="1" applyAlignment="1">
      <alignment horizontal="fill"/>
    </xf>
    <xf numFmtId="0" fontId="3" fillId="3" borderId="0" xfId="0" applyFont="1" applyFill="1" applyAlignment="1">
      <alignment horizontal="fill"/>
    </xf>
    <xf numFmtId="0" fontId="5" fillId="0" borderId="0" xfId="0" applyFont="1" applyAlignment="1" applyProtection="1">
      <alignment horizontal="center"/>
      <protection locked="0"/>
    </xf>
    <xf numFmtId="0" fontId="5" fillId="3" borderId="0" xfId="0" applyFont="1" applyFill="1" applyAlignment="1" applyProtection="1">
      <alignment horizontal="left"/>
      <protection locked="0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3" fillId="0" borderId="0" xfId="0" quotePrefix="1" applyFont="1" applyAlignment="1">
      <alignment horizontal="left" vertical="center"/>
    </xf>
    <xf numFmtId="14" fontId="4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0" fontId="8" fillId="5" borderId="1" xfId="0" applyFont="1" applyFill="1" applyBorder="1" applyAlignment="1">
      <alignment horizontal="justify" vertical="center"/>
    </xf>
    <xf numFmtId="43" fontId="3" fillId="0" borderId="1" xfId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top"/>
    </xf>
    <xf numFmtId="0" fontId="3" fillId="6" borderId="1" xfId="0" applyFont="1" applyFill="1" applyBorder="1" applyAlignment="1">
      <alignment horizontal="center" vertical="center"/>
    </xf>
    <xf numFmtId="4" fontId="3" fillId="6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top"/>
    </xf>
    <xf numFmtId="0" fontId="2" fillId="0" borderId="1" xfId="3" applyFill="1" applyBorder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1" fillId="2" borderId="0" xfId="2" applyAlignment="1">
      <alignment horizontal="left"/>
    </xf>
    <xf numFmtId="0" fontId="1" fillId="2" borderId="0" xfId="2"/>
    <xf numFmtId="0" fontId="11" fillId="0" borderId="0" xfId="0" applyFont="1" applyAlignment="1">
      <alignment horizontal="right"/>
    </xf>
    <xf numFmtId="0" fontId="1" fillId="2" borderId="0" xfId="2" applyAlignment="1">
      <alignment horizontal="right"/>
    </xf>
    <xf numFmtId="0" fontId="1" fillId="2" borderId="1" xfId="2" applyBorder="1" applyAlignment="1">
      <alignment horizontal="center" vertical="center"/>
    </xf>
    <xf numFmtId="0" fontId="1" fillId="2" borderId="1" xfId="2" applyBorder="1" applyAlignment="1">
      <alignment horizontal="center" vertical="center" wrapText="1"/>
    </xf>
    <xf numFmtId="0" fontId="1" fillId="9" borderId="1" xfId="2" applyFill="1" applyBorder="1" applyAlignment="1">
      <alignment horizontal="center" vertical="center"/>
    </xf>
    <xf numFmtId="0" fontId="1" fillId="4" borderId="1" xfId="2" applyFill="1" applyBorder="1" applyAlignment="1">
      <alignment horizontal="center" vertical="center"/>
    </xf>
    <xf numFmtId="0" fontId="0" fillId="10" borderId="1" xfId="0" applyFill="1" applyBorder="1"/>
    <xf numFmtId="0" fontId="0" fillId="11" borderId="1" xfId="0" applyFill="1" applyBorder="1"/>
    <xf numFmtId="0" fontId="11" fillId="0" borderId="1" xfId="0" applyFont="1" applyBorder="1"/>
    <xf numFmtId="167" fontId="11" fillId="0" borderId="1" xfId="0" applyNumberFormat="1" applyFont="1" applyBorder="1"/>
    <xf numFmtId="0" fontId="11" fillId="10" borderId="1" xfId="0" applyFont="1" applyFill="1" applyBorder="1"/>
    <xf numFmtId="2" fontId="11" fillId="10" borderId="1" xfId="0" applyNumberFormat="1" applyFont="1" applyFill="1" applyBorder="1"/>
    <xf numFmtId="0" fontId="0" fillId="0" borderId="1" xfId="0" applyBorder="1"/>
    <xf numFmtId="0" fontId="11" fillId="4" borderId="1" xfId="0" applyFont="1" applyFill="1" applyBorder="1"/>
    <xf numFmtId="2" fontId="11" fillId="4" borderId="1" xfId="0" applyNumberFormat="1" applyFont="1" applyFill="1" applyBorder="1"/>
    <xf numFmtId="0" fontId="11" fillId="12" borderId="1" xfId="0" applyFont="1" applyFill="1" applyBorder="1"/>
    <xf numFmtId="2" fontId="11" fillId="12" borderId="1" xfId="0" applyNumberFormat="1" applyFont="1" applyFill="1" applyBorder="1"/>
    <xf numFmtId="0" fontId="11" fillId="13" borderId="1" xfId="0" applyFont="1" applyFill="1" applyBorder="1"/>
    <xf numFmtId="2" fontId="11" fillId="13" borderId="1" xfId="0" applyNumberFormat="1" applyFont="1" applyFill="1" applyBorder="1"/>
    <xf numFmtId="4" fontId="3" fillId="0" borderId="1" xfId="0" applyNumberFormat="1" applyFont="1" applyFill="1" applyBorder="1" applyAlignment="1">
      <alignment horizontal="center" vertical="center"/>
    </xf>
    <xf numFmtId="44" fontId="3" fillId="0" borderId="0" xfId="0" applyNumberFormat="1" applyFont="1"/>
    <xf numFmtId="44" fontId="3" fillId="0" borderId="0" xfId="0" applyNumberFormat="1" applyFont="1" applyAlignment="1">
      <alignment horizontal="center"/>
    </xf>
    <xf numFmtId="44" fontId="3" fillId="0" borderId="0" xfId="0" applyNumberFormat="1" applyFont="1" applyAlignment="1">
      <alignment horizontal="fill"/>
    </xf>
    <xf numFmtId="44" fontId="3" fillId="0" borderId="0" xfId="0" applyNumberFormat="1" applyFont="1" applyAlignment="1">
      <alignment vertical="center"/>
    </xf>
    <xf numFmtId="44" fontId="3" fillId="0" borderId="0" xfId="0" applyNumberFormat="1" applyFont="1" applyBorder="1" applyAlignment="1">
      <alignment horizontal="center" vertical="center"/>
    </xf>
    <xf numFmtId="44" fontId="3" fillId="0" borderId="0" xfId="0" applyNumberFormat="1" applyFont="1" applyBorder="1" applyAlignment="1">
      <alignment vertical="center"/>
    </xf>
    <xf numFmtId="44" fontId="3" fillId="0" borderId="1" xfId="0" applyNumberFormat="1" applyFont="1" applyBorder="1" applyAlignment="1">
      <alignment vertical="center"/>
    </xf>
    <xf numFmtId="44" fontId="3" fillId="6" borderId="1" xfId="0" applyNumberFormat="1" applyFont="1" applyFill="1" applyBorder="1" applyAlignment="1">
      <alignment vertical="center"/>
    </xf>
    <xf numFmtId="44" fontId="4" fillId="0" borderId="1" xfId="0" applyNumberFormat="1" applyFont="1" applyBorder="1" applyAlignment="1">
      <alignment vertical="center"/>
    </xf>
    <xf numFmtId="44" fontId="4" fillId="5" borderId="4" xfId="0" applyNumberFormat="1" applyFont="1" applyFill="1" applyBorder="1" applyAlignment="1">
      <alignment vertical="center" wrapText="1"/>
    </xf>
    <xf numFmtId="44" fontId="3" fillId="0" borderId="4" xfId="0" applyNumberFormat="1" applyFont="1" applyBorder="1" applyAlignment="1">
      <alignment vertical="center"/>
    </xf>
    <xf numFmtId="44" fontId="3" fillId="0" borderId="1" xfId="0" applyNumberFormat="1" applyFont="1" applyFill="1" applyBorder="1" applyAlignment="1">
      <alignment vertical="center"/>
    </xf>
    <xf numFmtId="44" fontId="9" fillId="0" borderId="1" xfId="0" applyNumberFormat="1" applyFont="1" applyBorder="1" applyAlignment="1">
      <alignment vertical="center"/>
    </xf>
    <xf numFmtId="44" fontId="4" fillId="0" borderId="0" xfId="0" applyNumberFormat="1" applyFont="1" applyAlignment="1">
      <alignment vertical="center"/>
    </xf>
    <xf numFmtId="44" fontId="5" fillId="0" borderId="0" xfId="0" applyNumberFormat="1" applyFont="1" applyAlignment="1" applyProtection="1">
      <alignment horizontal="left"/>
      <protection locked="0"/>
    </xf>
    <xf numFmtId="44" fontId="3" fillId="0" borderId="0" xfId="0" applyNumberFormat="1" applyFont="1" applyAlignment="1">
      <alignment horizontal="left" vertical="center"/>
    </xf>
    <xf numFmtId="44" fontId="4" fillId="5" borderId="1" xfId="0" applyNumberFormat="1" applyFont="1" applyFill="1" applyBorder="1" applyAlignment="1">
      <alignment vertical="center"/>
    </xf>
    <xf numFmtId="44" fontId="3" fillId="0" borderId="1" xfId="1" applyNumberFormat="1" applyFont="1" applyFill="1" applyBorder="1" applyAlignment="1">
      <alignment vertical="center"/>
    </xf>
    <xf numFmtId="44" fontId="4" fillId="8" borderId="2" xfId="0" applyNumberFormat="1" applyFont="1" applyFill="1" applyBorder="1" applyAlignment="1">
      <alignment horizontal="center" vertical="center" wrapText="1"/>
    </xf>
    <xf numFmtId="44" fontId="7" fillId="0" borderId="0" xfId="0" applyNumberFormat="1" applyFont="1"/>
    <xf numFmtId="0" fontId="3" fillId="0" borderId="1" xfId="0" applyFont="1" applyFill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4" fontId="4" fillId="5" borderId="1" xfId="0" applyNumberFormat="1" applyFont="1" applyFill="1" applyBorder="1" applyAlignment="1">
      <alignment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fill"/>
    </xf>
    <xf numFmtId="0" fontId="5" fillId="0" borderId="0" xfId="0" applyFont="1" applyFill="1" applyAlignment="1" applyProtection="1">
      <alignment horizontal="left"/>
      <protection locked="0"/>
    </xf>
    <xf numFmtId="0" fontId="5" fillId="0" borderId="0" xfId="0" applyFont="1" applyFill="1" applyAlignment="1" applyProtection="1">
      <alignment horizontal="center"/>
      <protection locked="0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65" fontId="3" fillId="0" borderId="0" xfId="0" applyNumberFormat="1" applyFont="1" applyFill="1" applyAlignment="1">
      <alignment horizontal="left" vertical="center"/>
    </xf>
    <xf numFmtId="165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44" fontId="3" fillId="0" borderId="0" xfId="0" applyNumberFormat="1" applyFont="1" applyFill="1" applyAlignment="1">
      <alignment vertical="center"/>
    </xf>
    <xf numFmtId="0" fontId="4" fillId="0" borderId="0" xfId="0" applyFont="1" applyAlignment="1" applyProtection="1">
      <alignment horizontal="center"/>
      <protection locked="0"/>
    </xf>
    <xf numFmtId="0" fontId="3" fillId="0" borderId="0" xfId="0" applyFont="1" applyBorder="1" applyAlignment="1">
      <alignment vertical="center" wrapText="1"/>
    </xf>
    <xf numFmtId="4" fontId="3" fillId="0" borderId="7" xfId="0" applyNumberFormat="1" applyFont="1" applyBorder="1" applyAlignment="1">
      <alignment horizontal="center" vertical="center"/>
    </xf>
    <xf numFmtId="4" fontId="3" fillId="0" borderId="7" xfId="0" applyNumberFormat="1" applyFont="1" applyFill="1" applyBorder="1" applyAlignment="1">
      <alignment horizontal="center" vertical="center"/>
    </xf>
    <xf numFmtId="4" fontId="4" fillId="0" borderId="9" xfId="0" applyNumberFormat="1" applyFont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44" fontId="4" fillId="5" borderId="1" xfId="0" applyNumberFormat="1" applyFont="1" applyFill="1" applyBorder="1" applyAlignment="1">
      <alignment horizontal="center" vertical="center" wrapText="1"/>
    </xf>
    <xf numFmtId="166" fontId="3" fillId="5" borderId="1" xfId="0" applyNumberFormat="1" applyFont="1" applyFill="1" applyBorder="1" applyAlignment="1">
      <alignment horizontal="center" vertical="center"/>
    </xf>
    <xf numFmtId="4" fontId="4" fillId="5" borderId="1" xfId="0" applyNumberFormat="1" applyFont="1" applyFill="1" applyBorder="1" applyAlignment="1">
      <alignment horizontal="center" vertical="center"/>
    </xf>
    <xf numFmtId="44" fontId="4" fillId="5" borderId="1" xfId="0" applyNumberFormat="1" applyFont="1" applyFill="1" applyBorder="1" applyAlignment="1">
      <alignment horizontal="center" vertical="center"/>
    </xf>
    <xf numFmtId="166" fontId="4" fillId="5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44" fontId="4" fillId="0" borderId="10" xfId="0" applyNumberFormat="1" applyFont="1" applyFill="1" applyBorder="1" applyAlignment="1">
      <alignment vertical="center" wrapText="1"/>
    </xf>
    <xf numFmtId="44" fontId="4" fillId="0" borderId="0" xfId="0" applyNumberFormat="1" applyFont="1" applyFill="1" applyBorder="1" applyAlignment="1">
      <alignment vertical="center" wrapText="1"/>
    </xf>
    <xf numFmtId="44" fontId="3" fillId="0" borderId="10" xfId="0" applyNumberFormat="1" applyFont="1" applyFill="1" applyBorder="1" applyAlignment="1">
      <alignment vertical="center"/>
    </xf>
    <xf numFmtId="44" fontId="3" fillId="0" borderId="0" xfId="0" applyNumberFormat="1" applyFont="1" applyFill="1" applyBorder="1" applyAlignment="1">
      <alignment vertical="center"/>
    </xf>
    <xf numFmtId="44" fontId="4" fillId="0" borderId="0" xfId="0" applyNumberFormat="1" applyFont="1" applyFill="1" applyBorder="1" applyAlignment="1">
      <alignment vertical="center"/>
    </xf>
    <xf numFmtId="44" fontId="3" fillId="0" borderId="8" xfId="0" applyNumberFormat="1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1" fontId="4" fillId="5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 wrapText="1"/>
    </xf>
    <xf numFmtId="1" fontId="4" fillId="5" borderId="1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 vertical="center" wrapText="1"/>
    </xf>
    <xf numFmtId="1" fontId="3" fillId="5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1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top"/>
    </xf>
    <xf numFmtId="0" fontId="19" fillId="3" borderId="0" xfId="4" applyFont="1" applyFill="1" applyAlignment="1"/>
    <xf numFmtId="0" fontId="19" fillId="3" borderId="0" xfId="4" quotePrefix="1" applyFont="1" applyFill="1" applyAlignment="1" applyProtection="1">
      <alignment horizontal="left"/>
    </xf>
    <xf numFmtId="0" fontId="20" fillId="3" borderId="0" xfId="4" applyFont="1" applyFill="1" applyAlignment="1"/>
    <xf numFmtId="0" fontId="20" fillId="3" borderId="0" xfId="4" quotePrefix="1" applyFont="1" applyFill="1" applyAlignment="1" applyProtection="1">
      <alignment horizontal="left"/>
    </xf>
    <xf numFmtId="0" fontId="14" fillId="3" borderId="0" xfId="4" quotePrefix="1" applyFont="1" applyFill="1" applyAlignment="1">
      <alignment horizontal="left"/>
    </xf>
    <xf numFmtId="0" fontId="15" fillId="3" borderId="0" xfId="4" applyFont="1" applyFill="1" applyAlignment="1"/>
    <xf numFmtId="0" fontId="15" fillId="3" borderId="0" xfId="4" applyFont="1" applyFill="1" applyAlignment="1" applyProtection="1">
      <alignment horizontal="left"/>
    </xf>
    <xf numFmtId="0" fontId="14" fillId="3" borderId="0" xfId="4" quotePrefix="1" applyFont="1" applyFill="1" applyAlignment="1" applyProtection="1">
      <alignment horizontal="left"/>
    </xf>
    <xf numFmtId="0" fontId="15" fillId="3" borderId="0" xfId="4" applyFont="1" applyFill="1"/>
    <xf numFmtId="0" fontId="15" fillId="3" borderId="0" xfId="0" applyFont="1" applyFill="1"/>
    <xf numFmtId="0" fontId="15" fillId="3" borderId="0" xfId="0" applyFont="1" applyFill="1" applyAlignment="1">
      <alignment horizontal="center"/>
    </xf>
    <xf numFmtId="0" fontId="17" fillId="3" borderId="0" xfId="0" applyFont="1" applyFill="1" applyAlignment="1">
      <alignment horizontal="center"/>
    </xf>
    <xf numFmtId="168" fontId="15" fillId="3" borderId="0" xfId="0" applyNumberFormat="1" applyFont="1" applyFill="1"/>
    <xf numFmtId="0" fontId="16" fillId="3" borderId="0" xfId="0" applyFont="1" applyFill="1"/>
    <xf numFmtId="2" fontId="15" fillId="3" borderId="0" xfId="0" applyNumberFormat="1" applyFont="1" applyFill="1" applyAlignment="1">
      <alignment horizontal="center"/>
    </xf>
    <xf numFmtId="0" fontId="14" fillId="3" borderId="11" xfId="0" applyFont="1" applyFill="1" applyBorder="1" applyAlignment="1">
      <alignment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/>
    </xf>
    <xf numFmtId="10" fontId="15" fillId="3" borderId="11" xfId="0" applyNumberFormat="1" applyFont="1" applyFill="1" applyBorder="1" applyAlignment="1">
      <alignment horizontal="center" vertical="center"/>
    </xf>
    <xf numFmtId="168" fontId="15" fillId="3" borderId="11" xfId="0" applyNumberFormat="1" applyFont="1" applyFill="1" applyBorder="1" applyAlignment="1">
      <alignment horizontal="center" vertical="center"/>
    </xf>
    <xf numFmtId="0" fontId="15" fillId="3" borderId="18" xfId="0" applyFont="1" applyFill="1" applyBorder="1"/>
    <xf numFmtId="10" fontId="15" fillId="3" borderId="18" xfId="0" applyNumberFormat="1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0" fontId="15" fillId="3" borderId="19" xfId="0" applyFont="1" applyFill="1" applyBorder="1" applyAlignment="1">
      <alignment horizontal="center"/>
    </xf>
    <xf numFmtId="0" fontId="15" fillId="3" borderId="8" xfId="0" applyFont="1" applyFill="1" applyBorder="1"/>
    <xf numFmtId="10" fontId="15" fillId="3" borderId="20" xfId="0" applyNumberFormat="1" applyFont="1" applyFill="1" applyBorder="1" applyAlignment="1">
      <alignment horizontal="center"/>
    </xf>
    <xf numFmtId="0" fontId="15" fillId="3" borderId="21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0" fontId="17" fillId="3" borderId="21" xfId="0" applyFont="1" applyFill="1" applyBorder="1" applyAlignment="1">
      <alignment horizontal="center"/>
    </xf>
    <xf numFmtId="168" fontId="15" fillId="3" borderId="22" xfId="0" applyNumberFormat="1" applyFont="1" applyFill="1" applyBorder="1"/>
    <xf numFmtId="0" fontId="17" fillId="3" borderId="0" xfId="0" applyFont="1" applyFill="1"/>
    <xf numFmtId="0" fontId="14" fillId="3" borderId="0" xfId="0" applyFont="1" applyFill="1" applyAlignment="1" applyProtection="1">
      <alignment horizontal="left"/>
      <protection locked="0"/>
    </xf>
    <xf numFmtId="44" fontId="7" fillId="14" borderId="1" xfId="0" applyNumberFormat="1" applyFont="1" applyFill="1" applyBorder="1" applyAlignment="1">
      <alignment horizontal="center" vertical="center"/>
    </xf>
    <xf numFmtId="4" fontId="3" fillId="14" borderId="8" xfId="0" applyNumberFormat="1" applyFont="1" applyFill="1" applyBorder="1" applyAlignment="1">
      <alignment horizontal="center" vertical="center"/>
    </xf>
    <xf numFmtId="4" fontId="3" fillId="14" borderId="4" xfId="0" applyNumberFormat="1" applyFont="1" applyFill="1" applyBorder="1" applyAlignment="1">
      <alignment horizontal="center" vertical="center"/>
    </xf>
    <xf numFmtId="0" fontId="3" fillId="14" borderId="6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7" fillId="14" borderId="1" xfId="0" applyFont="1" applyFill="1" applyBorder="1" applyAlignment="1">
      <alignment horizontal="center" vertical="center"/>
    </xf>
    <xf numFmtId="44" fontId="3" fillId="14" borderId="1" xfId="0" applyNumberFormat="1" applyFont="1" applyFill="1" applyBorder="1" applyAlignment="1">
      <alignment vertical="center"/>
    </xf>
    <xf numFmtId="44" fontId="3" fillId="14" borderId="1" xfId="1" applyNumberFormat="1" applyFont="1" applyFill="1" applyBorder="1" applyAlignment="1">
      <alignment vertical="center"/>
    </xf>
    <xf numFmtId="44" fontId="3" fillId="14" borderId="1" xfId="1" applyNumberFormat="1" applyFont="1" applyFill="1" applyBorder="1" applyAlignment="1">
      <alignment horizontal="right" vertical="center"/>
    </xf>
    <xf numFmtId="0" fontId="10" fillId="5" borderId="1" xfId="0" applyFont="1" applyFill="1" applyBorder="1" applyAlignment="1">
      <alignment vertical="center"/>
    </xf>
    <xf numFmtId="1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 vertical="top"/>
    </xf>
    <xf numFmtId="0" fontId="15" fillId="3" borderId="10" xfId="0" applyFont="1" applyFill="1" applyBorder="1" applyAlignment="1">
      <alignment horizontal="left" wrapText="1"/>
    </xf>
    <xf numFmtId="0" fontId="15" fillId="3" borderId="0" xfId="0" applyFont="1" applyFill="1" applyAlignment="1">
      <alignment horizontal="left" wrapText="1"/>
    </xf>
    <xf numFmtId="0" fontId="14" fillId="3" borderId="12" xfId="0" applyFont="1" applyFill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left" vertical="center" wrapText="1"/>
    </xf>
    <xf numFmtId="0" fontId="15" fillId="3" borderId="14" xfId="0" applyFont="1" applyFill="1" applyBorder="1" applyAlignment="1">
      <alignment horizontal="left" vertical="center" wrapText="1"/>
    </xf>
    <xf numFmtId="0" fontId="15" fillId="3" borderId="15" xfId="0" applyFont="1" applyFill="1" applyBorder="1" applyAlignment="1">
      <alignment horizontal="left" vertical="center" wrapText="1"/>
    </xf>
    <xf numFmtId="0" fontId="18" fillId="3" borderId="16" xfId="0" applyFont="1" applyFill="1" applyBorder="1" applyAlignment="1">
      <alignment horizontal="left" vertical="center" wrapText="1"/>
    </xf>
    <xf numFmtId="0" fontId="18" fillId="3" borderId="17" xfId="0" applyFont="1" applyFill="1" applyBorder="1" applyAlignment="1">
      <alignment horizontal="left" vertical="center" wrapText="1"/>
    </xf>
  </cellXfs>
  <cellStyles count="8">
    <cellStyle name="20% - Accent1" xfId="2" builtinId="30"/>
    <cellStyle name="Comma" xfId="1" builtinId="3"/>
    <cellStyle name="Comma 2" xfId="7" xr:uid="{C632D87E-29ED-4F23-A6EC-39A6B3418D75}"/>
    <cellStyle name="Currency 2" xfId="6" xr:uid="{104E3866-3A46-4BAD-8EF0-2067F71D535B}"/>
    <cellStyle name="F4" xfId="5" xr:uid="{88A00AFB-90A5-48E5-AF60-2D6F8F9EDF0E}"/>
    <cellStyle name="Hyperlink" xfId="3" builtinId="8"/>
    <cellStyle name="Normal" xfId="0" builtinId="0"/>
    <cellStyle name="Normal 2" xfId="4" xr:uid="{5D7620FD-5E56-47F4-84F0-AE9604B809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09"/>
  <sheetViews>
    <sheetView tabSelected="1" topLeftCell="E45" workbookViewId="0">
      <selection activeCell="N14" sqref="N14"/>
    </sheetView>
  </sheetViews>
  <sheetFormatPr defaultColWidth="19.42578125" defaultRowHeight="12.75"/>
  <cols>
    <col min="1" max="1" width="8.85546875" style="13" customWidth="1"/>
    <col min="2" max="2" width="11.7109375" style="11" customWidth="1"/>
    <col min="3" max="3" width="37.7109375" style="94" customWidth="1"/>
    <col min="4" max="4" width="11.7109375" style="91" customWidth="1"/>
    <col min="5" max="5" width="14.5703125" style="13" customWidth="1"/>
    <col min="6" max="6" width="16" style="64" customWidth="1"/>
    <col min="7" max="7" width="14.5703125" style="13" customWidth="1"/>
    <col min="8" max="8" width="16.140625" style="13" customWidth="1"/>
    <col min="9" max="9" width="19.42578125" style="64" customWidth="1"/>
    <col min="10" max="10" width="24.5703125" style="64" bestFit="1" customWidth="1"/>
    <col min="11" max="11" width="18.140625" style="64" customWidth="1"/>
    <col min="12" max="12" width="19.42578125" style="64" customWidth="1"/>
    <col min="13" max="15" width="19.42578125" style="64"/>
    <col min="16" max="36" width="19.42578125" style="11"/>
    <col min="37" max="38" width="19.42578125" style="14"/>
    <col min="39" max="16384" width="19.42578125" style="11"/>
  </cols>
  <sheetData>
    <row r="1" spans="1:38" s="1" customFormat="1">
      <c r="A1" s="3"/>
      <c r="B1" s="2" t="s">
        <v>0</v>
      </c>
      <c r="C1" s="85"/>
      <c r="D1" s="86"/>
      <c r="E1" s="3"/>
      <c r="F1" s="61"/>
      <c r="G1" s="3"/>
      <c r="H1" s="3"/>
      <c r="I1" s="61"/>
      <c r="J1" s="61"/>
      <c r="K1" s="61"/>
      <c r="L1" s="61"/>
      <c r="M1" s="61"/>
      <c r="N1" s="61"/>
      <c r="O1" s="61"/>
      <c r="R1" s="4"/>
      <c r="S1" s="4"/>
      <c r="T1" s="4"/>
      <c r="U1" s="4"/>
      <c r="V1" s="4"/>
      <c r="W1" s="4"/>
      <c r="X1" s="4"/>
      <c r="Y1" s="4"/>
    </row>
    <row r="2" spans="1:38" s="1" customFormat="1">
      <c r="A2" s="3"/>
      <c r="B2" s="5"/>
      <c r="C2" s="85"/>
      <c r="D2" s="86"/>
      <c r="E2" s="3"/>
      <c r="F2" s="61"/>
      <c r="G2" s="3"/>
      <c r="H2" s="3"/>
      <c r="I2" s="61"/>
      <c r="J2" s="61"/>
      <c r="K2" s="61"/>
      <c r="L2" s="61"/>
      <c r="M2" s="62"/>
      <c r="N2" s="62"/>
      <c r="O2" s="62"/>
      <c r="P2" s="3"/>
      <c r="Q2" s="3"/>
      <c r="R2" s="4"/>
      <c r="S2" s="4"/>
      <c r="T2" s="4"/>
      <c r="U2" s="4"/>
      <c r="V2" s="4"/>
      <c r="W2" s="4"/>
      <c r="X2" s="4"/>
      <c r="Y2" s="4"/>
    </row>
    <row r="3" spans="1:38" s="1" customFormat="1">
      <c r="A3" s="3"/>
      <c r="B3" s="6"/>
      <c r="C3" s="87"/>
      <c r="D3" s="86"/>
      <c r="E3" s="3"/>
      <c r="F3" s="63"/>
      <c r="G3" s="3"/>
      <c r="H3" s="3"/>
      <c r="I3" s="63"/>
      <c r="J3" s="63"/>
      <c r="K3" s="63"/>
      <c r="L3" s="63"/>
      <c r="M3" s="63"/>
      <c r="N3" s="63"/>
      <c r="O3" s="63"/>
      <c r="P3" s="7"/>
      <c r="Q3" s="7"/>
      <c r="R3" s="8"/>
      <c r="S3" s="8"/>
      <c r="T3" s="8"/>
      <c r="U3" s="8"/>
      <c r="V3" s="4"/>
      <c r="W3" s="4"/>
      <c r="X3" s="4"/>
      <c r="Y3" s="4"/>
    </row>
    <row r="4" spans="1:38" s="1" customFormat="1">
      <c r="A4" s="3"/>
      <c r="B4" s="6"/>
      <c r="C4" s="87"/>
      <c r="D4" s="86"/>
      <c r="E4" s="3"/>
      <c r="F4" s="63"/>
      <c r="G4" s="3"/>
      <c r="H4" s="3"/>
      <c r="I4" s="63"/>
      <c r="J4" s="63"/>
      <c r="K4" s="63"/>
      <c r="L4" s="63"/>
      <c r="M4" s="63"/>
      <c r="N4" s="63"/>
      <c r="O4" s="63"/>
      <c r="P4" s="7"/>
      <c r="Q4" s="7"/>
      <c r="R4" s="8"/>
      <c r="S4" s="8"/>
      <c r="T4" s="8"/>
      <c r="U4" s="8"/>
      <c r="V4" s="4"/>
      <c r="W4" s="4"/>
      <c r="X4" s="4"/>
      <c r="Y4" s="4"/>
    </row>
    <row r="5" spans="1:38" s="1" customFormat="1">
      <c r="A5" s="3"/>
      <c r="B5" s="2" t="s">
        <v>1</v>
      </c>
      <c r="C5" s="88"/>
      <c r="D5" s="89"/>
      <c r="E5" s="9"/>
      <c r="F5" s="75"/>
      <c r="G5" s="110" t="s">
        <v>2</v>
      </c>
      <c r="H5" s="110"/>
      <c r="I5" s="61"/>
      <c r="J5" s="61"/>
      <c r="K5" s="61"/>
      <c r="L5" s="61"/>
      <c r="M5" s="61"/>
      <c r="N5" s="61"/>
      <c r="O5" s="61"/>
      <c r="R5" s="10"/>
      <c r="S5" s="10"/>
      <c r="T5" s="4"/>
      <c r="U5" s="4"/>
      <c r="V5" s="4"/>
      <c r="W5" s="4"/>
      <c r="X5" s="4"/>
      <c r="Y5" s="4"/>
    </row>
    <row r="6" spans="1:38">
      <c r="B6" s="12"/>
      <c r="C6" s="90"/>
    </row>
    <row r="7" spans="1:38">
      <c r="B7" s="15"/>
      <c r="C7" s="92"/>
      <c r="D7" s="93"/>
      <c r="E7" s="82"/>
      <c r="F7" s="76"/>
      <c r="H7" s="16"/>
    </row>
    <row r="8" spans="1:38">
      <c r="B8" s="13"/>
      <c r="AK8" s="11"/>
      <c r="AL8" s="11"/>
    </row>
    <row r="9" spans="1:38">
      <c r="A9" s="135"/>
      <c r="B9" s="135"/>
      <c r="C9" s="136"/>
      <c r="D9" s="137"/>
      <c r="E9" s="138"/>
      <c r="F9" s="66"/>
      <c r="G9" s="135"/>
      <c r="H9" s="135"/>
      <c r="I9" s="66"/>
      <c r="J9" s="66"/>
      <c r="K9" s="66"/>
      <c r="AK9" s="11"/>
      <c r="AL9" s="11"/>
    </row>
    <row r="10" spans="1:38" ht="21" customHeight="1">
      <c r="A10" s="135"/>
      <c r="B10" s="139"/>
      <c r="C10" s="140"/>
      <c r="D10" s="141"/>
      <c r="E10" s="135"/>
      <c r="F10" s="66"/>
      <c r="G10" s="200"/>
      <c r="H10" s="139"/>
      <c r="I10" s="139"/>
      <c r="J10" s="111"/>
      <c r="K10" s="65"/>
      <c r="L10" s="65"/>
      <c r="AG10" s="14"/>
      <c r="AH10" s="14"/>
      <c r="AK10" s="11"/>
      <c r="AL10" s="11"/>
    </row>
    <row r="11" spans="1:38">
      <c r="A11" s="133"/>
      <c r="B11" s="134" t="s">
        <v>3</v>
      </c>
      <c r="AG11" s="14"/>
      <c r="AH11" s="14"/>
      <c r="AK11" s="11"/>
      <c r="AL11" s="11"/>
    </row>
    <row r="12" spans="1:38" ht="42.75" customHeight="1">
      <c r="A12" s="115">
        <v>1</v>
      </c>
      <c r="B12" s="20" t="s">
        <v>4</v>
      </c>
      <c r="C12" s="19" t="s">
        <v>5</v>
      </c>
      <c r="D12" s="20"/>
      <c r="E12" s="20" t="s">
        <v>147</v>
      </c>
      <c r="F12" s="77" t="s">
        <v>7</v>
      </c>
      <c r="G12" s="121" t="s">
        <v>55</v>
      </c>
      <c r="H12" s="20" t="s">
        <v>8</v>
      </c>
      <c r="I12" s="20" t="s">
        <v>9</v>
      </c>
      <c r="J12" s="70" t="s">
        <v>148</v>
      </c>
      <c r="K12" s="84" t="s">
        <v>149</v>
      </c>
      <c r="L12" s="84" t="s">
        <v>146</v>
      </c>
      <c r="M12" s="84" t="s">
        <v>145</v>
      </c>
      <c r="N12" s="128"/>
      <c r="AK12" s="11"/>
      <c r="AL12" s="11"/>
    </row>
    <row r="13" spans="1:38">
      <c r="A13" s="18">
        <v>1</v>
      </c>
      <c r="B13" s="18">
        <v>4</v>
      </c>
      <c r="C13" s="95" t="s">
        <v>10</v>
      </c>
      <c r="D13" s="81">
        <v>4</v>
      </c>
      <c r="E13" s="21">
        <v>60</v>
      </c>
      <c r="F13" s="195">
        <v>0</v>
      </c>
      <c r="G13" s="18" t="s">
        <v>174</v>
      </c>
      <c r="H13" s="145">
        <v>173</v>
      </c>
      <c r="I13" s="145">
        <f t="shared" ref="I13:I18" si="0">H13*D13</f>
        <v>692</v>
      </c>
      <c r="J13" s="71">
        <f t="shared" ref="J13:J18" si="1">F13*I13</f>
        <v>0</v>
      </c>
      <c r="K13" s="71"/>
      <c r="L13" s="67">
        <f t="shared" ref="L13:L18" si="2">E13*J13</f>
        <v>0</v>
      </c>
      <c r="M13" s="67"/>
      <c r="N13" s="130"/>
      <c r="AK13" s="11"/>
      <c r="AL13" s="11"/>
    </row>
    <row r="14" spans="1:38">
      <c r="A14" s="18">
        <v>2</v>
      </c>
      <c r="B14" s="18">
        <v>4</v>
      </c>
      <c r="C14" s="96" t="s">
        <v>11</v>
      </c>
      <c r="D14" s="81">
        <v>4</v>
      </c>
      <c r="E14" s="21">
        <v>60</v>
      </c>
      <c r="F14" s="195">
        <v>0</v>
      </c>
      <c r="G14" s="18" t="s">
        <v>174</v>
      </c>
      <c r="H14" s="145">
        <v>173</v>
      </c>
      <c r="I14" s="145">
        <f t="shared" si="0"/>
        <v>692</v>
      </c>
      <c r="J14" s="67">
        <f t="shared" si="1"/>
        <v>0</v>
      </c>
      <c r="K14" s="67"/>
      <c r="L14" s="67">
        <f t="shared" si="2"/>
        <v>0</v>
      </c>
      <c r="M14" s="67"/>
      <c r="N14" s="130"/>
      <c r="AK14" s="11"/>
      <c r="AL14" s="11"/>
    </row>
    <row r="15" spans="1:38">
      <c r="A15" s="18">
        <v>3</v>
      </c>
      <c r="B15" s="18">
        <v>1</v>
      </c>
      <c r="C15" s="96" t="s">
        <v>12</v>
      </c>
      <c r="D15" s="81">
        <v>1</v>
      </c>
      <c r="E15" s="21">
        <v>60</v>
      </c>
      <c r="F15" s="195">
        <v>0</v>
      </c>
      <c r="G15" s="18" t="s">
        <v>174</v>
      </c>
      <c r="H15" s="145">
        <v>173</v>
      </c>
      <c r="I15" s="145">
        <f t="shared" si="0"/>
        <v>173</v>
      </c>
      <c r="J15" s="67">
        <f t="shared" si="1"/>
        <v>0</v>
      </c>
      <c r="K15" s="67"/>
      <c r="L15" s="67">
        <f t="shared" si="2"/>
        <v>0</v>
      </c>
      <c r="M15" s="67"/>
      <c r="N15" s="130"/>
      <c r="AK15" s="11"/>
      <c r="AL15" s="11"/>
    </row>
    <row r="16" spans="1:38">
      <c r="A16" s="18">
        <v>4</v>
      </c>
      <c r="B16" s="18">
        <v>1</v>
      </c>
      <c r="C16" s="96" t="s">
        <v>13</v>
      </c>
      <c r="D16" s="81">
        <v>1</v>
      </c>
      <c r="E16" s="21">
        <v>60</v>
      </c>
      <c r="F16" s="195">
        <v>0</v>
      </c>
      <c r="G16" s="18" t="s">
        <v>174</v>
      </c>
      <c r="H16" s="145">
        <v>173</v>
      </c>
      <c r="I16" s="145">
        <f t="shared" si="0"/>
        <v>173</v>
      </c>
      <c r="J16" s="67">
        <f t="shared" si="1"/>
        <v>0</v>
      </c>
      <c r="K16" s="67"/>
      <c r="L16" s="67">
        <f t="shared" si="2"/>
        <v>0</v>
      </c>
      <c r="M16" s="67"/>
      <c r="N16" s="130"/>
      <c r="AK16" s="11"/>
      <c r="AL16" s="11"/>
    </row>
    <row r="17" spans="1:38">
      <c r="A17" s="18">
        <v>5</v>
      </c>
      <c r="B17" s="18">
        <v>1</v>
      </c>
      <c r="C17" s="96" t="s">
        <v>132</v>
      </c>
      <c r="D17" s="81">
        <v>1</v>
      </c>
      <c r="E17" s="21">
        <v>60</v>
      </c>
      <c r="F17" s="195">
        <v>0</v>
      </c>
      <c r="G17" s="18" t="s">
        <v>174</v>
      </c>
      <c r="H17" s="145">
        <v>173</v>
      </c>
      <c r="I17" s="145">
        <f t="shared" si="0"/>
        <v>173</v>
      </c>
      <c r="J17" s="67">
        <f t="shared" si="1"/>
        <v>0</v>
      </c>
      <c r="K17" s="67"/>
      <c r="L17" s="67">
        <f t="shared" si="2"/>
        <v>0</v>
      </c>
      <c r="M17" s="67"/>
      <c r="N17" s="130"/>
      <c r="AK17" s="11"/>
      <c r="AL17" s="11"/>
    </row>
    <row r="18" spans="1:38">
      <c r="A18" s="18">
        <v>6</v>
      </c>
      <c r="B18" s="18">
        <v>1</v>
      </c>
      <c r="C18" s="96" t="s">
        <v>14</v>
      </c>
      <c r="D18" s="81">
        <v>1</v>
      </c>
      <c r="E18" s="21">
        <v>60</v>
      </c>
      <c r="F18" s="195">
        <v>0</v>
      </c>
      <c r="G18" s="18" t="s">
        <v>174</v>
      </c>
      <c r="H18" s="145">
        <v>173</v>
      </c>
      <c r="I18" s="145">
        <f t="shared" si="0"/>
        <v>173</v>
      </c>
      <c r="J18" s="67">
        <f t="shared" si="1"/>
        <v>0</v>
      </c>
      <c r="K18" s="67">
        <f>SUM(J13:J18)</f>
        <v>0</v>
      </c>
      <c r="L18" s="67">
        <f t="shared" si="2"/>
        <v>0</v>
      </c>
      <c r="M18" s="67">
        <f>SUM(L13:L18)</f>
        <v>0</v>
      </c>
      <c r="N18" s="130"/>
      <c r="AK18" s="11"/>
      <c r="AL18" s="11"/>
    </row>
    <row r="19" spans="1:38" ht="26.25" customHeight="1">
      <c r="A19" s="116"/>
      <c r="B19" s="83">
        <f>SUM(B13:B18)</f>
        <v>12</v>
      </c>
      <c r="D19" s="97"/>
      <c r="E19" s="18"/>
      <c r="F19" s="67"/>
      <c r="G19" s="18"/>
      <c r="H19" s="145"/>
      <c r="I19" s="145"/>
      <c r="J19" s="67"/>
      <c r="K19" s="67"/>
      <c r="L19" s="67"/>
      <c r="M19" s="67"/>
      <c r="N19" s="130"/>
      <c r="AK19" s="11"/>
      <c r="AL19" s="11"/>
    </row>
    <row r="20" spans="1:38" ht="26.25" customHeight="1">
      <c r="A20" s="116"/>
      <c r="B20" s="18"/>
      <c r="C20" s="98" t="s">
        <v>15</v>
      </c>
      <c r="D20" s="97"/>
      <c r="E20" s="18"/>
      <c r="F20" s="67"/>
      <c r="G20" s="18"/>
      <c r="H20" s="145"/>
      <c r="I20" s="145"/>
      <c r="J20" s="67"/>
      <c r="K20" s="67"/>
      <c r="L20" s="67"/>
      <c r="M20" s="67"/>
      <c r="N20" s="130"/>
      <c r="AK20" s="11"/>
      <c r="AL20" s="11"/>
    </row>
    <row r="21" spans="1:38" ht="48" customHeight="1">
      <c r="A21" s="117">
        <v>2</v>
      </c>
      <c r="B21" s="20" t="s">
        <v>4</v>
      </c>
      <c r="C21" s="22" t="s">
        <v>16</v>
      </c>
      <c r="D21" s="20"/>
      <c r="E21" s="20" t="s">
        <v>147</v>
      </c>
      <c r="F21" s="84" t="s">
        <v>17</v>
      </c>
      <c r="G21" s="121" t="s">
        <v>55</v>
      </c>
      <c r="H21" s="147" t="s">
        <v>18</v>
      </c>
      <c r="I21" s="148"/>
      <c r="J21" s="70" t="s">
        <v>148</v>
      </c>
      <c r="K21" s="84" t="s">
        <v>149</v>
      </c>
      <c r="L21" s="84" t="s">
        <v>146</v>
      </c>
      <c r="M21" s="84" t="s">
        <v>145</v>
      </c>
      <c r="N21" s="128"/>
      <c r="AK21" s="11"/>
      <c r="AL21" s="11"/>
    </row>
    <row r="22" spans="1:38">
      <c r="A22" s="116" t="s">
        <v>19</v>
      </c>
      <c r="B22" s="18">
        <v>1</v>
      </c>
      <c r="C22" s="96" t="s">
        <v>20</v>
      </c>
      <c r="D22" s="81">
        <v>1</v>
      </c>
      <c r="E22" s="18">
        <v>60</v>
      </c>
      <c r="F22" s="196">
        <f>F13*1.15</f>
        <v>0</v>
      </c>
      <c r="G22" s="18" t="s">
        <v>174</v>
      </c>
      <c r="H22" s="145">
        <f>12*22</f>
        <v>264</v>
      </c>
      <c r="I22" s="145"/>
      <c r="J22" s="67">
        <f>H22*F22</f>
        <v>0</v>
      </c>
      <c r="K22" s="67"/>
      <c r="L22" s="67">
        <f>E22*J22</f>
        <v>0</v>
      </c>
      <c r="M22" s="67"/>
      <c r="N22" s="130"/>
      <c r="AK22" s="11"/>
      <c r="AL22" s="11"/>
    </row>
    <row r="23" spans="1:38">
      <c r="A23" s="116"/>
      <c r="B23" s="18">
        <v>1</v>
      </c>
      <c r="C23" s="96" t="s">
        <v>21</v>
      </c>
      <c r="D23" s="81">
        <v>1</v>
      </c>
      <c r="E23" s="18">
        <v>60</v>
      </c>
      <c r="F23" s="196">
        <f>F14*1.15</f>
        <v>0</v>
      </c>
      <c r="G23" s="18" t="s">
        <v>174</v>
      </c>
      <c r="H23" s="145">
        <f>12*22</f>
        <v>264</v>
      </c>
      <c r="I23" s="145"/>
      <c r="J23" s="67">
        <f>H23*F23</f>
        <v>0</v>
      </c>
      <c r="K23" s="67"/>
      <c r="L23" s="67">
        <f>E23*J23</f>
        <v>0</v>
      </c>
      <c r="M23" s="67"/>
      <c r="N23" s="130"/>
      <c r="AK23" s="11"/>
      <c r="AL23" s="11"/>
    </row>
    <row r="24" spans="1:38">
      <c r="A24" s="116"/>
      <c r="B24" s="18">
        <v>2</v>
      </c>
      <c r="C24" s="96" t="s">
        <v>22</v>
      </c>
      <c r="D24" s="81">
        <v>1</v>
      </c>
      <c r="E24" s="18">
        <v>60</v>
      </c>
      <c r="F24" s="196">
        <f>SUM(J22:J23)*0.15</f>
        <v>0</v>
      </c>
      <c r="G24" s="18" t="s">
        <v>175</v>
      </c>
      <c r="H24" s="145"/>
      <c r="I24" s="145"/>
      <c r="J24" s="67">
        <f>F24</f>
        <v>0</v>
      </c>
      <c r="K24" s="67">
        <f>SUM(J22:J24)</f>
        <v>0</v>
      </c>
      <c r="L24" s="67">
        <f>E24*J24</f>
        <v>0</v>
      </c>
      <c r="M24" s="67">
        <f>SUM(L22:L24)</f>
        <v>0</v>
      </c>
      <c r="N24" s="130"/>
      <c r="AK24" s="11"/>
      <c r="AL24" s="11"/>
    </row>
    <row r="25" spans="1:38">
      <c r="A25" s="116"/>
      <c r="B25" s="83">
        <f>SUM(B22:B24)</f>
        <v>4</v>
      </c>
      <c r="C25" s="96"/>
      <c r="D25" s="81"/>
      <c r="E25" s="18"/>
      <c r="F25" s="67"/>
      <c r="G25" s="18"/>
      <c r="H25" s="145"/>
      <c r="I25" s="145"/>
      <c r="J25" s="67"/>
      <c r="K25" s="67"/>
      <c r="L25" s="67"/>
      <c r="M25" s="67"/>
      <c r="N25" s="130"/>
      <c r="AK25" s="11"/>
      <c r="AL25" s="11"/>
    </row>
    <row r="26" spans="1:38" ht="45.6" customHeight="1">
      <c r="A26" s="117">
        <v>3</v>
      </c>
      <c r="B26" s="20" t="s">
        <v>4</v>
      </c>
      <c r="C26" s="22" t="s">
        <v>23</v>
      </c>
      <c r="D26" s="20"/>
      <c r="E26" s="20" t="s">
        <v>147</v>
      </c>
      <c r="F26" s="84" t="s">
        <v>17</v>
      </c>
      <c r="G26" s="121" t="s">
        <v>55</v>
      </c>
      <c r="H26" s="149" t="s">
        <v>18</v>
      </c>
      <c r="I26" s="150"/>
      <c r="J26" s="70" t="s">
        <v>148</v>
      </c>
      <c r="K26" s="84" t="s">
        <v>149</v>
      </c>
      <c r="L26" s="84" t="s">
        <v>146</v>
      </c>
      <c r="M26" s="84" t="s">
        <v>145</v>
      </c>
      <c r="N26" s="128"/>
      <c r="AK26" s="11"/>
      <c r="AL26" s="11"/>
    </row>
    <row r="27" spans="1:38">
      <c r="A27" s="116" t="s">
        <v>19</v>
      </c>
      <c r="B27" s="18">
        <v>1</v>
      </c>
      <c r="C27" s="96" t="s">
        <v>20</v>
      </c>
      <c r="D27" s="81">
        <v>1</v>
      </c>
      <c r="E27" s="18">
        <v>60</v>
      </c>
      <c r="F27" s="196">
        <f>F22</f>
        <v>0</v>
      </c>
      <c r="G27" s="18" t="s">
        <v>174</v>
      </c>
      <c r="H27" s="145">
        <f>12*22</f>
        <v>264</v>
      </c>
      <c r="I27" s="145"/>
      <c r="J27" s="67">
        <f>H27*F27</f>
        <v>0</v>
      </c>
      <c r="K27" s="67"/>
      <c r="L27" s="67">
        <f>E27*J27</f>
        <v>0</v>
      </c>
      <c r="M27" s="67"/>
      <c r="N27" s="130"/>
      <c r="AK27" s="11"/>
      <c r="AL27" s="11"/>
    </row>
    <row r="28" spans="1:38">
      <c r="A28" s="116"/>
      <c r="B28" s="18">
        <v>1</v>
      </c>
      <c r="C28" s="96" t="s">
        <v>21</v>
      </c>
      <c r="D28" s="81">
        <v>1</v>
      </c>
      <c r="E28" s="18">
        <v>60</v>
      </c>
      <c r="F28" s="196">
        <f>F23</f>
        <v>0</v>
      </c>
      <c r="G28" s="18" t="s">
        <v>174</v>
      </c>
      <c r="H28" s="145">
        <f>12*22</f>
        <v>264</v>
      </c>
      <c r="I28" s="145"/>
      <c r="J28" s="67">
        <f>H28*F28</f>
        <v>0</v>
      </c>
      <c r="K28" s="67"/>
      <c r="L28" s="67">
        <f>E28*J28</f>
        <v>0</v>
      </c>
      <c r="M28" s="67"/>
      <c r="N28" s="130"/>
      <c r="AK28" s="11"/>
      <c r="AL28" s="11"/>
    </row>
    <row r="29" spans="1:38">
      <c r="A29" s="116"/>
      <c r="B29" s="18">
        <v>2</v>
      </c>
      <c r="C29" s="96" t="s">
        <v>22</v>
      </c>
      <c r="D29" s="81">
        <v>1</v>
      </c>
      <c r="E29" s="18">
        <v>60</v>
      </c>
      <c r="F29" s="196">
        <f>SUM(J27:J28)*0.15</f>
        <v>0</v>
      </c>
      <c r="G29" s="18" t="s">
        <v>175</v>
      </c>
      <c r="H29" s="145"/>
      <c r="I29" s="145"/>
      <c r="J29" s="67">
        <f>F29</f>
        <v>0</v>
      </c>
      <c r="K29" s="67">
        <f>SUM(J27:J29)</f>
        <v>0</v>
      </c>
      <c r="L29" s="67">
        <f>E29*J29</f>
        <v>0</v>
      </c>
      <c r="M29" s="67">
        <f>SUM(L27:L29)</f>
        <v>0</v>
      </c>
      <c r="N29" s="130"/>
      <c r="AK29" s="11"/>
      <c r="AL29" s="11"/>
    </row>
    <row r="30" spans="1:38">
      <c r="A30" s="116"/>
      <c r="B30" s="83">
        <f>SUM(B27:B29)</f>
        <v>4</v>
      </c>
      <c r="C30" s="96"/>
      <c r="D30" s="81"/>
      <c r="E30" s="18"/>
      <c r="F30" s="78"/>
      <c r="G30" s="18"/>
      <c r="H30" s="145"/>
      <c r="I30" s="145"/>
      <c r="J30" s="67"/>
      <c r="K30" s="67"/>
      <c r="L30" s="67"/>
      <c r="M30" s="67"/>
      <c r="N30" s="130"/>
      <c r="AK30" s="11"/>
      <c r="AL30" s="11"/>
    </row>
    <row r="31" spans="1:38" ht="32.25" customHeight="1">
      <c r="A31" s="116"/>
      <c r="B31" s="18"/>
      <c r="C31" s="99" t="s">
        <v>24</v>
      </c>
      <c r="D31" s="100"/>
      <c r="E31" s="18"/>
      <c r="F31" s="67"/>
      <c r="G31" s="18"/>
      <c r="H31" s="145"/>
      <c r="I31" s="145"/>
      <c r="J31" s="67"/>
      <c r="K31" s="67"/>
      <c r="L31" s="67"/>
      <c r="M31" s="67"/>
      <c r="N31" s="130"/>
      <c r="AK31" s="11"/>
      <c r="AL31" s="11"/>
    </row>
    <row r="32" spans="1:38" ht="39" customHeight="1">
      <c r="A32" s="117">
        <v>4</v>
      </c>
      <c r="B32" s="20" t="s">
        <v>4</v>
      </c>
      <c r="C32" s="22" t="s">
        <v>16</v>
      </c>
      <c r="D32" s="20"/>
      <c r="E32" s="20" t="s">
        <v>147</v>
      </c>
      <c r="F32" s="84" t="s">
        <v>17</v>
      </c>
      <c r="G32" s="121" t="s">
        <v>55</v>
      </c>
      <c r="H32" s="149" t="s">
        <v>18</v>
      </c>
      <c r="I32" s="150"/>
      <c r="J32" s="70" t="s">
        <v>148</v>
      </c>
      <c r="K32" s="84" t="s">
        <v>149</v>
      </c>
      <c r="L32" s="84" t="s">
        <v>146</v>
      </c>
      <c r="M32" s="84" t="s">
        <v>145</v>
      </c>
      <c r="N32" s="128"/>
      <c r="AK32" s="11"/>
      <c r="AL32" s="11"/>
    </row>
    <row r="33" spans="1:38">
      <c r="A33" s="116"/>
      <c r="B33" s="18">
        <v>1</v>
      </c>
      <c r="C33" s="96" t="s">
        <v>20</v>
      </c>
      <c r="D33" s="81">
        <v>1</v>
      </c>
      <c r="E33" s="18">
        <v>60</v>
      </c>
      <c r="F33" s="196">
        <f>F27</f>
        <v>0</v>
      </c>
      <c r="G33" s="18" t="s">
        <v>174</v>
      </c>
      <c r="H33" s="145">
        <f>12*8</f>
        <v>96</v>
      </c>
      <c r="I33" s="145"/>
      <c r="J33" s="67">
        <f>H33*F33</f>
        <v>0</v>
      </c>
      <c r="K33" s="67"/>
      <c r="L33" s="67">
        <f>E33*J33</f>
        <v>0</v>
      </c>
      <c r="M33" s="67"/>
      <c r="N33" s="130"/>
      <c r="AK33" s="11"/>
      <c r="AL33" s="11"/>
    </row>
    <row r="34" spans="1:38">
      <c r="A34" s="116"/>
      <c r="B34" s="18">
        <v>1</v>
      </c>
      <c r="C34" s="96" t="s">
        <v>21</v>
      </c>
      <c r="D34" s="81">
        <v>1</v>
      </c>
      <c r="E34" s="18">
        <v>60</v>
      </c>
      <c r="F34" s="196">
        <f>F28</f>
        <v>0</v>
      </c>
      <c r="G34" s="18" t="s">
        <v>174</v>
      </c>
      <c r="H34" s="145">
        <f>12*8</f>
        <v>96</v>
      </c>
      <c r="I34" s="145"/>
      <c r="J34" s="67">
        <f>H34*F34</f>
        <v>0</v>
      </c>
      <c r="K34" s="67"/>
      <c r="L34" s="67">
        <f>E34*J34</f>
        <v>0</v>
      </c>
      <c r="M34" s="67"/>
      <c r="N34" s="130"/>
      <c r="AK34" s="11"/>
      <c r="AL34" s="11"/>
    </row>
    <row r="35" spans="1:38">
      <c r="A35" s="116"/>
      <c r="B35" s="18">
        <v>2</v>
      </c>
      <c r="C35" s="96" t="s">
        <v>22</v>
      </c>
      <c r="D35" s="81">
        <v>1</v>
      </c>
      <c r="E35" s="18">
        <v>60</v>
      </c>
      <c r="F35" s="196">
        <f>SUM(J33:J34)*0.15</f>
        <v>0</v>
      </c>
      <c r="G35" s="18" t="s">
        <v>175</v>
      </c>
      <c r="H35" s="145"/>
      <c r="I35" s="145"/>
      <c r="J35" s="67">
        <f>F35</f>
        <v>0</v>
      </c>
      <c r="K35" s="67">
        <f>SUM(J33:J35)</f>
        <v>0</v>
      </c>
      <c r="L35" s="67">
        <f>E35*J35</f>
        <v>0</v>
      </c>
      <c r="M35" s="67">
        <f>SUM(L33:L35)</f>
        <v>0</v>
      </c>
      <c r="N35" s="130"/>
      <c r="AK35" s="11"/>
      <c r="AL35" s="11"/>
    </row>
    <row r="36" spans="1:38">
      <c r="A36" s="116"/>
      <c r="B36" s="18"/>
      <c r="C36" s="96"/>
      <c r="D36" s="81"/>
      <c r="E36" s="18"/>
      <c r="F36" s="78"/>
      <c r="G36" s="18"/>
      <c r="H36" s="151"/>
      <c r="I36" s="145"/>
      <c r="J36" s="67"/>
      <c r="K36" s="67"/>
      <c r="L36" s="67"/>
      <c r="M36" s="67"/>
      <c r="N36" s="130"/>
      <c r="AK36" s="11"/>
      <c r="AL36" s="11"/>
    </row>
    <row r="37" spans="1:38" ht="29.25" customHeight="1">
      <c r="A37" s="117">
        <v>5</v>
      </c>
      <c r="B37" s="20" t="s">
        <v>4</v>
      </c>
      <c r="C37" s="22" t="s">
        <v>23</v>
      </c>
      <c r="D37" s="20"/>
      <c r="E37" s="20" t="s">
        <v>147</v>
      </c>
      <c r="F37" s="84" t="s">
        <v>17</v>
      </c>
      <c r="G37" s="121" t="s">
        <v>55</v>
      </c>
      <c r="H37" s="149" t="s">
        <v>18</v>
      </c>
      <c r="I37" s="150"/>
      <c r="J37" s="70" t="s">
        <v>148</v>
      </c>
      <c r="K37" s="84" t="s">
        <v>149</v>
      </c>
      <c r="L37" s="84" t="s">
        <v>146</v>
      </c>
      <c r="M37" s="84" t="s">
        <v>145</v>
      </c>
      <c r="N37" s="128"/>
      <c r="AK37" s="11"/>
      <c r="AL37" s="11"/>
    </row>
    <row r="38" spans="1:38" ht="24.75" customHeight="1">
      <c r="A38" s="116"/>
      <c r="B38" s="18">
        <v>1</v>
      </c>
      <c r="C38" s="96" t="s">
        <v>20</v>
      </c>
      <c r="D38" s="81">
        <v>1</v>
      </c>
      <c r="E38" s="18">
        <v>60</v>
      </c>
      <c r="F38" s="196">
        <f>F33</f>
        <v>0</v>
      </c>
      <c r="G38" s="18" t="s">
        <v>174</v>
      </c>
      <c r="H38" s="145">
        <f>12*8</f>
        <v>96</v>
      </c>
      <c r="I38" s="145"/>
      <c r="J38" s="67">
        <f>H38*F38</f>
        <v>0</v>
      </c>
      <c r="K38" s="67"/>
      <c r="L38" s="67">
        <f>E38*J38</f>
        <v>0</v>
      </c>
      <c r="M38" s="67"/>
      <c r="N38" s="130"/>
      <c r="AK38" s="11"/>
      <c r="AL38" s="11"/>
    </row>
    <row r="39" spans="1:38" ht="22.5" customHeight="1">
      <c r="A39" s="116"/>
      <c r="B39" s="18">
        <v>1</v>
      </c>
      <c r="C39" s="96" t="s">
        <v>21</v>
      </c>
      <c r="D39" s="81">
        <v>1</v>
      </c>
      <c r="E39" s="18">
        <v>60</v>
      </c>
      <c r="F39" s="196">
        <f>F34</f>
        <v>0</v>
      </c>
      <c r="G39" s="18" t="s">
        <v>174</v>
      </c>
      <c r="H39" s="145">
        <f>12*8</f>
        <v>96</v>
      </c>
      <c r="I39" s="145"/>
      <c r="J39" s="67">
        <f>H39*F39</f>
        <v>0</v>
      </c>
      <c r="K39" s="67"/>
      <c r="L39" s="67">
        <f>E39*J39</f>
        <v>0</v>
      </c>
      <c r="M39" s="67"/>
      <c r="N39" s="130"/>
      <c r="AK39" s="11"/>
      <c r="AL39" s="11"/>
    </row>
    <row r="40" spans="1:38" ht="22.5" customHeight="1">
      <c r="A40" s="116"/>
      <c r="B40" s="18">
        <v>2</v>
      </c>
      <c r="C40" s="96" t="s">
        <v>22</v>
      </c>
      <c r="D40" s="81">
        <v>1</v>
      </c>
      <c r="E40" s="18">
        <v>60</v>
      </c>
      <c r="F40" s="196">
        <f>SUM(J38:J39)*0.15</f>
        <v>0</v>
      </c>
      <c r="G40" s="18" t="s">
        <v>175</v>
      </c>
      <c r="H40" s="145"/>
      <c r="I40" s="145"/>
      <c r="J40" s="67">
        <f>F40</f>
        <v>0</v>
      </c>
      <c r="K40" s="67">
        <f>SUM(J38:J40)</f>
        <v>0</v>
      </c>
      <c r="L40" s="67">
        <f>E40*J40</f>
        <v>0</v>
      </c>
      <c r="M40" s="67">
        <f>SUM(L38:L40)</f>
        <v>0</v>
      </c>
      <c r="N40" s="130"/>
      <c r="AK40" s="11"/>
      <c r="AL40" s="11"/>
    </row>
    <row r="41" spans="1:38" ht="22.5" customHeight="1">
      <c r="A41" s="116"/>
      <c r="B41" s="18"/>
      <c r="C41" s="96"/>
      <c r="D41" s="81"/>
      <c r="E41" s="18"/>
      <c r="F41" s="78"/>
      <c r="G41" s="18"/>
      <c r="H41" s="145"/>
      <c r="I41" s="145"/>
      <c r="J41" s="67"/>
      <c r="K41" s="67"/>
      <c r="L41" s="67"/>
      <c r="M41" s="67"/>
      <c r="N41" s="130"/>
      <c r="AK41" s="11"/>
      <c r="AL41" s="11"/>
    </row>
    <row r="42" spans="1:38" ht="35.25" customHeight="1">
      <c r="A42" s="117">
        <v>6</v>
      </c>
      <c r="B42" s="20" t="s">
        <v>4</v>
      </c>
      <c r="C42" s="22" t="s">
        <v>25</v>
      </c>
      <c r="D42" s="20" t="s">
        <v>6</v>
      </c>
      <c r="E42" s="20" t="s">
        <v>147</v>
      </c>
      <c r="F42" s="84" t="s">
        <v>17</v>
      </c>
      <c r="G42" s="121" t="s">
        <v>55</v>
      </c>
      <c r="H42" s="144" t="s">
        <v>26</v>
      </c>
      <c r="I42" s="150"/>
      <c r="J42" s="70" t="s">
        <v>148</v>
      </c>
      <c r="K42" s="84" t="s">
        <v>149</v>
      </c>
      <c r="L42" s="84" t="s">
        <v>146</v>
      </c>
      <c r="M42" s="84" t="s">
        <v>145</v>
      </c>
      <c r="N42" s="128"/>
      <c r="AK42" s="11"/>
      <c r="AL42" s="11"/>
    </row>
    <row r="43" spans="1:38" ht="18.75" customHeight="1">
      <c r="A43" s="116"/>
      <c r="B43" s="18">
        <v>2</v>
      </c>
      <c r="C43" s="96" t="s">
        <v>27</v>
      </c>
      <c r="D43" s="81">
        <v>2</v>
      </c>
      <c r="E43" s="18">
        <v>60</v>
      </c>
      <c r="F43" s="196">
        <f>F38</f>
        <v>0</v>
      </c>
      <c r="G43" s="18" t="s">
        <v>174</v>
      </c>
      <c r="H43" s="145">
        <f>12*8*D43</f>
        <v>192</v>
      </c>
      <c r="I43" s="145"/>
      <c r="J43" s="67">
        <f>F43*H43</f>
        <v>0</v>
      </c>
      <c r="K43" s="67"/>
      <c r="L43" s="67">
        <f>E43*J43</f>
        <v>0</v>
      </c>
      <c r="M43" s="67"/>
      <c r="N43" s="130"/>
      <c r="AK43" s="11"/>
      <c r="AL43" s="11"/>
    </row>
    <row r="44" spans="1:38" ht="18.75" customHeight="1">
      <c r="A44" s="116"/>
      <c r="B44" s="18">
        <v>2</v>
      </c>
      <c r="C44" s="96" t="s">
        <v>28</v>
      </c>
      <c r="D44" s="81">
        <v>2</v>
      </c>
      <c r="E44" s="18">
        <v>60</v>
      </c>
      <c r="F44" s="196">
        <f>F39</f>
        <v>0</v>
      </c>
      <c r="G44" s="18" t="s">
        <v>174</v>
      </c>
      <c r="H44" s="145">
        <f>12*8*D44</f>
        <v>192</v>
      </c>
      <c r="I44" s="145"/>
      <c r="J44" s="67">
        <f>F44*H44</f>
        <v>0</v>
      </c>
      <c r="K44" s="67"/>
      <c r="L44" s="67">
        <f>E44*J44</f>
        <v>0</v>
      </c>
      <c r="M44" s="67"/>
      <c r="N44" s="130"/>
      <c r="AK44" s="11"/>
      <c r="AL44" s="11"/>
    </row>
    <row r="45" spans="1:38" ht="18.75" customHeight="1">
      <c r="A45" s="116"/>
      <c r="B45" s="18">
        <v>1</v>
      </c>
      <c r="C45" s="96" t="s">
        <v>133</v>
      </c>
      <c r="D45" s="81">
        <v>1</v>
      </c>
      <c r="E45" s="81">
        <v>60</v>
      </c>
      <c r="F45" s="196">
        <f>F43</f>
        <v>0</v>
      </c>
      <c r="G45" s="18" t="s">
        <v>174</v>
      </c>
      <c r="H45" s="152">
        <f>12*8*D45</f>
        <v>96</v>
      </c>
      <c r="I45" s="152"/>
      <c r="J45" s="72">
        <f>F45*H45</f>
        <v>0</v>
      </c>
      <c r="K45" s="72"/>
      <c r="L45" s="72">
        <f>E45*J45</f>
        <v>0</v>
      </c>
      <c r="M45" s="72"/>
      <c r="N45" s="130"/>
      <c r="AK45" s="11"/>
      <c r="AL45" s="11"/>
    </row>
    <row r="46" spans="1:38" ht="18.75" customHeight="1">
      <c r="A46" s="116"/>
      <c r="B46" s="18">
        <v>1</v>
      </c>
      <c r="C46" s="96" t="str">
        <f>C18</f>
        <v>Quality Controller</v>
      </c>
      <c r="D46" s="81">
        <v>1</v>
      </c>
      <c r="E46" s="18">
        <v>60</v>
      </c>
      <c r="F46" s="196">
        <f>F18*1.15</f>
        <v>0</v>
      </c>
      <c r="G46" s="18" t="s">
        <v>174</v>
      </c>
      <c r="H46" s="145">
        <f>12*8*D46</f>
        <v>96</v>
      </c>
      <c r="I46" s="145"/>
      <c r="J46" s="67">
        <f>F46*H46</f>
        <v>0</v>
      </c>
      <c r="K46" s="67"/>
      <c r="L46" s="67">
        <f>E46*J46</f>
        <v>0</v>
      </c>
      <c r="M46" s="67"/>
      <c r="N46" s="130"/>
      <c r="AK46" s="11"/>
      <c r="AL46" s="11"/>
    </row>
    <row r="47" spans="1:38" ht="18.75" customHeight="1">
      <c r="A47" s="116"/>
      <c r="B47" s="18">
        <v>6</v>
      </c>
      <c r="C47" s="96" t="s">
        <v>22</v>
      </c>
      <c r="D47" s="81">
        <v>1</v>
      </c>
      <c r="E47" s="18">
        <v>60</v>
      </c>
      <c r="F47" s="196">
        <f>SUM(J43:J46)*0.15</f>
        <v>0</v>
      </c>
      <c r="G47" s="18" t="s">
        <v>175</v>
      </c>
      <c r="H47" s="145"/>
      <c r="I47" s="145"/>
      <c r="J47" s="67">
        <f>F47</f>
        <v>0</v>
      </c>
      <c r="K47" s="67">
        <f>SUM(J43:J47)</f>
        <v>0</v>
      </c>
      <c r="L47" s="67">
        <f>E47*J47</f>
        <v>0</v>
      </c>
      <c r="M47" s="67">
        <f>SUM(L43:L47)</f>
        <v>0</v>
      </c>
      <c r="N47" s="130"/>
      <c r="AK47" s="11"/>
      <c r="AL47" s="11"/>
    </row>
    <row r="48" spans="1:38" ht="18.75" customHeight="1">
      <c r="A48" s="116"/>
      <c r="B48" s="18"/>
      <c r="C48" s="96"/>
      <c r="D48" s="81"/>
      <c r="E48" s="18"/>
      <c r="F48" s="78"/>
      <c r="G48" s="18"/>
      <c r="H48" s="145"/>
      <c r="I48" s="145"/>
      <c r="J48" s="67"/>
      <c r="K48" s="67"/>
      <c r="L48" s="67"/>
      <c r="M48" s="67"/>
      <c r="N48" s="130"/>
      <c r="AK48" s="11"/>
      <c r="AL48" s="11"/>
    </row>
    <row r="49" spans="1:38" ht="43.5" customHeight="1">
      <c r="A49" s="117">
        <v>7</v>
      </c>
      <c r="B49" s="20" t="s">
        <v>4</v>
      </c>
      <c r="C49" s="198" t="s">
        <v>30</v>
      </c>
      <c r="D49" s="20" t="s">
        <v>68</v>
      </c>
      <c r="E49" s="20" t="s">
        <v>147</v>
      </c>
      <c r="F49" s="122" t="s">
        <v>7</v>
      </c>
      <c r="G49" s="121" t="s">
        <v>55</v>
      </c>
      <c r="H49" s="144"/>
      <c r="I49" s="148"/>
      <c r="J49" s="70" t="s">
        <v>148</v>
      </c>
      <c r="K49" s="84" t="s">
        <v>149</v>
      </c>
      <c r="L49" s="84" t="s">
        <v>146</v>
      </c>
      <c r="M49" s="84" t="s">
        <v>145</v>
      </c>
      <c r="N49" s="128"/>
      <c r="AK49" s="11"/>
      <c r="AL49" s="11"/>
    </row>
    <row r="50" spans="1:38" ht="22.5" customHeight="1">
      <c r="A50" s="116"/>
      <c r="B50" s="18">
        <v>10</v>
      </c>
      <c r="C50" s="96" t="s">
        <v>134</v>
      </c>
      <c r="D50" s="81"/>
      <c r="E50" s="18">
        <v>60</v>
      </c>
      <c r="F50" s="196">
        <v>0</v>
      </c>
      <c r="G50" s="18" t="s">
        <v>51</v>
      </c>
      <c r="H50" s="153"/>
      <c r="I50" s="152"/>
      <c r="J50" s="67">
        <f>F50*B50</f>
        <v>0</v>
      </c>
      <c r="K50" s="67"/>
      <c r="L50" s="67">
        <f>E50*J50</f>
        <v>0</v>
      </c>
      <c r="M50" s="67"/>
      <c r="N50" s="130"/>
      <c r="AK50" s="11"/>
      <c r="AL50" s="11"/>
    </row>
    <row r="51" spans="1:38" ht="22.5" customHeight="1">
      <c r="A51" s="116"/>
      <c r="B51" s="18"/>
      <c r="C51" s="96" t="s">
        <v>29</v>
      </c>
      <c r="D51" s="81">
        <v>1</v>
      </c>
      <c r="E51" s="18">
        <v>60</v>
      </c>
      <c r="F51" s="195">
        <v>0</v>
      </c>
      <c r="G51" s="23" t="s">
        <v>176</v>
      </c>
      <c r="H51" s="153"/>
      <c r="I51" s="145"/>
      <c r="J51" s="72">
        <f>F51</f>
        <v>0</v>
      </c>
      <c r="K51" s="72"/>
      <c r="L51" s="67">
        <f>E51*J51</f>
        <v>0</v>
      </c>
      <c r="M51" s="67"/>
      <c r="N51" s="130"/>
      <c r="AK51" s="11"/>
      <c r="AL51" s="11"/>
    </row>
    <row r="52" spans="1:38" ht="22.5" customHeight="1">
      <c r="A52" s="116"/>
      <c r="B52" s="18"/>
      <c r="C52" s="102" t="s">
        <v>30</v>
      </c>
      <c r="D52" s="81"/>
      <c r="E52" s="18"/>
      <c r="F52" s="78"/>
      <c r="G52" s="18"/>
      <c r="H52" s="145"/>
      <c r="I52" s="145"/>
      <c r="J52" s="67"/>
      <c r="K52" s="67"/>
      <c r="L52" s="67"/>
      <c r="M52" s="67"/>
      <c r="N52" s="130"/>
      <c r="AK52" s="11"/>
      <c r="AL52" s="11"/>
    </row>
    <row r="53" spans="1:38" ht="22.5" customHeight="1">
      <c r="A53" s="116"/>
      <c r="B53" s="18">
        <v>16</v>
      </c>
      <c r="C53" s="96" t="s">
        <v>31</v>
      </c>
      <c r="D53" s="81"/>
      <c r="E53" s="18">
        <v>5</v>
      </c>
      <c r="F53" s="197">
        <v>0</v>
      </c>
      <c r="G53" s="23" t="s">
        <v>176</v>
      </c>
      <c r="H53" s="145"/>
      <c r="I53" s="145"/>
      <c r="J53" s="72">
        <f t="shared" ref="J53:J59" si="3">F53*B53</f>
        <v>0</v>
      </c>
      <c r="K53" s="67"/>
      <c r="L53" s="67">
        <f>E53*F53*B53</f>
        <v>0</v>
      </c>
      <c r="M53" s="67"/>
      <c r="N53" s="130"/>
      <c r="AK53" s="11"/>
      <c r="AL53" s="11"/>
    </row>
    <row r="54" spans="1:38" ht="22.5" customHeight="1">
      <c r="A54" s="116"/>
      <c r="B54" s="18">
        <v>16</v>
      </c>
      <c r="C54" s="96" t="s">
        <v>32</v>
      </c>
      <c r="D54" s="81">
        <v>1</v>
      </c>
      <c r="E54" s="18">
        <v>60</v>
      </c>
      <c r="F54" s="196">
        <v>0</v>
      </c>
      <c r="G54" s="23" t="s">
        <v>176</v>
      </c>
      <c r="H54" s="145"/>
      <c r="I54" s="145"/>
      <c r="J54" s="72">
        <f t="shared" si="3"/>
        <v>0</v>
      </c>
      <c r="K54" s="67"/>
      <c r="L54" s="67">
        <f>E54*F54*B54</f>
        <v>0</v>
      </c>
      <c r="M54" s="67"/>
      <c r="N54" s="130"/>
      <c r="AK54" s="11"/>
      <c r="AL54" s="11"/>
    </row>
    <row r="55" spans="1:38" ht="22.5" customHeight="1">
      <c r="A55" s="116"/>
      <c r="B55" s="18">
        <v>16</v>
      </c>
      <c r="C55" s="96" t="s">
        <v>33</v>
      </c>
      <c r="D55" s="81">
        <v>1</v>
      </c>
      <c r="E55" s="18">
        <v>60</v>
      </c>
      <c r="F55" s="196">
        <v>0</v>
      </c>
      <c r="G55" s="23" t="s">
        <v>176</v>
      </c>
      <c r="H55" s="145"/>
      <c r="I55" s="145"/>
      <c r="J55" s="72">
        <f t="shared" si="3"/>
        <v>0</v>
      </c>
      <c r="K55" s="67"/>
      <c r="L55" s="67">
        <f>E55*F55*B55</f>
        <v>0</v>
      </c>
      <c r="M55" s="67"/>
      <c r="N55" s="130"/>
      <c r="AK55" s="11"/>
      <c r="AL55" s="11"/>
    </row>
    <row r="56" spans="1:38" ht="22.5" customHeight="1">
      <c r="A56" s="116"/>
      <c r="B56" s="18">
        <v>1</v>
      </c>
      <c r="C56" s="96" t="s">
        <v>34</v>
      </c>
      <c r="D56" s="81">
        <v>1</v>
      </c>
      <c r="E56" s="18">
        <v>60</v>
      </c>
      <c r="F56" s="196">
        <v>0</v>
      </c>
      <c r="G56" s="23" t="s">
        <v>176</v>
      </c>
      <c r="H56" s="145"/>
      <c r="I56" s="145"/>
      <c r="J56" s="72">
        <f t="shared" si="3"/>
        <v>0</v>
      </c>
      <c r="K56" s="67"/>
      <c r="L56" s="67">
        <f>E56*F56*B56</f>
        <v>0</v>
      </c>
      <c r="M56" s="67"/>
      <c r="N56" s="130"/>
      <c r="AK56" s="11"/>
      <c r="AL56" s="11"/>
    </row>
    <row r="57" spans="1:38" ht="22.5" customHeight="1">
      <c r="A57" s="116"/>
      <c r="B57" s="18">
        <v>1</v>
      </c>
      <c r="C57" s="96" t="s">
        <v>35</v>
      </c>
      <c r="D57" s="81">
        <v>1</v>
      </c>
      <c r="E57" s="18">
        <v>60</v>
      </c>
      <c r="F57" s="196">
        <v>0</v>
      </c>
      <c r="G57" s="23" t="s">
        <v>176</v>
      </c>
      <c r="H57" s="145"/>
      <c r="I57" s="145"/>
      <c r="J57" s="72">
        <f t="shared" si="3"/>
        <v>0</v>
      </c>
      <c r="K57" s="67"/>
      <c r="L57" s="67">
        <f>E57*F57*B57</f>
        <v>0</v>
      </c>
      <c r="M57" s="67"/>
      <c r="N57" s="130"/>
      <c r="AK57" s="11"/>
      <c r="AL57" s="11"/>
    </row>
    <row r="58" spans="1:38" ht="22.5" customHeight="1">
      <c r="A58" s="116"/>
      <c r="B58" s="18">
        <v>1</v>
      </c>
      <c r="C58" s="96" t="s">
        <v>36</v>
      </c>
      <c r="D58" s="81">
        <v>1</v>
      </c>
      <c r="E58" s="18">
        <v>5</v>
      </c>
      <c r="F58" s="196">
        <v>0</v>
      </c>
      <c r="G58" s="23" t="s">
        <v>176</v>
      </c>
      <c r="H58" s="145"/>
      <c r="I58" s="145"/>
      <c r="J58" s="72">
        <f t="shared" si="3"/>
        <v>0</v>
      </c>
      <c r="K58" s="67"/>
      <c r="L58" s="67">
        <f>E58*F58</f>
        <v>0</v>
      </c>
      <c r="M58" s="67"/>
      <c r="N58" s="130"/>
      <c r="AK58" s="11"/>
      <c r="AL58" s="11"/>
    </row>
    <row r="59" spans="1:38" ht="22.5" customHeight="1">
      <c r="A59" s="116"/>
      <c r="B59" s="18">
        <v>2</v>
      </c>
      <c r="C59" s="96" t="s">
        <v>135</v>
      </c>
      <c r="D59" s="81">
        <v>1</v>
      </c>
      <c r="E59" s="81">
        <v>60</v>
      </c>
      <c r="F59" s="196">
        <v>0</v>
      </c>
      <c r="G59" s="23" t="s">
        <v>176</v>
      </c>
      <c r="H59" s="152"/>
      <c r="I59" s="152"/>
      <c r="J59" s="72">
        <f t="shared" si="3"/>
        <v>0</v>
      </c>
      <c r="K59" s="72"/>
      <c r="L59" s="72">
        <f>E59*F59*B59</f>
        <v>0</v>
      </c>
      <c r="M59" s="72"/>
      <c r="N59" s="130"/>
      <c r="AK59" s="11"/>
      <c r="AL59" s="11"/>
    </row>
    <row r="60" spans="1:38" ht="22.5" customHeight="1">
      <c r="A60" s="116"/>
      <c r="B60" s="18"/>
      <c r="C60" s="102" t="s">
        <v>37</v>
      </c>
      <c r="D60" s="81"/>
      <c r="E60" s="18"/>
      <c r="F60" s="67"/>
      <c r="G60" s="81"/>
      <c r="H60" s="154"/>
      <c r="I60" s="145"/>
      <c r="J60" s="67"/>
      <c r="K60" s="67"/>
      <c r="L60" s="67"/>
      <c r="M60" s="67"/>
      <c r="N60" s="130"/>
      <c r="AK60" s="11"/>
      <c r="AL60" s="11"/>
    </row>
    <row r="61" spans="1:38" ht="22.5" customHeight="1">
      <c r="A61" s="116"/>
      <c r="B61" s="18">
        <v>16</v>
      </c>
      <c r="C61" s="96" t="s">
        <v>38</v>
      </c>
      <c r="D61" s="81">
        <v>1</v>
      </c>
      <c r="E61" s="18">
        <v>60</v>
      </c>
      <c r="F61" s="195">
        <v>0</v>
      </c>
      <c r="G61" s="23" t="s">
        <v>176</v>
      </c>
      <c r="H61" s="154"/>
      <c r="I61" s="145"/>
      <c r="J61" s="67">
        <f>F61*B61</f>
        <v>0</v>
      </c>
      <c r="K61" s="67"/>
      <c r="L61" s="67">
        <f>E61*F61*B61</f>
        <v>0</v>
      </c>
      <c r="M61" s="67"/>
      <c r="N61" s="130"/>
      <c r="AK61" s="11"/>
      <c r="AL61" s="11"/>
    </row>
    <row r="62" spans="1:38" ht="22.5" customHeight="1">
      <c r="A62" s="116"/>
      <c r="B62" s="18">
        <v>3</v>
      </c>
      <c r="C62" s="96" t="s">
        <v>39</v>
      </c>
      <c r="D62" s="81">
        <v>1</v>
      </c>
      <c r="E62" s="18">
        <v>60</v>
      </c>
      <c r="F62" s="195">
        <v>0</v>
      </c>
      <c r="G62" s="23" t="s">
        <v>176</v>
      </c>
      <c r="H62" s="154"/>
      <c r="I62" s="145"/>
      <c r="J62" s="67">
        <f>F62*B62</f>
        <v>0</v>
      </c>
      <c r="K62" s="67"/>
      <c r="L62" s="67">
        <f>E62*F62*B62</f>
        <v>0</v>
      </c>
      <c r="M62" s="67"/>
      <c r="N62" s="130"/>
      <c r="AK62" s="11"/>
      <c r="AL62" s="11"/>
    </row>
    <row r="63" spans="1:38" ht="22.5" customHeight="1">
      <c r="A63" s="116"/>
      <c r="B63" s="18">
        <v>1</v>
      </c>
      <c r="C63" s="96" t="s">
        <v>40</v>
      </c>
      <c r="D63" s="81">
        <v>1</v>
      </c>
      <c r="E63" s="18">
        <v>60</v>
      </c>
      <c r="F63" s="195">
        <v>0</v>
      </c>
      <c r="G63" s="23" t="s">
        <v>176</v>
      </c>
      <c r="H63" s="154"/>
      <c r="I63" s="145"/>
      <c r="J63" s="67">
        <f>F63*B63</f>
        <v>0</v>
      </c>
      <c r="K63" s="67"/>
      <c r="L63" s="67">
        <f>E63*F63*B63</f>
        <v>0</v>
      </c>
      <c r="M63" s="67"/>
      <c r="N63" s="130"/>
      <c r="AK63" s="11"/>
      <c r="AL63" s="11"/>
    </row>
    <row r="64" spans="1:38" ht="22.5" customHeight="1">
      <c r="A64" s="116"/>
      <c r="B64" s="18">
        <v>1</v>
      </c>
      <c r="C64" s="96" t="s">
        <v>41</v>
      </c>
      <c r="D64" s="81">
        <v>1</v>
      </c>
      <c r="E64" s="18">
        <v>60</v>
      </c>
      <c r="F64" s="195">
        <v>0</v>
      </c>
      <c r="G64" s="23" t="s">
        <v>176</v>
      </c>
      <c r="H64" s="145"/>
      <c r="I64" s="145"/>
      <c r="J64" s="67">
        <f>F64*B64</f>
        <v>0</v>
      </c>
      <c r="K64" s="67">
        <f>SUM(J50:J64)</f>
        <v>0</v>
      </c>
      <c r="L64" s="67">
        <f>E64*F64*B64</f>
        <v>0</v>
      </c>
      <c r="M64" s="67">
        <f>SUM(L50:L64)</f>
        <v>0</v>
      </c>
      <c r="N64" s="130"/>
      <c r="AK64" s="11"/>
      <c r="AL64" s="11"/>
    </row>
    <row r="65" spans="1:38" ht="22.5" customHeight="1">
      <c r="A65" s="116"/>
      <c r="B65" s="18"/>
      <c r="C65" s="96"/>
      <c r="D65" s="81"/>
      <c r="E65" s="18"/>
      <c r="F65" s="67"/>
      <c r="G65" s="18"/>
      <c r="H65" s="145"/>
      <c r="I65" s="145"/>
      <c r="J65" s="67"/>
      <c r="K65" s="69">
        <f>SUM(K18:K64)</f>
        <v>0</v>
      </c>
      <c r="L65" s="67"/>
      <c r="M65" s="69">
        <f>SUM(M18:M64)</f>
        <v>0</v>
      </c>
      <c r="N65" s="131"/>
      <c r="AK65" s="11"/>
      <c r="AL65" s="11"/>
    </row>
    <row r="66" spans="1:38">
      <c r="A66" s="116"/>
      <c r="B66" s="17"/>
      <c r="C66" s="96"/>
      <c r="D66" s="81"/>
      <c r="E66" s="18"/>
      <c r="F66" s="67"/>
      <c r="G66" s="18"/>
      <c r="H66" s="18"/>
      <c r="I66" s="67"/>
      <c r="J66" s="67"/>
      <c r="K66" s="67"/>
      <c r="L66" s="67"/>
      <c r="M66" s="132"/>
      <c r="N66" s="66"/>
      <c r="O66" s="66"/>
      <c r="AK66" s="11"/>
      <c r="AL66" s="11"/>
    </row>
    <row r="67" spans="1:38" s="94" customFormat="1" ht="23.25" customHeight="1">
      <c r="A67" s="126">
        <v>8</v>
      </c>
      <c r="B67" s="25"/>
      <c r="C67" s="124" t="s">
        <v>42</v>
      </c>
      <c r="D67" s="125"/>
      <c r="E67" s="25"/>
      <c r="F67" s="68"/>
      <c r="G67" s="26"/>
      <c r="H67" s="26"/>
      <c r="I67" s="68"/>
      <c r="J67" s="68"/>
      <c r="K67" s="68"/>
      <c r="L67" s="68"/>
      <c r="M67" s="68"/>
      <c r="N67" s="129"/>
      <c r="O67" s="130"/>
    </row>
    <row r="68" spans="1:38" ht="23.25" customHeight="1">
      <c r="A68" s="117">
        <v>8.1</v>
      </c>
      <c r="B68" s="20" t="s">
        <v>4</v>
      </c>
      <c r="C68" s="118" t="s">
        <v>43</v>
      </c>
      <c r="D68" s="115" t="s">
        <v>136</v>
      </c>
      <c r="E68" s="20" t="s">
        <v>137</v>
      </c>
      <c r="F68" s="77" t="s">
        <v>44</v>
      </c>
      <c r="G68" s="121" t="s">
        <v>55</v>
      </c>
      <c r="H68" s="121" t="s">
        <v>46</v>
      </c>
      <c r="I68" s="122" t="s">
        <v>159</v>
      </c>
      <c r="J68" s="84" t="s">
        <v>158</v>
      </c>
      <c r="K68" s="84" t="s">
        <v>158</v>
      </c>
      <c r="L68" s="77" t="s">
        <v>47</v>
      </c>
      <c r="M68" s="84" t="s">
        <v>150</v>
      </c>
      <c r="N68" s="127"/>
      <c r="O68" s="128"/>
      <c r="AK68" s="11"/>
      <c r="AL68" s="11"/>
    </row>
    <row r="69" spans="1:38">
      <c r="A69" s="116"/>
      <c r="B69" s="18">
        <v>2</v>
      </c>
      <c r="C69" s="96" t="s">
        <v>27</v>
      </c>
      <c r="D69" s="81">
        <v>35</v>
      </c>
      <c r="E69" s="18">
        <v>11</v>
      </c>
      <c r="F69" s="195">
        <v>0</v>
      </c>
      <c r="G69" s="27" t="s">
        <v>174</v>
      </c>
      <c r="H69" s="18">
        <f>8*B69</f>
        <v>16</v>
      </c>
      <c r="I69" s="145">
        <f>D69*H69</f>
        <v>560</v>
      </c>
      <c r="J69" s="67">
        <f>F69*I69</f>
        <v>0</v>
      </c>
      <c r="K69" s="67"/>
      <c r="L69" s="67">
        <f>J69*E69</f>
        <v>0</v>
      </c>
      <c r="M69" s="67"/>
      <c r="N69" s="129"/>
      <c r="O69" s="130"/>
      <c r="AK69" s="11"/>
      <c r="AL69" s="11"/>
    </row>
    <row r="70" spans="1:38">
      <c r="A70" s="116"/>
      <c r="B70" s="18">
        <v>2</v>
      </c>
      <c r="C70" s="96" t="s">
        <v>48</v>
      </c>
      <c r="D70" s="81">
        <v>35</v>
      </c>
      <c r="E70" s="18">
        <v>11</v>
      </c>
      <c r="F70" s="195">
        <v>0</v>
      </c>
      <c r="G70" s="27" t="s">
        <v>174</v>
      </c>
      <c r="H70" s="18">
        <f>8*B70</f>
        <v>16</v>
      </c>
      <c r="I70" s="145">
        <f>D70*H70</f>
        <v>560</v>
      </c>
      <c r="J70" s="67">
        <f t="shared" ref="J70:J72" si="4">F70*I70</f>
        <v>0</v>
      </c>
      <c r="K70" s="67"/>
      <c r="L70" s="67">
        <f t="shared" ref="L70:L72" si="5">J70*E70</f>
        <v>0</v>
      </c>
      <c r="M70" s="67"/>
      <c r="N70" s="129"/>
      <c r="O70" s="130"/>
      <c r="AK70" s="11"/>
      <c r="AL70" s="11"/>
    </row>
    <row r="71" spans="1:38">
      <c r="A71" s="116"/>
      <c r="B71" s="18">
        <v>1</v>
      </c>
      <c r="C71" s="96" t="s">
        <v>49</v>
      </c>
      <c r="D71" s="81">
        <v>35</v>
      </c>
      <c r="E71" s="18">
        <v>11</v>
      </c>
      <c r="F71" s="195">
        <v>0</v>
      </c>
      <c r="G71" s="27" t="s">
        <v>174</v>
      </c>
      <c r="H71" s="18">
        <f>8*B71</f>
        <v>8</v>
      </c>
      <c r="I71" s="145">
        <f>D71*H71</f>
        <v>280</v>
      </c>
      <c r="J71" s="67">
        <f t="shared" si="4"/>
        <v>0</v>
      </c>
      <c r="K71" s="67"/>
      <c r="L71" s="67">
        <f t="shared" si="5"/>
        <v>0</v>
      </c>
      <c r="M71" s="67"/>
      <c r="N71" s="129"/>
      <c r="O71" s="130"/>
      <c r="AK71" s="11"/>
      <c r="AL71" s="11"/>
    </row>
    <row r="72" spans="1:38">
      <c r="A72" s="116"/>
      <c r="B72" s="18">
        <v>1</v>
      </c>
      <c r="C72" s="96" t="s">
        <v>50</v>
      </c>
      <c r="D72" s="81">
        <v>35</v>
      </c>
      <c r="E72" s="18">
        <v>11</v>
      </c>
      <c r="F72" s="195">
        <v>0</v>
      </c>
      <c r="G72" s="27" t="s">
        <v>174</v>
      </c>
      <c r="H72" s="18">
        <f>8*B72</f>
        <v>8</v>
      </c>
      <c r="I72" s="145">
        <f>D72*H72</f>
        <v>280</v>
      </c>
      <c r="J72" s="67">
        <f t="shared" si="4"/>
        <v>0</v>
      </c>
      <c r="K72" s="67"/>
      <c r="L72" s="67">
        <f t="shared" si="5"/>
        <v>0</v>
      </c>
      <c r="M72" s="67"/>
      <c r="N72" s="129"/>
      <c r="O72" s="130"/>
      <c r="AK72" s="11"/>
      <c r="AL72" s="11"/>
    </row>
    <row r="73" spans="1:38">
      <c r="A73" s="116"/>
      <c r="B73" s="18"/>
      <c r="C73" s="96"/>
      <c r="D73" s="81"/>
      <c r="E73" s="18"/>
      <c r="F73" s="72"/>
      <c r="G73" s="27"/>
      <c r="H73" s="18"/>
      <c r="I73" s="145"/>
      <c r="J73" s="67"/>
      <c r="K73" s="67"/>
      <c r="L73" s="67"/>
      <c r="M73" s="67"/>
      <c r="N73" s="129"/>
      <c r="O73" s="130"/>
      <c r="AK73" s="11"/>
      <c r="AL73" s="11"/>
    </row>
    <row r="74" spans="1:38">
      <c r="A74" s="116"/>
      <c r="B74" s="18"/>
      <c r="C74" s="102" t="s">
        <v>30</v>
      </c>
      <c r="D74" s="81"/>
      <c r="E74" s="18"/>
      <c r="F74" s="72"/>
      <c r="G74" s="27"/>
      <c r="H74" s="18"/>
      <c r="I74" s="145"/>
      <c r="J74" s="67"/>
      <c r="K74" s="67"/>
      <c r="L74" s="67"/>
      <c r="M74" s="67"/>
      <c r="N74" s="129"/>
      <c r="O74" s="130"/>
      <c r="AK74" s="11"/>
      <c r="AL74" s="11"/>
    </row>
    <row r="75" spans="1:38">
      <c r="A75" s="116"/>
      <c r="B75" s="18"/>
      <c r="C75" s="96" t="s">
        <v>29</v>
      </c>
      <c r="D75" s="81">
        <v>1</v>
      </c>
      <c r="E75" s="18">
        <v>11</v>
      </c>
      <c r="F75" s="195">
        <v>0</v>
      </c>
      <c r="G75" s="23" t="s">
        <v>176</v>
      </c>
      <c r="H75" s="21"/>
      <c r="I75" s="145"/>
      <c r="J75" s="67">
        <f>F75</f>
        <v>0</v>
      </c>
      <c r="K75" s="67"/>
      <c r="L75" s="67">
        <f>J75*E75</f>
        <v>0</v>
      </c>
      <c r="M75" s="67"/>
      <c r="N75" s="129"/>
      <c r="O75" s="130"/>
      <c r="AK75" s="11"/>
      <c r="AL75" s="11"/>
    </row>
    <row r="76" spans="1:38">
      <c r="A76" s="116"/>
      <c r="B76" s="18">
        <v>4</v>
      </c>
      <c r="C76" s="103" t="s">
        <v>144</v>
      </c>
      <c r="D76" s="81">
        <v>35</v>
      </c>
      <c r="E76" s="18">
        <v>11</v>
      </c>
      <c r="F76" s="195">
        <v>0</v>
      </c>
      <c r="G76" s="24" t="s">
        <v>51</v>
      </c>
      <c r="H76" s="21"/>
      <c r="I76" s="145"/>
      <c r="J76" s="67">
        <f>F76*D76*B76</f>
        <v>0</v>
      </c>
      <c r="K76" s="67"/>
      <c r="L76" s="67">
        <f>E76*J76</f>
        <v>0</v>
      </c>
      <c r="M76" s="67"/>
      <c r="N76" s="129"/>
      <c r="O76" s="130"/>
      <c r="AK76" s="11"/>
      <c r="AL76" s="11"/>
    </row>
    <row r="77" spans="1:38">
      <c r="A77" s="116"/>
      <c r="B77" s="18">
        <v>6</v>
      </c>
      <c r="C77" s="96" t="s">
        <v>52</v>
      </c>
      <c r="D77" s="81">
        <v>11</v>
      </c>
      <c r="E77" s="18">
        <v>11</v>
      </c>
      <c r="F77" s="195">
        <v>0</v>
      </c>
      <c r="G77" s="23" t="s">
        <v>176</v>
      </c>
      <c r="H77" s="21"/>
      <c r="I77" s="145"/>
      <c r="J77" s="67">
        <f t="shared" ref="J77:J83" si="6">F77*B77</f>
        <v>0</v>
      </c>
      <c r="K77" s="67"/>
      <c r="L77" s="67">
        <f t="shared" ref="L77:L83" si="7">E77*J77</f>
        <v>0</v>
      </c>
      <c r="M77" s="67"/>
      <c r="N77" s="129"/>
      <c r="O77" s="130"/>
      <c r="AK77" s="11"/>
      <c r="AL77" s="11"/>
    </row>
    <row r="78" spans="1:38">
      <c r="A78" s="116"/>
      <c r="B78" s="18">
        <v>6</v>
      </c>
      <c r="C78" s="96" t="s">
        <v>32</v>
      </c>
      <c r="D78" s="81">
        <v>1</v>
      </c>
      <c r="E78" s="18">
        <v>11</v>
      </c>
      <c r="F78" s="195">
        <v>0</v>
      </c>
      <c r="G78" s="23" t="s">
        <v>176</v>
      </c>
      <c r="H78" s="21"/>
      <c r="I78" s="145"/>
      <c r="J78" s="67">
        <f t="shared" si="6"/>
        <v>0</v>
      </c>
      <c r="K78" s="67"/>
      <c r="L78" s="67">
        <f t="shared" si="7"/>
        <v>0</v>
      </c>
      <c r="M78" s="67"/>
      <c r="N78" s="129"/>
      <c r="O78" s="130"/>
      <c r="AK78" s="11"/>
      <c r="AL78" s="11"/>
    </row>
    <row r="79" spans="1:38">
      <c r="A79" s="116"/>
      <c r="B79" s="18">
        <v>6</v>
      </c>
      <c r="C79" s="96" t="s">
        <v>33</v>
      </c>
      <c r="D79" s="81">
        <v>1</v>
      </c>
      <c r="E79" s="18">
        <v>11</v>
      </c>
      <c r="F79" s="195">
        <v>0</v>
      </c>
      <c r="G79" s="23" t="s">
        <v>176</v>
      </c>
      <c r="H79" s="21"/>
      <c r="I79" s="145"/>
      <c r="J79" s="67">
        <f t="shared" si="6"/>
        <v>0</v>
      </c>
      <c r="K79" s="67"/>
      <c r="L79" s="67">
        <f t="shared" si="7"/>
        <v>0</v>
      </c>
      <c r="M79" s="67"/>
      <c r="N79" s="129"/>
      <c r="O79" s="130"/>
      <c r="AK79" s="11"/>
      <c r="AL79" s="11"/>
    </row>
    <row r="80" spans="1:38">
      <c r="A80" s="116"/>
      <c r="B80" s="18">
        <v>1</v>
      </c>
      <c r="C80" s="96" t="s">
        <v>34</v>
      </c>
      <c r="D80" s="81">
        <v>1</v>
      </c>
      <c r="E80" s="18">
        <v>11</v>
      </c>
      <c r="F80" s="195">
        <v>0</v>
      </c>
      <c r="G80" s="23" t="s">
        <v>176</v>
      </c>
      <c r="H80" s="21"/>
      <c r="I80" s="145"/>
      <c r="J80" s="67">
        <f t="shared" si="6"/>
        <v>0</v>
      </c>
      <c r="K80" s="67"/>
      <c r="L80" s="67">
        <f t="shared" si="7"/>
        <v>0</v>
      </c>
      <c r="M80" s="67"/>
      <c r="N80" s="129"/>
      <c r="O80" s="130"/>
      <c r="AK80" s="11"/>
      <c r="AL80" s="11"/>
    </row>
    <row r="81" spans="1:38">
      <c r="A81" s="116"/>
      <c r="B81" s="18">
        <v>1</v>
      </c>
      <c r="C81" s="96" t="s">
        <v>35</v>
      </c>
      <c r="D81" s="81">
        <v>1</v>
      </c>
      <c r="E81" s="18">
        <v>11</v>
      </c>
      <c r="F81" s="195">
        <v>0</v>
      </c>
      <c r="G81" s="23" t="s">
        <v>176</v>
      </c>
      <c r="H81" s="21"/>
      <c r="I81" s="145"/>
      <c r="J81" s="67">
        <f t="shared" si="6"/>
        <v>0</v>
      </c>
      <c r="K81" s="67"/>
      <c r="L81" s="67">
        <f t="shared" si="7"/>
        <v>0</v>
      </c>
      <c r="M81" s="67"/>
      <c r="N81" s="129"/>
      <c r="O81" s="130"/>
      <c r="AK81" s="11"/>
      <c r="AL81" s="11"/>
    </row>
    <row r="82" spans="1:38">
      <c r="A82" s="116"/>
      <c r="B82" s="18">
        <v>1</v>
      </c>
      <c r="C82" s="96" t="s">
        <v>36</v>
      </c>
      <c r="D82" s="81">
        <v>1</v>
      </c>
      <c r="E82" s="18">
        <v>11</v>
      </c>
      <c r="F82" s="195">
        <v>0</v>
      </c>
      <c r="G82" s="23" t="s">
        <v>176</v>
      </c>
      <c r="H82" s="21"/>
      <c r="I82" s="145"/>
      <c r="J82" s="67">
        <f t="shared" si="6"/>
        <v>0</v>
      </c>
      <c r="K82" s="67"/>
      <c r="L82" s="67">
        <f t="shared" si="7"/>
        <v>0</v>
      </c>
      <c r="M82" s="67"/>
      <c r="N82" s="129"/>
      <c r="O82" s="130"/>
      <c r="AK82" s="11"/>
      <c r="AL82" s="11"/>
    </row>
    <row r="83" spans="1:38">
      <c r="A83" s="116"/>
      <c r="B83" s="18">
        <v>2</v>
      </c>
      <c r="C83" s="96" t="s">
        <v>135</v>
      </c>
      <c r="D83" s="81">
        <v>1</v>
      </c>
      <c r="E83" s="81">
        <v>60</v>
      </c>
      <c r="F83" s="195">
        <v>0</v>
      </c>
      <c r="G83" s="23" t="s">
        <v>176</v>
      </c>
      <c r="H83" s="60"/>
      <c r="I83" s="146"/>
      <c r="J83" s="72">
        <f t="shared" si="6"/>
        <v>0</v>
      </c>
      <c r="K83" s="72"/>
      <c r="L83" s="67">
        <f t="shared" si="7"/>
        <v>0</v>
      </c>
      <c r="M83" s="72"/>
      <c r="N83" s="129"/>
      <c r="O83" s="130"/>
      <c r="AK83" s="11"/>
      <c r="AL83" s="11"/>
    </row>
    <row r="84" spans="1:38">
      <c r="A84" s="116"/>
      <c r="B84" s="18"/>
      <c r="C84" s="102" t="s">
        <v>37</v>
      </c>
      <c r="D84" s="81"/>
      <c r="E84" s="18"/>
      <c r="F84" s="72"/>
      <c r="G84" s="201"/>
      <c r="H84" s="21"/>
      <c r="I84" s="145"/>
      <c r="J84" s="67"/>
      <c r="K84" s="67"/>
      <c r="L84" s="67"/>
      <c r="M84" s="67"/>
      <c r="N84" s="129"/>
      <c r="O84" s="130"/>
      <c r="AK84" s="11"/>
      <c r="AL84" s="11"/>
    </row>
    <row r="85" spans="1:38">
      <c r="A85" s="116"/>
      <c r="B85" s="18">
        <v>6</v>
      </c>
      <c r="C85" s="96" t="s">
        <v>38</v>
      </c>
      <c r="D85" s="81">
        <v>1</v>
      </c>
      <c r="E85" s="18">
        <v>11</v>
      </c>
      <c r="F85" s="195">
        <v>0</v>
      </c>
      <c r="G85" s="23" t="s">
        <v>176</v>
      </c>
      <c r="H85" s="21"/>
      <c r="I85" s="145"/>
      <c r="J85" s="67">
        <f>F85*B85</f>
        <v>0</v>
      </c>
      <c r="K85" s="67"/>
      <c r="L85" s="67">
        <f>E85*F85*B85</f>
        <v>0</v>
      </c>
      <c r="M85" s="67"/>
      <c r="N85" s="129"/>
      <c r="O85" s="130"/>
      <c r="AK85" s="11"/>
      <c r="AL85" s="11"/>
    </row>
    <row r="86" spans="1:38">
      <c r="A86" s="116"/>
      <c r="B86" s="18">
        <v>2</v>
      </c>
      <c r="C86" s="96" t="s">
        <v>39</v>
      </c>
      <c r="D86" s="81">
        <v>1</v>
      </c>
      <c r="E86" s="18">
        <v>11</v>
      </c>
      <c r="F86" s="195">
        <v>0</v>
      </c>
      <c r="G86" s="23" t="s">
        <v>176</v>
      </c>
      <c r="H86" s="21"/>
      <c r="I86" s="145"/>
      <c r="J86" s="67">
        <f>F86*B86</f>
        <v>0</v>
      </c>
      <c r="K86" s="67"/>
      <c r="L86" s="67">
        <f>E86*F86*B86</f>
        <v>0</v>
      </c>
      <c r="M86" s="67"/>
      <c r="N86" s="129"/>
      <c r="O86" s="130"/>
      <c r="AK86" s="11"/>
      <c r="AL86" s="11"/>
    </row>
    <row r="87" spans="1:38">
      <c r="A87" s="116"/>
      <c r="B87" s="18">
        <v>1</v>
      </c>
      <c r="C87" s="96" t="s">
        <v>40</v>
      </c>
      <c r="D87" s="81">
        <v>1</v>
      </c>
      <c r="E87" s="18">
        <v>11</v>
      </c>
      <c r="F87" s="195">
        <v>0</v>
      </c>
      <c r="G87" s="23" t="s">
        <v>176</v>
      </c>
      <c r="H87" s="21"/>
      <c r="I87" s="145"/>
      <c r="J87" s="67">
        <f>F87*B87</f>
        <v>0</v>
      </c>
      <c r="K87" s="67"/>
      <c r="L87" s="67">
        <f>E87*F87*B87</f>
        <v>0</v>
      </c>
      <c r="M87" s="67"/>
      <c r="N87" s="129"/>
      <c r="O87" s="130"/>
      <c r="AK87" s="11"/>
      <c r="AL87" s="11"/>
    </row>
    <row r="88" spans="1:38">
      <c r="A88" s="116"/>
      <c r="B88" s="18">
        <v>1</v>
      </c>
      <c r="C88" s="96" t="s">
        <v>41</v>
      </c>
      <c r="D88" s="81">
        <v>1</v>
      </c>
      <c r="E88" s="18">
        <v>11</v>
      </c>
      <c r="F88" s="195">
        <v>0</v>
      </c>
      <c r="G88" s="23" t="s">
        <v>176</v>
      </c>
      <c r="H88" s="21"/>
      <c r="I88" s="145"/>
      <c r="J88" s="67">
        <f>F88*B88</f>
        <v>0</v>
      </c>
      <c r="K88" s="67">
        <f>SUM(J69:J88)</f>
        <v>0</v>
      </c>
      <c r="L88" s="67">
        <f>E88*F88*B88</f>
        <v>0</v>
      </c>
      <c r="M88" s="67">
        <f>SUM(L69:L88)</f>
        <v>0</v>
      </c>
      <c r="N88" s="129"/>
      <c r="O88" s="130"/>
      <c r="AK88" s="11"/>
      <c r="AL88" s="11"/>
    </row>
    <row r="89" spans="1:38">
      <c r="A89" s="116"/>
      <c r="B89" s="18"/>
      <c r="C89" s="96"/>
      <c r="D89" s="81"/>
      <c r="E89" s="18"/>
      <c r="F89" s="78"/>
      <c r="G89" s="21"/>
      <c r="H89" s="21"/>
      <c r="I89" s="145"/>
      <c r="J89" s="67"/>
      <c r="K89" s="67"/>
      <c r="L89" s="67"/>
      <c r="M89" s="67"/>
      <c r="N89" s="129"/>
      <c r="O89" s="130"/>
      <c r="AK89" s="11"/>
      <c r="AL89" s="11"/>
    </row>
    <row r="90" spans="1:38" ht="25.5">
      <c r="A90" s="117">
        <v>8.1999999999999993</v>
      </c>
      <c r="B90" s="20" t="s">
        <v>4</v>
      </c>
      <c r="C90" s="118" t="s">
        <v>53</v>
      </c>
      <c r="D90" s="115" t="s">
        <v>51</v>
      </c>
      <c r="E90" s="20" t="s">
        <v>137</v>
      </c>
      <c r="F90" s="119" t="s">
        <v>54</v>
      </c>
      <c r="G90" s="123" t="s">
        <v>55</v>
      </c>
      <c r="H90" s="121" t="s">
        <v>138</v>
      </c>
      <c r="I90" s="122" t="s">
        <v>159</v>
      </c>
      <c r="J90" s="84" t="s">
        <v>158</v>
      </c>
      <c r="K90" s="84" t="s">
        <v>158</v>
      </c>
      <c r="L90" s="77" t="s">
        <v>47</v>
      </c>
      <c r="M90" s="84" t="s">
        <v>150</v>
      </c>
      <c r="N90" s="127"/>
      <c r="O90" s="128"/>
      <c r="AK90" s="11"/>
      <c r="AL90" s="11"/>
    </row>
    <row r="91" spans="1:38">
      <c r="A91" s="116"/>
      <c r="B91" s="18"/>
      <c r="C91" s="102" t="s">
        <v>56</v>
      </c>
      <c r="D91" s="81"/>
      <c r="E91" s="18"/>
      <c r="F91" s="73"/>
      <c r="G91" s="21"/>
      <c r="H91" s="21"/>
      <c r="I91" s="145"/>
      <c r="J91" s="67"/>
      <c r="K91" s="67"/>
      <c r="L91" s="67"/>
      <c r="M91" s="67"/>
      <c r="N91" s="129"/>
      <c r="O91" s="130"/>
      <c r="AK91" s="11"/>
      <c r="AL91" s="11"/>
    </row>
    <row r="92" spans="1:38">
      <c r="A92" s="116"/>
      <c r="B92" s="18">
        <v>2</v>
      </c>
      <c r="C92" s="96" t="s">
        <v>27</v>
      </c>
      <c r="D92" s="81">
        <v>25</v>
      </c>
      <c r="E92" s="18">
        <v>11</v>
      </c>
      <c r="F92" s="195">
        <f>F69*1.5</f>
        <v>0</v>
      </c>
      <c r="G92" s="21" t="s">
        <v>174</v>
      </c>
      <c r="H92" s="21">
        <f>4*B92</f>
        <v>8</v>
      </c>
      <c r="I92" s="145">
        <f>H92*D92</f>
        <v>200</v>
      </c>
      <c r="J92" s="67">
        <f>F92*I92</f>
        <v>0</v>
      </c>
      <c r="K92" s="67"/>
      <c r="L92" s="67">
        <f>J92*E92</f>
        <v>0</v>
      </c>
      <c r="M92" s="67"/>
      <c r="N92" s="129"/>
      <c r="O92" s="130"/>
      <c r="AK92" s="11"/>
      <c r="AL92" s="11"/>
    </row>
    <row r="93" spans="1:38">
      <c r="A93" s="116"/>
      <c r="B93" s="18">
        <v>2</v>
      </c>
      <c r="C93" s="96" t="s">
        <v>48</v>
      </c>
      <c r="D93" s="81">
        <v>25</v>
      </c>
      <c r="E93" s="18">
        <v>11</v>
      </c>
      <c r="F93" s="195">
        <f>F70*1.5</f>
        <v>0</v>
      </c>
      <c r="G93" s="21" t="s">
        <v>174</v>
      </c>
      <c r="H93" s="21">
        <f>4*B93</f>
        <v>8</v>
      </c>
      <c r="I93" s="145">
        <f>H93*D93</f>
        <v>200</v>
      </c>
      <c r="J93" s="67">
        <f>F93*I93</f>
        <v>0</v>
      </c>
      <c r="K93" s="67"/>
      <c r="L93" s="67">
        <f t="shared" ref="L93:L107" si="8">J93*E93</f>
        <v>0</v>
      </c>
      <c r="M93" s="67"/>
      <c r="N93" s="129"/>
      <c r="O93" s="130"/>
      <c r="AK93" s="11"/>
      <c r="AL93" s="11"/>
    </row>
    <row r="94" spans="1:38">
      <c r="A94" s="116"/>
      <c r="B94" s="18">
        <v>1</v>
      </c>
      <c r="C94" s="96" t="s">
        <v>49</v>
      </c>
      <c r="D94" s="81">
        <v>25</v>
      </c>
      <c r="E94" s="18">
        <v>11</v>
      </c>
      <c r="F94" s="195">
        <f>F71*1.5</f>
        <v>0</v>
      </c>
      <c r="G94" s="21" t="s">
        <v>174</v>
      </c>
      <c r="H94" s="21">
        <f>4*B94</f>
        <v>4</v>
      </c>
      <c r="I94" s="145">
        <f>H94*D94</f>
        <v>100</v>
      </c>
      <c r="J94" s="67">
        <f>F94*I94</f>
        <v>0</v>
      </c>
      <c r="K94" s="67"/>
      <c r="L94" s="67">
        <f t="shared" si="8"/>
        <v>0</v>
      </c>
      <c r="M94" s="67"/>
      <c r="N94" s="129"/>
      <c r="O94" s="130"/>
      <c r="AK94" s="11"/>
      <c r="AL94" s="11"/>
    </row>
    <row r="95" spans="1:38">
      <c r="A95" s="116"/>
      <c r="B95" s="18">
        <v>1</v>
      </c>
      <c r="C95" s="96" t="s">
        <v>50</v>
      </c>
      <c r="D95" s="81">
        <v>25</v>
      </c>
      <c r="E95" s="18">
        <v>11</v>
      </c>
      <c r="F95" s="195">
        <f>F72*1.5</f>
        <v>0</v>
      </c>
      <c r="G95" s="21" t="s">
        <v>174</v>
      </c>
      <c r="H95" s="21">
        <f>4*B95</f>
        <v>4</v>
      </c>
      <c r="I95" s="145">
        <f>H95*D95</f>
        <v>100</v>
      </c>
      <c r="J95" s="67">
        <f>F95*I95</f>
        <v>0</v>
      </c>
      <c r="K95" s="67"/>
      <c r="L95" s="67">
        <f t="shared" si="8"/>
        <v>0</v>
      </c>
      <c r="M95" s="67"/>
      <c r="N95" s="129"/>
      <c r="O95" s="130"/>
      <c r="AK95" s="11"/>
      <c r="AL95" s="11"/>
    </row>
    <row r="96" spans="1:38">
      <c r="A96" s="116"/>
      <c r="B96" s="18"/>
      <c r="C96" s="96"/>
      <c r="D96" s="81"/>
      <c r="E96" s="18"/>
      <c r="F96" s="67"/>
      <c r="G96" s="21"/>
      <c r="H96" s="21"/>
      <c r="I96" s="145"/>
      <c r="J96" s="67"/>
      <c r="K96" s="67"/>
      <c r="L96" s="67"/>
      <c r="M96" s="67"/>
      <c r="N96" s="129"/>
      <c r="O96" s="130"/>
      <c r="AK96" s="11"/>
      <c r="AL96" s="11"/>
    </row>
    <row r="97" spans="1:38">
      <c r="A97" s="116"/>
      <c r="B97" s="18"/>
      <c r="C97" s="102" t="s">
        <v>57</v>
      </c>
      <c r="D97" s="81"/>
      <c r="E97" s="18"/>
      <c r="F97" s="67"/>
      <c r="G97" s="21"/>
      <c r="H97" s="21"/>
      <c r="I97" s="145"/>
      <c r="J97" s="67"/>
      <c r="K97" s="67"/>
      <c r="L97" s="67"/>
      <c r="M97" s="67"/>
      <c r="N97" s="129"/>
      <c r="O97" s="130"/>
      <c r="AK97" s="11"/>
      <c r="AL97" s="11"/>
    </row>
    <row r="98" spans="1:38">
      <c r="A98" s="116"/>
      <c r="B98" s="18">
        <v>2</v>
      </c>
      <c r="C98" s="96" t="s">
        <v>27</v>
      </c>
      <c r="D98" s="81">
        <v>5</v>
      </c>
      <c r="E98" s="18">
        <v>11</v>
      </c>
      <c r="F98" s="195">
        <f>F92</f>
        <v>0</v>
      </c>
      <c r="G98" s="21" t="s">
        <v>174</v>
      </c>
      <c r="H98" s="21">
        <f>12*B98</f>
        <v>24</v>
      </c>
      <c r="I98" s="145">
        <f>H98*D98</f>
        <v>120</v>
      </c>
      <c r="J98" s="67">
        <f>F98*I98</f>
        <v>0</v>
      </c>
      <c r="K98" s="67"/>
      <c r="L98" s="67">
        <f t="shared" si="8"/>
        <v>0</v>
      </c>
      <c r="M98" s="67"/>
      <c r="N98" s="129"/>
      <c r="O98" s="130"/>
      <c r="AK98" s="11"/>
      <c r="AL98" s="11"/>
    </row>
    <row r="99" spans="1:38">
      <c r="A99" s="116"/>
      <c r="B99" s="18">
        <v>2</v>
      </c>
      <c r="C99" s="96" t="s">
        <v>48</v>
      </c>
      <c r="D99" s="81">
        <v>5</v>
      </c>
      <c r="E99" s="18">
        <v>11</v>
      </c>
      <c r="F99" s="195">
        <f>F93</f>
        <v>0</v>
      </c>
      <c r="G99" s="21" t="s">
        <v>174</v>
      </c>
      <c r="H99" s="21">
        <f>12*B99</f>
        <v>24</v>
      </c>
      <c r="I99" s="145">
        <f>H99*D99</f>
        <v>120</v>
      </c>
      <c r="J99" s="67">
        <f>F99*I99</f>
        <v>0</v>
      </c>
      <c r="K99" s="67"/>
      <c r="L99" s="67">
        <f t="shared" si="8"/>
        <v>0</v>
      </c>
      <c r="M99" s="67"/>
      <c r="N99" s="129"/>
      <c r="O99" s="130"/>
      <c r="AK99" s="11"/>
      <c r="AL99" s="11"/>
    </row>
    <row r="100" spans="1:38">
      <c r="A100" s="116"/>
      <c r="B100" s="18">
        <v>1</v>
      </c>
      <c r="C100" s="96" t="s">
        <v>49</v>
      </c>
      <c r="D100" s="81">
        <v>5</v>
      </c>
      <c r="E100" s="18">
        <v>11</v>
      </c>
      <c r="F100" s="195">
        <f>F94</f>
        <v>0</v>
      </c>
      <c r="G100" s="21" t="s">
        <v>174</v>
      </c>
      <c r="H100" s="21">
        <f>12*B100</f>
        <v>12</v>
      </c>
      <c r="I100" s="145">
        <f>H100*D100</f>
        <v>60</v>
      </c>
      <c r="J100" s="67">
        <f>F100*I100</f>
        <v>0</v>
      </c>
      <c r="K100" s="67"/>
      <c r="L100" s="67">
        <f t="shared" si="8"/>
        <v>0</v>
      </c>
      <c r="M100" s="67"/>
      <c r="N100" s="129"/>
      <c r="O100" s="130"/>
      <c r="AK100" s="11"/>
      <c r="AL100" s="11"/>
    </row>
    <row r="101" spans="1:38">
      <c r="A101" s="116"/>
      <c r="B101" s="18">
        <v>1</v>
      </c>
      <c r="C101" s="96" t="s">
        <v>50</v>
      </c>
      <c r="D101" s="81">
        <v>5</v>
      </c>
      <c r="E101" s="18">
        <v>11</v>
      </c>
      <c r="F101" s="195">
        <f>F95</f>
        <v>0</v>
      </c>
      <c r="G101" s="21" t="s">
        <v>174</v>
      </c>
      <c r="H101" s="21">
        <f>12*B101</f>
        <v>12</v>
      </c>
      <c r="I101" s="145">
        <f>H101*D101</f>
        <v>60</v>
      </c>
      <c r="J101" s="67">
        <f>F101*I101</f>
        <v>0</v>
      </c>
      <c r="K101" s="67"/>
      <c r="L101" s="67">
        <f t="shared" si="8"/>
        <v>0</v>
      </c>
      <c r="M101" s="67"/>
      <c r="N101" s="129"/>
      <c r="O101" s="130"/>
      <c r="AK101" s="11"/>
      <c r="AL101" s="11"/>
    </row>
    <row r="102" spans="1:38">
      <c r="A102" s="116"/>
      <c r="B102" s="18"/>
      <c r="C102" s="96"/>
      <c r="D102" s="81"/>
      <c r="E102" s="18"/>
      <c r="F102" s="67"/>
      <c r="G102" s="21"/>
      <c r="H102" s="21"/>
      <c r="I102" s="145"/>
      <c r="J102" s="67"/>
      <c r="K102" s="67"/>
      <c r="L102" s="67"/>
      <c r="M102" s="67"/>
      <c r="N102" s="129"/>
      <c r="O102" s="130"/>
      <c r="AK102" s="11"/>
      <c r="AL102" s="11"/>
    </row>
    <row r="103" spans="1:38">
      <c r="A103" s="116"/>
      <c r="B103" s="18"/>
      <c r="C103" s="102" t="s">
        <v>157</v>
      </c>
      <c r="D103" s="81"/>
      <c r="E103" s="18"/>
      <c r="F103" s="67"/>
      <c r="G103" s="21"/>
      <c r="H103" s="21"/>
      <c r="I103" s="145"/>
      <c r="J103" s="67"/>
      <c r="K103" s="67"/>
      <c r="L103" s="67"/>
      <c r="M103" s="67"/>
      <c r="N103" s="129"/>
      <c r="O103" s="130"/>
      <c r="AK103" s="11"/>
      <c r="AL103" s="11"/>
    </row>
    <row r="104" spans="1:38">
      <c r="A104" s="116"/>
      <c r="B104" s="18">
        <v>2</v>
      </c>
      <c r="C104" s="96" t="s">
        <v>27</v>
      </c>
      <c r="D104" s="81">
        <v>5</v>
      </c>
      <c r="E104" s="18">
        <v>11</v>
      </c>
      <c r="F104" s="195">
        <f>F98</f>
        <v>0</v>
      </c>
      <c r="G104" s="21" t="s">
        <v>174</v>
      </c>
      <c r="H104" s="21">
        <f>12*B104</f>
        <v>24</v>
      </c>
      <c r="I104" s="145">
        <f>H104*D104</f>
        <v>120</v>
      </c>
      <c r="J104" s="67">
        <f>F104*I104</f>
        <v>0</v>
      </c>
      <c r="K104" s="67"/>
      <c r="L104" s="67">
        <f t="shared" si="8"/>
        <v>0</v>
      </c>
      <c r="M104" s="67"/>
      <c r="N104" s="129"/>
      <c r="O104" s="130"/>
      <c r="AK104" s="11"/>
      <c r="AL104" s="11"/>
    </row>
    <row r="105" spans="1:38">
      <c r="A105" s="116"/>
      <c r="B105" s="18">
        <v>2</v>
      </c>
      <c r="C105" s="96" t="s">
        <v>48</v>
      </c>
      <c r="D105" s="81">
        <v>5</v>
      </c>
      <c r="E105" s="18">
        <v>11</v>
      </c>
      <c r="F105" s="195">
        <f>F99</f>
        <v>0</v>
      </c>
      <c r="G105" s="21" t="s">
        <v>174</v>
      </c>
      <c r="H105" s="21">
        <f>12*B105</f>
        <v>24</v>
      </c>
      <c r="I105" s="145">
        <f>H105*D105</f>
        <v>120</v>
      </c>
      <c r="J105" s="67">
        <f>F105*I105</f>
        <v>0</v>
      </c>
      <c r="K105" s="67"/>
      <c r="L105" s="67">
        <f t="shared" si="8"/>
        <v>0</v>
      </c>
      <c r="M105" s="67"/>
      <c r="N105" s="129"/>
      <c r="O105" s="130"/>
      <c r="AK105" s="11"/>
      <c r="AL105" s="11"/>
    </row>
    <row r="106" spans="1:38">
      <c r="A106" s="116"/>
      <c r="B106" s="18">
        <v>1</v>
      </c>
      <c r="C106" s="96" t="s">
        <v>49</v>
      </c>
      <c r="D106" s="81">
        <v>5</v>
      </c>
      <c r="E106" s="18">
        <v>11</v>
      </c>
      <c r="F106" s="195">
        <f>F100</f>
        <v>0</v>
      </c>
      <c r="G106" s="21" t="s">
        <v>174</v>
      </c>
      <c r="H106" s="21">
        <f>12*B106</f>
        <v>12</v>
      </c>
      <c r="I106" s="145">
        <f>H106*D106</f>
        <v>60</v>
      </c>
      <c r="J106" s="67">
        <f>F106*I106</f>
        <v>0</v>
      </c>
      <c r="K106" s="67"/>
      <c r="L106" s="67">
        <f t="shared" si="8"/>
        <v>0</v>
      </c>
      <c r="M106" s="67"/>
      <c r="N106" s="129"/>
      <c r="O106" s="130"/>
      <c r="AK106" s="11"/>
      <c r="AL106" s="11"/>
    </row>
    <row r="107" spans="1:38">
      <c r="A107" s="116"/>
      <c r="B107" s="18">
        <v>1</v>
      </c>
      <c r="C107" s="96" t="s">
        <v>50</v>
      </c>
      <c r="D107" s="81">
        <v>5</v>
      </c>
      <c r="E107" s="18">
        <v>11</v>
      </c>
      <c r="F107" s="195">
        <f>F101</f>
        <v>0</v>
      </c>
      <c r="G107" s="21" t="s">
        <v>174</v>
      </c>
      <c r="H107" s="21">
        <f>12*B107</f>
        <v>12</v>
      </c>
      <c r="I107" s="145">
        <f>H107*D107</f>
        <v>60</v>
      </c>
      <c r="J107" s="67">
        <f>F107*I107</f>
        <v>0</v>
      </c>
      <c r="K107" s="67">
        <f>SUM(J92:J107)</f>
        <v>0</v>
      </c>
      <c r="L107" s="67">
        <f t="shared" si="8"/>
        <v>0</v>
      </c>
      <c r="M107" s="67">
        <f>SUM(L92:L107)</f>
        <v>0</v>
      </c>
      <c r="N107" s="129"/>
      <c r="O107" s="130"/>
      <c r="AK107" s="11"/>
      <c r="AL107" s="11"/>
    </row>
    <row r="108" spans="1:38" ht="15">
      <c r="A108" s="116"/>
      <c r="B108" s="18"/>
      <c r="C108" s="28"/>
      <c r="D108" s="81"/>
      <c r="E108" s="18"/>
      <c r="F108" s="73"/>
      <c r="G108" s="21"/>
      <c r="H108" s="21"/>
      <c r="I108" s="145"/>
      <c r="J108" s="67"/>
      <c r="K108" s="67"/>
      <c r="L108" s="67"/>
      <c r="M108" s="67"/>
      <c r="N108" s="129"/>
      <c r="O108" s="130"/>
      <c r="AK108" s="11"/>
      <c r="AL108" s="11"/>
    </row>
    <row r="109" spans="1:38">
      <c r="A109" s="116"/>
      <c r="B109" s="18"/>
      <c r="C109" s="101"/>
      <c r="D109" s="81"/>
      <c r="E109" s="18"/>
      <c r="F109" s="67"/>
      <c r="G109" s="21"/>
      <c r="H109" s="21"/>
      <c r="I109" s="145"/>
      <c r="J109" s="67"/>
      <c r="K109" s="67"/>
      <c r="L109" s="67"/>
      <c r="M109" s="67"/>
      <c r="N109" s="129"/>
      <c r="O109" s="130"/>
      <c r="AK109" s="11"/>
      <c r="AL109" s="11"/>
    </row>
    <row r="110" spans="1:38" ht="25.5">
      <c r="A110" s="117">
        <v>9.1</v>
      </c>
      <c r="B110" s="20" t="s">
        <v>4</v>
      </c>
      <c r="C110" s="118" t="s">
        <v>154</v>
      </c>
      <c r="D110" s="115" t="s">
        <v>51</v>
      </c>
      <c r="E110" s="20" t="s">
        <v>140</v>
      </c>
      <c r="F110" s="119" t="s">
        <v>54</v>
      </c>
      <c r="G110" s="123" t="s">
        <v>55</v>
      </c>
      <c r="H110" s="121" t="s">
        <v>138</v>
      </c>
      <c r="I110" s="144" t="s">
        <v>159</v>
      </c>
      <c r="J110" s="84" t="s">
        <v>158</v>
      </c>
      <c r="K110" s="84" t="s">
        <v>158</v>
      </c>
      <c r="L110" s="77" t="s">
        <v>139</v>
      </c>
      <c r="M110" s="84" t="s">
        <v>151</v>
      </c>
      <c r="N110" s="127"/>
      <c r="O110" s="128"/>
      <c r="AK110" s="11"/>
      <c r="AL110" s="11"/>
    </row>
    <row r="111" spans="1:38">
      <c r="A111" s="116"/>
      <c r="B111" s="18">
        <v>2</v>
      </c>
      <c r="C111" s="96" t="s">
        <v>27</v>
      </c>
      <c r="D111" s="81">
        <v>14</v>
      </c>
      <c r="E111" s="18">
        <v>7</v>
      </c>
      <c r="F111" s="195">
        <v>0</v>
      </c>
      <c r="G111" s="21" t="s">
        <v>174</v>
      </c>
      <c r="H111" s="18">
        <f>8*B111</f>
        <v>16</v>
      </c>
      <c r="I111" s="145">
        <f>D111*H111</f>
        <v>224</v>
      </c>
      <c r="J111" s="67">
        <f>F111*I111</f>
        <v>0</v>
      </c>
      <c r="K111" s="67"/>
      <c r="L111" s="67">
        <f>J111*E111</f>
        <v>0</v>
      </c>
      <c r="M111" s="67"/>
      <c r="N111" s="129"/>
      <c r="O111" s="130"/>
      <c r="AK111" s="11"/>
      <c r="AL111" s="11"/>
    </row>
    <row r="112" spans="1:38">
      <c r="A112" s="116"/>
      <c r="B112" s="18">
        <v>2</v>
      </c>
      <c r="C112" s="96" t="s">
        <v>48</v>
      </c>
      <c r="D112" s="81">
        <v>14</v>
      </c>
      <c r="E112" s="18">
        <v>7</v>
      </c>
      <c r="F112" s="195">
        <v>0</v>
      </c>
      <c r="G112" s="21" t="s">
        <v>174</v>
      </c>
      <c r="H112" s="18">
        <f>8*B112</f>
        <v>16</v>
      </c>
      <c r="I112" s="145">
        <f t="shared" ref="I112:I114" si="9">D112*H112</f>
        <v>224</v>
      </c>
      <c r="J112" s="67">
        <f>F112*I112</f>
        <v>0</v>
      </c>
      <c r="K112" s="67"/>
      <c r="L112" s="67">
        <f t="shared" ref="L112:L129" si="10">J112*E112</f>
        <v>0</v>
      </c>
      <c r="M112" s="67"/>
      <c r="N112" s="129"/>
      <c r="O112" s="130"/>
      <c r="AK112" s="11"/>
      <c r="AL112" s="11"/>
    </row>
    <row r="113" spans="1:38">
      <c r="A113" s="116"/>
      <c r="B113" s="18">
        <v>1</v>
      </c>
      <c r="C113" s="96" t="s">
        <v>49</v>
      </c>
      <c r="D113" s="81">
        <v>14</v>
      </c>
      <c r="E113" s="18">
        <v>7</v>
      </c>
      <c r="F113" s="195">
        <v>0</v>
      </c>
      <c r="G113" s="21" t="s">
        <v>174</v>
      </c>
      <c r="H113" s="18">
        <f>8*B113</f>
        <v>8</v>
      </c>
      <c r="I113" s="145">
        <f t="shared" si="9"/>
        <v>112</v>
      </c>
      <c r="J113" s="67">
        <f>F113*I113</f>
        <v>0</v>
      </c>
      <c r="K113" s="67"/>
      <c r="L113" s="67">
        <f t="shared" si="10"/>
        <v>0</v>
      </c>
      <c r="M113" s="67"/>
      <c r="N113" s="129"/>
      <c r="O113" s="130"/>
      <c r="AK113" s="11"/>
      <c r="AL113" s="11"/>
    </row>
    <row r="114" spans="1:38">
      <c r="A114" s="116"/>
      <c r="B114" s="18">
        <v>1</v>
      </c>
      <c r="C114" s="96" t="s">
        <v>13</v>
      </c>
      <c r="D114" s="81">
        <v>14</v>
      </c>
      <c r="E114" s="18">
        <v>7</v>
      </c>
      <c r="F114" s="195">
        <v>0</v>
      </c>
      <c r="G114" s="21" t="s">
        <v>174</v>
      </c>
      <c r="H114" s="18">
        <f>8*B114</f>
        <v>8</v>
      </c>
      <c r="I114" s="145">
        <f t="shared" si="9"/>
        <v>112</v>
      </c>
      <c r="J114" s="67">
        <f>F114*I114</f>
        <v>0</v>
      </c>
      <c r="K114" s="67"/>
      <c r="L114" s="67">
        <f t="shared" si="10"/>
        <v>0</v>
      </c>
      <c r="M114" s="67"/>
      <c r="N114" s="129"/>
      <c r="O114" s="130"/>
      <c r="AK114" s="11"/>
      <c r="AL114" s="11"/>
    </row>
    <row r="115" spans="1:38">
      <c r="A115" s="116"/>
      <c r="B115" s="18"/>
      <c r="C115" s="96"/>
      <c r="D115" s="81"/>
      <c r="E115" s="18"/>
      <c r="F115" s="72"/>
      <c r="G115" s="27"/>
      <c r="H115" s="18"/>
      <c r="I115" s="145"/>
      <c r="J115" s="67"/>
      <c r="K115" s="67"/>
      <c r="L115" s="67"/>
      <c r="M115" s="67"/>
      <c r="N115" s="129"/>
      <c r="O115" s="130"/>
      <c r="AK115" s="11"/>
      <c r="AL115" s="11"/>
    </row>
    <row r="116" spans="1:38">
      <c r="A116" s="116"/>
      <c r="B116" s="18"/>
      <c r="C116" s="102" t="s">
        <v>30</v>
      </c>
      <c r="D116" s="81"/>
      <c r="E116" s="18"/>
      <c r="F116" s="72"/>
      <c r="G116" s="27"/>
      <c r="H116" s="18"/>
      <c r="I116" s="145"/>
      <c r="J116" s="67"/>
      <c r="K116" s="67"/>
      <c r="L116" s="67"/>
      <c r="M116" s="67"/>
      <c r="N116" s="129"/>
      <c r="O116" s="130"/>
      <c r="AK116" s="11"/>
      <c r="AL116" s="11"/>
    </row>
    <row r="117" spans="1:38">
      <c r="A117" s="116"/>
      <c r="B117" s="18"/>
      <c r="C117" s="96" t="s">
        <v>29</v>
      </c>
      <c r="D117" s="81">
        <v>1</v>
      </c>
      <c r="E117" s="18">
        <v>7</v>
      </c>
      <c r="F117" s="195">
        <v>0</v>
      </c>
      <c r="G117" s="23" t="s">
        <v>176</v>
      </c>
      <c r="H117" s="21"/>
      <c r="I117" s="145"/>
      <c r="J117" s="67">
        <f>F117</f>
        <v>0</v>
      </c>
      <c r="K117" s="67"/>
      <c r="L117" s="67">
        <f t="shared" si="10"/>
        <v>0</v>
      </c>
      <c r="M117" s="67"/>
      <c r="N117" s="129"/>
      <c r="O117" s="130"/>
      <c r="AK117" s="11"/>
      <c r="AL117" s="11"/>
    </row>
    <row r="118" spans="1:38">
      <c r="A118" s="116"/>
      <c r="B118" s="18">
        <f>B111+B113+B114</f>
        <v>4</v>
      </c>
      <c r="C118" s="96" t="s">
        <v>143</v>
      </c>
      <c r="D118" s="81">
        <v>14</v>
      </c>
      <c r="E118" s="18">
        <v>7</v>
      </c>
      <c r="F118" s="195">
        <v>0</v>
      </c>
      <c r="G118" s="29" t="s">
        <v>51</v>
      </c>
      <c r="H118" s="21"/>
      <c r="I118" s="145"/>
      <c r="J118" s="67">
        <f>F118*D118*B118</f>
        <v>0</v>
      </c>
      <c r="K118" s="67"/>
      <c r="L118" s="67">
        <f t="shared" si="10"/>
        <v>0</v>
      </c>
      <c r="M118" s="67"/>
      <c r="N118" s="129"/>
      <c r="O118" s="130"/>
      <c r="AK118" s="11"/>
      <c r="AL118" s="11"/>
    </row>
    <row r="119" spans="1:38">
      <c r="A119" s="116"/>
      <c r="B119" s="18">
        <v>6</v>
      </c>
      <c r="C119" s="96" t="s">
        <v>52</v>
      </c>
      <c r="D119" s="81">
        <v>1</v>
      </c>
      <c r="E119" s="18">
        <v>7</v>
      </c>
      <c r="F119" s="195">
        <v>0</v>
      </c>
      <c r="G119" s="23" t="s">
        <v>176</v>
      </c>
      <c r="H119" s="21"/>
      <c r="I119" s="145"/>
      <c r="J119" s="67">
        <f t="shared" ref="J119:J124" si="11">F119*B119*D119</f>
        <v>0</v>
      </c>
      <c r="K119" s="67"/>
      <c r="L119" s="67">
        <f t="shared" si="10"/>
        <v>0</v>
      </c>
      <c r="M119" s="67"/>
      <c r="N119" s="129"/>
      <c r="O119" s="130"/>
      <c r="AK119" s="11"/>
      <c r="AL119" s="11"/>
    </row>
    <row r="120" spans="1:38">
      <c r="A120" s="116"/>
      <c r="B120" s="18">
        <v>6</v>
      </c>
      <c r="C120" s="96" t="s">
        <v>32</v>
      </c>
      <c r="D120" s="81">
        <v>1</v>
      </c>
      <c r="E120" s="18">
        <v>7</v>
      </c>
      <c r="F120" s="195">
        <v>0</v>
      </c>
      <c r="G120" s="23" t="s">
        <v>176</v>
      </c>
      <c r="H120" s="21"/>
      <c r="I120" s="145"/>
      <c r="J120" s="67">
        <f t="shared" si="11"/>
        <v>0</v>
      </c>
      <c r="K120" s="67"/>
      <c r="L120" s="67">
        <f t="shared" si="10"/>
        <v>0</v>
      </c>
      <c r="M120" s="67"/>
      <c r="N120" s="129"/>
      <c r="O120" s="130"/>
      <c r="AK120" s="11"/>
      <c r="AL120" s="11"/>
    </row>
    <row r="121" spans="1:38">
      <c r="A121" s="116"/>
      <c r="B121" s="18">
        <v>6</v>
      </c>
      <c r="C121" s="96" t="s">
        <v>33</v>
      </c>
      <c r="D121" s="81">
        <v>1</v>
      </c>
      <c r="E121" s="18">
        <v>7</v>
      </c>
      <c r="F121" s="195">
        <v>0</v>
      </c>
      <c r="G121" s="23" t="s">
        <v>176</v>
      </c>
      <c r="H121" s="21"/>
      <c r="I121" s="145"/>
      <c r="J121" s="67">
        <f t="shared" si="11"/>
        <v>0</v>
      </c>
      <c r="K121" s="67"/>
      <c r="L121" s="67">
        <f t="shared" si="10"/>
        <v>0</v>
      </c>
      <c r="M121" s="67"/>
      <c r="N121" s="129"/>
      <c r="O121" s="130"/>
      <c r="AK121" s="11"/>
      <c r="AL121" s="11"/>
    </row>
    <row r="122" spans="1:38">
      <c r="A122" s="116"/>
      <c r="B122" s="18">
        <v>1</v>
      </c>
      <c r="C122" s="96" t="s">
        <v>34</v>
      </c>
      <c r="D122" s="81">
        <v>1</v>
      </c>
      <c r="E122" s="18">
        <v>7</v>
      </c>
      <c r="F122" s="195">
        <v>0</v>
      </c>
      <c r="G122" s="23" t="s">
        <v>176</v>
      </c>
      <c r="H122" s="21"/>
      <c r="I122" s="145"/>
      <c r="J122" s="67">
        <f t="shared" si="11"/>
        <v>0</v>
      </c>
      <c r="K122" s="67"/>
      <c r="L122" s="67">
        <f t="shared" si="10"/>
        <v>0</v>
      </c>
      <c r="M122" s="67"/>
      <c r="N122" s="129"/>
      <c r="O122" s="130"/>
      <c r="AK122" s="11"/>
      <c r="AL122" s="11"/>
    </row>
    <row r="123" spans="1:38">
      <c r="A123" s="116"/>
      <c r="B123" s="18">
        <v>1</v>
      </c>
      <c r="C123" s="96" t="s">
        <v>35</v>
      </c>
      <c r="D123" s="81">
        <v>1</v>
      </c>
      <c r="E123" s="18">
        <v>7</v>
      </c>
      <c r="F123" s="195">
        <v>0</v>
      </c>
      <c r="G123" s="23" t="s">
        <v>176</v>
      </c>
      <c r="H123" s="21"/>
      <c r="I123" s="145"/>
      <c r="J123" s="67">
        <f t="shared" si="11"/>
        <v>0</v>
      </c>
      <c r="K123" s="67"/>
      <c r="L123" s="67">
        <f t="shared" si="10"/>
        <v>0</v>
      </c>
      <c r="M123" s="67"/>
      <c r="N123" s="129"/>
      <c r="O123" s="130"/>
      <c r="AK123" s="11"/>
      <c r="AL123" s="11"/>
    </row>
    <row r="124" spans="1:38">
      <c r="A124" s="116"/>
      <c r="B124" s="18">
        <v>1</v>
      </c>
      <c r="C124" s="96" t="s">
        <v>36</v>
      </c>
      <c r="D124" s="81">
        <v>1</v>
      </c>
      <c r="E124" s="18">
        <v>7</v>
      </c>
      <c r="F124" s="195">
        <v>0</v>
      </c>
      <c r="G124" s="23" t="s">
        <v>176</v>
      </c>
      <c r="H124" s="21"/>
      <c r="I124" s="145"/>
      <c r="J124" s="67">
        <f t="shared" si="11"/>
        <v>0</v>
      </c>
      <c r="K124" s="67"/>
      <c r="L124" s="67">
        <f t="shared" si="10"/>
        <v>0</v>
      </c>
      <c r="M124" s="67"/>
      <c r="N124" s="129"/>
      <c r="O124" s="130"/>
      <c r="AK124" s="11"/>
      <c r="AL124" s="11"/>
    </row>
    <row r="125" spans="1:38">
      <c r="A125" s="116"/>
      <c r="B125" s="18"/>
      <c r="C125" s="102" t="s">
        <v>37</v>
      </c>
      <c r="D125" s="81"/>
      <c r="E125" s="18"/>
      <c r="F125" s="67"/>
      <c r="G125" s="201"/>
      <c r="H125" s="21"/>
      <c r="I125" s="145"/>
      <c r="J125" s="67"/>
      <c r="K125" s="67"/>
      <c r="L125" s="67"/>
      <c r="M125" s="67"/>
      <c r="N125" s="129"/>
      <c r="O125" s="130"/>
      <c r="AK125" s="11"/>
      <c r="AL125" s="11"/>
    </row>
    <row r="126" spans="1:38">
      <c r="A126" s="116"/>
      <c r="B126" s="18">
        <v>8</v>
      </c>
      <c r="C126" s="96" t="s">
        <v>58</v>
      </c>
      <c r="D126" s="81">
        <v>1</v>
      </c>
      <c r="E126" s="18">
        <v>7</v>
      </c>
      <c r="F126" s="195">
        <v>0</v>
      </c>
      <c r="G126" s="23" t="s">
        <v>176</v>
      </c>
      <c r="H126" s="21"/>
      <c r="I126" s="145"/>
      <c r="J126" s="67">
        <f>F126*B126*D126</f>
        <v>0</v>
      </c>
      <c r="K126" s="67"/>
      <c r="L126" s="67">
        <f t="shared" si="10"/>
        <v>0</v>
      </c>
      <c r="M126" s="67"/>
      <c r="N126" s="129"/>
      <c r="O126" s="130"/>
      <c r="AK126" s="11"/>
      <c r="AL126" s="11"/>
    </row>
    <row r="127" spans="1:38">
      <c r="A127" s="116"/>
      <c r="B127" s="18">
        <v>2</v>
      </c>
      <c r="C127" s="96" t="s">
        <v>39</v>
      </c>
      <c r="D127" s="81">
        <v>1</v>
      </c>
      <c r="E127" s="18">
        <v>7</v>
      </c>
      <c r="F127" s="195">
        <v>0</v>
      </c>
      <c r="G127" s="23" t="s">
        <v>176</v>
      </c>
      <c r="H127" s="21"/>
      <c r="I127" s="145"/>
      <c r="J127" s="67">
        <f>F127*B127*D127</f>
        <v>0</v>
      </c>
      <c r="K127" s="67"/>
      <c r="L127" s="67">
        <f t="shared" si="10"/>
        <v>0</v>
      </c>
      <c r="M127" s="67"/>
      <c r="N127" s="129"/>
      <c r="O127" s="130"/>
      <c r="AK127" s="11"/>
      <c r="AL127" s="11"/>
    </row>
    <row r="128" spans="1:38">
      <c r="A128" s="116"/>
      <c r="B128" s="18">
        <v>1</v>
      </c>
      <c r="C128" s="96" t="s">
        <v>40</v>
      </c>
      <c r="D128" s="81">
        <v>1</v>
      </c>
      <c r="E128" s="18">
        <v>7</v>
      </c>
      <c r="F128" s="195">
        <v>0</v>
      </c>
      <c r="G128" s="23" t="s">
        <v>176</v>
      </c>
      <c r="H128" s="21"/>
      <c r="I128" s="145"/>
      <c r="J128" s="67">
        <f>F128*B128*D128</f>
        <v>0</v>
      </c>
      <c r="K128" s="67"/>
      <c r="L128" s="67">
        <f t="shared" si="10"/>
        <v>0</v>
      </c>
      <c r="M128" s="67"/>
      <c r="N128" s="129"/>
      <c r="O128" s="130"/>
      <c r="AK128" s="11"/>
      <c r="AL128" s="11"/>
    </row>
    <row r="129" spans="1:38">
      <c r="A129" s="116"/>
      <c r="B129" s="18">
        <v>1</v>
      </c>
      <c r="C129" s="96" t="s">
        <v>41</v>
      </c>
      <c r="D129" s="81">
        <v>1</v>
      </c>
      <c r="E129" s="18">
        <v>7</v>
      </c>
      <c r="F129" s="195">
        <v>0</v>
      </c>
      <c r="G129" s="23" t="s">
        <v>176</v>
      </c>
      <c r="H129" s="21"/>
      <c r="I129" s="145"/>
      <c r="J129" s="67">
        <f>F129*B129*D129</f>
        <v>0</v>
      </c>
      <c r="K129" s="67">
        <f>SUM(J111:J129)</f>
        <v>0</v>
      </c>
      <c r="L129" s="67">
        <f t="shared" si="10"/>
        <v>0</v>
      </c>
      <c r="M129" s="67">
        <f>SUM(L111:L129)</f>
        <v>0</v>
      </c>
      <c r="N129" s="129"/>
      <c r="O129" s="130"/>
      <c r="AK129" s="11"/>
      <c r="AL129" s="11"/>
    </row>
    <row r="130" spans="1:38">
      <c r="A130" s="116"/>
      <c r="B130" s="18"/>
      <c r="C130" s="96"/>
      <c r="D130" s="81"/>
      <c r="E130" s="18"/>
      <c r="F130" s="78"/>
      <c r="G130" s="21"/>
      <c r="H130" s="21"/>
      <c r="I130" s="145"/>
      <c r="J130" s="67"/>
      <c r="K130" s="67"/>
      <c r="L130" s="67"/>
      <c r="M130" s="67"/>
      <c r="N130" s="129"/>
      <c r="O130" s="130"/>
      <c r="AK130" s="11"/>
      <c r="AL130" s="11"/>
    </row>
    <row r="131" spans="1:38" ht="25.5">
      <c r="A131" s="117">
        <v>9.1999999999999993</v>
      </c>
      <c r="B131" s="20" t="s">
        <v>4</v>
      </c>
      <c r="C131" s="118" t="s">
        <v>53</v>
      </c>
      <c r="D131" s="115" t="s">
        <v>51</v>
      </c>
      <c r="E131" s="20" t="s">
        <v>140</v>
      </c>
      <c r="F131" s="119" t="s">
        <v>54</v>
      </c>
      <c r="G131" s="123" t="s">
        <v>55</v>
      </c>
      <c r="H131" s="121" t="s">
        <v>138</v>
      </c>
      <c r="I131" s="144" t="s">
        <v>159</v>
      </c>
      <c r="J131" s="84" t="s">
        <v>158</v>
      </c>
      <c r="K131" s="84" t="s">
        <v>158</v>
      </c>
      <c r="L131" s="84" t="s">
        <v>152</v>
      </c>
      <c r="M131" s="84" t="s">
        <v>151</v>
      </c>
      <c r="N131" s="127"/>
      <c r="O131" s="128"/>
      <c r="AK131" s="11"/>
      <c r="AL131" s="11"/>
    </row>
    <row r="132" spans="1:38">
      <c r="A132" s="116"/>
      <c r="B132" s="18"/>
      <c r="C132" s="102" t="s">
        <v>56</v>
      </c>
      <c r="D132" s="81"/>
      <c r="E132" s="18"/>
      <c r="F132" s="67"/>
      <c r="G132" s="21"/>
      <c r="H132" s="21"/>
      <c r="I132" s="145"/>
      <c r="J132" s="67"/>
      <c r="K132" s="67"/>
      <c r="L132" s="67"/>
      <c r="M132" s="67"/>
      <c r="N132" s="129"/>
      <c r="O132" s="130"/>
      <c r="AK132" s="11"/>
      <c r="AL132" s="11"/>
    </row>
    <row r="133" spans="1:38">
      <c r="A133" s="116"/>
      <c r="B133" s="18">
        <v>2</v>
      </c>
      <c r="C133" s="96" t="s">
        <v>27</v>
      </c>
      <c r="D133" s="81">
        <v>10</v>
      </c>
      <c r="E133" s="18">
        <v>7</v>
      </c>
      <c r="F133" s="195">
        <f>F111*1.5</f>
        <v>0</v>
      </c>
      <c r="G133" s="21" t="s">
        <v>174</v>
      </c>
      <c r="H133" s="21">
        <f>4*B133</f>
        <v>8</v>
      </c>
      <c r="I133" s="145">
        <f>H133*D133</f>
        <v>80</v>
      </c>
      <c r="J133" s="67">
        <f>F133*I133</f>
        <v>0</v>
      </c>
      <c r="K133" s="67"/>
      <c r="L133" s="67">
        <f>J133*E133</f>
        <v>0</v>
      </c>
      <c r="M133" s="67"/>
      <c r="N133" s="129"/>
      <c r="O133" s="130"/>
      <c r="AK133" s="11"/>
      <c r="AL133" s="11"/>
    </row>
    <row r="134" spans="1:38">
      <c r="A134" s="116"/>
      <c r="B134" s="18">
        <v>2</v>
      </c>
      <c r="C134" s="96" t="s">
        <v>48</v>
      </c>
      <c r="D134" s="81">
        <v>10</v>
      </c>
      <c r="E134" s="18">
        <v>7</v>
      </c>
      <c r="F134" s="195">
        <f>F112*1.5</f>
        <v>0</v>
      </c>
      <c r="G134" s="21" t="s">
        <v>174</v>
      </c>
      <c r="H134" s="21">
        <f>4*B134</f>
        <v>8</v>
      </c>
      <c r="I134" s="145">
        <f>H134*D134</f>
        <v>80</v>
      </c>
      <c r="J134" s="67">
        <f t="shared" ref="J134:J148" si="12">F134*I134</f>
        <v>0</v>
      </c>
      <c r="K134" s="67"/>
      <c r="L134" s="67">
        <f t="shared" ref="L134:L148" si="13">J134*E134</f>
        <v>0</v>
      </c>
      <c r="M134" s="67"/>
      <c r="N134" s="129"/>
      <c r="O134" s="130"/>
      <c r="AK134" s="11"/>
      <c r="AL134" s="11"/>
    </row>
    <row r="135" spans="1:38">
      <c r="A135" s="116"/>
      <c r="B135" s="18">
        <v>1</v>
      </c>
      <c r="C135" s="96" t="s">
        <v>49</v>
      </c>
      <c r="D135" s="81">
        <v>10</v>
      </c>
      <c r="E135" s="18">
        <v>7</v>
      </c>
      <c r="F135" s="195">
        <f>F113*1.5</f>
        <v>0</v>
      </c>
      <c r="G135" s="21" t="s">
        <v>174</v>
      </c>
      <c r="H135" s="21">
        <f>4*B135</f>
        <v>4</v>
      </c>
      <c r="I135" s="145">
        <f>H135*D135</f>
        <v>40</v>
      </c>
      <c r="J135" s="67">
        <f t="shared" si="12"/>
        <v>0</v>
      </c>
      <c r="K135" s="67"/>
      <c r="L135" s="67">
        <f t="shared" si="13"/>
        <v>0</v>
      </c>
      <c r="M135" s="67"/>
      <c r="N135" s="129"/>
      <c r="O135" s="130"/>
      <c r="AK135" s="11"/>
      <c r="AL135" s="11"/>
    </row>
    <row r="136" spans="1:38">
      <c r="A136" s="116"/>
      <c r="B136" s="18">
        <v>1</v>
      </c>
      <c r="C136" s="96" t="s">
        <v>13</v>
      </c>
      <c r="D136" s="81">
        <v>10</v>
      </c>
      <c r="E136" s="18">
        <v>7</v>
      </c>
      <c r="F136" s="195">
        <f>F114*1.5</f>
        <v>0</v>
      </c>
      <c r="G136" s="21" t="s">
        <v>174</v>
      </c>
      <c r="H136" s="21">
        <f>4*B136</f>
        <v>4</v>
      </c>
      <c r="I136" s="145">
        <f>H136*D136</f>
        <v>40</v>
      </c>
      <c r="J136" s="67">
        <f t="shared" si="12"/>
        <v>0</v>
      </c>
      <c r="K136" s="67"/>
      <c r="L136" s="67">
        <f t="shared" si="13"/>
        <v>0</v>
      </c>
      <c r="M136" s="67"/>
      <c r="N136" s="129"/>
      <c r="O136" s="130"/>
      <c r="AK136" s="11"/>
      <c r="AL136" s="11"/>
    </row>
    <row r="137" spans="1:38">
      <c r="A137" s="116"/>
      <c r="B137" s="18"/>
      <c r="C137" s="96"/>
      <c r="D137" s="81"/>
      <c r="E137" s="18"/>
      <c r="F137" s="67"/>
      <c r="G137" s="21"/>
      <c r="H137" s="21"/>
      <c r="I137" s="145"/>
      <c r="J137" s="67"/>
      <c r="K137" s="67"/>
      <c r="L137" s="67"/>
      <c r="M137" s="67"/>
      <c r="N137" s="129"/>
      <c r="O137" s="130"/>
      <c r="AK137" s="11"/>
      <c r="AL137" s="11"/>
    </row>
    <row r="138" spans="1:38">
      <c r="A138" s="116"/>
      <c r="B138" s="18"/>
      <c r="C138" s="102" t="s">
        <v>57</v>
      </c>
      <c r="D138" s="81"/>
      <c r="E138" s="18"/>
      <c r="F138" s="67"/>
      <c r="G138" s="21"/>
      <c r="H138" s="21"/>
      <c r="I138" s="145"/>
      <c r="J138" s="67"/>
      <c r="K138" s="67"/>
      <c r="L138" s="67"/>
      <c r="M138" s="67"/>
      <c r="N138" s="129"/>
      <c r="O138" s="130"/>
      <c r="AK138" s="11"/>
      <c r="AL138" s="11"/>
    </row>
    <row r="139" spans="1:38">
      <c r="A139" s="116"/>
      <c r="B139" s="18">
        <v>2</v>
      </c>
      <c r="C139" s="96" t="s">
        <v>27</v>
      </c>
      <c r="D139" s="81">
        <v>4</v>
      </c>
      <c r="E139" s="18">
        <v>7</v>
      </c>
      <c r="F139" s="195">
        <f>F133</f>
        <v>0</v>
      </c>
      <c r="G139" s="21" t="s">
        <v>174</v>
      </c>
      <c r="H139" s="21">
        <f>12*B139</f>
        <v>24</v>
      </c>
      <c r="I139" s="145">
        <f>H139*D139</f>
        <v>96</v>
      </c>
      <c r="J139" s="67">
        <f t="shared" si="12"/>
        <v>0</v>
      </c>
      <c r="K139" s="67"/>
      <c r="L139" s="67">
        <f t="shared" si="13"/>
        <v>0</v>
      </c>
      <c r="M139" s="67"/>
      <c r="N139" s="129"/>
      <c r="O139" s="130"/>
      <c r="AK139" s="11"/>
      <c r="AL139" s="11"/>
    </row>
    <row r="140" spans="1:38">
      <c r="A140" s="116"/>
      <c r="B140" s="18">
        <v>2</v>
      </c>
      <c r="C140" s="96" t="s">
        <v>48</v>
      </c>
      <c r="D140" s="81">
        <v>4</v>
      </c>
      <c r="E140" s="18">
        <v>7</v>
      </c>
      <c r="F140" s="195">
        <f>F134</f>
        <v>0</v>
      </c>
      <c r="G140" s="21" t="s">
        <v>174</v>
      </c>
      <c r="H140" s="21">
        <f>12*B140</f>
        <v>24</v>
      </c>
      <c r="I140" s="145">
        <f>H140*D140</f>
        <v>96</v>
      </c>
      <c r="J140" s="67">
        <f t="shared" si="12"/>
        <v>0</v>
      </c>
      <c r="K140" s="67"/>
      <c r="L140" s="67">
        <f t="shared" si="13"/>
        <v>0</v>
      </c>
      <c r="M140" s="67"/>
      <c r="N140" s="129"/>
      <c r="O140" s="130"/>
      <c r="AK140" s="11"/>
      <c r="AL140" s="11"/>
    </row>
    <row r="141" spans="1:38">
      <c r="A141" s="116"/>
      <c r="B141" s="18">
        <v>1</v>
      </c>
      <c r="C141" s="96" t="s">
        <v>49</v>
      </c>
      <c r="D141" s="81">
        <v>4</v>
      </c>
      <c r="E141" s="18">
        <v>7</v>
      </c>
      <c r="F141" s="195">
        <f>F135</f>
        <v>0</v>
      </c>
      <c r="G141" s="21" t="s">
        <v>174</v>
      </c>
      <c r="H141" s="21">
        <f>12*B141</f>
        <v>12</v>
      </c>
      <c r="I141" s="145">
        <f>H141*D141</f>
        <v>48</v>
      </c>
      <c r="J141" s="67">
        <f t="shared" si="12"/>
        <v>0</v>
      </c>
      <c r="K141" s="67"/>
      <c r="L141" s="67">
        <f t="shared" si="13"/>
        <v>0</v>
      </c>
      <c r="M141" s="67"/>
      <c r="N141" s="129"/>
      <c r="O141" s="130"/>
      <c r="AK141" s="11"/>
      <c r="AL141" s="11"/>
    </row>
    <row r="142" spans="1:38">
      <c r="A142" s="116"/>
      <c r="B142" s="18">
        <v>1</v>
      </c>
      <c r="C142" s="96" t="s">
        <v>13</v>
      </c>
      <c r="D142" s="81">
        <v>4</v>
      </c>
      <c r="E142" s="18">
        <v>7</v>
      </c>
      <c r="F142" s="195">
        <f>F136</f>
        <v>0</v>
      </c>
      <c r="G142" s="21" t="s">
        <v>174</v>
      </c>
      <c r="H142" s="21">
        <f>12*B142</f>
        <v>12</v>
      </c>
      <c r="I142" s="145">
        <f>H142*D142</f>
        <v>48</v>
      </c>
      <c r="J142" s="67">
        <f t="shared" si="12"/>
        <v>0</v>
      </c>
      <c r="K142" s="67"/>
      <c r="L142" s="67">
        <f t="shared" si="13"/>
        <v>0</v>
      </c>
      <c r="M142" s="67"/>
      <c r="N142" s="129"/>
      <c r="O142" s="130"/>
      <c r="AK142" s="11"/>
      <c r="AL142" s="11"/>
    </row>
    <row r="143" spans="1:38">
      <c r="A143" s="116"/>
      <c r="B143" s="18"/>
      <c r="C143" s="96"/>
      <c r="D143" s="81"/>
      <c r="E143" s="18"/>
      <c r="F143" s="67"/>
      <c r="G143" s="21"/>
      <c r="H143" s="21"/>
      <c r="I143" s="145"/>
      <c r="J143" s="67"/>
      <c r="K143" s="67"/>
      <c r="L143" s="67"/>
      <c r="M143" s="67"/>
      <c r="N143" s="129"/>
      <c r="O143" s="130"/>
      <c r="AK143" s="11"/>
      <c r="AL143" s="11"/>
    </row>
    <row r="144" spans="1:38">
      <c r="A144" s="116"/>
      <c r="B144" s="18"/>
      <c r="C144" s="102" t="s">
        <v>157</v>
      </c>
      <c r="D144" s="81"/>
      <c r="E144" s="18"/>
      <c r="F144" s="67"/>
      <c r="G144" s="21"/>
      <c r="H144" s="21"/>
      <c r="I144" s="145"/>
      <c r="J144" s="67"/>
      <c r="K144" s="67"/>
      <c r="L144" s="67"/>
      <c r="M144" s="67"/>
      <c r="N144" s="129"/>
      <c r="O144" s="130"/>
      <c r="AK144" s="11"/>
      <c r="AL144" s="11"/>
    </row>
    <row r="145" spans="1:38">
      <c r="A145" s="116"/>
      <c r="B145" s="18">
        <v>2</v>
      </c>
      <c r="C145" s="96" t="s">
        <v>27</v>
      </c>
      <c r="D145" s="81">
        <v>4</v>
      </c>
      <c r="E145" s="18">
        <v>7</v>
      </c>
      <c r="F145" s="195">
        <f>F139</f>
        <v>0</v>
      </c>
      <c r="G145" s="21" t="s">
        <v>174</v>
      </c>
      <c r="H145" s="21">
        <f>12*B145</f>
        <v>24</v>
      </c>
      <c r="I145" s="145">
        <f>H145*D145</f>
        <v>96</v>
      </c>
      <c r="J145" s="67">
        <f t="shared" si="12"/>
        <v>0</v>
      </c>
      <c r="K145" s="67"/>
      <c r="L145" s="67">
        <f t="shared" si="13"/>
        <v>0</v>
      </c>
      <c r="M145" s="67"/>
      <c r="N145" s="129"/>
      <c r="O145" s="130"/>
      <c r="AK145" s="11"/>
      <c r="AL145" s="11"/>
    </row>
    <row r="146" spans="1:38">
      <c r="A146" s="116"/>
      <c r="B146" s="18">
        <v>2</v>
      </c>
      <c r="C146" s="96" t="s">
        <v>48</v>
      </c>
      <c r="D146" s="81">
        <v>4</v>
      </c>
      <c r="E146" s="18">
        <v>7</v>
      </c>
      <c r="F146" s="195">
        <f>F140</f>
        <v>0</v>
      </c>
      <c r="G146" s="21" t="s">
        <v>174</v>
      </c>
      <c r="H146" s="21">
        <f>12*B146</f>
        <v>24</v>
      </c>
      <c r="I146" s="145">
        <f>H146*D146</f>
        <v>96</v>
      </c>
      <c r="J146" s="67">
        <f t="shared" si="12"/>
        <v>0</v>
      </c>
      <c r="K146" s="67"/>
      <c r="L146" s="67">
        <f t="shared" si="13"/>
        <v>0</v>
      </c>
      <c r="M146" s="67"/>
      <c r="N146" s="129"/>
      <c r="O146" s="130"/>
      <c r="AK146" s="11"/>
      <c r="AL146" s="11"/>
    </row>
    <row r="147" spans="1:38">
      <c r="A147" s="116"/>
      <c r="B147" s="18">
        <v>1</v>
      </c>
      <c r="C147" s="96" t="s">
        <v>49</v>
      </c>
      <c r="D147" s="81">
        <v>4</v>
      </c>
      <c r="E147" s="18">
        <v>7</v>
      </c>
      <c r="F147" s="195">
        <f>F141</f>
        <v>0</v>
      </c>
      <c r="G147" s="21" t="s">
        <v>174</v>
      </c>
      <c r="H147" s="21">
        <f>12*B147</f>
        <v>12</v>
      </c>
      <c r="I147" s="145">
        <f>H147*D147</f>
        <v>48</v>
      </c>
      <c r="J147" s="67">
        <f t="shared" si="12"/>
        <v>0</v>
      </c>
      <c r="K147" s="67"/>
      <c r="L147" s="67">
        <f t="shared" si="13"/>
        <v>0</v>
      </c>
      <c r="M147" s="67"/>
      <c r="N147" s="129"/>
      <c r="O147" s="130"/>
      <c r="AK147" s="11"/>
      <c r="AL147" s="11"/>
    </row>
    <row r="148" spans="1:38">
      <c r="A148" s="116"/>
      <c r="B148" s="18">
        <v>1</v>
      </c>
      <c r="C148" s="96" t="s">
        <v>13</v>
      </c>
      <c r="D148" s="81">
        <v>4</v>
      </c>
      <c r="E148" s="18">
        <v>7</v>
      </c>
      <c r="F148" s="195">
        <f>F142</f>
        <v>0</v>
      </c>
      <c r="G148" s="21" t="s">
        <v>174</v>
      </c>
      <c r="H148" s="21">
        <f>12*B148</f>
        <v>12</v>
      </c>
      <c r="I148" s="145">
        <f>H148*D148</f>
        <v>48</v>
      </c>
      <c r="J148" s="67">
        <f t="shared" si="12"/>
        <v>0</v>
      </c>
      <c r="K148" s="67">
        <f>SUM(J133:J148)</f>
        <v>0</v>
      </c>
      <c r="L148" s="67">
        <f t="shared" si="13"/>
        <v>0</v>
      </c>
      <c r="M148" s="67">
        <f>SUM(L133:L148)</f>
        <v>0</v>
      </c>
      <c r="N148" s="129"/>
      <c r="O148" s="130"/>
      <c r="AK148" s="11"/>
      <c r="AL148" s="11"/>
    </row>
    <row r="149" spans="1:38">
      <c r="A149" s="116"/>
      <c r="B149" s="18"/>
      <c r="C149" s="101"/>
      <c r="D149" s="81"/>
      <c r="E149" s="18"/>
      <c r="F149" s="67"/>
      <c r="G149" s="21"/>
      <c r="H149" s="21"/>
      <c r="I149" s="145"/>
      <c r="J149" s="67"/>
      <c r="K149" s="67"/>
      <c r="L149" s="67"/>
      <c r="M149" s="67"/>
      <c r="N149" s="129"/>
      <c r="O149" s="130"/>
      <c r="AK149" s="11"/>
      <c r="AL149" s="11"/>
    </row>
    <row r="150" spans="1:38" ht="25.5">
      <c r="A150" s="117" t="s">
        <v>156</v>
      </c>
      <c r="B150" s="20" t="s">
        <v>4</v>
      </c>
      <c r="C150" s="118" t="s">
        <v>59</v>
      </c>
      <c r="D150" s="115" t="s">
        <v>51</v>
      </c>
      <c r="E150" s="20" t="s">
        <v>141</v>
      </c>
      <c r="F150" s="77" t="s">
        <v>44</v>
      </c>
      <c r="G150" s="121" t="s">
        <v>45</v>
      </c>
      <c r="H150" s="121" t="s">
        <v>46</v>
      </c>
      <c r="I150" s="144" t="s">
        <v>159</v>
      </c>
      <c r="J150" s="84" t="s">
        <v>158</v>
      </c>
      <c r="K150" s="84" t="s">
        <v>158</v>
      </c>
      <c r="L150" s="84" t="s">
        <v>160</v>
      </c>
      <c r="M150" s="84" t="s">
        <v>153</v>
      </c>
      <c r="N150" s="127"/>
      <c r="O150" s="128"/>
      <c r="AK150" s="11"/>
      <c r="AL150" s="11"/>
    </row>
    <row r="151" spans="1:38">
      <c r="A151" s="116"/>
      <c r="B151" s="18">
        <v>3</v>
      </c>
      <c r="C151" s="96" t="s">
        <v>61</v>
      </c>
      <c r="D151" s="81">
        <v>71</v>
      </c>
      <c r="E151" s="18">
        <v>5</v>
      </c>
      <c r="F151" s="195">
        <v>0</v>
      </c>
      <c r="G151" s="21" t="s">
        <v>174</v>
      </c>
      <c r="H151" s="18">
        <f>8*B151</f>
        <v>24</v>
      </c>
      <c r="I151" s="145">
        <f>D151*H151</f>
        <v>1704</v>
      </c>
      <c r="J151" s="67">
        <f>F151*I151</f>
        <v>0</v>
      </c>
      <c r="K151" s="67"/>
      <c r="L151" s="67">
        <f>J151*E151</f>
        <v>0</v>
      </c>
      <c r="M151" s="67"/>
      <c r="N151" s="129"/>
      <c r="O151" s="130"/>
      <c r="AK151" s="11"/>
      <c r="AL151" s="11"/>
    </row>
    <row r="152" spans="1:38">
      <c r="A152" s="116"/>
      <c r="B152" s="18">
        <v>3</v>
      </c>
      <c r="C152" s="96" t="s">
        <v>62</v>
      </c>
      <c r="D152" s="81">
        <v>71</v>
      </c>
      <c r="E152" s="18">
        <v>5</v>
      </c>
      <c r="F152" s="195">
        <v>0</v>
      </c>
      <c r="G152" s="21" t="s">
        <v>174</v>
      </c>
      <c r="H152" s="18">
        <f>8*B152</f>
        <v>24</v>
      </c>
      <c r="I152" s="145">
        <f t="shared" ref="I152:I154" si="14">D152*H152</f>
        <v>1704</v>
      </c>
      <c r="J152" s="67">
        <f t="shared" ref="J152:J154" si="15">F152*I152</f>
        <v>0</v>
      </c>
      <c r="K152" s="67"/>
      <c r="L152" s="67">
        <f t="shared" ref="L152:L154" si="16">J152*E152</f>
        <v>0</v>
      </c>
      <c r="M152" s="67"/>
      <c r="N152" s="129"/>
      <c r="O152" s="130"/>
      <c r="AK152" s="11"/>
      <c r="AL152" s="11"/>
    </row>
    <row r="153" spans="1:38">
      <c r="A153" s="116"/>
      <c r="B153" s="18">
        <v>1</v>
      </c>
      <c r="C153" s="96" t="s">
        <v>49</v>
      </c>
      <c r="D153" s="81">
        <v>71</v>
      </c>
      <c r="E153" s="18">
        <v>5</v>
      </c>
      <c r="F153" s="195">
        <v>0</v>
      </c>
      <c r="G153" s="21" t="s">
        <v>174</v>
      </c>
      <c r="H153" s="18">
        <f>8*B153</f>
        <v>8</v>
      </c>
      <c r="I153" s="145">
        <f t="shared" si="14"/>
        <v>568</v>
      </c>
      <c r="J153" s="67">
        <f t="shared" si="15"/>
        <v>0</v>
      </c>
      <c r="K153" s="67"/>
      <c r="L153" s="67">
        <f t="shared" si="16"/>
        <v>0</v>
      </c>
      <c r="M153" s="67"/>
      <c r="N153" s="129"/>
      <c r="O153" s="130"/>
      <c r="AK153" s="11"/>
      <c r="AL153" s="11"/>
    </row>
    <row r="154" spans="1:38">
      <c r="A154" s="116"/>
      <c r="B154" s="18">
        <v>1</v>
      </c>
      <c r="C154" s="96" t="s">
        <v>13</v>
      </c>
      <c r="D154" s="81">
        <v>71</v>
      </c>
      <c r="E154" s="18">
        <v>5</v>
      </c>
      <c r="F154" s="195">
        <v>0</v>
      </c>
      <c r="G154" s="21" t="s">
        <v>174</v>
      </c>
      <c r="H154" s="18">
        <f>8*B154</f>
        <v>8</v>
      </c>
      <c r="I154" s="145">
        <f t="shared" si="14"/>
        <v>568</v>
      </c>
      <c r="J154" s="67">
        <f t="shared" si="15"/>
        <v>0</v>
      </c>
      <c r="K154" s="67"/>
      <c r="L154" s="67">
        <f t="shared" si="16"/>
        <v>0</v>
      </c>
      <c r="M154" s="67"/>
      <c r="N154" s="129"/>
      <c r="O154" s="130"/>
      <c r="AK154" s="11"/>
      <c r="AL154" s="11"/>
    </row>
    <row r="155" spans="1:38">
      <c r="A155" s="116"/>
      <c r="B155" s="18"/>
      <c r="C155" s="96"/>
      <c r="D155" s="81"/>
      <c r="E155" s="18"/>
      <c r="F155" s="72"/>
      <c r="G155" s="21"/>
      <c r="H155" s="18"/>
      <c r="I155" s="199"/>
      <c r="J155" s="67"/>
      <c r="K155" s="67"/>
      <c r="L155" s="67"/>
      <c r="M155" s="67"/>
      <c r="N155" s="129"/>
      <c r="O155" s="130"/>
      <c r="AK155" s="11"/>
      <c r="AL155" s="11"/>
    </row>
    <row r="156" spans="1:38">
      <c r="A156" s="116"/>
      <c r="B156" s="18"/>
      <c r="C156" s="102" t="s">
        <v>30</v>
      </c>
      <c r="D156" s="81"/>
      <c r="E156" s="18"/>
      <c r="F156" s="72"/>
      <c r="G156" s="21"/>
      <c r="H156" s="18"/>
      <c r="I156" s="199"/>
      <c r="J156" s="67"/>
      <c r="K156" s="67"/>
      <c r="L156" s="67"/>
      <c r="M156" s="67"/>
      <c r="N156" s="129"/>
      <c r="O156" s="130"/>
      <c r="AK156" s="11"/>
      <c r="AL156" s="11"/>
    </row>
    <row r="157" spans="1:38">
      <c r="A157" s="116"/>
      <c r="B157" s="18"/>
      <c r="C157" s="96" t="s">
        <v>63</v>
      </c>
      <c r="D157" s="81">
        <v>1</v>
      </c>
      <c r="E157" s="18">
        <v>5</v>
      </c>
      <c r="F157" s="195">
        <v>0</v>
      </c>
      <c r="G157" s="23" t="s">
        <v>176</v>
      </c>
      <c r="H157" s="21"/>
      <c r="I157" s="146"/>
      <c r="J157" s="72">
        <f>F157</f>
        <v>0</v>
      </c>
      <c r="K157" s="67"/>
      <c r="L157" s="67">
        <f>E157*F157</f>
        <v>0</v>
      </c>
      <c r="M157" s="67"/>
      <c r="N157" s="129"/>
      <c r="O157" s="130"/>
      <c r="AK157" s="11"/>
      <c r="AL157" s="11"/>
    </row>
    <row r="158" spans="1:38" ht="25.5">
      <c r="A158" s="116"/>
      <c r="B158" s="18">
        <f>B151+B153+B154</f>
        <v>5</v>
      </c>
      <c r="C158" s="103" t="s">
        <v>143</v>
      </c>
      <c r="D158" s="81">
        <v>71</v>
      </c>
      <c r="E158" s="18">
        <v>5</v>
      </c>
      <c r="F158" s="195">
        <v>0</v>
      </c>
      <c r="G158" s="29" t="s">
        <v>51</v>
      </c>
      <c r="H158" s="21"/>
      <c r="I158" s="145"/>
      <c r="J158" s="67">
        <f t="shared" ref="J158:J164" si="17">F158*B158*D158</f>
        <v>0</v>
      </c>
      <c r="K158" s="67"/>
      <c r="L158" s="67">
        <f>E158*J158</f>
        <v>0</v>
      </c>
      <c r="M158" s="67"/>
      <c r="N158" s="129"/>
      <c r="O158" s="130"/>
      <c r="AK158" s="11"/>
      <c r="AL158" s="11"/>
    </row>
    <row r="159" spans="1:38">
      <c r="A159" s="116"/>
      <c r="B159" s="18">
        <v>8</v>
      </c>
      <c r="C159" s="96" t="s">
        <v>155</v>
      </c>
      <c r="D159" s="81">
        <v>5</v>
      </c>
      <c r="E159" s="18">
        <v>5</v>
      </c>
      <c r="F159" s="195">
        <v>0</v>
      </c>
      <c r="G159" s="23" t="s">
        <v>176</v>
      </c>
      <c r="H159" s="21"/>
      <c r="I159" s="145"/>
      <c r="J159" s="67">
        <f t="shared" si="17"/>
        <v>0</v>
      </c>
      <c r="K159" s="67"/>
      <c r="L159" s="67">
        <f>J159*E159</f>
        <v>0</v>
      </c>
      <c r="M159" s="67"/>
      <c r="N159" s="129"/>
      <c r="O159" s="130"/>
      <c r="AK159" s="11"/>
      <c r="AL159" s="11"/>
    </row>
    <row r="160" spans="1:38">
      <c r="A160" s="116"/>
      <c r="B160" s="18">
        <f>SUM(B151:B154)</f>
        <v>8</v>
      </c>
      <c r="C160" s="96" t="s">
        <v>32</v>
      </c>
      <c r="D160" s="81">
        <v>1</v>
      </c>
      <c r="E160" s="18">
        <v>5</v>
      </c>
      <c r="F160" s="195">
        <v>0</v>
      </c>
      <c r="G160" s="23" t="s">
        <v>176</v>
      </c>
      <c r="H160" s="21"/>
      <c r="I160" s="145"/>
      <c r="J160" s="67">
        <f t="shared" si="17"/>
        <v>0</v>
      </c>
      <c r="K160" s="67"/>
      <c r="L160" s="67">
        <f>J160*E160</f>
        <v>0</v>
      </c>
      <c r="M160" s="67"/>
      <c r="N160" s="129"/>
      <c r="O160" s="130"/>
      <c r="AK160" s="11"/>
      <c r="AL160" s="11"/>
    </row>
    <row r="161" spans="1:38">
      <c r="A161" s="116"/>
      <c r="B161" s="18">
        <f>B160</f>
        <v>8</v>
      </c>
      <c r="C161" s="96" t="s">
        <v>33</v>
      </c>
      <c r="D161" s="81">
        <v>1</v>
      </c>
      <c r="E161" s="18">
        <v>5</v>
      </c>
      <c r="F161" s="195">
        <v>0</v>
      </c>
      <c r="G161" s="23" t="s">
        <v>176</v>
      </c>
      <c r="H161" s="21"/>
      <c r="I161" s="145"/>
      <c r="J161" s="67">
        <f t="shared" si="17"/>
        <v>0</v>
      </c>
      <c r="K161" s="67"/>
      <c r="L161" s="67">
        <f t="shared" ref="L161:L169" si="18">J161*E161</f>
        <v>0</v>
      </c>
      <c r="M161" s="67"/>
      <c r="N161" s="129"/>
      <c r="O161" s="130"/>
      <c r="AK161" s="11"/>
      <c r="AL161" s="11"/>
    </row>
    <row r="162" spans="1:38">
      <c r="A162" s="116"/>
      <c r="B162" s="18">
        <v>1</v>
      </c>
      <c r="C162" s="96" t="s">
        <v>34</v>
      </c>
      <c r="D162" s="81">
        <v>1</v>
      </c>
      <c r="E162" s="18">
        <v>5</v>
      </c>
      <c r="F162" s="195">
        <v>0</v>
      </c>
      <c r="G162" s="23" t="s">
        <v>176</v>
      </c>
      <c r="H162" s="21"/>
      <c r="I162" s="145"/>
      <c r="J162" s="67">
        <f t="shared" si="17"/>
        <v>0</v>
      </c>
      <c r="K162" s="67"/>
      <c r="L162" s="67">
        <f t="shared" si="18"/>
        <v>0</v>
      </c>
      <c r="M162" s="67"/>
      <c r="N162" s="129"/>
      <c r="O162" s="130"/>
      <c r="AK162" s="11"/>
      <c r="AL162" s="11"/>
    </row>
    <row r="163" spans="1:38">
      <c r="A163" s="116"/>
      <c r="B163" s="18">
        <v>1</v>
      </c>
      <c r="C163" s="96" t="s">
        <v>64</v>
      </c>
      <c r="D163" s="81">
        <v>1</v>
      </c>
      <c r="E163" s="18">
        <v>5</v>
      </c>
      <c r="F163" s="195">
        <v>0</v>
      </c>
      <c r="G163" s="23" t="s">
        <v>176</v>
      </c>
      <c r="H163" s="21"/>
      <c r="I163" s="145"/>
      <c r="J163" s="67">
        <f t="shared" si="17"/>
        <v>0</v>
      </c>
      <c r="K163" s="67"/>
      <c r="L163" s="67">
        <f t="shared" si="18"/>
        <v>0</v>
      </c>
      <c r="M163" s="67"/>
      <c r="N163" s="129"/>
      <c r="O163" s="130"/>
      <c r="AK163" s="11"/>
      <c r="AL163" s="11"/>
    </row>
    <row r="164" spans="1:38">
      <c r="A164" s="116"/>
      <c r="B164" s="18">
        <v>1</v>
      </c>
      <c r="C164" s="96" t="s">
        <v>35</v>
      </c>
      <c r="D164" s="81">
        <v>1</v>
      </c>
      <c r="E164" s="18">
        <v>5</v>
      </c>
      <c r="F164" s="195">
        <v>0</v>
      </c>
      <c r="G164" s="23" t="s">
        <v>176</v>
      </c>
      <c r="H164" s="21"/>
      <c r="I164" s="145"/>
      <c r="J164" s="67">
        <f t="shared" si="17"/>
        <v>0</v>
      </c>
      <c r="K164" s="67"/>
      <c r="L164" s="67">
        <f t="shared" si="18"/>
        <v>0</v>
      </c>
      <c r="M164" s="67"/>
      <c r="N164" s="129"/>
      <c r="O164" s="130"/>
      <c r="AK164" s="11"/>
      <c r="AL164" s="11"/>
    </row>
    <row r="165" spans="1:38">
      <c r="A165" s="116"/>
      <c r="B165" s="18"/>
      <c r="C165" s="102" t="s">
        <v>37</v>
      </c>
      <c r="D165" s="81"/>
      <c r="E165" s="18"/>
      <c r="F165" s="67"/>
      <c r="G165" s="201"/>
      <c r="H165" s="21"/>
      <c r="I165" s="145"/>
      <c r="J165" s="67"/>
      <c r="K165" s="67"/>
      <c r="L165" s="67">
        <f t="shared" si="18"/>
        <v>0</v>
      </c>
      <c r="M165" s="67"/>
      <c r="N165" s="129"/>
      <c r="O165" s="130"/>
      <c r="AK165" s="11"/>
      <c r="AL165" s="11"/>
    </row>
    <row r="166" spans="1:38">
      <c r="A166" s="116"/>
      <c r="B166" s="18">
        <v>8</v>
      </c>
      <c r="C166" s="96" t="s">
        <v>58</v>
      </c>
      <c r="D166" s="81">
        <v>1</v>
      </c>
      <c r="E166" s="18">
        <v>5</v>
      </c>
      <c r="F166" s="195">
        <v>0</v>
      </c>
      <c r="G166" s="23" t="s">
        <v>176</v>
      </c>
      <c r="H166" s="21"/>
      <c r="I166" s="145"/>
      <c r="J166" s="67">
        <f>F166*B166*D166</f>
        <v>0</v>
      </c>
      <c r="K166" s="67"/>
      <c r="L166" s="67">
        <f t="shared" si="18"/>
        <v>0</v>
      </c>
      <c r="M166" s="67"/>
      <c r="N166" s="129"/>
      <c r="O166" s="130"/>
      <c r="AK166" s="11"/>
      <c r="AL166" s="11"/>
    </row>
    <row r="167" spans="1:38">
      <c r="A167" s="116"/>
      <c r="B167" s="18">
        <v>2</v>
      </c>
      <c r="C167" s="96" t="s">
        <v>39</v>
      </c>
      <c r="D167" s="81">
        <v>1</v>
      </c>
      <c r="E167" s="18">
        <v>5</v>
      </c>
      <c r="F167" s="195">
        <v>0</v>
      </c>
      <c r="G167" s="23" t="s">
        <v>176</v>
      </c>
      <c r="H167" s="21"/>
      <c r="I167" s="145"/>
      <c r="J167" s="67">
        <f>F167*B167*D167</f>
        <v>0</v>
      </c>
      <c r="K167" s="67"/>
      <c r="L167" s="67">
        <f t="shared" si="18"/>
        <v>0</v>
      </c>
      <c r="M167" s="67"/>
      <c r="N167" s="129"/>
      <c r="O167" s="130"/>
      <c r="AK167" s="11"/>
      <c r="AL167" s="11"/>
    </row>
    <row r="168" spans="1:38">
      <c r="A168" s="116"/>
      <c r="B168" s="18">
        <v>1</v>
      </c>
      <c r="C168" s="96" t="s">
        <v>40</v>
      </c>
      <c r="D168" s="81">
        <v>1</v>
      </c>
      <c r="E168" s="18">
        <v>5</v>
      </c>
      <c r="F168" s="195">
        <v>0</v>
      </c>
      <c r="G168" s="23" t="s">
        <v>176</v>
      </c>
      <c r="H168" s="21"/>
      <c r="I168" s="145"/>
      <c r="J168" s="67">
        <f>F168*B168*D168</f>
        <v>0</v>
      </c>
      <c r="K168" s="67"/>
      <c r="L168" s="67">
        <f t="shared" si="18"/>
        <v>0</v>
      </c>
      <c r="M168" s="67"/>
      <c r="N168" s="129"/>
      <c r="O168" s="130"/>
      <c r="AK168" s="11"/>
      <c r="AL168" s="11"/>
    </row>
    <row r="169" spans="1:38">
      <c r="A169" s="116"/>
      <c r="B169" s="18">
        <v>1</v>
      </c>
      <c r="C169" s="96" t="s">
        <v>41</v>
      </c>
      <c r="D169" s="81">
        <v>1</v>
      </c>
      <c r="E169" s="18">
        <v>5</v>
      </c>
      <c r="F169" s="195">
        <v>0</v>
      </c>
      <c r="G169" s="23" t="s">
        <v>176</v>
      </c>
      <c r="H169" s="21"/>
      <c r="I169" s="145"/>
      <c r="J169" s="67">
        <f>F169*B169*D169</f>
        <v>0</v>
      </c>
      <c r="K169" s="67">
        <f>SUM(J151:J169)</f>
        <v>0</v>
      </c>
      <c r="L169" s="67">
        <f t="shared" si="18"/>
        <v>0</v>
      </c>
      <c r="M169" s="67">
        <f>SUM(L151:L169)</f>
        <v>0</v>
      </c>
      <c r="N169" s="129"/>
      <c r="O169" s="130"/>
      <c r="AK169" s="11"/>
      <c r="AL169" s="11"/>
    </row>
    <row r="170" spans="1:38">
      <c r="A170" s="116"/>
      <c r="B170" s="18"/>
      <c r="C170" s="96"/>
      <c r="D170" s="81"/>
      <c r="E170" s="18"/>
      <c r="F170" s="78"/>
      <c r="G170" s="21"/>
      <c r="H170" s="21"/>
      <c r="I170" s="145"/>
      <c r="J170" s="67"/>
      <c r="K170" s="67"/>
      <c r="L170" s="67"/>
      <c r="M170" s="67"/>
      <c r="N170" s="129"/>
      <c r="O170" s="130"/>
      <c r="AK170" s="11"/>
      <c r="AL170" s="11"/>
    </row>
    <row r="171" spans="1:38">
      <c r="A171" s="116"/>
      <c r="B171" s="18"/>
      <c r="C171" s="98" t="s">
        <v>59</v>
      </c>
      <c r="D171" s="81"/>
      <c r="E171" s="18"/>
      <c r="F171" s="78"/>
      <c r="G171" s="21"/>
      <c r="H171" s="21"/>
      <c r="I171" s="145"/>
      <c r="J171" s="67"/>
      <c r="K171" s="67"/>
      <c r="L171" s="67"/>
      <c r="M171" s="67"/>
      <c r="N171" s="129"/>
      <c r="O171" s="130"/>
      <c r="AK171" s="11"/>
      <c r="AL171" s="11"/>
    </row>
    <row r="172" spans="1:38" ht="25.5">
      <c r="A172" s="117">
        <v>10.199999999999999</v>
      </c>
      <c r="B172" s="20" t="s">
        <v>4</v>
      </c>
      <c r="C172" s="118" t="s">
        <v>53</v>
      </c>
      <c r="D172" s="115" t="s">
        <v>51</v>
      </c>
      <c r="E172" s="20" t="s">
        <v>141</v>
      </c>
      <c r="F172" s="119" t="s">
        <v>54</v>
      </c>
      <c r="G172" s="120" t="s">
        <v>55</v>
      </c>
      <c r="H172" s="121" t="s">
        <v>138</v>
      </c>
      <c r="I172" s="144" t="s">
        <v>159</v>
      </c>
      <c r="J172" s="84" t="s">
        <v>158</v>
      </c>
      <c r="K172" s="84" t="s">
        <v>158</v>
      </c>
      <c r="L172" s="77" t="s">
        <v>142</v>
      </c>
      <c r="M172" s="84" t="s">
        <v>153</v>
      </c>
      <c r="N172" s="127"/>
      <c r="O172" s="128"/>
      <c r="AK172" s="11"/>
      <c r="AL172" s="11"/>
    </row>
    <row r="173" spans="1:38">
      <c r="A173" s="116"/>
      <c r="B173" s="18"/>
      <c r="C173" s="102" t="s">
        <v>56</v>
      </c>
      <c r="D173" s="81"/>
      <c r="E173" s="18"/>
      <c r="F173" s="67"/>
      <c r="G173" s="21"/>
      <c r="H173" s="21"/>
      <c r="I173" s="145"/>
      <c r="J173" s="67"/>
      <c r="K173" s="67"/>
      <c r="L173" s="67"/>
      <c r="M173" s="67"/>
      <c r="N173" s="129"/>
      <c r="O173" s="130"/>
      <c r="AK173" s="11"/>
      <c r="AL173" s="11"/>
    </row>
    <row r="174" spans="1:38">
      <c r="A174" s="116"/>
      <c r="B174" s="18">
        <v>3</v>
      </c>
      <c r="C174" s="96" t="s">
        <v>61</v>
      </c>
      <c r="D174" s="81">
        <v>55</v>
      </c>
      <c r="E174" s="18">
        <v>5</v>
      </c>
      <c r="F174" s="195">
        <f>F151*1.5</f>
        <v>0</v>
      </c>
      <c r="G174" s="21" t="s">
        <v>174</v>
      </c>
      <c r="H174" s="21">
        <f>4*B174</f>
        <v>12</v>
      </c>
      <c r="I174" s="145">
        <f>H174*D174</f>
        <v>660</v>
      </c>
      <c r="J174" s="67">
        <f>F174*I174</f>
        <v>0</v>
      </c>
      <c r="K174" s="67"/>
      <c r="L174" s="67">
        <f>J174*E174</f>
        <v>0</v>
      </c>
      <c r="M174" s="67"/>
      <c r="N174" s="129"/>
      <c r="O174" s="130"/>
      <c r="AK174" s="11"/>
      <c r="AL174" s="11"/>
    </row>
    <row r="175" spans="1:38">
      <c r="A175" s="116"/>
      <c r="B175" s="18">
        <v>3</v>
      </c>
      <c r="C175" s="96" t="s">
        <v>62</v>
      </c>
      <c r="D175" s="81">
        <v>55</v>
      </c>
      <c r="E175" s="18">
        <v>5</v>
      </c>
      <c r="F175" s="195">
        <f>F152*1.5</f>
        <v>0</v>
      </c>
      <c r="G175" s="21" t="s">
        <v>174</v>
      </c>
      <c r="H175" s="21">
        <f>4*B175</f>
        <v>12</v>
      </c>
      <c r="I175" s="145">
        <f>H175*D175</f>
        <v>660</v>
      </c>
      <c r="J175" s="67">
        <f>F175*I175</f>
        <v>0</v>
      </c>
      <c r="K175" s="67"/>
      <c r="L175" s="67">
        <f t="shared" ref="L175:L189" si="19">J175*E175</f>
        <v>0</v>
      </c>
      <c r="M175" s="67"/>
      <c r="N175" s="129"/>
      <c r="O175" s="130"/>
      <c r="AK175" s="11"/>
      <c r="AL175" s="11"/>
    </row>
    <row r="176" spans="1:38">
      <c r="A176" s="116"/>
      <c r="B176" s="18">
        <v>1</v>
      </c>
      <c r="C176" s="96" t="s">
        <v>49</v>
      </c>
      <c r="D176" s="81">
        <v>55</v>
      </c>
      <c r="E176" s="18">
        <v>5</v>
      </c>
      <c r="F176" s="195">
        <f>F153*1.5</f>
        <v>0</v>
      </c>
      <c r="G176" s="21" t="s">
        <v>174</v>
      </c>
      <c r="H176" s="21">
        <f>4*B176</f>
        <v>4</v>
      </c>
      <c r="I176" s="145">
        <f>H176*D176</f>
        <v>220</v>
      </c>
      <c r="J176" s="67">
        <f>F176*I176</f>
        <v>0</v>
      </c>
      <c r="K176" s="67"/>
      <c r="L176" s="67">
        <f t="shared" si="19"/>
        <v>0</v>
      </c>
      <c r="M176" s="67"/>
      <c r="N176" s="129"/>
      <c r="O176" s="130"/>
      <c r="AK176" s="11"/>
      <c r="AL176" s="11"/>
    </row>
    <row r="177" spans="1:38">
      <c r="A177" s="116"/>
      <c r="B177" s="18">
        <v>1</v>
      </c>
      <c r="C177" s="96" t="s">
        <v>65</v>
      </c>
      <c r="D177" s="81">
        <v>55</v>
      </c>
      <c r="E177" s="18">
        <v>5</v>
      </c>
      <c r="F177" s="195">
        <f>F154*1.5</f>
        <v>0</v>
      </c>
      <c r="G177" s="21" t="s">
        <v>174</v>
      </c>
      <c r="H177" s="21">
        <f>4*B177</f>
        <v>4</v>
      </c>
      <c r="I177" s="145">
        <f>H177*D177</f>
        <v>220</v>
      </c>
      <c r="J177" s="67">
        <f>F177*I177</f>
        <v>0</v>
      </c>
      <c r="K177" s="67"/>
      <c r="L177" s="67">
        <f t="shared" si="19"/>
        <v>0</v>
      </c>
      <c r="M177" s="67"/>
      <c r="N177" s="129"/>
      <c r="O177" s="130"/>
      <c r="AK177" s="11"/>
      <c r="AL177" s="11"/>
    </row>
    <row r="178" spans="1:38">
      <c r="A178" s="116"/>
      <c r="B178" s="18"/>
      <c r="C178" s="96"/>
      <c r="D178" s="81"/>
      <c r="E178" s="18"/>
      <c r="F178" s="67"/>
      <c r="G178" s="21"/>
      <c r="H178" s="21"/>
      <c r="I178" s="145"/>
      <c r="J178" s="67"/>
      <c r="K178" s="67"/>
      <c r="L178" s="67"/>
      <c r="M178" s="67"/>
      <c r="N178" s="129"/>
      <c r="O178" s="130"/>
      <c r="AK178" s="11"/>
      <c r="AL178" s="11"/>
    </row>
    <row r="179" spans="1:38">
      <c r="A179" s="116"/>
      <c r="B179" s="18"/>
      <c r="C179" s="96" t="s">
        <v>57</v>
      </c>
      <c r="D179" s="81"/>
      <c r="E179" s="18"/>
      <c r="F179" s="67"/>
      <c r="G179" s="21"/>
      <c r="H179" s="21"/>
      <c r="I179" s="145"/>
      <c r="J179" s="67"/>
      <c r="K179" s="67"/>
      <c r="L179" s="67"/>
      <c r="M179" s="67"/>
      <c r="N179" s="129"/>
      <c r="O179" s="130"/>
      <c r="AK179" s="11"/>
      <c r="AL179" s="11"/>
    </row>
    <row r="180" spans="1:38">
      <c r="A180" s="116"/>
      <c r="B180" s="18">
        <v>3</v>
      </c>
      <c r="C180" s="96" t="s">
        <v>61</v>
      </c>
      <c r="D180" s="81">
        <v>8</v>
      </c>
      <c r="E180" s="18">
        <v>5</v>
      </c>
      <c r="F180" s="195">
        <f>F174</f>
        <v>0</v>
      </c>
      <c r="G180" s="21" t="s">
        <v>174</v>
      </c>
      <c r="H180" s="21">
        <f>12*B180</f>
        <v>36</v>
      </c>
      <c r="I180" s="145">
        <f>H180*D180</f>
        <v>288</v>
      </c>
      <c r="J180" s="67">
        <f>F180*I180</f>
        <v>0</v>
      </c>
      <c r="K180" s="67"/>
      <c r="L180" s="67">
        <f t="shared" si="19"/>
        <v>0</v>
      </c>
      <c r="M180" s="67"/>
      <c r="N180" s="129"/>
      <c r="O180" s="130"/>
      <c r="AK180" s="11"/>
      <c r="AL180" s="11"/>
    </row>
    <row r="181" spans="1:38">
      <c r="A181" s="116"/>
      <c r="B181" s="18">
        <v>3</v>
      </c>
      <c r="C181" s="96" t="s">
        <v>62</v>
      </c>
      <c r="D181" s="81">
        <v>8</v>
      </c>
      <c r="E181" s="18">
        <v>5</v>
      </c>
      <c r="F181" s="195">
        <f>F175</f>
        <v>0</v>
      </c>
      <c r="G181" s="21" t="s">
        <v>174</v>
      </c>
      <c r="H181" s="21">
        <f>12*B181</f>
        <v>36</v>
      </c>
      <c r="I181" s="145">
        <f>H181*D181</f>
        <v>288</v>
      </c>
      <c r="J181" s="67">
        <f>F181*I181</f>
        <v>0</v>
      </c>
      <c r="K181" s="67"/>
      <c r="L181" s="67">
        <f t="shared" si="19"/>
        <v>0</v>
      </c>
      <c r="M181" s="67"/>
      <c r="N181" s="129"/>
      <c r="O181" s="130"/>
      <c r="AK181" s="11"/>
      <c r="AL181" s="11"/>
    </row>
    <row r="182" spans="1:38">
      <c r="A182" s="116"/>
      <c r="B182" s="18">
        <v>1</v>
      </c>
      <c r="C182" s="96" t="s">
        <v>49</v>
      </c>
      <c r="D182" s="81">
        <v>8</v>
      </c>
      <c r="E182" s="18">
        <v>5</v>
      </c>
      <c r="F182" s="195">
        <f>F176</f>
        <v>0</v>
      </c>
      <c r="G182" s="21" t="s">
        <v>174</v>
      </c>
      <c r="H182" s="21">
        <f>12*B182</f>
        <v>12</v>
      </c>
      <c r="I182" s="145">
        <f>H182*D182</f>
        <v>96</v>
      </c>
      <c r="J182" s="67">
        <f>F182*I182</f>
        <v>0</v>
      </c>
      <c r="K182" s="67"/>
      <c r="L182" s="67">
        <f t="shared" si="19"/>
        <v>0</v>
      </c>
      <c r="M182" s="67"/>
      <c r="N182" s="129"/>
      <c r="O182" s="130"/>
      <c r="AK182" s="11"/>
      <c r="AL182" s="11"/>
    </row>
    <row r="183" spans="1:38">
      <c r="A183" s="116"/>
      <c r="B183" s="18">
        <v>1</v>
      </c>
      <c r="C183" s="96" t="s">
        <v>65</v>
      </c>
      <c r="D183" s="81">
        <v>8</v>
      </c>
      <c r="E183" s="18">
        <v>5</v>
      </c>
      <c r="F183" s="195">
        <f>F177</f>
        <v>0</v>
      </c>
      <c r="G183" s="21" t="s">
        <v>174</v>
      </c>
      <c r="H183" s="21">
        <f>12*B183</f>
        <v>12</v>
      </c>
      <c r="I183" s="145">
        <f>H183*D183</f>
        <v>96</v>
      </c>
      <c r="J183" s="67">
        <f>F183*I183</f>
        <v>0</v>
      </c>
      <c r="K183" s="67"/>
      <c r="L183" s="67">
        <f t="shared" si="19"/>
        <v>0</v>
      </c>
      <c r="M183" s="67"/>
      <c r="N183" s="129"/>
      <c r="O183" s="130"/>
      <c r="AK183" s="11"/>
      <c r="AL183" s="11"/>
    </row>
    <row r="184" spans="1:38">
      <c r="A184" s="116"/>
      <c r="B184" s="18"/>
      <c r="C184" s="96"/>
      <c r="D184" s="81"/>
      <c r="E184" s="18"/>
      <c r="F184" s="67"/>
      <c r="G184" s="21"/>
      <c r="H184" s="21"/>
      <c r="I184" s="145"/>
      <c r="J184" s="67"/>
      <c r="K184" s="67"/>
      <c r="L184" s="67"/>
      <c r="M184" s="67"/>
      <c r="N184" s="129"/>
      <c r="O184" s="130"/>
      <c r="AK184" s="11"/>
      <c r="AL184" s="11"/>
    </row>
    <row r="185" spans="1:38">
      <c r="A185" s="116"/>
      <c r="B185" s="18"/>
      <c r="C185" s="102" t="s">
        <v>157</v>
      </c>
      <c r="D185" s="81"/>
      <c r="E185" s="18"/>
      <c r="F185" s="67"/>
      <c r="G185" s="21"/>
      <c r="H185" s="21"/>
      <c r="I185" s="145"/>
      <c r="J185" s="67"/>
      <c r="K185" s="67"/>
      <c r="L185" s="67"/>
      <c r="M185" s="67"/>
      <c r="N185" s="129"/>
      <c r="O185" s="130"/>
      <c r="AK185" s="11"/>
      <c r="AL185" s="11"/>
    </row>
    <row r="186" spans="1:38">
      <c r="A186" s="116"/>
      <c r="B186" s="18">
        <v>3</v>
      </c>
      <c r="C186" s="96" t="s">
        <v>61</v>
      </c>
      <c r="D186" s="81">
        <v>8</v>
      </c>
      <c r="E186" s="18">
        <v>5</v>
      </c>
      <c r="F186" s="195">
        <f>F180</f>
        <v>0</v>
      </c>
      <c r="G186" s="21" t="s">
        <v>174</v>
      </c>
      <c r="H186" s="21">
        <f>12*B186</f>
        <v>36</v>
      </c>
      <c r="I186" s="145">
        <f>H186*D186</f>
        <v>288</v>
      </c>
      <c r="J186" s="67">
        <f>F186*I186</f>
        <v>0</v>
      </c>
      <c r="K186" s="67"/>
      <c r="L186" s="67">
        <f t="shared" si="19"/>
        <v>0</v>
      </c>
      <c r="M186" s="67"/>
      <c r="N186" s="129"/>
      <c r="O186" s="130"/>
      <c r="AK186" s="11"/>
      <c r="AL186" s="11"/>
    </row>
    <row r="187" spans="1:38">
      <c r="A187" s="116"/>
      <c r="B187" s="18">
        <v>3</v>
      </c>
      <c r="C187" s="96" t="s">
        <v>62</v>
      </c>
      <c r="D187" s="81">
        <v>8</v>
      </c>
      <c r="E187" s="18">
        <v>5</v>
      </c>
      <c r="F187" s="195">
        <f>F181</f>
        <v>0</v>
      </c>
      <c r="G187" s="21" t="s">
        <v>174</v>
      </c>
      <c r="H187" s="21">
        <f>12*B187</f>
        <v>36</v>
      </c>
      <c r="I187" s="145">
        <f>H187*D187</f>
        <v>288</v>
      </c>
      <c r="J187" s="67">
        <f>F187*I187</f>
        <v>0</v>
      </c>
      <c r="K187" s="67"/>
      <c r="L187" s="67">
        <f t="shared" si="19"/>
        <v>0</v>
      </c>
      <c r="M187" s="67"/>
      <c r="N187" s="129"/>
      <c r="O187" s="130"/>
      <c r="AK187" s="11"/>
      <c r="AL187" s="11"/>
    </row>
    <row r="188" spans="1:38">
      <c r="A188" s="116"/>
      <c r="B188" s="18">
        <v>1</v>
      </c>
      <c r="C188" s="96" t="s">
        <v>49</v>
      </c>
      <c r="D188" s="81">
        <v>8</v>
      </c>
      <c r="E188" s="18">
        <v>5</v>
      </c>
      <c r="F188" s="195">
        <f>F182</f>
        <v>0</v>
      </c>
      <c r="G188" s="21" t="s">
        <v>174</v>
      </c>
      <c r="H188" s="21">
        <f>12*B188</f>
        <v>12</v>
      </c>
      <c r="I188" s="145">
        <f>H188*D188</f>
        <v>96</v>
      </c>
      <c r="J188" s="67">
        <f>F188*I188</f>
        <v>0</v>
      </c>
      <c r="K188" s="67"/>
      <c r="L188" s="67">
        <f t="shared" si="19"/>
        <v>0</v>
      </c>
      <c r="M188" s="67"/>
      <c r="N188" s="129"/>
      <c r="O188" s="130"/>
      <c r="AK188" s="11"/>
      <c r="AL188" s="11"/>
    </row>
    <row r="189" spans="1:38">
      <c r="A189" s="116"/>
      <c r="B189" s="18">
        <v>1</v>
      </c>
      <c r="C189" s="96" t="s">
        <v>65</v>
      </c>
      <c r="D189" s="81">
        <v>8</v>
      </c>
      <c r="E189" s="18">
        <v>5</v>
      </c>
      <c r="F189" s="195">
        <f>F183</f>
        <v>0</v>
      </c>
      <c r="G189" s="21" t="s">
        <v>174</v>
      </c>
      <c r="H189" s="21">
        <f>12*B189</f>
        <v>12</v>
      </c>
      <c r="I189" s="145">
        <f>H189*D189</f>
        <v>96</v>
      </c>
      <c r="J189" s="67">
        <f>F189*I189</f>
        <v>0</v>
      </c>
      <c r="K189" s="67">
        <f>SUM(J174:J189)</f>
        <v>0</v>
      </c>
      <c r="L189" s="67">
        <f t="shared" si="19"/>
        <v>0</v>
      </c>
      <c r="M189" s="67">
        <f>SUM(L174:L189)</f>
        <v>0</v>
      </c>
      <c r="N189" s="129"/>
      <c r="O189" s="130"/>
      <c r="AK189" s="11"/>
      <c r="AL189" s="11"/>
    </row>
    <row r="190" spans="1:38">
      <c r="A190" s="116"/>
      <c r="B190" s="18"/>
      <c r="C190" s="96"/>
      <c r="D190" s="81"/>
      <c r="E190" s="18"/>
      <c r="F190" s="67"/>
      <c r="G190" s="21"/>
      <c r="H190" s="21"/>
      <c r="I190" s="145"/>
      <c r="J190" s="67"/>
      <c r="K190" s="69">
        <f>SUM(K88:K189)</f>
        <v>0</v>
      </c>
      <c r="L190" s="67"/>
      <c r="M190" s="69">
        <f>SUM(M88:M189)</f>
        <v>0</v>
      </c>
      <c r="N190" s="129"/>
      <c r="O190" s="131"/>
      <c r="AK190" s="11"/>
      <c r="AL190" s="11"/>
    </row>
    <row r="191" spans="1:38">
      <c r="B191" s="18"/>
      <c r="C191" s="96"/>
      <c r="D191" s="81"/>
      <c r="E191" s="18"/>
      <c r="F191" s="67"/>
      <c r="G191" s="21"/>
      <c r="H191" s="21"/>
      <c r="I191" s="145"/>
      <c r="J191" s="69">
        <f>SUM(J13:J64)+SUM(J69:J189)</f>
        <v>0</v>
      </c>
      <c r="K191" s="69">
        <f>K65+K190</f>
        <v>0</v>
      </c>
      <c r="L191" s="69">
        <f>SUM(L13:L64)+SUM(L69:L189)</f>
        <v>0</v>
      </c>
      <c r="M191" s="69">
        <f>M65+M190</f>
        <v>0</v>
      </c>
      <c r="N191" s="129"/>
      <c r="O191" s="131"/>
      <c r="AK191" s="11"/>
      <c r="AL191" s="11"/>
    </row>
    <row r="192" spans="1:38">
      <c r="B192" s="13"/>
      <c r="G192" s="30"/>
      <c r="H192" s="30"/>
      <c r="AK192" s="11"/>
      <c r="AL192" s="11"/>
    </row>
    <row r="193" spans="2:38">
      <c r="I193" s="74"/>
      <c r="J193" s="74"/>
      <c r="AK193" s="11"/>
      <c r="AL193" s="11"/>
    </row>
    <row r="194" spans="2:38">
      <c r="I194" s="74"/>
      <c r="J194" s="74"/>
      <c r="AK194" s="11"/>
      <c r="AL194" s="11"/>
    </row>
    <row r="195" spans="2:38" ht="13.5" thickBot="1">
      <c r="C195" s="94" t="s">
        <v>173</v>
      </c>
      <c r="AK195" s="11"/>
      <c r="AL195" s="11"/>
    </row>
    <row r="196" spans="2:38" ht="41.25" customHeight="1" thickBot="1">
      <c r="B196" s="31" t="s">
        <v>66</v>
      </c>
      <c r="C196" s="143" t="s">
        <v>67</v>
      </c>
      <c r="D196" s="143"/>
      <c r="E196" s="143"/>
      <c r="F196" s="79" t="s">
        <v>68</v>
      </c>
      <c r="G196" s="31" t="s">
        <v>7</v>
      </c>
      <c r="H196" s="32" t="s">
        <v>69</v>
      </c>
      <c r="AK196" s="11"/>
      <c r="AL196" s="11"/>
    </row>
    <row r="197" spans="2:38">
      <c r="B197" s="33">
        <v>1</v>
      </c>
      <c r="C197" s="191"/>
      <c r="D197" s="104"/>
      <c r="E197" s="34"/>
      <c r="F197" s="188"/>
      <c r="G197" s="189"/>
      <c r="H197" s="112">
        <f>G197*F197</f>
        <v>0</v>
      </c>
      <c r="I197" s="109"/>
      <c r="J197" s="109"/>
      <c r="AK197" s="11"/>
      <c r="AL197" s="11"/>
    </row>
    <row r="198" spans="2:38">
      <c r="B198" s="35">
        <v>2</v>
      </c>
      <c r="C198" s="192"/>
      <c r="D198" s="81"/>
      <c r="E198" s="18"/>
      <c r="F198" s="188"/>
      <c r="G198" s="190"/>
      <c r="H198" s="112">
        <f t="shared" ref="H198:H203" si="20">G198*F198</f>
        <v>0</v>
      </c>
      <c r="I198" s="109"/>
      <c r="J198" s="109"/>
      <c r="AK198" s="11"/>
      <c r="AL198" s="11"/>
    </row>
    <row r="199" spans="2:38">
      <c r="B199" s="35">
        <v>3</v>
      </c>
      <c r="C199" s="193"/>
      <c r="D199" s="105"/>
      <c r="E199" s="36"/>
      <c r="F199" s="188"/>
      <c r="G199" s="190"/>
      <c r="H199" s="112">
        <f t="shared" si="20"/>
        <v>0</v>
      </c>
      <c r="I199" s="109"/>
      <c r="J199" s="109"/>
      <c r="AK199" s="11"/>
      <c r="AL199" s="11"/>
    </row>
    <row r="200" spans="2:38">
      <c r="B200" s="35">
        <v>4</v>
      </c>
      <c r="C200" s="192"/>
      <c r="D200" s="81"/>
      <c r="E200" s="18"/>
      <c r="F200" s="188"/>
      <c r="G200" s="190"/>
      <c r="H200" s="113">
        <f t="shared" si="20"/>
        <v>0</v>
      </c>
      <c r="I200" s="109"/>
      <c r="J200" s="109"/>
      <c r="AK200" s="11"/>
      <c r="AL200" s="11"/>
    </row>
    <row r="201" spans="2:38">
      <c r="B201" s="35">
        <v>5</v>
      </c>
      <c r="C201" s="192"/>
      <c r="D201" s="81"/>
      <c r="E201" s="18"/>
      <c r="F201" s="188"/>
      <c r="G201" s="190"/>
      <c r="H201" s="113">
        <f t="shared" si="20"/>
        <v>0</v>
      </c>
      <c r="I201" s="109"/>
      <c r="J201" s="109"/>
      <c r="AK201" s="11"/>
      <c r="AL201" s="11"/>
    </row>
    <row r="202" spans="2:38">
      <c r="B202" s="35">
        <v>6</v>
      </c>
      <c r="C202" s="194"/>
      <c r="D202" s="106"/>
      <c r="E202" s="35"/>
      <c r="F202" s="188"/>
      <c r="G202" s="190"/>
      <c r="H202" s="112">
        <f t="shared" si="20"/>
        <v>0</v>
      </c>
      <c r="I202" s="109"/>
      <c r="J202" s="109"/>
      <c r="AK202" s="11"/>
      <c r="AL202" s="11"/>
    </row>
    <row r="203" spans="2:38">
      <c r="B203" s="35">
        <v>7</v>
      </c>
      <c r="C203" s="192"/>
      <c r="D203" s="81"/>
      <c r="E203" s="18"/>
      <c r="F203" s="188"/>
      <c r="G203" s="190"/>
      <c r="H203" s="112">
        <f t="shared" si="20"/>
        <v>0</v>
      </c>
      <c r="I203" s="109"/>
      <c r="J203" s="109"/>
      <c r="AK203" s="11"/>
      <c r="AL203" s="11"/>
    </row>
    <row r="204" spans="2:38">
      <c r="B204" s="35">
        <v>9</v>
      </c>
      <c r="C204" s="192"/>
      <c r="D204" s="81"/>
      <c r="E204" s="18"/>
      <c r="F204" s="188"/>
      <c r="G204" s="190"/>
      <c r="H204" s="112">
        <f>G204*F204*3</f>
        <v>0</v>
      </c>
      <c r="I204" s="109"/>
      <c r="J204" s="109"/>
      <c r="AK204" s="11"/>
      <c r="AL204" s="11"/>
    </row>
    <row r="205" spans="2:38" ht="13.5" thickBot="1">
      <c r="B205" s="37"/>
      <c r="C205" s="107"/>
      <c r="D205" s="108"/>
      <c r="E205" s="38"/>
      <c r="F205" s="80"/>
      <c r="G205" s="3"/>
      <c r="H205" s="114">
        <f>SUM(H197:H204)</f>
        <v>0</v>
      </c>
      <c r="AK205" s="11"/>
      <c r="AL205" s="11"/>
    </row>
    <row r="206" spans="2:38" ht="13.5" thickTop="1">
      <c r="AK206" s="11"/>
      <c r="AL206" s="11"/>
    </row>
    <row r="207" spans="2:38">
      <c r="H207" s="142"/>
    </row>
    <row r="208" spans="2:38">
      <c r="H208" s="142"/>
      <c r="I208" s="64" t="s">
        <v>70</v>
      </c>
    </row>
    <row r="209" spans="8:8">
      <c r="H209" s="14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72E2F-DBE1-444A-A34B-0172992732CE}">
  <dimension ref="A1:H1709"/>
  <sheetViews>
    <sheetView zoomScaleNormal="100" workbookViewId="0">
      <selection activeCell="I11" sqref="I11"/>
    </sheetView>
  </sheetViews>
  <sheetFormatPr defaultRowHeight="12.75"/>
  <cols>
    <col min="1" max="1" width="7.28515625" style="164" customWidth="1"/>
    <col min="2" max="2" width="11" style="164" customWidth="1"/>
    <col min="3" max="3" width="7.140625" style="164" customWidth="1"/>
    <col min="4" max="4" width="6.85546875" style="164" customWidth="1"/>
    <col min="5" max="5" width="9.85546875" style="164" customWidth="1"/>
    <col min="6" max="6" width="12.42578125" style="164" customWidth="1"/>
    <col min="7" max="7" width="16.85546875" style="164" customWidth="1"/>
    <col min="8" max="8" width="13.85546875" style="164" customWidth="1"/>
    <col min="9" max="9" width="11.5703125" style="164" customWidth="1"/>
    <col min="10" max="10" width="7.28515625" style="164" customWidth="1"/>
    <col min="11" max="11" width="10.140625" style="164" customWidth="1"/>
    <col min="12" max="12" width="10.7109375" style="164" customWidth="1"/>
    <col min="13" max="13" width="14" style="164" customWidth="1"/>
    <col min="14" max="14" width="11.140625" style="164" customWidth="1"/>
    <col min="15" max="256" width="9.140625" style="164"/>
    <col min="257" max="257" width="7.28515625" style="164" customWidth="1"/>
    <col min="258" max="258" width="11" style="164" customWidth="1"/>
    <col min="259" max="259" width="7.140625" style="164" customWidth="1"/>
    <col min="260" max="260" width="6.85546875" style="164" customWidth="1"/>
    <col min="261" max="261" width="9.85546875" style="164" customWidth="1"/>
    <col min="262" max="262" width="12.42578125" style="164" customWidth="1"/>
    <col min="263" max="263" width="16.85546875" style="164" customWidth="1"/>
    <col min="264" max="264" width="13.85546875" style="164" customWidth="1"/>
    <col min="265" max="265" width="11.5703125" style="164" customWidth="1"/>
    <col min="266" max="266" width="7.28515625" style="164" customWidth="1"/>
    <col min="267" max="267" width="10.140625" style="164" customWidth="1"/>
    <col min="268" max="268" width="10.7109375" style="164" customWidth="1"/>
    <col min="269" max="269" width="14" style="164" customWidth="1"/>
    <col min="270" max="270" width="11.140625" style="164" customWidth="1"/>
    <col min="271" max="512" width="9.140625" style="164"/>
    <col min="513" max="513" width="7.28515625" style="164" customWidth="1"/>
    <col min="514" max="514" width="11" style="164" customWidth="1"/>
    <col min="515" max="515" width="7.140625" style="164" customWidth="1"/>
    <col min="516" max="516" width="6.85546875" style="164" customWidth="1"/>
    <col min="517" max="517" width="9.85546875" style="164" customWidth="1"/>
    <col min="518" max="518" width="12.42578125" style="164" customWidth="1"/>
    <col min="519" max="519" width="16.85546875" style="164" customWidth="1"/>
    <col min="520" max="520" width="13.85546875" style="164" customWidth="1"/>
    <col min="521" max="521" width="11.5703125" style="164" customWidth="1"/>
    <col min="522" max="522" width="7.28515625" style="164" customWidth="1"/>
    <col min="523" max="523" width="10.140625" style="164" customWidth="1"/>
    <col min="524" max="524" width="10.7109375" style="164" customWidth="1"/>
    <col min="525" max="525" width="14" style="164" customWidth="1"/>
    <col min="526" max="526" width="11.140625" style="164" customWidth="1"/>
    <col min="527" max="768" width="9.140625" style="164"/>
    <col min="769" max="769" width="7.28515625" style="164" customWidth="1"/>
    <col min="770" max="770" width="11" style="164" customWidth="1"/>
    <col min="771" max="771" width="7.140625" style="164" customWidth="1"/>
    <col min="772" max="772" width="6.85546875" style="164" customWidth="1"/>
    <col min="773" max="773" width="9.85546875" style="164" customWidth="1"/>
    <col min="774" max="774" width="12.42578125" style="164" customWidth="1"/>
    <col min="775" max="775" width="16.85546875" style="164" customWidth="1"/>
    <col min="776" max="776" width="13.85546875" style="164" customWidth="1"/>
    <col min="777" max="777" width="11.5703125" style="164" customWidth="1"/>
    <col min="778" max="778" width="7.28515625" style="164" customWidth="1"/>
    <col min="779" max="779" width="10.140625" style="164" customWidth="1"/>
    <col min="780" max="780" width="10.7109375" style="164" customWidth="1"/>
    <col min="781" max="781" width="14" style="164" customWidth="1"/>
    <col min="782" max="782" width="11.140625" style="164" customWidth="1"/>
    <col min="783" max="1024" width="9.140625" style="164"/>
    <col min="1025" max="1025" width="7.28515625" style="164" customWidth="1"/>
    <col min="1026" max="1026" width="11" style="164" customWidth="1"/>
    <col min="1027" max="1027" width="7.140625" style="164" customWidth="1"/>
    <col min="1028" max="1028" width="6.85546875" style="164" customWidth="1"/>
    <col min="1029" max="1029" width="9.85546875" style="164" customWidth="1"/>
    <col min="1030" max="1030" width="12.42578125" style="164" customWidth="1"/>
    <col min="1031" max="1031" width="16.85546875" style="164" customWidth="1"/>
    <col min="1032" max="1032" width="13.85546875" style="164" customWidth="1"/>
    <col min="1033" max="1033" width="11.5703125" style="164" customWidth="1"/>
    <col min="1034" max="1034" width="7.28515625" style="164" customWidth="1"/>
    <col min="1035" max="1035" width="10.140625" style="164" customWidth="1"/>
    <col min="1036" max="1036" width="10.7109375" style="164" customWidth="1"/>
    <col min="1037" max="1037" width="14" style="164" customWidth="1"/>
    <col min="1038" max="1038" width="11.140625" style="164" customWidth="1"/>
    <col min="1039" max="1280" width="9.140625" style="164"/>
    <col min="1281" max="1281" width="7.28515625" style="164" customWidth="1"/>
    <col min="1282" max="1282" width="11" style="164" customWidth="1"/>
    <col min="1283" max="1283" width="7.140625" style="164" customWidth="1"/>
    <col min="1284" max="1284" width="6.85546875" style="164" customWidth="1"/>
    <col min="1285" max="1285" width="9.85546875" style="164" customWidth="1"/>
    <col min="1286" max="1286" width="12.42578125" style="164" customWidth="1"/>
    <col min="1287" max="1287" width="16.85546875" style="164" customWidth="1"/>
    <col min="1288" max="1288" width="13.85546875" style="164" customWidth="1"/>
    <col min="1289" max="1289" width="11.5703125" style="164" customWidth="1"/>
    <col min="1290" max="1290" width="7.28515625" style="164" customWidth="1"/>
    <col min="1291" max="1291" width="10.140625" style="164" customWidth="1"/>
    <col min="1292" max="1292" width="10.7109375" style="164" customWidth="1"/>
    <col min="1293" max="1293" width="14" style="164" customWidth="1"/>
    <col min="1294" max="1294" width="11.140625" style="164" customWidth="1"/>
    <col min="1295" max="1536" width="9.140625" style="164"/>
    <col min="1537" max="1537" width="7.28515625" style="164" customWidth="1"/>
    <col min="1538" max="1538" width="11" style="164" customWidth="1"/>
    <col min="1539" max="1539" width="7.140625" style="164" customWidth="1"/>
    <col min="1540" max="1540" width="6.85546875" style="164" customWidth="1"/>
    <col min="1541" max="1541" width="9.85546875" style="164" customWidth="1"/>
    <col min="1542" max="1542" width="12.42578125" style="164" customWidth="1"/>
    <col min="1543" max="1543" width="16.85546875" style="164" customWidth="1"/>
    <col min="1544" max="1544" width="13.85546875" style="164" customWidth="1"/>
    <col min="1545" max="1545" width="11.5703125" style="164" customWidth="1"/>
    <col min="1546" max="1546" width="7.28515625" style="164" customWidth="1"/>
    <col min="1547" max="1547" width="10.140625" style="164" customWidth="1"/>
    <col min="1548" max="1548" width="10.7109375" style="164" customWidth="1"/>
    <col min="1549" max="1549" width="14" style="164" customWidth="1"/>
    <col min="1550" max="1550" width="11.140625" style="164" customWidth="1"/>
    <col min="1551" max="1792" width="9.140625" style="164"/>
    <col min="1793" max="1793" width="7.28515625" style="164" customWidth="1"/>
    <col min="1794" max="1794" width="11" style="164" customWidth="1"/>
    <col min="1795" max="1795" width="7.140625" style="164" customWidth="1"/>
    <col min="1796" max="1796" width="6.85546875" style="164" customWidth="1"/>
    <col min="1797" max="1797" width="9.85546875" style="164" customWidth="1"/>
    <col min="1798" max="1798" width="12.42578125" style="164" customWidth="1"/>
    <col min="1799" max="1799" width="16.85546875" style="164" customWidth="1"/>
    <col min="1800" max="1800" width="13.85546875" style="164" customWidth="1"/>
    <col min="1801" max="1801" width="11.5703125" style="164" customWidth="1"/>
    <col min="1802" max="1802" width="7.28515625" style="164" customWidth="1"/>
    <col min="1803" max="1803" width="10.140625" style="164" customWidth="1"/>
    <col min="1804" max="1804" width="10.7109375" style="164" customWidth="1"/>
    <col min="1805" max="1805" width="14" style="164" customWidth="1"/>
    <col min="1806" max="1806" width="11.140625" style="164" customWidth="1"/>
    <col min="1807" max="2048" width="9.140625" style="164"/>
    <col min="2049" max="2049" width="7.28515625" style="164" customWidth="1"/>
    <col min="2050" max="2050" width="11" style="164" customWidth="1"/>
    <col min="2051" max="2051" width="7.140625" style="164" customWidth="1"/>
    <col min="2052" max="2052" width="6.85546875" style="164" customWidth="1"/>
    <col min="2053" max="2053" width="9.85546875" style="164" customWidth="1"/>
    <col min="2054" max="2054" width="12.42578125" style="164" customWidth="1"/>
    <col min="2055" max="2055" width="16.85546875" style="164" customWidth="1"/>
    <col min="2056" max="2056" width="13.85546875" style="164" customWidth="1"/>
    <col min="2057" max="2057" width="11.5703125" style="164" customWidth="1"/>
    <col min="2058" max="2058" width="7.28515625" style="164" customWidth="1"/>
    <col min="2059" max="2059" width="10.140625" style="164" customWidth="1"/>
    <col min="2060" max="2060" width="10.7109375" style="164" customWidth="1"/>
    <col min="2061" max="2061" width="14" style="164" customWidth="1"/>
    <col min="2062" max="2062" width="11.140625" style="164" customWidth="1"/>
    <col min="2063" max="2304" width="9.140625" style="164"/>
    <col min="2305" max="2305" width="7.28515625" style="164" customWidth="1"/>
    <col min="2306" max="2306" width="11" style="164" customWidth="1"/>
    <col min="2307" max="2307" width="7.140625" style="164" customWidth="1"/>
    <col min="2308" max="2308" width="6.85546875" style="164" customWidth="1"/>
    <col min="2309" max="2309" width="9.85546875" style="164" customWidth="1"/>
    <col min="2310" max="2310" width="12.42578125" style="164" customWidth="1"/>
    <col min="2311" max="2311" width="16.85546875" style="164" customWidth="1"/>
    <col min="2312" max="2312" width="13.85546875" style="164" customWidth="1"/>
    <col min="2313" max="2313" width="11.5703125" style="164" customWidth="1"/>
    <col min="2314" max="2314" width="7.28515625" style="164" customWidth="1"/>
    <col min="2315" max="2315" width="10.140625" style="164" customWidth="1"/>
    <col min="2316" max="2316" width="10.7109375" style="164" customWidth="1"/>
    <col min="2317" max="2317" width="14" style="164" customWidth="1"/>
    <col min="2318" max="2318" width="11.140625" style="164" customWidth="1"/>
    <col min="2319" max="2560" width="9.140625" style="164"/>
    <col min="2561" max="2561" width="7.28515625" style="164" customWidth="1"/>
    <col min="2562" max="2562" width="11" style="164" customWidth="1"/>
    <col min="2563" max="2563" width="7.140625" style="164" customWidth="1"/>
    <col min="2564" max="2564" width="6.85546875" style="164" customWidth="1"/>
    <col min="2565" max="2565" width="9.85546875" style="164" customWidth="1"/>
    <col min="2566" max="2566" width="12.42578125" style="164" customWidth="1"/>
    <col min="2567" max="2567" width="16.85546875" style="164" customWidth="1"/>
    <col min="2568" max="2568" width="13.85546875" style="164" customWidth="1"/>
    <col min="2569" max="2569" width="11.5703125" style="164" customWidth="1"/>
    <col min="2570" max="2570" width="7.28515625" style="164" customWidth="1"/>
    <col min="2571" max="2571" width="10.140625" style="164" customWidth="1"/>
    <col min="2572" max="2572" width="10.7109375" style="164" customWidth="1"/>
    <col min="2573" max="2573" width="14" style="164" customWidth="1"/>
    <col min="2574" max="2574" width="11.140625" style="164" customWidth="1"/>
    <col min="2575" max="2816" width="9.140625" style="164"/>
    <col min="2817" max="2817" width="7.28515625" style="164" customWidth="1"/>
    <col min="2818" max="2818" width="11" style="164" customWidth="1"/>
    <col min="2819" max="2819" width="7.140625" style="164" customWidth="1"/>
    <col min="2820" max="2820" width="6.85546875" style="164" customWidth="1"/>
    <col min="2821" max="2821" width="9.85546875" style="164" customWidth="1"/>
    <col min="2822" max="2822" width="12.42578125" style="164" customWidth="1"/>
    <col min="2823" max="2823" width="16.85546875" style="164" customWidth="1"/>
    <col min="2824" max="2824" width="13.85546875" style="164" customWidth="1"/>
    <col min="2825" max="2825" width="11.5703125" style="164" customWidth="1"/>
    <col min="2826" max="2826" width="7.28515625" style="164" customWidth="1"/>
    <col min="2827" max="2827" width="10.140625" style="164" customWidth="1"/>
    <col min="2828" max="2828" width="10.7109375" style="164" customWidth="1"/>
    <col min="2829" max="2829" width="14" style="164" customWidth="1"/>
    <col min="2830" max="2830" width="11.140625" style="164" customWidth="1"/>
    <col min="2831" max="3072" width="9.140625" style="164"/>
    <col min="3073" max="3073" width="7.28515625" style="164" customWidth="1"/>
    <col min="3074" max="3074" width="11" style="164" customWidth="1"/>
    <col min="3075" max="3075" width="7.140625" style="164" customWidth="1"/>
    <col min="3076" max="3076" width="6.85546875" style="164" customWidth="1"/>
    <col min="3077" max="3077" width="9.85546875" style="164" customWidth="1"/>
    <col min="3078" max="3078" width="12.42578125" style="164" customWidth="1"/>
    <col min="3079" max="3079" width="16.85546875" style="164" customWidth="1"/>
    <col min="3080" max="3080" width="13.85546875" style="164" customWidth="1"/>
    <col min="3081" max="3081" width="11.5703125" style="164" customWidth="1"/>
    <col min="3082" max="3082" width="7.28515625" style="164" customWidth="1"/>
    <col min="3083" max="3083" width="10.140625" style="164" customWidth="1"/>
    <col min="3084" max="3084" width="10.7109375" style="164" customWidth="1"/>
    <col min="3085" max="3085" width="14" style="164" customWidth="1"/>
    <col min="3086" max="3086" width="11.140625" style="164" customWidth="1"/>
    <col min="3087" max="3328" width="9.140625" style="164"/>
    <col min="3329" max="3329" width="7.28515625" style="164" customWidth="1"/>
    <col min="3330" max="3330" width="11" style="164" customWidth="1"/>
    <col min="3331" max="3331" width="7.140625" style="164" customWidth="1"/>
    <col min="3332" max="3332" width="6.85546875" style="164" customWidth="1"/>
    <col min="3333" max="3333" width="9.85546875" style="164" customWidth="1"/>
    <col min="3334" max="3334" width="12.42578125" style="164" customWidth="1"/>
    <col min="3335" max="3335" width="16.85546875" style="164" customWidth="1"/>
    <col min="3336" max="3336" width="13.85546875" style="164" customWidth="1"/>
    <col min="3337" max="3337" width="11.5703125" style="164" customWidth="1"/>
    <col min="3338" max="3338" width="7.28515625" style="164" customWidth="1"/>
    <col min="3339" max="3339" width="10.140625" style="164" customWidth="1"/>
    <col min="3340" max="3340" width="10.7109375" style="164" customWidth="1"/>
    <col min="3341" max="3341" width="14" style="164" customWidth="1"/>
    <col min="3342" max="3342" width="11.140625" style="164" customWidth="1"/>
    <col min="3343" max="3584" width="9.140625" style="164"/>
    <col min="3585" max="3585" width="7.28515625" style="164" customWidth="1"/>
    <col min="3586" max="3586" width="11" style="164" customWidth="1"/>
    <col min="3587" max="3587" width="7.140625" style="164" customWidth="1"/>
    <col min="3588" max="3588" width="6.85546875" style="164" customWidth="1"/>
    <col min="3589" max="3589" width="9.85546875" style="164" customWidth="1"/>
    <col min="3590" max="3590" width="12.42578125" style="164" customWidth="1"/>
    <col min="3591" max="3591" width="16.85546875" style="164" customWidth="1"/>
    <col min="3592" max="3592" width="13.85546875" style="164" customWidth="1"/>
    <col min="3593" max="3593" width="11.5703125" style="164" customWidth="1"/>
    <col min="3594" max="3594" width="7.28515625" style="164" customWidth="1"/>
    <col min="3595" max="3595" width="10.140625" style="164" customWidth="1"/>
    <col min="3596" max="3596" width="10.7109375" style="164" customWidth="1"/>
    <col min="3597" max="3597" width="14" style="164" customWidth="1"/>
    <col min="3598" max="3598" width="11.140625" style="164" customWidth="1"/>
    <col min="3599" max="3840" width="9.140625" style="164"/>
    <col min="3841" max="3841" width="7.28515625" style="164" customWidth="1"/>
    <col min="3842" max="3842" width="11" style="164" customWidth="1"/>
    <col min="3843" max="3843" width="7.140625" style="164" customWidth="1"/>
    <col min="3844" max="3844" width="6.85546875" style="164" customWidth="1"/>
    <col min="3845" max="3845" width="9.85546875" style="164" customWidth="1"/>
    <col min="3846" max="3846" width="12.42578125" style="164" customWidth="1"/>
    <col min="3847" max="3847" width="16.85546875" style="164" customWidth="1"/>
    <col min="3848" max="3848" width="13.85546875" style="164" customWidth="1"/>
    <col min="3849" max="3849" width="11.5703125" style="164" customWidth="1"/>
    <col min="3850" max="3850" width="7.28515625" style="164" customWidth="1"/>
    <col min="3851" max="3851" width="10.140625" style="164" customWidth="1"/>
    <col min="3852" max="3852" width="10.7109375" style="164" customWidth="1"/>
    <col min="3853" max="3853" width="14" style="164" customWidth="1"/>
    <col min="3854" max="3854" width="11.140625" style="164" customWidth="1"/>
    <col min="3855" max="4096" width="9.140625" style="164"/>
    <col min="4097" max="4097" width="7.28515625" style="164" customWidth="1"/>
    <col min="4098" max="4098" width="11" style="164" customWidth="1"/>
    <col min="4099" max="4099" width="7.140625" style="164" customWidth="1"/>
    <col min="4100" max="4100" width="6.85546875" style="164" customWidth="1"/>
    <col min="4101" max="4101" width="9.85546875" style="164" customWidth="1"/>
    <col min="4102" max="4102" width="12.42578125" style="164" customWidth="1"/>
    <col min="4103" max="4103" width="16.85546875" style="164" customWidth="1"/>
    <col min="4104" max="4104" width="13.85546875" style="164" customWidth="1"/>
    <col min="4105" max="4105" width="11.5703125" style="164" customWidth="1"/>
    <col min="4106" max="4106" width="7.28515625" style="164" customWidth="1"/>
    <col min="4107" max="4107" width="10.140625" style="164" customWidth="1"/>
    <col min="4108" max="4108" width="10.7109375" style="164" customWidth="1"/>
    <col min="4109" max="4109" width="14" style="164" customWidth="1"/>
    <col min="4110" max="4110" width="11.140625" style="164" customWidth="1"/>
    <col min="4111" max="4352" width="9.140625" style="164"/>
    <col min="4353" max="4353" width="7.28515625" style="164" customWidth="1"/>
    <col min="4354" max="4354" width="11" style="164" customWidth="1"/>
    <col min="4355" max="4355" width="7.140625" style="164" customWidth="1"/>
    <col min="4356" max="4356" width="6.85546875" style="164" customWidth="1"/>
    <col min="4357" max="4357" width="9.85546875" style="164" customWidth="1"/>
    <col min="4358" max="4358" width="12.42578125" style="164" customWidth="1"/>
    <col min="4359" max="4359" width="16.85546875" style="164" customWidth="1"/>
    <col min="4360" max="4360" width="13.85546875" style="164" customWidth="1"/>
    <col min="4361" max="4361" width="11.5703125" style="164" customWidth="1"/>
    <col min="4362" max="4362" width="7.28515625" style="164" customWidth="1"/>
    <col min="4363" max="4363" width="10.140625" style="164" customWidth="1"/>
    <col min="4364" max="4364" width="10.7109375" style="164" customWidth="1"/>
    <col min="4365" max="4365" width="14" style="164" customWidth="1"/>
    <col min="4366" max="4366" width="11.140625" style="164" customWidth="1"/>
    <col min="4367" max="4608" width="9.140625" style="164"/>
    <col min="4609" max="4609" width="7.28515625" style="164" customWidth="1"/>
    <col min="4610" max="4610" width="11" style="164" customWidth="1"/>
    <col min="4611" max="4611" width="7.140625" style="164" customWidth="1"/>
    <col min="4612" max="4612" width="6.85546875" style="164" customWidth="1"/>
    <col min="4613" max="4613" width="9.85546875" style="164" customWidth="1"/>
    <col min="4614" max="4614" width="12.42578125" style="164" customWidth="1"/>
    <col min="4615" max="4615" width="16.85546875" style="164" customWidth="1"/>
    <col min="4616" max="4616" width="13.85546875" style="164" customWidth="1"/>
    <col min="4617" max="4617" width="11.5703125" style="164" customWidth="1"/>
    <col min="4618" max="4618" width="7.28515625" style="164" customWidth="1"/>
    <col min="4619" max="4619" width="10.140625" style="164" customWidth="1"/>
    <col min="4620" max="4620" width="10.7109375" style="164" customWidth="1"/>
    <col min="4621" max="4621" width="14" style="164" customWidth="1"/>
    <col min="4622" max="4622" width="11.140625" style="164" customWidth="1"/>
    <col min="4623" max="4864" width="9.140625" style="164"/>
    <col min="4865" max="4865" width="7.28515625" style="164" customWidth="1"/>
    <col min="4866" max="4866" width="11" style="164" customWidth="1"/>
    <col min="4867" max="4867" width="7.140625" style="164" customWidth="1"/>
    <col min="4868" max="4868" width="6.85546875" style="164" customWidth="1"/>
    <col min="4869" max="4869" width="9.85546875" style="164" customWidth="1"/>
    <col min="4870" max="4870" width="12.42578125" style="164" customWidth="1"/>
    <col min="4871" max="4871" width="16.85546875" style="164" customWidth="1"/>
    <col min="4872" max="4872" width="13.85546875" style="164" customWidth="1"/>
    <col min="4873" max="4873" width="11.5703125" style="164" customWidth="1"/>
    <col min="4874" max="4874" width="7.28515625" style="164" customWidth="1"/>
    <col min="4875" max="4875" width="10.140625" style="164" customWidth="1"/>
    <col min="4876" max="4876" width="10.7109375" style="164" customWidth="1"/>
    <col min="4877" max="4877" width="14" style="164" customWidth="1"/>
    <col min="4878" max="4878" width="11.140625" style="164" customWidth="1"/>
    <col min="4879" max="5120" width="9.140625" style="164"/>
    <col min="5121" max="5121" width="7.28515625" style="164" customWidth="1"/>
    <col min="5122" max="5122" width="11" style="164" customWidth="1"/>
    <col min="5123" max="5123" width="7.140625" style="164" customWidth="1"/>
    <col min="5124" max="5124" width="6.85546875" style="164" customWidth="1"/>
    <col min="5125" max="5125" width="9.85546875" style="164" customWidth="1"/>
    <col min="5126" max="5126" width="12.42578125" style="164" customWidth="1"/>
    <col min="5127" max="5127" width="16.85546875" style="164" customWidth="1"/>
    <col min="5128" max="5128" width="13.85546875" style="164" customWidth="1"/>
    <col min="5129" max="5129" width="11.5703125" style="164" customWidth="1"/>
    <col min="5130" max="5130" width="7.28515625" style="164" customWidth="1"/>
    <col min="5131" max="5131" width="10.140625" style="164" customWidth="1"/>
    <col min="5132" max="5132" width="10.7109375" style="164" customWidth="1"/>
    <col min="5133" max="5133" width="14" style="164" customWidth="1"/>
    <col min="5134" max="5134" width="11.140625" style="164" customWidth="1"/>
    <col min="5135" max="5376" width="9.140625" style="164"/>
    <col min="5377" max="5377" width="7.28515625" style="164" customWidth="1"/>
    <col min="5378" max="5378" width="11" style="164" customWidth="1"/>
    <col min="5379" max="5379" width="7.140625" style="164" customWidth="1"/>
    <col min="5380" max="5380" width="6.85546875" style="164" customWidth="1"/>
    <col min="5381" max="5381" width="9.85546875" style="164" customWidth="1"/>
    <col min="5382" max="5382" width="12.42578125" style="164" customWidth="1"/>
    <col min="5383" max="5383" width="16.85546875" style="164" customWidth="1"/>
    <col min="5384" max="5384" width="13.85546875" style="164" customWidth="1"/>
    <col min="5385" max="5385" width="11.5703125" style="164" customWidth="1"/>
    <col min="5386" max="5386" width="7.28515625" style="164" customWidth="1"/>
    <col min="5387" max="5387" width="10.140625" style="164" customWidth="1"/>
    <col min="5388" max="5388" width="10.7109375" style="164" customWidth="1"/>
    <col min="5389" max="5389" width="14" style="164" customWidth="1"/>
    <col min="5390" max="5390" width="11.140625" style="164" customWidth="1"/>
    <col min="5391" max="5632" width="9.140625" style="164"/>
    <col min="5633" max="5633" width="7.28515625" style="164" customWidth="1"/>
    <col min="5634" max="5634" width="11" style="164" customWidth="1"/>
    <col min="5635" max="5635" width="7.140625" style="164" customWidth="1"/>
    <col min="5636" max="5636" width="6.85546875" style="164" customWidth="1"/>
    <col min="5637" max="5637" width="9.85546875" style="164" customWidth="1"/>
    <col min="5638" max="5638" width="12.42578125" style="164" customWidth="1"/>
    <col min="5639" max="5639" width="16.85546875" style="164" customWidth="1"/>
    <col min="5640" max="5640" width="13.85546875" style="164" customWidth="1"/>
    <col min="5641" max="5641" width="11.5703125" style="164" customWidth="1"/>
    <col min="5642" max="5642" width="7.28515625" style="164" customWidth="1"/>
    <col min="5643" max="5643" width="10.140625" style="164" customWidth="1"/>
    <col min="5644" max="5644" width="10.7109375" style="164" customWidth="1"/>
    <col min="5645" max="5645" width="14" style="164" customWidth="1"/>
    <col min="5646" max="5646" width="11.140625" style="164" customWidth="1"/>
    <col min="5647" max="5888" width="9.140625" style="164"/>
    <col min="5889" max="5889" width="7.28515625" style="164" customWidth="1"/>
    <col min="5890" max="5890" width="11" style="164" customWidth="1"/>
    <col min="5891" max="5891" width="7.140625" style="164" customWidth="1"/>
    <col min="5892" max="5892" width="6.85546875" style="164" customWidth="1"/>
    <col min="5893" max="5893" width="9.85546875" style="164" customWidth="1"/>
    <col min="5894" max="5894" width="12.42578125" style="164" customWidth="1"/>
    <col min="5895" max="5895" width="16.85546875" style="164" customWidth="1"/>
    <col min="5896" max="5896" width="13.85546875" style="164" customWidth="1"/>
    <col min="5897" max="5897" width="11.5703125" style="164" customWidth="1"/>
    <col min="5898" max="5898" width="7.28515625" style="164" customWidth="1"/>
    <col min="5899" max="5899" width="10.140625" style="164" customWidth="1"/>
    <col min="5900" max="5900" width="10.7109375" style="164" customWidth="1"/>
    <col min="5901" max="5901" width="14" style="164" customWidth="1"/>
    <col min="5902" max="5902" width="11.140625" style="164" customWidth="1"/>
    <col min="5903" max="6144" width="9.140625" style="164"/>
    <col min="6145" max="6145" width="7.28515625" style="164" customWidth="1"/>
    <col min="6146" max="6146" width="11" style="164" customWidth="1"/>
    <col min="6147" max="6147" width="7.140625" style="164" customWidth="1"/>
    <col min="6148" max="6148" width="6.85546875" style="164" customWidth="1"/>
    <col min="6149" max="6149" width="9.85546875" style="164" customWidth="1"/>
    <col min="6150" max="6150" width="12.42578125" style="164" customWidth="1"/>
    <col min="6151" max="6151" width="16.85546875" style="164" customWidth="1"/>
    <col min="6152" max="6152" width="13.85546875" style="164" customWidth="1"/>
    <col min="6153" max="6153" width="11.5703125" style="164" customWidth="1"/>
    <col min="6154" max="6154" width="7.28515625" style="164" customWidth="1"/>
    <col min="6155" max="6155" width="10.140625" style="164" customWidth="1"/>
    <col min="6156" max="6156" width="10.7109375" style="164" customWidth="1"/>
    <col min="6157" max="6157" width="14" style="164" customWidth="1"/>
    <col min="6158" max="6158" width="11.140625" style="164" customWidth="1"/>
    <col min="6159" max="6400" width="9.140625" style="164"/>
    <col min="6401" max="6401" width="7.28515625" style="164" customWidth="1"/>
    <col min="6402" max="6402" width="11" style="164" customWidth="1"/>
    <col min="6403" max="6403" width="7.140625" style="164" customWidth="1"/>
    <col min="6404" max="6404" width="6.85546875" style="164" customWidth="1"/>
    <col min="6405" max="6405" width="9.85546875" style="164" customWidth="1"/>
    <col min="6406" max="6406" width="12.42578125" style="164" customWidth="1"/>
    <col min="6407" max="6407" width="16.85546875" style="164" customWidth="1"/>
    <col min="6408" max="6408" width="13.85546875" style="164" customWidth="1"/>
    <col min="6409" max="6409" width="11.5703125" style="164" customWidth="1"/>
    <col min="6410" max="6410" width="7.28515625" style="164" customWidth="1"/>
    <col min="6411" max="6411" width="10.140625" style="164" customWidth="1"/>
    <col min="6412" max="6412" width="10.7109375" style="164" customWidth="1"/>
    <col min="6413" max="6413" width="14" style="164" customWidth="1"/>
    <col min="6414" max="6414" width="11.140625" style="164" customWidth="1"/>
    <col min="6415" max="6656" width="9.140625" style="164"/>
    <col min="6657" max="6657" width="7.28515625" style="164" customWidth="1"/>
    <col min="6658" max="6658" width="11" style="164" customWidth="1"/>
    <col min="6659" max="6659" width="7.140625" style="164" customWidth="1"/>
    <col min="6660" max="6660" width="6.85546875" style="164" customWidth="1"/>
    <col min="6661" max="6661" width="9.85546875" style="164" customWidth="1"/>
    <col min="6662" max="6662" width="12.42578125" style="164" customWidth="1"/>
    <col min="6663" max="6663" width="16.85546875" style="164" customWidth="1"/>
    <col min="6664" max="6664" width="13.85546875" style="164" customWidth="1"/>
    <col min="6665" max="6665" width="11.5703125" style="164" customWidth="1"/>
    <col min="6666" max="6666" width="7.28515625" style="164" customWidth="1"/>
    <col min="6667" max="6667" width="10.140625" style="164" customWidth="1"/>
    <col min="6668" max="6668" width="10.7109375" style="164" customWidth="1"/>
    <col min="6669" max="6669" width="14" style="164" customWidth="1"/>
    <col min="6670" max="6670" width="11.140625" style="164" customWidth="1"/>
    <col min="6671" max="6912" width="9.140625" style="164"/>
    <col min="6913" max="6913" width="7.28515625" style="164" customWidth="1"/>
    <col min="6914" max="6914" width="11" style="164" customWidth="1"/>
    <col min="6915" max="6915" width="7.140625" style="164" customWidth="1"/>
    <col min="6916" max="6916" width="6.85546875" style="164" customWidth="1"/>
    <col min="6917" max="6917" width="9.85546875" style="164" customWidth="1"/>
    <col min="6918" max="6918" width="12.42578125" style="164" customWidth="1"/>
    <col min="6919" max="6919" width="16.85546875" style="164" customWidth="1"/>
    <col min="6920" max="6920" width="13.85546875" style="164" customWidth="1"/>
    <col min="6921" max="6921" width="11.5703125" style="164" customWidth="1"/>
    <col min="6922" max="6922" width="7.28515625" style="164" customWidth="1"/>
    <col min="6923" max="6923" width="10.140625" style="164" customWidth="1"/>
    <col min="6924" max="6924" width="10.7109375" style="164" customWidth="1"/>
    <col min="6925" max="6925" width="14" style="164" customWidth="1"/>
    <col min="6926" max="6926" width="11.140625" style="164" customWidth="1"/>
    <col min="6927" max="7168" width="9.140625" style="164"/>
    <col min="7169" max="7169" width="7.28515625" style="164" customWidth="1"/>
    <col min="7170" max="7170" width="11" style="164" customWidth="1"/>
    <col min="7171" max="7171" width="7.140625" style="164" customWidth="1"/>
    <col min="7172" max="7172" width="6.85546875" style="164" customWidth="1"/>
    <col min="7173" max="7173" width="9.85546875" style="164" customWidth="1"/>
    <col min="7174" max="7174" width="12.42578125" style="164" customWidth="1"/>
    <col min="7175" max="7175" width="16.85546875" style="164" customWidth="1"/>
    <col min="7176" max="7176" width="13.85546875" style="164" customWidth="1"/>
    <col min="7177" max="7177" width="11.5703125" style="164" customWidth="1"/>
    <col min="7178" max="7178" width="7.28515625" style="164" customWidth="1"/>
    <col min="7179" max="7179" width="10.140625" style="164" customWidth="1"/>
    <col min="7180" max="7180" width="10.7109375" style="164" customWidth="1"/>
    <col min="7181" max="7181" width="14" style="164" customWidth="1"/>
    <col min="7182" max="7182" width="11.140625" style="164" customWidth="1"/>
    <col min="7183" max="7424" width="9.140625" style="164"/>
    <col min="7425" max="7425" width="7.28515625" style="164" customWidth="1"/>
    <col min="7426" max="7426" width="11" style="164" customWidth="1"/>
    <col min="7427" max="7427" width="7.140625" style="164" customWidth="1"/>
    <col min="7428" max="7428" width="6.85546875" style="164" customWidth="1"/>
    <col min="7429" max="7429" width="9.85546875" style="164" customWidth="1"/>
    <col min="7430" max="7430" width="12.42578125" style="164" customWidth="1"/>
    <col min="7431" max="7431" width="16.85546875" style="164" customWidth="1"/>
    <col min="7432" max="7432" width="13.85546875" style="164" customWidth="1"/>
    <col min="7433" max="7433" width="11.5703125" style="164" customWidth="1"/>
    <col min="7434" max="7434" width="7.28515625" style="164" customWidth="1"/>
    <col min="7435" max="7435" width="10.140625" style="164" customWidth="1"/>
    <col min="7436" max="7436" width="10.7109375" style="164" customWidth="1"/>
    <col min="7437" max="7437" width="14" style="164" customWidth="1"/>
    <col min="7438" max="7438" width="11.140625" style="164" customWidth="1"/>
    <col min="7439" max="7680" width="9.140625" style="164"/>
    <col min="7681" max="7681" width="7.28515625" style="164" customWidth="1"/>
    <col min="7682" max="7682" width="11" style="164" customWidth="1"/>
    <col min="7683" max="7683" width="7.140625" style="164" customWidth="1"/>
    <col min="7684" max="7684" width="6.85546875" style="164" customWidth="1"/>
    <col min="7685" max="7685" width="9.85546875" style="164" customWidth="1"/>
    <col min="7686" max="7686" width="12.42578125" style="164" customWidth="1"/>
    <col min="7687" max="7687" width="16.85546875" style="164" customWidth="1"/>
    <col min="7688" max="7688" width="13.85546875" style="164" customWidth="1"/>
    <col min="7689" max="7689" width="11.5703125" style="164" customWidth="1"/>
    <col min="7690" max="7690" width="7.28515625" style="164" customWidth="1"/>
    <col min="7691" max="7691" width="10.140625" style="164" customWidth="1"/>
    <col min="7692" max="7692" width="10.7109375" style="164" customWidth="1"/>
    <col min="7693" max="7693" width="14" style="164" customWidth="1"/>
    <col min="7694" max="7694" width="11.140625" style="164" customWidth="1"/>
    <col min="7695" max="7936" width="9.140625" style="164"/>
    <col min="7937" max="7937" width="7.28515625" style="164" customWidth="1"/>
    <col min="7938" max="7938" width="11" style="164" customWidth="1"/>
    <col min="7939" max="7939" width="7.140625" style="164" customWidth="1"/>
    <col min="7940" max="7940" width="6.85546875" style="164" customWidth="1"/>
    <col min="7941" max="7941" width="9.85546875" style="164" customWidth="1"/>
    <col min="7942" max="7942" width="12.42578125" style="164" customWidth="1"/>
    <col min="7943" max="7943" width="16.85546875" style="164" customWidth="1"/>
    <col min="7944" max="7944" width="13.85546875" style="164" customWidth="1"/>
    <col min="7945" max="7945" width="11.5703125" style="164" customWidth="1"/>
    <col min="7946" max="7946" width="7.28515625" style="164" customWidth="1"/>
    <col min="7947" max="7947" width="10.140625" style="164" customWidth="1"/>
    <col min="7948" max="7948" width="10.7109375" style="164" customWidth="1"/>
    <col min="7949" max="7949" width="14" style="164" customWidth="1"/>
    <col min="7950" max="7950" width="11.140625" style="164" customWidth="1"/>
    <col min="7951" max="8192" width="9.140625" style="164"/>
    <col min="8193" max="8193" width="7.28515625" style="164" customWidth="1"/>
    <col min="8194" max="8194" width="11" style="164" customWidth="1"/>
    <col min="8195" max="8195" width="7.140625" style="164" customWidth="1"/>
    <col min="8196" max="8196" width="6.85546875" style="164" customWidth="1"/>
    <col min="8197" max="8197" width="9.85546875" style="164" customWidth="1"/>
    <col min="8198" max="8198" width="12.42578125" style="164" customWidth="1"/>
    <col min="8199" max="8199" width="16.85546875" style="164" customWidth="1"/>
    <col min="8200" max="8200" width="13.85546875" style="164" customWidth="1"/>
    <col min="8201" max="8201" width="11.5703125" style="164" customWidth="1"/>
    <col min="8202" max="8202" width="7.28515625" style="164" customWidth="1"/>
    <col min="8203" max="8203" width="10.140625" style="164" customWidth="1"/>
    <col min="8204" max="8204" width="10.7109375" style="164" customWidth="1"/>
    <col min="8205" max="8205" width="14" style="164" customWidth="1"/>
    <col min="8206" max="8206" width="11.140625" style="164" customWidth="1"/>
    <col min="8207" max="8448" width="9.140625" style="164"/>
    <col min="8449" max="8449" width="7.28515625" style="164" customWidth="1"/>
    <col min="8450" max="8450" width="11" style="164" customWidth="1"/>
    <col min="8451" max="8451" width="7.140625" style="164" customWidth="1"/>
    <col min="8452" max="8452" width="6.85546875" style="164" customWidth="1"/>
    <col min="8453" max="8453" width="9.85546875" style="164" customWidth="1"/>
    <col min="8454" max="8454" width="12.42578125" style="164" customWidth="1"/>
    <col min="8455" max="8455" width="16.85546875" style="164" customWidth="1"/>
    <col min="8456" max="8456" width="13.85546875" style="164" customWidth="1"/>
    <col min="8457" max="8457" width="11.5703125" style="164" customWidth="1"/>
    <col min="8458" max="8458" width="7.28515625" style="164" customWidth="1"/>
    <col min="8459" max="8459" width="10.140625" style="164" customWidth="1"/>
    <col min="8460" max="8460" width="10.7109375" style="164" customWidth="1"/>
    <col min="8461" max="8461" width="14" style="164" customWidth="1"/>
    <col min="8462" max="8462" width="11.140625" style="164" customWidth="1"/>
    <col min="8463" max="8704" width="9.140625" style="164"/>
    <col min="8705" max="8705" width="7.28515625" style="164" customWidth="1"/>
    <col min="8706" max="8706" width="11" style="164" customWidth="1"/>
    <col min="8707" max="8707" width="7.140625" style="164" customWidth="1"/>
    <col min="8708" max="8708" width="6.85546875" style="164" customWidth="1"/>
    <col min="8709" max="8709" width="9.85546875" style="164" customWidth="1"/>
    <col min="8710" max="8710" width="12.42578125" style="164" customWidth="1"/>
    <col min="8711" max="8711" width="16.85546875" style="164" customWidth="1"/>
    <col min="8712" max="8712" width="13.85546875" style="164" customWidth="1"/>
    <col min="8713" max="8713" width="11.5703125" style="164" customWidth="1"/>
    <col min="8714" max="8714" width="7.28515625" style="164" customWidth="1"/>
    <col min="8715" max="8715" width="10.140625" style="164" customWidth="1"/>
    <col min="8716" max="8716" width="10.7109375" style="164" customWidth="1"/>
    <col min="8717" max="8717" width="14" style="164" customWidth="1"/>
    <col min="8718" max="8718" width="11.140625" style="164" customWidth="1"/>
    <col min="8719" max="8960" width="9.140625" style="164"/>
    <col min="8961" max="8961" width="7.28515625" style="164" customWidth="1"/>
    <col min="8962" max="8962" width="11" style="164" customWidth="1"/>
    <col min="8963" max="8963" width="7.140625" style="164" customWidth="1"/>
    <col min="8964" max="8964" width="6.85546875" style="164" customWidth="1"/>
    <col min="8965" max="8965" width="9.85546875" style="164" customWidth="1"/>
    <col min="8966" max="8966" width="12.42578125" style="164" customWidth="1"/>
    <col min="8967" max="8967" width="16.85546875" style="164" customWidth="1"/>
    <col min="8968" max="8968" width="13.85546875" style="164" customWidth="1"/>
    <col min="8969" max="8969" width="11.5703125" style="164" customWidth="1"/>
    <col min="8970" max="8970" width="7.28515625" style="164" customWidth="1"/>
    <col min="8971" max="8971" width="10.140625" style="164" customWidth="1"/>
    <col min="8972" max="8972" width="10.7109375" style="164" customWidth="1"/>
    <col min="8973" max="8973" width="14" style="164" customWidth="1"/>
    <col min="8974" max="8974" width="11.140625" style="164" customWidth="1"/>
    <col min="8975" max="9216" width="9.140625" style="164"/>
    <col min="9217" max="9217" width="7.28515625" style="164" customWidth="1"/>
    <col min="9218" max="9218" width="11" style="164" customWidth="1"/>
    <col min="9219" max="9219" width="7.140625" style="164" customWidth="1"/>
    <col min="9220" max="9220" width="6.85546875" style="164" customWidth="1"/>
    <col min="9221" max="9221" width="9.85546875" style="164" customWidth="1"/>
    <col min="9222" max="9222" width="12.42578125" style="164" customWidth="1"/>
    <col min="9223" max="9223" width="16.85546875" style="164" customWidth="1"/>
    <col min="9224" max="9224" width="13.85546875" style="164" customWidth="1"/>
    <col min="9225" max="9225" width="11.5703125" style="164" customWidth="1"/>
    <col min="9226" max="9226" width="7.28515625" style="164" customWidth="1"/>
    <col min="9227" max="9227" width="10.140625" style="164" customWidth="1"/>
    <col min="9228" max="9228" width="10.7109375" style="164" customWidth="1"/>
    <col min="9229" max="9229" width="14" style="164" customWidth="1"/>
    <col min="9230" max="9230" width="11.140625" style="164" customWidth="1"/>
    <col min="9231" max="9472" width="9.140625" style="164"/>
    <col min="9473" max="9473" width="7.28515625" style="164" customWidth="1"/>
    <col min="9474" max="9474" width="11" style="164" customWidth="1"/>
    <col min="9475" max="9475" width="7.140625" style="164" customWidth="1"/>
    <col min="9476" max="9476" width="6.85546875" style="164" customWidth="1"/>
    <col min="9477" max="9477" width="9.85546875" style="164" customWidth="1"/>
    <col min="9478" max="9478" width="12.42578125" style="164" customWidth="1"/>
    <col min="9479" max="9479" width="16.85546875" style="164" customWidth="1"/>
    <col min="9480" max="9480" width="13.85546875" style="164" customWidth="1"/>
    <col min="9481" max="9481" width="11.5703125" style="164" customWidth="1"/>
    <col min="9482" max="9482" width="7.28515625" style="164" customWidth="1"/>
    <col min="9483" max="9483" width="10.140625" style="164" customWidth="1"/>
    <col min="9484" max="9484" width="10.7109375" style="164" customWidth="1"/>
    <col min="9485" max="9485" width="14" style="164" customWidth="1"/>
    <col min="9486" max="9486" width="11.140625" style="164" customWidth="1"/>
    <col min="9487" max="9728" width="9.140625" style="164"/>
    <col min="9729" max="9729" width="7.28515625" style="164" customWidth="1"/>
    <col min="9730" max="9730" width="11" style="164" customWidth="1"/>
    <col min="9731" max="9731" width="7.140625" style="164" customWidth="1"/>
    <col min="9732" max="9732" width="6.85546875" style="164" customWidth="1"/>
    <col min="9733" max="9733" width="9.85546875" style="164" customWidth="1"/>
    <col min="9734" max="9734" width="12.42578125" style="164" customWidth="1"/>
    <col min="9735" max="9735" width="16.85546875" style="164" customWidth="1"/>
    <col min="9736" max="9736" width="13.85546875" style="164" customWidth="1"/>
    <col min="9737" max="9737" width="11.5703125" style="164" customWidth="1"/>
    <col min="9738" max="9738" width="7.28515625" style="164" customWidth="1"/>
    <col min="9739" max="9739" width="10.140625" style="164" customWidth="1"/>
    <col min="9740" max="9740" width="10.7109375" style="164" customWidth="1"/>
    <col min="9741" max="9741" width="14" style="164" customWidth="1"/>
    <col min="9742" max="9742" width="11.140625" style="164" customWidth="1"/>
    <col min="9743" max="9984" width="9.140625" style="164"/>
    <col min="9985" max="9985" width="7.28515625" style="164" customWidth="1"/>
    <col min="9986" max="9986" width="11" style="164" customWidth="1"/>
    <col min="9987" max="9987" width="7.140625" style="164" customWidth="1"/>
    <col min="9988" max="9988" width="6.85546875" style="164" customWidth="1"/>
    <col min="9989" max="9989" width="9.85546875" style="164" customWidth="1"/>
    <col min="9990" max="9990" width="12.42578125" style="164" customWidth="1"/>
    <col min="9991" max="9991" width="16.85546875" style="164" customWidth="1"/>
    <col min="9992" max="9992" width="13.85546875" style="164" customWidth="1"/>
    <col min="9993" max="9993" width="11.5703125" style="164" customWidth="1"/>
    <col min="9994" max="9994" width="7.28515625" style="164" customWidth="1"/>
    <col min="9995" max="9995" width="10.140625" style="164" customWidth="1"/>
    <col min="9996" max="9996" width="10.7109375" style="164" customWidth="1"/>
    <col min="9997" max="9997" width="14" style="164" customWidth="1"/>
    <col min="9998" max="9998" width="11.140625" style="164" customWidth="1"/>
    <col min="9999" max="10240" width="9.140625" style="164"/>
    <col min="10241" max="10241" width="7.28515625" style="164" customWidth="1"/>
    <col min="10242" max="10242" width="11" style="164" customWidth="1"/>
    <col min="10243" max="10243" width="7.140625" style="164" customWidth="1"/>
    <col min="10244" max="10244" width="6.85546875" style="164" customWidth="1"/>
    <col min="10245" max="10245" width="9.85546875" style="164" customWidth="1"/>
    <col min="10246" max="10246" width="12.42578125" style="164" customWidth="1"/>
    <col min="10247" max="10247" width="16.85546875" style="164" customWidth="1"/>
    <col min="10248" max="10248" width="13.85546875" style="164" customWidth="1"/>
    <col min="10249" max="10249" width="11.5703125" style="164" customWidth="1"/>
    <col min="10250" max="10250" width="7.28515625" style="164" customWidth="1"/>
    <col min="10251" max="10251" width="10.140625" style="164" customWidth="1"/>
    <col min="10252" max="10252" width="10.7109375" style="164" customWidth="1"/>
    <col min="10253" max="10253" width="14" style="164" customWidth="1"/>
    <col min="10254" max="10254" width="11.140625" style="164" customWidth="1"/>
    <col min="10255" max="10496" width="9.140625" style="164"/>
    <col min="10497" max="10497" width="7.28515625" style="164" customWidth="1"/>
    <col min="10498" max="10498" width="11" style="164" customWidth="1"/>
    <col min="10499" max="10499" width="7.140625" style="164" customWidth="1"/>
    <col min="10500" max="10500" width="6.85546875" style="164" customWidth="1"/>
    <col min="10501" max="10501" width="9.85546875" style="164" customWidth="1"/>
    <col min="10502" max="10502" width="12.42578125" style="164" customWidth="1"/>
    <col min="10503" max="10503" width="16.85546875" style="164" customWidth="1"/>
    <col min="10504" max="10504" width="13.85546875" style="164" customWidth="1"/>
    <col min="10505" max="10505" width="11.5703125" style="164" customWidth="1"/>
    <col min="10506" max="10506" width="7.28515625" style="164" customWidth="1"/>
    <col min="10507" max="10507" width="10.140625" style="164" customWidth="1"/>
    <col min="10508" max="10508" width="10.7109375" style="164" customWidth="1"/>
    <col min="10509" max="10509" width="14" style="164" customWidth="1"/>
    <col min="10510" max="10510" width="11.140625" style="164" customWidth="1"/>
    <col min="10511" max="10752" width="9.140625" style="164"/>
    <col min="10753" max="10753" width="7.28515625" style="164" customWidth="1"/>
    <col min="10754" max="10754" width="11" style="164" customWidth="1"/>
    <col min="10755" max="10755" width="7.140625" style="164" customWidth="1"/>
    <col min="10756" max="10756" width="6.85546875" style="164" customWidth="1"/>
    <col min="10757" max="10757" width="9.85546875" style="164" customWidth="1"/>
    <col min="10758" max="10758" width="12.42578125" style="164" customWidth="1"/>
    <col min="10759" max="10759" width="16.85546875" style="164" customWidth="1"/>
    <col min="10760" max="10760" width="13.85546875" style="164" customWidth="1"/>
    <col min="10761" max="10761" width="11.5703125" style="164" customWidth="1"/>
    <col min="10762" max="10762" width="7.28515625" style="164" customWidth="1"/>
    <col min="10763" max="10763" width="10.140625" style="164" customWidth="1"/>
    <col min="10764" max="10764" width="10.7109375" style="164" customWidth="1"/>
    <col min="10765" max="10765" width="14" style="164" customWidth="1"/>
    <col min="10766" max="10766" width="11.140625" style="164" customWidth="1"/>
    <col min="10767" max="11008" width="9.140625" style="164"/>
    <col min="11009" max="11009" width="7.28515625" style="164" customWidth="1"/>
    <col min="11010" max="11010" width="11" style="164" customWidth="1"/>
    <col min="11011" max="11011" width="7.140625" style="164" customWidth="1"/>
    <col min="11012" max="11012" width="6.85546875" style="164" customWidth="1"/>
    <col min="11013" max="11013" width="9.85546875" style="164" customWidth="1"/>
    <col min="11014" max="11014" width="12.42578125" style="164" customWidth="1"/>
    <col min="11015" max="11015" width="16.85546875" style="164" customWidth="1"/>
    <col min="11016" max="11016" width="13.85546875" style="164" customWidth="1"/>
    <col min="11017" max="11017" width="11.5703125" style="164" customWidth="1"/>
    <col min="11018" max="11018" width="7.28515625" style="164" customWidth="1"/>
    <col min="11019" max="11019" width="10.140625" style="164" customWidth="1"/>
    <col min="11020" max="11020" width="10.7109375" style="164" customWidth="1"/>
    <col min="11021" max="11021" width="14" style="164" customWidth="1"/>
    <col min="11022" max="11022" width="11.140625" style="164" customWidth="1"/>
    <col min="11023" max="11264" width="9.140625" style="164"/>
    <col min="11265" max="11265" width="7.28515625" style="164" customWidth="1"/>
    <col min="11266" max="11266" width="11" style="164" customWidth="1"/>
    <col min="11267" max="11267" width="7.140625" style="164" customWidth="1"/>
    <col min="11268" max="11268" width="6.85546875" style="164" customWidth="1"/>
    <col min="11269" max="11269" width="9.85546875" style="164" customWidth="1"/>
    <col min="11270" max="11270" width="12.42578125" style="164" customWidth="1"/>
    <col min="11271" max="11271" width="16.85546875" style="164" customWidth="1"/>
    <col min="11272" max="11272" width="13.85546875" style="164" customWidth="1"/>
    <col min="11273" max="11273" width="11.5703125" style="164" customWidth="1"/>
    <col min="11274" max="11274" width="7.28515625" style="164" customWidth="1"/>
    <col min="11275" max="11275" width="10.140625" style="164" customWidth="1"/>
    <col min="11276" max="11276" width="10.7109375" style="164" customWidth="1"/>
    <col min="11277" max="11277" width="14" style="164" customWidth="1"/>
    <col min="11278" max="11278" width="11.140625" style="164" customWidth="1"/>
    <col min="11279" max="11520" width="9.140625" style="164"/>
    <col min="11521" max="11521" width="7.28515625" style="164" customWidth="1"/>
    <col min="11522" max="11522" width="11" style="164" customWidth="1"/>
    <col min="11523" max="11523" width="7.140625" style="164" customWidth="1"/>
    <col min="11524" max="11524" width="6.85546875" style="164" customWidth="1"/>
    <col min="11525" max="11525" width="9.85546875" style="164" customWidth="1"/>
    <col min="11526" max="11526" width="12.42578125" style="164" customWidth="1"/>
    <col min="11527" max="11527" width="16.85546875" style="164" customWidth="1"/>
    <col min="11528" max="11528" width="13.85546875" style="164" customWidth="1"/>
    <col min="11529" max="11529" width="11.5703125" style="164" customWidth="1"/>
    <col min="11530" max="11530" width="7.28515625" style="164" customWidth="1"/>
    <col min="11531" max="11531" width="10.140625" style="164" customWidth="1"/>
    <col min="11532" max="11532" width="10.7109375" style="164" customWidth="1"/>
    <col min="11533" max="11533" width="14" style="164" customWidth="1"/>
    <col min="11534" max="11534" width="11.140625" style="164" customWidth="1"/>
    <col min="11535" max="11776" width="9.140625" style="164"/>
    <col min="11777" max="11777" width="7.28515625" style="164" customWidth="1"/>
    <col min="11778" max="11778" width="11" style="164" customWidth="1"/>
    <col min="11779" max="11779" width="7.140625" style="164" customWidth="1"/>
    <col min="11780" max="11780" width="6.85546875" style="164" customWidth="1"/>
    <col min="11781" max="11781" width="9.85546875" style="164" customWidth="1"/>
    <col min="11782" max="11782" width="12.42578125" style="164" customWidth="1"/>
    <col min="11783" max="11783" width="16.85546875" style="164" customWidth="1"/>
    <col min="11784" max="11784" width="13.85546875" style="164" customWidth="1"/>
    <col min="11785" max="11785" width="11.5703125" style="164" customWidth="1"/>
    <col min="11786" max="11786" width="7.28515625" style="164" customWidth="1"/>
    <col min="11787" max="11787" width="10.140625" style="164" customWidth="1"/>
    <col min="11788" max="11788" width="10.7109375" style="164" customWidth="1"/>
    <col min="11789" max="11789" width="14" style="164" customWidth="1"/>
    <col min="11790" max="11790" width="11.140625" style="164" customWidth="1"/>
    <col min="11791" max="12032" width="9.140625" style="164"/>
    <col min="12033" max="12033" width="7.28515625" style="164" customWidth="1"/>
    <col min="12034" max="12034" width="11" style="164" customWidth="1"/>
    <col min="12035" max="12035" width="7.140625" style="164" customWidth="1"/>
    <col min="12036" max="12036" width="6.85546875" style="164" customWidth="1"/>
    <col min="12037" max="12037" width="9.85546875" style="164" customWidth="1"/>
    <col min="12038" max="12038" width="12.42578125" style="164" customWidth="1"/>
    <col min="12039" max="12039" width="16.85546875" style="164" customWidth="1"/>
    <col min="12040" max="12040" width="13.85546875" style="164" customWidth="1"/>
    <col min="12041" max="12041" width="11.5703125" style="164" customWidth="1"/>
    <col min="12042" max="12042" width="7.28515625" style="164" customWidth="1"/>
    <col min="12043" max="12043" width="10.140625" style="164" customWidth="1"/>
    <col min="12044" max="12044" width="10.7109375" style="164" customWidth="1"/>
    <col min="12045" max="12045" width="14" style="164" customWidth="1"/>
    <col min="12046" max="12046" width="11.140625" style="164" customWidth="1"/>
    <col min="12047" max="12288" width="9.140625" style="164"/>
    <col min="12289" max="12289" width="7.28515625" style="164" customWidth="1"/>
    <col min="12290" max="12290" width="11" style="164" customWidth="1"/>
    <col min="12291" max="12291" width="7.140625" style="164" customWidth="1"/>
    <col min="12292" max="12292" width="6.85546875" style="164" customWidth="1"/>
    <col min="12293" max="12293" width="9.85546875" style="164" customWidth="1"/>
    <col min="12294" max="12294" width="12.42578125" style="164" customWidth="1"/>
    <col min="12295" max="12295" width="16.85546875" style="164" customWidth="1"/>
    <col min="12296" max="12296" width="13.85546875" style="164" customWidth="1"/>
    <col min="12297" max="12297" width="11.5703125" style="164" customWidth="1"/>
    <col min="12298" max="12298" width="7.28515625" style="164" customWidth="1"/>
    <col min="12299" max="12299" width="10.140625" style="164" customWidth="1"/>
    <col min="12300" max="12300" width="10.7109375" style="164" customWidth="1"/>
    <col min="12301" max="12301" width="14" style="164" customWidth="1"/>
    <col min="12302" max="12302" width="11.140625" style="164" customWidth="1"/>
    <col min="12303" max="12544" width="9.140625" style="164"/>
    <col min="12545" max="12545" width="7.28515625" style="164" customWidth="1"/>
    <col min="12546" max="12546" width="11" style="164" customWidth="1"/>
    <col min="12547" max="12547" width="7.140625" style="164" customWidth="1"/>
    <col min="12548" max="12548" width="6.85546875" style="164" customWidth="1"/>
    <col min="12549" max="12549" width="9.85546875" style="164" customWidth="1"/>
    <col min="12550" max="12550" width="12.42578125" style="164" customWidth="1"/>
    <col min="12551" max="12551" width="16.85546875" style="164" customWidth="1"/>
    <col min="12552" max="12552" width="13.85546875" style="164" customWidth="1"/>
    <col min="12553" max="12553" width="11.5703125" style="164" customWidth="1"/>
    <col min="12554" max="12554" width="7.28515625" style="164" customWidth="1"/>
    <col min="12555" max="12555" width="10.140625" style="164" customWidth="1"/>
    <col min="12556" max="12556" width="10.7109375" style="164" customWidth="1"/>
    <col min="12557" max="12557" width="14" style="164" customWidth="1"/>
    <col min="12558" max="12558" width="11.140625" style="164" customWidth="1"/>
    <col min="12559" max="12800" width="9.140625" style="164"/>
    <col min="12801" max="12801" width="7.28515625" style="164" customWidth="1"/>
    <col min="12802" max="12802" width="11" style="164" customWidth="1"/>
    <col min="12803" max="12803" width="7.140625" style="164" customWidth="1"/>
    <col min="12804" max="12804" width="6.85546875" style="164" customWidth="1"/>
    <col min="12805" max="12805" width="9.85546875" style="164" customWidth="1"/>
    <col min="12806" max="12806" width="12.42578125" style="164" customWidth="1"/>
    <col min="12807" max="12807" width="16.85546875" style="164" customWidth="1"/>
    <col min="12808" max="12808" width="13.85546875" style="164" customWidth="1"/>
    <col min="12809" max="12809" width="11.5703125" style="164" customWidth="1"/>
    <col min="12810" max="12810" width="7.28515625" style="164" customWidth="1"/>
    <col min="12811" max="12811" width="10.140625" style="164" customWidth="1"/>
    <col min="12812" max="12812" width="10.7109375" style="164" customWidth="1"/>
    <col min="12813" max="12813" width="14" style="164" customWidth="1"/>
    <col min="12814" max="12814" width="11.140625" style="164" customWidth="1"/>
    <col min="12815" max="13056" width="9.140625" style="164"/>
    <col min="13057" max="13057" width="7.28515625" style="164" customWidth="1"/>
    <col min="13058" max="13058" width="11" style="164" customWidth="1"/>
    <col min="13059" max="13059" width="7.140625" style="164" customWidth="1"/>
    <col min="13060" max="13060" width="6.85546875" style="164" customWidth="1"/>
    <col min="13061" max="13061" width="9.85546875" style="164" customWidth="1"/>
    <col min="13062" max="13062" width="12.42578125" style="164" customWidth="1"/>
    <col min="13063" max="13063" width="16.85546875" style="164" customWidth="1"/>
    <col min="13064" max="13064" width="13.85546875" style="164" customWidth="1"/>
    <col min="13065" max="13065" width="11.5703125" style="164" customWidth="1"/>
    <col min="13066" max="13066" width="7.28515625" style="164" customWidth="1"/>
    <col min="13067" max="13067" width="10.140625" style="164" customWidth="1"/>
    <col min="13068" max="13068" width="10.7109375" style="164" customWidth="1"/>
    <col min="13069" max="13069" width="14" style="164" customWidth="1"/>
    <col min="13070" max="13070" width="11.140625" style="164" customWidth="1"/>
    <col min="13071" max="13312" width="9.140625" style="164"/>
    <col min="13313" max="13313" width="7.28515625" style="164" customWidth="1"/>
    <col min="13314" max="13314" width="11" style="164" customWidth="1"/>
    <col min="13315" max="13315" width="7.140625" style="164" customWidth="1"/>
    <col min="13316" max="13316" width="6.85546875" style="164" customWidth="1"/>
    <col min="13317" max="13317" width="9.85546875" style="164" customWidth="1"/>
    <col min="13318" max="13318" width="12.42578125" style="164" customWidth="1"/>
    <col min="13319" max="13319" width="16.85546875" style="164" customWidth="1"/>
    <col min="13320" max="13320" width="13.85546875" style="164" customWidth="1"/>
    <col min="13321" max="13321" width="11.5703125" style="164" customWidth="1"/>
    <col min="13322" max="13322" width="7.28515625" style="164" customWidth="1"/>
    <col min="13323" max="13323" width="10.140625" style="164" customWidth="1"/>
    <col min="13324" max="13324" width="10.7109375" style="164" customWidth="1"/>
    <col min="13325" max="13325" width="14" style="164" customWidth="1"/>
    <col min="13326" max="13326" width="11.140625" style="164" customWidth="1"/>
    <col min="13327" max="13568" width="9.140625" style="164"/>
    <col min="13569" max="13569" width="7.28515625" style="164" customWidth="1"/>
    <col min="13570" max="13570" width="11" style="164" customWidth="1"/>
    <col min="13571" max="13571" width="7.140625" style="164" customWidth="1"/>
    <col min="13572" max="13572" width="6.85546875" style="164" customWidth="1"/>
    <col min="13573" max="13573" width="9.85546875" style="164" customWidth="1"/>
    <col min="13574" max="13574" width="12.42578125" style="164" customWidth="1"/>
    <col min="13575" max="13575" width="16.85546875" style="164" customWidth="1"/>
    <col min="13576" max="13576" width="13.85546875" style="164" customWidth="1"/>
    <col min="13577" max="13577" width="11.5703125" style="164" customWidth="1"/>
    <col min="13578" max="13578" width="7.28515625" style="164" customWidth="1"/>
    <col min="13579" max="13579" width="10.140625" style="164" customWidth="1"/>
    <col min="13580" max="13580" width="10.7109375" style="164" customWidth="1"/>
    <col min="13581" max="13581" width="14" style="164" customWidth="1"/>
    <col min="13582" max="13582" width="11.140625" style="164" customWidth="1"/>
    <col min="13583" max="13824" width="9.140625" style="164"/>
    <col min="13825" max="13825" width="7.28515625" style="164" customWidth="1"/>
    <col min="13826" max="13826" width="11" style="164" customWidth="1"/>
    <col min="13827" max="13827" width="7.140625" style="164" customWidth="1"/>
    <col min="13828" max="13828" width="6.85546875" style="164" customWidth="1"/>
    <col min="13829" max="13829" width="9.85546875" style="164" customWidth="1"/>
    <col min="13830" max="13830" width="12.42578125" style="164" customWidth="1"/>
    <col min="13831" max="13831" width="16.85546875" style="164" customWidth="1"/>
    <col min="13832" max="13832" width="13.85546875" style="164" customWidth="1"/>
    <col min="13833" max="13833" width="11.5703125" style="164" customWidth="1"/>
    <col min="13834" max="13834" width="7.28515625" style="164" customWidth="1"/>
    <col min="13835" max="13835" width="10.140625" style="164" customWidth="1"/>
    <col min="13836" max="13836" width="10.7109375" style="164" customWidth="1"/>
    <col min="13837" max="13837" width="14" style="164" customWidth="1"/>
    <col min="13838" max="13838" width="11.140625" style="164" customWidth="1"/>
    <col min="13839" max="14080" width="9.140625" style="164"/>
    <col min="14081" max="14081" width="7.28515625" style="164" customWidth="1"/>
    <col min="14082" max="14082" width="11" style="164" customWidth="1"/>
    <col min="14083" max="14083" width="7.140625" style="164" customWidth="1"/>
    <col min="14084" max="14084" width="6.85546875" style="164" customWidth="1"/>
    <col min="14085" max="14085" width="9.85546875" style="164" customWidth="1"/>
    <col min="14086" max="14086" width="12.42578125" style="164" customWidth="1"/>
    <col min="14087" max="14087" width="16.85546875" style="164" customWidth="1"/>
    <col min="14088" max="14088" width="13.85546875" style="164" customWidth="1"/>
    <col min="14089" max="14089" width="11.5703125" style="164" customWidth="1"/>
    <col min="14090" max="14090" width="7.28515625" style="164" customWidth="1"/>
    <col min="14091" max="14091" width="10.140625" style="164" customWidth="1"/>
    <col min="14092" max="14092" width="10.7109375" style="164" customWidth="1"/>
    <col min="14093" max="14093" width="14" style="164" customWidth="1"/>
    <col min="14094" max="14094" width="11.140625" style="164" customWidth="1"/>
    <col min="14095" max="14336" width="9.140625" style="164"/>
    <col min="14337" max="14337" width="7.28515625" style="164" customWidth="1"/>
    <col min="14338" max="14338" width="11" style="164" customWidth="1"/>
    <col min="14339" max="14339" width="7.140625" style="164" customWidth="1"/>
    <col min="14340" max="14340" width="6.85546875" style="164" customWidth="1"/>
    <col min="14341" max="14341" width="9.85546875" style="164" customWidth="1"/>
    <col min="14342" max="14342" width="12.42578125" style="164" customWidth="1"/>
    <col min="14343" max="14343" width="16.85546875" style="164" customWidth="1"/>
    <col min="14344" max="14344" width="13.85546875" style="164" customWidth="1"/>
    <col min="14345" max="14345" width="11.5703125" style="164" customWidth="1"/>
    <col min="14346" max="14346" width="7.28515625" style="164" customWidth="1"/>
    <col min="14347" max="14347" width="10.140625" style="164" customWidth="1"/>
    <col min="14348" max="14348" width="10.7109375" style="164" customWidth="1"/>
    <col min="14349" max="14349" width="14" style="164" customWidth="1"/>
    <col min="14350" max="14350" width="11.140625" style="164" customWidth="1"/>
    <col min="14351" max="14592" width="9.140625" style="164"/>
    <col min="14593" max="14593" width="7.28515625" style="164" customWidth="1"/>
    <col min="14594" max="14594" width="11" style="164" customWidth="1"/>
    <col min="14595" max="14595" width="7.140625" style="164" customWidth="1"/>
    <col min="14596" max="14596" width="6.85546875" style="164" customWidth="1"/>
    <col min="14597" max="14597" width="9.85546875" style="164" customWidth="1"/>
    <col min="14598" max="14598" width="12.42578125" style="164" customWidth="1"/>
    <col min="14599" max="14599" width="16.85546875" style="164" customWidth="1"/>
    <col min="14600" max="14600" width="13.85546875" style="164" customWidth="1"/>
    <col min="14601" max="14601" width="11.5703125" style="164" customWidth="1"/>
    <col min="14602" max="14602" width="7.28515625" style="164" customWidth="1"/>
    <col min="14603" max="14603" width="10.140625" style="164" customWidth="1"/>
    <col min="14604" max="14604" width="10.7109375" style="164" customWidth="1"/>
    <col min="14605" max="14605" width="14" style="164" customWidth="1"/>
    <col min="14606" max="14606" width="11.140625" style="164" customWidth="1"/>
    <col min="14607" max="14848" width="9.140625" style="164"/>
    <col min="14849" max="14849" width="7.28515625" style="164" customWidth="1"/>
    <col min="14850" max="14850" width="11" style="164" customWidth="1"/>
    <col min="14851" max="14851" width="7.140625" style="164" customWidth="1"/>
    <col min="14852" max="14852" width="6.85546875" style="164" customWidth="1"/>
    <col min="14853" max="14853" width="9.85546875" style="164" customWidth="1"/>
    <col min="14854" max="14854" width="12.42578125" style="164" customWidth="1"/>
    <col min="14855" max="14855" width="16.85546875" style="164" customWidth="1"/>
    <col min="14856" max="14856" width="13.85546875" style="164" customWidth="1"/>
    <col min="14857" max="14857" width="11.5703125" style="164" customWidth="1"/>
    <col min="14858" max="14858" width="7.28515625" style="164" customWidth="1"/>
    <col min="14859" max="14859" width="10.140625" style="164" customWidth="1"/>
    <col min="14860" max="14860" width="10.7109375" style="164" customWidth="1"/>
    <col min="14861" max="14861" width="14" style="164" customWidth="1"/>
    <col min="14862" max="14862" width="11.140625" style="164" customWidth="1"/>
    <col min="14863" max="15104" width="9.140625" style="164"/>
    <col min="15105" max="15105" width="7.28515625" style="164" customWidth="1"/>
    <col min="15106" max="15106" width="11" style="164" customWidth="1"/>
    <col min="15107" max="15107" width="7.140625" style="164" customWidth="1"/>
    <col min="15108" max="15108" width="6.85546875" style="164" customWidth="1"/>
    <col min="15109" max="15109" width="9.85546875" style="164" customWidth="1"/>
    <col min="15110" max="15110" width="12.42578125" style="164" customWidth="1"/>
    <col min="15111" max="15111" width="16.85546875" style="164" customWidth="1"/>
    <col min="15112" max="15112" width="13.85546875" style="164" customWidth="1"/>
    <col min="15113" max="15113" width="11.5703125" style="164" customWidth="1"/>
    <col min="15114" max="15114" width="7.28515625" style="164" customWidth="1"/>
    <col min="15115" max="15115" width="10.140625" style="164" customWidth="1"/>
    <col min="15116" max="15116" width="10.7109375" style="164" customWidth="1"/>
    <col min="15117" max="15117" width="14" style="164" customWidth="1"/>
    <col min="15118" max="15118" width="11.140625" style="164" customWidth="1"/>
    <col min="15119" max="15360" width="9.140625" style="164"/>
    <col min="15361" max="15361" width="7.28515625" style="164" customWidth="1"/>
    <col min="15362" max="15362" width="11" style="164" customWidth="1"/>
    <col min="15363" max="15363" width="7.140625" style="164" customWidth="1"/>
    <col min="15364" max="15364" width="6.85546875" style="164" customWidth="1"/>
    <col min="15365" max="15365" width="9.85546875" style="164" customWidth="1"/>
    <col min="15366" max="15366" width="12.42578125" style="164" customWidth="1"/>
    <col min="15367" max="15367" width="16.85546875" style="164" customWidth="1"/>
    <col min="15368" max="15368" width="13.85546875" style="164" customWidth="1"/>
    <col min="15369" max="15369" width="11.5703125" style="164" customWidth="1"/>
    <col min="15370" max="15370" width="7.28515625" style="164" customWidth="1"/>
    <col min="15371" max="15371" width="10.140625" style="164" customWidth="1"/>
    <col min="15372" max="15372" width="10.7109375" style="164" customWidth="1"/>
    <col min="15373" max="15373" width="14" style="164" customWidth="1"/>
    <col min="15374" max="15374" width="11.140625" style="164" customWidth="1"/>
    <col min="15375" max="15616" width="9.140625" style="164"/>
    <col min="15617" max="15617" width="7.28515625" style="164" customWidth="1"/>
    <col min="15618" max="15618" width="11" style="164" customWidth="1"/>
    <col min="15619" max="15619" width="7.140625" style="164" customWidth="1"/>
    <col min="15620" max="15620" width="6.85546875" style="164" customWidth="1"/>
    <col min="15621" max="15621" width="9.85546875" style="164" customWidth="1"/>
    <col min="15622" max="15622" width="12.42578125" style="164" customWidth="1"/>
    <col min="15623" max="15623" width="16.85546875" style="164" customWidth="1"/>
    <col min="15624" max="15624" width="13.85546875" style="164" customWidth="1"/>
    <col min="15625" max="15625" width="11.5703125" style="164" customWidth="1"/>
    <col min="15626" max="15626" width="7.28515625" style="164" customWidth="1"/>
    <col min="15627" max="15627" width="10.140625" style="164" customWidth="1"/>
    <col min="15628" max="15628" width="10.7109375" style="164" customWidth="1"/>
    <col min="15629" max="15629" width="14" style="164" customWidth="1"/>
    <col min="15630" max="15630" width="11.140625" style="164" customWidth="1"/>
    <col min="15631" max="15872" width="9.140625" style="164"/>
    <col min="15873" max="15873" width="7.28515625" style="164" customWidth="1"/>
    <col min="15874" max="15874" width="11" style="164" customWidth="1"/>
    <col min="15875" max="15875" width="7.140625" style="164" customWidth="1"/>
    <col min="15876" max="15876" width="6.85546875" style="164" customWidth="1"/>
    <col min="15877" max="15877" width="9.85546875" style="164" customWidth="1"/>
    <col min="15878" max="15878" width="12.42578125" style="164" customWidth="1"/>
    <col min="15879" max="15879" width="16.85546875" style="164" customWidth="1"/>
    <col min="15880" max="15880" width="13.85546875" style="164" customWidth="1"/>
    <col min="15881" max="15881" width="11.5703125" style="164" customWidth="1"/>
    <col min="15882" max="15882" width="7.28515625" style="164" customWidth="1"/>
    <col min="15883" max="15883" width="10.140625" style="164" customWidth="1"/>
    <col min="15884" max="15884" width="10.7109375" style="164" customWidth="1"/>
    <col min="15885" max="15885" width="14" style="164" customWidth="1"/>
    <col min="15886" max="15886" width="11.140625" style="164" customWidth="1"/>
    <col min="15887" max="16128" width="9.140625" style="164"/>
    <col min="16129" max="16129" width="7.28515625" style="164" customWidth="1"/>
    <col min="16130" max="16130" width="11" style="164" customWidth="1"/>
    <col min="16131" max="16131" width="7.140625" style="164" customWidth="1"/>
    <col min="16132" max="16132" width="6.85546875" style="164" customWidth="1"/>
    <col min="16133" max="16133" width="9.85546875" style="164" customWidth="1"/>
    <col min="16134" max="16134" width="12.42578125" style="164" customWidth="1"/>
    <col min="16135" max="16135" width="16.85546875" style="164" customWidth="1"/>
    <col min="16136" max="16136" width="13.85546875" style="164" customWidth="1"/>
    <col min="16137" max="16137" width="11.5703125" style="164" customWidth="1"/>
    <col min="16138" max="16138" width="7.28515625" style="164" customWidth="1"/>
    <col min="16139" max="16139" width="10.140625" style="164" customWidth="1"/>
    <col min="16140" max="16140" width="10.7109375" style="164" customWidth="1"/>
    <col min="16141" max="16141" width="14" style="164" customWidth="1"/>
    <col min="16142" max="16142" width="11.140625" style="164" customWidth="1"/>
    <col min="16143" max="16384" width="9.140625" style="164"/>
  </cols>
  <sheetData>
    <row r="1" spans="1:8">
      <c r="A1" s="159"/>
      <c r="B1" s="160"/>
      <c r="C1" s="160"/>
      <c r="D1" s="163"/>
      <c r="E1" s="163"/>
    </row>
    <row r="2" spans="1:8">
      <c r="A2" s="159"/>
      <c r="B2" s="161"/>
      <c r="C2" s="161"/>
      <c r="D2" s="163"/>
      <c r="E2" s="163"/>
    </row>
    <row r="3" spans="1:8" ht="24.75" customHeight="1">
      <c r="A3" s="162" t="s">
        <v>169</v>
      </c>
      <c r="B3" s="160"/>
      <c r="C3" s="160"/>
      <c r="D3" s="163"/>
      <c r="E3" s="163"/>
    </row>
    <row r="4" spans="1:8" ht="25.5" customHeight="1">
      <c r="A4" s="156"/>
      <c r="B4" s="155"/>
      <c r="C4" s="155"/>
      <c r="D4" s="163"/>
      <c r="E4" s="163"/>
    </row>
    <row r="5" spans="1:8" ht="15.75">
      <c r="A5" s="158" t="s">
        <v>170</v>
      </c>
      <c r="B5" s="160"/>
      <c r="C5" s="163"/>
      <c r="D5" s="157"/>
      <c r="E5" s="187" t="s">
        <v>171</v>
      </c>
    </row>
    <row r="7" spans="1:8">
      <c r="B7" s="165"/>
      <c r="C7" s="165"/>
      <c r="D7" s="165"/>
      <c r="E7" s="165"/>
      <c r="F7" s="166"/>
      <c r="G7" s="167"/>
      <c r="H7" s="167"/>
    </row>
    <row r="8" spans="1:8">
      <c r="B8" s="165"/>
      <c r="C8" s="165"/>
      <c r="D8" s="165"/>
      <c r="E8" s="165"/>
      <c r="F8" s="166"/>
      <c r="G8" s="167"/>
      <c r="H8" s="167"/>
    </row>
    <row r="9" spans="1:8">
      <c r="A9" s="168" t="s">
        <v>161</v>
      </c>
      <c r="B9" s="165"/>
      <c r="C9" s="165"/>
      <c r="D9" s="169"/>
      <c r="E9" s="169"/>
      <c r="F9" s="166"/>
      <c r="G9" s="167"/>
      <c r="H9" s="167"/>
    </row>
    <row r="10" spans="1:8">
      <c r="B10" s="165"/>
      <c r="C10" s="165"/>
      <c r="D10" s="169"/>
      <c r="E10" s="169"/>
      <c r="F10" s="166"/>
      <c r="G10" s="167"/>
      <c r="H10" s="167"/>
    </row>
    <row r="11" spans="1:8" ht="25.5">
      <c r="A11" s="170" t="s">
        <v>162</v>
      </c>
      <c r="B11" s="171" t="s">
        <v>163</v>
      </c>
      <c r="C11" s="204" t="s">
        <v>164</v>
      </c>
      <c r="D11" s="205"/>
      <c r="E11" s="204" t="s">
        <v>165</v>
      </c>
      <c r="F11" s="206"/>
      <c r="G11" s="205"/>
      <c r="H11" s="172" t="s">
        <v>166</v>
      </c>
    </row>
    <row r="12" spans="1:8" ht="23.25" customHeight="1">
      <c r="A12" s="173">
        <v>1</v>
      </c>
      <c r="B12" s="174">
        <v>0.9</v>
      </c>
      <c r="C12" s="207" t="s">
        <v>5</v>
      </c>
      <c r="D12" s="208"/>
      <c r="E12" s="209" t="s">
        <v>172</v>
      </c>
      <c r="F12" s="210"/>
      <c r="G12" s="211"/>
      <c r="H12" s="175"/>
    </row>
    <row r="13" spans="1:8" ht="13.5" thickBot="1">
      <c r="A13" s="176"/>
      <c r="B13" s="177">
        <v>0.1</v>
      </c>
      <c r="C13" s="202" t="s">
        <v>167</v>
      </c>
      <c r="D13" s="203"/>
      <c r="E13" s="178"/>
      <c r="F13" s="165"/>
      <c r="G13" s="179"/>
      <c r="H13" s="176"/>
    </row>
    <row r="14" spans="1:8" ht="13.5" thickTop="1">
      <c r="A14" s="180"/>
      <c r="B14" s="181">
        <f>SUM(B12:B13)</f>
        <v>1</v>
      </c>
      <c r="C14" s="182" t="s">
        <v>168</v>
      </c>
      <c r="D14" s="182"/>
      <c r="E14" s="183"/>
      <c r="F14" s="184"/>
      <c r="G14" s="185"/>
      <c r="H14" s="185"/>
    </row>
    <row r="15" spans="1:8">
      <c r="B15" s="165"/>
      <c r="C15" s="165"/>
      <c r="D15" s="165"/>
      <c r="E15" s="165"/>
      <c r="F15" s="166"/>
      <c r="G15" s="167"/>
      <c r="H15" s="167"/>
    </row>
    <row r="16" spans="1:8">
      <c r="B16" s="165"/>
      <c r="C16" s="165"/>
      <c r="D16" s="165"/>
      <c r="E16" s="165"/>
      <c r="F16" s="166"/>
      <c r="G16" s="167"/>
      <c r="H16" s="167"/>
    </row>
    <row r="17" spans="2:8">
      <c r="B17" s="165"/>
      <c r="C17" s="165"/>
      <c r="D17" s="165"/>
      <c r="E17" s="165"/>
      <c r="F17" s="166"/>
      <c r="G17" s="167"/>
      <c r="H17" s="167"/>
    </row>
    <row r="18" spans="2:8">
      <c r="B18" s="165"/>
      <c r="C18" s="165"/>
      <c r="D18" s="165"/>
      <c r="E18" s="165"/>
      <c r="F18" s="166"/>
      <c r="G18" s="167"/>
      <c r="H18" s="167"/>
    </row>
    <row r="19" spans="2:8">
      <c r="B19" s="165"/>
      <c r="C19" s="165"/>
      <c r="D19" s="165"/>
      <c r="E19" s="165"/>
      <c r="F19" s="166"/>
      <c r="G19" s="167"/>
      <c r="H19" s="167"/>
    </row>
    <row r="20" spans="2:8">
      <c r="B20" s="165"/>
      <c r="C20" s="165"/>
      <c r="D20" s="165"/>
      <c r="E20" s="165"/>
      <c r="F20" s="166"/>
      <c r="G20" s="167"/>
      <c r="H20" s="167"/>
    </row>
    <row r="21" spans="2:8">
      <c r="B21" s="165"/>
      <c r="C21" s="165"/>
      <c r="D21" s="165"/>
      <c r="E21" s="165"/>
      <c r="F21" s="166"/>
      <c r="G21" s="167"/>
      <c r="H21" s="167"/>
    </row>
    <row r="22" spans="2:8">
      <c r="B22" s="165"/>
      <c r="C22" s="165"/>
      <c r="D22" s="165"/>
      <c r="E22" s="165"/>
      <c r="F22" s="166"/>
      <c r="G22" s="167"/>
      <c r="H22" s="167"/>
    </row>
    <row r="23" spans="2:8">
      <c r="B23" s="165"/>
      <c r="C23" s="165"/>
      <c r="D23" s="165"/>
      <c r="E23" s="165"/>
      <c r="F23" s="166"/>
      <c r="G23" s="167"/>
      <c r="H23" s="167"/>
    </row>
    <row r="24" spans="2:8">
      <c r="B24" s="165"/>
      <c r="C24" s="165"/>
      <c r="D24" s="165"/>
      <c r="E24" s="165"/>
      <c r="F24" s="166"/>
      <c r="G24" s="167"/>
      <c r="H24" s="167"/>
    </row>
    <row r="25" spans="2:8">
      <c r="B25" s="165"/>
      <c r="C25" s="165"/>
      <c r="F25" s="186"/>
      <c r="G25" s="167"/>
      <c r="H25" s="167"/>
    </row>
    <row r="26" spans="2:8">
      <c r="B26" s="165"/>
      <c r="C26" s="165"/>
      <c r="F26" s="186"/>
      <c r="G26" s="167"/>
      <c r="H26" s="167"/>
    </row>
    <row r="27" spans="2:8">
      <c r="B27" s="165"/>
      <c r="C27" s="165"/>
      <c r="F27" s="186"/>
      <c r="G27" s="167"/>
      <c r="H27" s="167"/>
    </row>
    <row r="28" spans="2:8">
      <c r="B28" s="165"/>
      <c r="C28" s="165"/>
      <c r="F28" s="186"/>
      <c r="G28" s="167"/>
      <c r="H28" s="167"/>
    </row>
    <row r="29" spans="2:8">
      <c r="B29" s="165"/>
      <c r="C29" s="165"/>
      <c r="F29" s="186"/>
      <c r="G29" s="167"/>
      <c r="H29" s="167"/>
    </row>
    <row r="30" spans="2:8">
      <c r="B30" s="165"/>
      <c r="C30" s="165"/>
      <c r="F30" s="186"/>
      <c r="G30" s="167"/>
      <c r="H30" s="167"/>
    </row>
    <row r="31" spans="2:8">
      <c r="B31" s="165"/>
      <c r="C31" s="165"/>
      <c r="F31" s="186"/>
      <c r="G31" s="167"/>
      <c r="H31" s="167"/>
    </row>
    <row r="32" spans="2:8">
      <c r="B32" s="165"/>
      <c r="C32" s="165"/>
      <c r="F32" s="186"/>
      <c r="G32" s="167"/>
      <c r="H32" s="167"/>
    </row>
    <row r="33" spans="2:8">
      <c r="B33" s="165"/>
      <c r="C33" s="165"/>
      <c r="F33" s="186"/>
      <c r="G33" s="167"/>
      <c r="H33" s="167"/>
    </row>
    <row r="34" spans="2:8">
      <c r="B34" s="165"/>
      <c r="C34" s="165"/>
      <c r="F34" s="186"/>
      <c r="G34" s="167"/>
      <c r="H34" s="167"/>
    </row>
    <row r="35" spans="2:8">
      <c r="B35" s="165"/>
      <c r="C35" s="165"/>
      <c r="F35" s="186"/>
      <c r="G35" s="167"/>
      <c r="H35" s="167"/>
    </row>
    <row r="36" spans="2:8">
      <c r="B36" s="165"/>
      <c r="C36" s="165"/>
      <c r="F36" s="186"/>
      <c r="G36" s="167"/>
      <c r="H36" s="167"/>
    </row>
    <row r="37" spans="2:8">
      <c r="B37" s="165"/>
      <c r="C37" s="165"/>
      <c r="F37" s="186"/>
      <c r="G37" s="167"/>
      <c r="H37" s="167"/>
    </row>
    <row r="38" spans="2:8">
      <c r="B38" s="165"/>
      <c r="C38" s="165"/>
      <c r="F38" s="186"/>
      <c r="G38" s="167"/>
      <c r="H38" s="167"/>
    </row>
    <row r="39" spans="2:8">
      <c r="B39" s="165"/>
      <c r="C39" s="165"/>
      <c r="F39" s="186"/>
      <c r="G39" s="167"/>
      <c r="H39" s="167"/>
    </row>
    <row r="40" spans="2:8">
      <c r="B40" s="165"/>
      <c r="C40" s="165"/>
      <c r="F40" s="186"/>
      <c r="G40" s="167"/>
      <c r="H40" s="167"/>
    </row>
    <row r="41" spans="2:8">
      <c r="B41" s="165"/>
      <c r="C41" s="165"/>
      <c r="F41" s="186"/>
      <c r="G41" s="167"/>
      <c r="H41" s="167"/>
    </row>
    <row r="42" spans="2:8">
      <c r="B42" s="165"/>
      <c r="C42" s="165"/>
      <c r="F42" s="186"/>
      <c r="G42" s="167"/>
      <c r="H42" s="167"/>
    </row>
    <row r="43" spans="2:8">
      <c r="B43" s="165"/>
      <c r="C43" s="165"/>
      <c r="F43" s="186"/>
      <c r="G43" s="167"/>
      <c r="H43" s="167"/>
    </row>
    <row r="44" spans="2:8">
      <c r="B44" s="165"/>
      <c r="C44" s="165"/>
      <c r="F44" s="186"/>
      <c r="G44" s="167"/>
      <c r="H44" s="167"/>
    </row>
    <row r="45" spans="2:8">
      <c r="B45" s="165"/>
      <c r="C45" s="165"/>
      <c r="F45" s="186"/>
      <c r="G45" s="167"/>
      <c r="H45" s="167"/>
    </row>
    <row r="46" spans="2:8">
      <c r="B46" s="165"/>
      <c r="C46" s="165"/>
      <c r="F46" s="186"/>
      <c r="G46" s="167"/>
      <c r="H46" s="167"/>
    </row>
    <row r="47" spans="2:8">
      <c r="B47" s="165"/>
      <c r="C47" s="165"/>
      <c r="F47" s="186"/>
      <c r="G47" s="167"/>
      <c r="H47" s="167"/>
    </row>
    <row r="48" spans="2:8">
      <c r="B48" s="165"/>
      <c r="C48" s="165"/>
      <c r="F48" s="186"/>
      <c r="G48" s="167"/>
      <c r="H48" s="167"/>
    </row>
    <row r="49" spans="2:8">
      <c r="B49" s="165"/>
      <c r="C49" s="165"/>
      <c r="F49" s="186"/>
      <c r="G49" s="167"/>
      <c r="H49" s="167"/>
    </row>
    <row r="50" spans="2:8">
      <c r="B50" s="165"/>
      <c r="C50" s="165"/>
      <c r="F50" s="186"/>
      <c r="G50" s="167"/>
      <c r="H50" s="167"/>
    </row>
    <row r="51" spans="2:8">
      <c r="B51" s="165"/>
      <c r="C51" s="165"/>
      <c r="F51" s="186"/>
      <c r="G51" s="167"/>
      <c r="H51" s="167"/>
    </row>
    <row r="52" spans="2:8">
      <c r="B52" s="165"/>
      <c r="C52" s="165"/>
      <c r="F52" s="186"/>
      <c r="G52" s="167"/>
      <c r="H52" s="167"/>
    </row>
    <row r="53" spans="2:8">
      <c r="B53" s="165"/>
      <c r="C53" s="165"/>
      <c r="F53" s="186"/>
      <c r="G53" s="167"/>
      <c r="H53" s="167"/>
    </row>
    <row r="54" spans="2:8">
      <c r="B54" s="165"/>
      <c r="C54" s="165"/>
      <c r="F54" s="186"/>
      <c r="G54" s="167"/>
      <c r="H54" s="167"/>
    </row>
    <row r="55" spans="2:8">
      <c r="B55" s="165"/>
      <c r="C55" s="165"/>
      <c r="F55" s="186"/>
      <c r="G55" s="167"/>
      <c r="H55" s="167"/>
    </row>
    <row r="56" spans="2:8">
      <c r="B56" s="165"/>
      <c r="C56" s="165"/>
      <c r="F56" s="186"/>
      <c r="G56" s="167"/>
      <c r="H56" s="167"/>
    </row>
    <row r="57" spans="2:8">
      <c r="B57" s="165"/>
      <c r="C57" s="165"/>
      <c r="F57" s="186"/>
      <c r="G57" s="167"/>
      <c r="H57" s="167"/>
    </row>
    <row r="58" spans="2:8">
      <c r="B58" s="165"/>
      <c r="C58" s="165"/>
      <c r="F58" s="186"/>
      <c r="G58" s="167"/>
      <c r="H58" s="167"/>
    </row>
    <row r="59" spans="2:8">
      <c r="B59" s="165"/>
      <c r="C59" s="165"/>
      <c r="F59" s="186"/>
      <c r="G59" s="167"/>
      <c r="H59" s="167"/>
    </row>
    <row r="60" spans="2:8">
      <c r="B60" s="165"/>
      <c r="C60" s="165"/>
      <c r="F60" s="186"/>
      <c r="G60" s="167"/>
      <c r="H60" s="167"/>
    </row>
    <row r="61" spans="2:8">
      <c r="B61" s="165"/>
      <c r="C61" s="165"/>
      <c r="F61" s="186"/>
      <c r="G61" s="167"/>
      <c r="H61" s="167"/>
    </row>
    <row r="62" spans="2:8">
      <c r="B62" s="165"/>
      <c r="C62" s="165"/>
      <c r="F62" s="186"/>
      <c r="G62" s="167"/>
      <c r="H62" s="167"/>
    </row>
    <row r="63" spans="2:8">
      <c r="B63" s="165"/>
      <c r="C63" s="165"/>
      <c r="F63" s="186"/>
      <c r="G63" s="167"/>
      <c r="H63" s="167"/>
    </row>
    <row r="64" spans="2:8">
      <c r="B64" s="165"/>
      <c r="C64" s="165"/>
      <c r="F64" s="186"/>
      <c r="G64" s="167"/>
      <c r="H64" s="167"/>
    </row>
    <row r="65" spans="2:8">
      <c r="B65" s="165"/>
      <c r="C65" s="165"/>
      <c r="F65" s="186"/>
      <c r="G65" s="167"/>
      <c r="H65" s="167"/>
    </row>
    <row r="66" spans="2:8">
      <c r="B66" s="165"/>
      <c r="C66" s="165"/>
      <c r="F66" s="186"/>
      <c r="G66" s="167"/>
      <c r="H66" s="167"/>
    </row>
    <row r="67" spans="2:8">
      <c r="B67" s="165"/>
      <c r="C67" s="165"/>
      <c r="F67" s="186"/>
      <c r="G67" s="167"/>
      <c r="H67" s="167"/>
    </row>
    <row r="68" spans="2:8">
      <c r="B68" s="165"/>
      <c r="C68" s="165"/>
      <c r="F68" s="186"/>
      <c r="G68" s="167"/>
      <c r="H68" s="167"/>
    </row>
    <row r="69" spans="2:8">
      <c r="B69" s="165"/>
      <c r="C69" s="165"/>
      <c r="F69" s="186"/>
      <c r="G69" s="167"/>
      <c r="H69" s="167"/>
    </row>
    <row r="70" spans="2:8">
      <c r="B70" s="165"/>
      <c r="C70" s="165"/>
      <c r="F70" s="186"/>
      <c r="G70" s="167"/>
      <c r="H70" s="167"/>
    </row>
    <row r="71" spans="2:8">
      <c r="B71" s="165"/>
      <c r="C71" s="165"/>
      <c r="F71" s="186"/>
      <c r="G71" s="167"/>
      <c r="H71" s="167"/>
    </row>
    <row r="72" spans="2:8">
      <c r="B72" s="165"/>
      <c r="C72" s="165"/>
      <c r="F72" s="186"/>
      <c r="G72" s="167"/>
      <c r="H72" s="167"/>
    </row>
    <row r="73" spans="2:8">
      <c r="B73" s="165"/>
      <c r="C73" s="165"/>
      <c r="F73" s="186"/>
      <c r="G73" s="167"/>
      <c r="H73" s="167"/>
    </row>
    <row r="74" spans="2:8">
      <c r="B74" s="165"/>
      <c r="C74" s="165"/>
      <c r="F74" s="186"/>
      <c r="G74" s="167"/>
      <c r="H74" s="167"/>
    </row>
    <row r="75" spans="2:8">
      <c r="B75" s="165"/>
      <c r="C75" s="165"/>
      <c r="F75" s="186"/>
      <c r="G75" s="167"/>
      <c r="H75" s="167"/>
    </row>
    <row r="76" spans="2:8">
      <c r="B76" s="165"/>
      <c r="C76" s="165"/>
      <c r="F76" s="186"/>
      <c r="G76" s="167"/>
      <c r="H76" s="167"/>
    </row>
    <row r="77" spans="2:8">
      <c r="B77" s="165"/>
      <c r="C77" s="165"/>
      <c r="F77" s="186"/>
      <c r="G77" s="167"/>
      <c r="H77" s="167"/>
    </row>
    <row r="78" spans="2:8">
      <c r="B78" s="165"/>
      <c r="C78" s="165"/>
      <c r="F78" s="186"/>
      <c r="G78" s="167"/>
      <c r="H78" s="167"/>
    </row>
    <row r="79" spans="2:8">
      <c r="B79" s="165"/>
      <c r="C79" s="165"/>
      <c r="F79" s="186"/>
      <c r="G79" s="167"/>
      <c r="H79" s="167"/>
    </row>
    <row r="80" spans="2:8">
      <c r="B80" s="165"/>
      <c r="C80" s="165"/>
      <c r="F80" s="186"/>
      <c r="G80" s="167"/>
      <c r="H80" s="167"/>
    </row>
    <row r="81" spans="2:8">
      <c r="B81" s="165"/>
      <c r="C81" s="165"/>
      <c r="F81" s="186"/>
      <c r="G81" s="167"/>
      <c r="H81" s="167"/>
    </row>
    <row r="82" spans="2:8">
      <c r="B82" s="165"/>
      <c r="C82" s="165"/>
      <c r="F82" s="186"/>
      <c r="G82" s="167"/>
      <c r="H82" s="167"/>
    </row>
    <row r="83" spans="2:8">
      <c r="B83" s="165"/>
      <c r="C83" s="165"/>
      <c r="F83" s="186"/>
      <c r="G83" s="167"/>
      <c r="H83" s="167"/>
    </row>
    <row r="84" spans="2:8">
      <c r="B84" s="165"/>
      <c r="C84" s="165"/>
      <c r="F84" s="186"/>
      <c r="G84" s="167"/>
      <c r="H84" s="167"/>
    </row>
    <row r="85" spans="2:8">
      <c r="B85" s="165"/>
      <c r="C85" s="165"/>
      <c r="F85" s="186"/>
      <c r="G85" s="167"/>
      <c r="H85" s="167"/>
    </row>
    <row r="86" spans="2:8">
      <c r="B86" s="165"/>
      <c r="C86" s="165"/>
      <c r="F86" s="186"/>
      <c r="G86" s="167"/>
      <c r="H86" s="167"/>
    </row>
    <row r="87" spans="2:8">
      <c r="B87" s="165"/>
      <c r="C87" s="165"/>
      <c r="F87" s="186"/>
      <c r="G87" s="167"/>
      <c r="H87" s="167"/>
    </row>
    <row r="88" spans="2:8">
      <c r="B88" s="165"/>
      <c r="C88" s="165"/>
      <c r="F88" s="186"/>
      <c r="G88" s="167"/>
      <c r="H88" s="167"/>
    </row>
    <row r="89" spans="2:8">
      <c r="B89" s="165"/>
      <c r="C89" s="165"/>
      <c r="F89" s="186"/>
      <c r="G89" s="167"/>
      <c r="H89" s="167"/>
    </row>
    <row r="90" spans="2:8">
      <c r="B90" s="165"/>
      <c r="C90" s="165"/>
      <c r="F90" s="186"/>
      <c r="G90" s="167"/>
      <c r="H90" s="167"/>
    </row>
    <row r="91" spans="2:8">
      <c r="B91" s="165"/>
      <c r="C91" s="165"/>
      <c r="F91" s="186"/>
      <c r="G91" s="167"/>
      <c r="H91" s="167"/>
    </row>
    <row r="92" spans="2:8">
      <c r="B92" s="165"/>
      <c r="C92" s="165"/>
      <c r="F92" s="186"/>
      <c r="G92" s="167"/>
      <c r="H92" s="167"/>
    </row>
    <row r="93" spans="2:8">
      <c r="B93" s="165"/>
      <c r="C93" s="165"/>
      <c r="F93" s="186"/>
      <c r="G93" s="167"/>
      <c r="H93" s="167"/>
    </row>
    <row r="94" spans="2:8">
      <c r="B94" s="165"/>
      <c r="C94" s="165"/>
      <c r="F94" s="186"/>
      <c r="G94" s="167"/>
      <c r="H94" s="167"/>
    </row>
    <row r="95" spans="2:8">
      <c r="B95" s="165"/>
      <c r="C95" s="165"/>
      <c r="F95" s="186"/>
      <c r="G95" s="167"/>
      <c r="H95" s="167"/>
    </row>
    <row r="96" spans="2:8">
      <c r="B96" s="165"/>
      <c r="C96" s="165"/>
      <c r="F96" s="186"/>
      <c r="G96" s="167"/>
      <c r="H96" s="167"/>
    </row>
    <row r="97" spans="2:8">
      <c r="B97" s="165"/>
      <c r="C97" s="165"/>
      <c r="F97" s="186"/>
      <c r="G97" s="167"/>
      <c r="H97" s="167"/>
    </row>
    <row r="98" spans="2:8">
      <c r="B98" s="165"/>
      <c r="C98" s="165"/>
      <c r="F98" s="186"/>
      <c r="G98" s="167"/>
      <c r="H98" s="167"/>
    </row>
    <row r="99" spans="2:8">
      <c r="B99" s="165"/>
      <c r="C99" s="165"/>
      <c r="F99" s="186"/>
      <c r="G99" s="167"/>
      <c r="H99" s="167"/>
    </row>
    <row r="100" spans="2:8">
      <c r="B100" s="165"/>
      <c r="C100" s="165"/>
      <c r="F100" s="186"/>
      <c r="G100" s="167"/>
      <c r="H100" s="167"/>
    </row>
    <row r="101" spans="2:8">
      <c r="B101" s="165"/>
      <c r="C101" s="165"/>
      <c r="F101" s="186"/>
      <c r="G101" s="167"/>
      <c r="H101" s="167"/>
    </row>
    <row r="102" spans="2:8">
      <c r="B102" s="165"/>
      <c r="C102" s="165"/>
      <c r="F102" s="186"/>
      <c r="G102" s="167"/>
      <c r="H102" s="167"/>
    </row>
    <row r="103" spans="2:8">
      <c r="B103" s="165"/>
      <c r="C103" s="165"/>
      <c r="F103" s="186"/>
      <c r="G103" s="167"/>
      <c r="H103" s="167"/>
    </row>
    <row r="104" spans="2:8">
      <c r="B104" s="165"/>
      <c r="C104" s="165"/>
      <c r="F104" s="186"/>
      <c r="G104" s="167"/>
      <c r="H104" s="167"/>
    </row>
    <row r="105" spans="2:8">
      <c r="B105" s="165"/>
      <c r="C105" s="165"/>
      <c r="F105" s="186"/>
      <c r="G105" s="167"/>
      <c r="H105" s="167"/>
    </row>
    <row r="106" spans="2:8">
      <c r="B106" s="165"/>
      <c r="C106" s="165"/>
      <c r="F106" s="186"/>
      <c r="G106" s="167"/>
      <c r="H106" s="167"/>
    </row>
    <row r="107" spans="2:8">
      <c r="B107" s="165"/>
      <c r="C107" s="165"/>
      <c r="F107" s="186"/>
      <c r="G107" s="167"/>
      <c r="H107" s="167"/>
    </row>
    <row r="108" spans="2:8">
      <c r="B108" s="165"/>
      <c r="C108" s="165"/>
      <c r="F108" s="186"/>
      <c r="G108" s="167"/>
      <c r="H108" s="167"/>
    </row>
    <row r="109" spans="2:8">
      <c r="B109" s="165"/>
      <c r="C109" s="165"/>
      <c r="F109" s="186"/>
      <c r="G109" s="167"/>
      <c r="H109" s="167"/>
    </row>
    <row r="110" spans="2:8">
      <c r="B110" s="165"/>
      <c r="C110" s="165"/>
      <c r="F110" s="186"/>
      <c r="G110" s="167"/>
      <c r="H110" s="167"/>
    </row>
    <row r="111" spans="2:8">
      <c r="B111" s="165"/>
      <c r="C111" s="165"/>
      <c r="F111" s="186"/>
      <c r="G111" s="167"/>
      <c r="H111" s="167"/>
    </row>
    <row r="112" spans="2:8">
      <c r="B112" s="165"/>
      <c r="C112" s="165"/>
      <c r="F112" s="186"/>
      <c r="G112" s="167"/>
      <c r="H112" s="167"/>
    </row>
    <row r="113" spans="2:8">
      <c r="B113" s="165"/>
      <c r="C113" s="165"/>
      <c r="F113" s="186"/>
      <c r="G113" s="167"/>
      <c r="H113" s="167"/>
    </row>
    <row r="114" spans="2:8">
      <c r="B114" s="165"/>
      <c r="C114" s="165"/>
      <c r="F114" s="186"/>
      <c r="G114" s="167"/>
      <c r="H114" s="167"/>
    </row>
    <row r="115" spans="2:8">
      <c r="B115" s="165"/>
      <c r="C115" s="165"/>
      <c r="F115" s="186"/>
      <c r="G115" s="167"/>
      <c r="H115" s="167"/>
    </row>
    <row r="116" spans="2:8">
      <c r="B116" s="165"/>
      <c r="C116" s="165"/>
      <c r="F116" s="186"/>
      <c r="G116" s="167"/>
      <c r="H116" s="167"/>
    </row>
    <row r="117" spans="2:8">
      <c r="B117" s="165"/>
      <c r="C117" s="165"/>
      <c r="F117" s="186"/>
      <c r="G117" s="167"/>
      <c r="H117" s="167"/>
    </row>
    <row r="118" spans="2:8">
      <c r="B118" s="165"/>
      <c r="C118" s="165"/>
      <c r="F118" s="186"/>
      <c r="G118" s="167"/>
      <c r="H118" s="167"/>
    </row>
    <row r="119" spans="2:8">
      <c r="B119" s="165"/>
      <c r="C119" s="165"/>
      <c r="F119" s="186"/>
      <c r="G119" s="167"/>
      <c r="H119" s="167"/>
    </row>
    <row r="120" spans="2:8">
      <c r="B120" s="165"/>
      <c r="C120" s="165"/>
      <c r="F120" s="186"/>
      <c r="G120" s="167"/>
      <c r="H120" s="167"/>
    </row>
    <row r="121" spans="2:8">
      <c r="B121" s="165"/>
      <c r="C121" s="165"/>
      <c r="F121" s="186"/>
      <c r="G121" s="167"/>
      <c r="H121" s="167"/>
    </row>
    <row r="122" spans="2:8">
      <c r="B122" s="165"/>
      <c r="C122" s="165"/>
      <c r="F122" s="186"/>
      <c r="G122" s="167"/>
      <c r="H122" s="167"/>
    </row>
    <row r="123" spans="2:8">
      <c r="B123" s="165"/>
      <c r="C123" s="165"/>
      <c r="F123" s="186"/>
      <c r="G123" s="167"/>
      <c r="H123" s="167"/>
    </row>
    <row r="124" spans="2:8">
      <c r="B124" s="165"/>
      <c r="C124" s="165"/>
      <c r="F124" s="186"/>
      <c r="G124" s="167"/>
      <c r="H124" s="167"/>
    </row>
    <row r="125" spans="2:8">
      <c r="B125" s="165"/>
      <c r="C125" s="165"/>
      <c r="F125" s="186"/>
      <c r="G125" s="167"/>
      <c r="H125" s="167"/>
    </row>
    <row r="126" spans="2:8">
      <c r="B126" s="165"/>
      <c r="C126" s="165"/>
      <c r="F126" s="186"/>
      <c r="G126" s="167"/>
      <c r="H126" s="167"/>
    </row>
    <row r="127" spans="2:8">
      <c r="B127" s="165"/>
      <c r="C127" s="165"/>
      <c r="F127" s="186"/>
      <c r="G127" s="167"/>
      <c r="H127" s="167"/>
    </row>
    <row r="128" spans="2:8">
      <c r="B128" s="165"/>
      <c r="C128" s="165"/>
      <c r="F128" s="186"/>
      <c r="G128" s="167"/>
      <c r="H128" s="167"/>
    </row>
    <row r="129" spans="2:8">
      <c r="B129" s="165"/>
      <c r="C129" s="165"/>
      <c r="F129" s="186"/>
      <c r="G129" s="167"/>
      <c r="H129" s="167"/>
    </row>
    <row r="130" spans="2:8">
      <c r="B130" s="165"/>
      <c r="C130" s="165"/>
      <c r="F130" s="186"/>
      <c r="G130" s="167"/>
      <c r="H130" s="167"/>
    </row>
    <row r="131" spans="2:8">
      <c r="B131" s="165"/>
      <c r="C131" s="165"/>
      <c r="F131" s="186"/>
      <c r="G131" s="167"/>
      <c r="H131" s="167"/>
    </row>
    <row r="132" spans="2:8">
      <c r="B132" s="165"/>
      <c r="C132" s="165"/>
      <c r="F132" s="186"/>
      <c r="G132" s="167"/>
      <c r="H132" s="167"/>
    </row>
    <row r="133" spans="2:8">
      <c r="B133" s="165"/>
      <c r="C133" s="165"/>
      <c r="F133" s="186"/>
      <c r="G133" s="167"/>
      <c r="H133" s="167"/>
    </row>
    <row r="134" spans="2:8">
      <c r="B134" s="165"/>
      <c r="C134" s="165"/>
      <c r="F134" s="186"/>
      <c r="G134" s="167"/>
      <c r="H134" s="167"/>
    </row>
    <row r="135" spans="2:8">
      <c r="B135" s="165"/>
      <c r="C135" s="165"/>
      <c r="F135" s="186"/>
      <c r="G135" s="167"/>
      <c r="H135" s="167"/>
    </row>
    <row r="136" spans="2:8">
      <c r="B136" s="165"/>
      <c r="C136" s="165"/>
      <c r="F136" s="186"/>
      <c r="G136" s="167"/>
      <c r="H136" s="167"/>
    </row>
    <row r="137" spans="2:8">
      <c r="B137" s="165"/>
      <c r="C137" s="165"/>
      <c r="F137" s="186"/>
      <c r="G137" s="167"/>
      <c r="H137" s="167"/>
    </row>
    <row r="138" spans="2:8">
      <c r="B138" s="165"/>
      <c r="C138" s="165"/>
      <c r="F138" s="186"/>
      <c r="G138" s="167"/>
      <c r="H138" s="167"/>
    </row>
    <row r="139" spans="2:8">
      <c r="B139" s="165"/>
      <c r="C139" s="165"/>
      <c r="F139" s="186"/>
      <c r="G139" s="167"/>
      <c r="H139" s="167"/>
    </row>
    <row r="140" spans="2:8">
      <c r="B140" s="165"/>
      <c r="C140" s="165"/>
      <c r="F140" s="186"/>
      <c r="G140" s="167"/>
      <c r="H140" s="167"/>
    </row>
    <row r="141" spans="2:8">
      <c r="B141" s="165"/>
      <c r="C141" s="165"/>
      <c r="F141" s="186"/>
      <c r="G141" s="167"/>
      <c r="H141" s="167"/>
    </row>
    <row r="142" spans="2:8">
      <c r="B142" s="165"/>
      <c r="C142" s="165"/>
      <c r="F142" s="186"/>
      <c r="G142" s="167"/>
      <c r="H142" s="167"/>
    </row>
    <row r="143" spans="2:8">
      <c r="B143" s="165"/>
      <c r="C143" s="165"/>
      <c r="F143" s="186"/>
      <c r="G143" s="167"/>
      <c r="H143" s="167"/>
    </row>
    <row r="144" spans="2:8">
      <c r="B144" s="165"/>
      <c r="C144" s="165"/>
      <c r="F144" s="186"/>
      <c r="G144" s="167"/>
      <c r="H144" s="167"/>
    </row>
    <row r="145" spans="2:8">
      <c r="B145" s="165"/>
      <c r="C145" s="165"/>
      <c r="F145" s="186"/>
      <c r="G145" s="167"/>
      <c r="H145" s="167"/>
    </row>
    <row r="146" spans="2:8">
      <c r="B146" s="165"/>
      <c r="C146" s="165"/>
      <c r="F146" s="186"/>
      <c r="G146" s="167"/>
      <c r="H146" s="167"/>
    </row>
    <row r="147" spans="2:8">
      <c r="B147" s="165"/>
      <c r="C147" s="165"/>
      <c r="F147" s="186"/>
      <c r="G147" s="167"/>
      <c r="H147" s="167"/>
    </row>
    <row r="148" spans="2:8">
      <c r="B148" s="165"/>
      <c r="C148" s="165"/>
      <c r="F148" s="186"/>
      <c r="G148" s="167"/>
      <c r="H148" s="167"/>
    </row>
    <row r="149" spans="2:8">
      <c r="B149" s="165"/>
      <c r="C149" s="165"/>
      <c r="F149" s="186"/>
      <c r="G149" s="167"/>
      <c r="H149" s="167"/>
    </row>
    <row r="150" spans="2:8">
      <c r="B150" s="165"/>
      <c r="C150" s="165"/>
      <c r="F150" s="186"/>
      <c r="G150" s="167"/>
      <c r="H150" s="167"/>
    </row>
    <row r="151" spans="2:8">
      <c r="B151" s="165"/>
      <c r="C151" s="165"/>
      <c r="F151" s="186"/>
      <c r="G151" s="167"/>
      <c r="H151" s="167"/>
    </row>
    <row r="152" spans="2:8">
      <c r="B152" s="165"/>
      <c r="C152" s="165"/>
      <c r="F152" s="186"/>
      <c r="G152" s="167"/>
      <c r="H152" s="167"/>
    </row>
    <row r="153" spans="2:8">
      <c r="B153" s="165"/>
      <c r="C153" s="165"/>
      <c r="F153" s="186"/>
      <c r="G153" s="167"/>
      <c r="H153" s="167"/>
    </row>
    <row r="154" spans="2:8">
      <c r="B154" s="165"/>
      <c r="C154" s="165"/>
      <c r="F154" s="186"/>
      <c r="G154" s="167"/>
      <c r="H154" s="167"/>
    </row>
    <row r="155" spans="2:8">
      <c r="B155" s="165"/>
      <c r="C155" s="165"/>
      <c r="F155" s="186"/>
      <c r="G155" s="167"/>
      <c r="H155" s="167"/>
    </row>
    <row r="156" spans="2:8">
      <c r="B156" s="165"/>
      <c r="C156" s="165"/>
      <c r="F156" s="186"/>
      <c r="G156" s="167"/>
      <c r="H156" s="167"/>
    </row>
    <row r="157" spans="2:8">
      <c r="B157" s="165"/>
      <c r="C157" s="165"/>
      <c r="F157" s="186"/>
      <c r="G157" s="167"/>
      <c r="H157" s="167"/>
    </row>
    <row r="158" spans="2:8">
      <c r="B158" s="165"/>
      <c r="C158" s="165"/>
      <c r="F158" s="186"/>
      <c r="G158" s="167"/>
      <c r="H158" s="167"/>
    </row>
    <row r="159" spans="2:8">
      <c r="B159" s="165"/>
      <c r="C159" s="165"/>
      <c r="F159" s="186"/>
      <c r="G159" s="167"/>
      <c r="H159" s="167"/>
    </row>
    <row r="160" spans="2:8">
      <c r="B160" s="165"/>
      <c r="C160" s="165"/>
      <c r="F160" s="186"/>
      <c r="G160" s="167"/>
      <c r="H160" s="167"/>
    </row>
    <row r="161" spans="2:8">
      <c r="B161" s="165"/>
      <c r="C161" s="165"/>
      <c r="F161" s="186"/>
      <c r="G161" s="167"/>
      <c r="H161" s="167"/>
    </row>
    <row r="162" spans="2:8">
      <c r="B162" s="165"/>
      <c r="C162" s="165"/>
      <c r="F162" s="186"/>
      <c r="G162" s="167"/>
      <c r="H162" s="167"/>
    </row>
    <row r="163" spans="2:8">
      <c r="B163" s="165"/>
      <c r="C163" s="165"/>
      <c r="F163" s="186"/>
      <c r="G163" s="167"/>
      <c r="H163" s="167"/>
    </row>
    <row r="164" spans="2:8">
      <c r="B164" s="165"/>
      <c r="C164" s="165"/>
      <c r="F164" s="186"/>
      <c r="G164" s="167"/>
      <c r="H164" s="167"/>
    </row>
    <row r="165" spans="2:8">
      <c r="B165" s="165"/>
      <c r="C165" s="165"/>
      <c r="F165" s="186"/>
      <c r="G165" s="167"/>
      <c r="H165" s="167"/>
    </row>
    <row r="166" spans="2:8">
      <c r="B166" s="165"/>
      <c r="C166" s="165"/>
      <c r="F166" s="186"/>
      <c r="G166" s="167"/>
      <c r="H166" s="167"/>
    </row>
    <row r="167" spans="2:8">
      <c r="B167" s="165"/>
      <c r="C167" s="165"/>
      <c r="F167" s="186"/>
      <c r="G167" s="167"/>
      <c r="H167" s="167"/>
    </row>
    <row r="168" spans="2:8">
      <c r="B168" s="165"/>
      <c r="C168" s="165"/>
      <c r="F168" s="186"/>
      <c r="G168" s="167"/>
      <c r="H168" s="167"/>
    </row>
    <row r="169" spans="2:8">
      <c r="B169" s="165"/>
      <c r="C169" s="165"/>
      <c r="F169" s="186"/>
      <c r="G169" s="167"/>
      <c r="H169" s="167"/>
    </row>
    <row r="170" spans="2:8">
      <c r="B170" s="165"/>
      <c r="C170" s="165"/>
      <c r="F170" s="186"/>
      <c r="G170" s="167"/>
      <c r="H170" s="167"/>
    </row>
    <row r="171" spans="2:8">
      <c r="B171" s="165"/>
      <c r="C171" s="165"/>
      <c r="F171" s="186"/>
      <c r="G171" s="167"/>
      <c r="H171" s="167"/>
    </row>
    <row r="172" spans="2:8">
      <c r="B172" s="165"/>
      <c r="C172" s="165"/>
      <c r="F172" s="186"/>
      <c r="G172" s="167"/>
      <c r="H172" s="167"/>
    </row>
    <row r="173" spans="2:8">
      <c r="B173" s="165"/>
      <c r="C173" s="165"/>
      <c r="F173" s="186"/>
      <c r="G173" s="167"/>
      <c r="H173" s="167"/>
    </row>
    <row r="174" spans="2:8">
      <c r="B174" s="165"/>
      <c r="C174" s="165"/>
      <c r="F174" s="186"/>
      <c r="G174" s="167"/>
      <c r="H174" s="167"/>
    </row>
    <row r="175" spans="2:8">
      <c r="B175" s="165"/>
      <c r="C175" s="165"/>
      <c r="F175" s="186"/>
      <c r="G175" s="167"/>
      <c r="H175" s="167"/>
    </row>
    <row r="176" spans="2:8">
      <c r="B176" s="165"/>
      <c r="C176" s="165"/>
      <c r="F176" s="186"/>
      <c r="G176" s="167"/>
      <c r="H176" s="167"/>
    </row>
    <row r="177" spans="2:8">
      <c r="B177" s="165"/>
      <c r="C177" s="165"/>
      <c r="F177" s="186"/>
      <c r="G177" s="167"/>
      <c r="H177" s="167"/>
    </row>
    <row r="178" spans="2:8">
      <c r="B178" s="165"/>
      <c r="C178" s="165"/>
      <c r="F178" s="186"/>
      <c r="G178" s="167"/>
      <c r="H178" s="167"/>
    </row>
    <row r="179" spans="2:8">
      <c r="B179" s="165"/>
      <c r="C179" s="165"/>
      <c r="F179" s="186"/>
      <c r="G179" s="167"/>
      <c r="H179" s="167"/>
    </row>
    <row r="180" spans="2:8">
      <c r="B180" s="165"/>
      <c r="C180" s="165"/>
      <c r="F180" s="186"/>
      <c r="G180" s="167"/>
      <c r="H180" s="167"/>
    </row>
    <row r="181" spans="2:8">
      <c r="B181" s="165"/>
      <c r="C181" s="165"/>
      <c r="F181" s="186"/>
      <c r="G181" s="167"/>
      <c r="H181" s="167"/>
    </row>
    <row r="182" spans="2:8">
      <c r="B182" s="165"/>
      <c r="C182" s="165"/>
      <c r="F182" s="186"/>
      <c r="G182" s="167"/>
      <c r="H182" s="167"/>
    </row>
    <row r="183" spans="2:8">
      <c r="B183" s="165"/>
      <c r="C183" s="165"/>
      <c r="F183" s="186"/>
      <c r="G183" s="167"/>
      <c r="H183" s="167"/>
    </row>
    <row r="184" spans="2:8">
      <c r="B184" s="165"/>
      <c r="C184" s="165"/>
      <c r="F184" s="186"/>
      <c r="G184" s="167"/>
      <c r="H184" s="167"/>
    </row>
    <row r="185" spans="2:8">
      <c r="B185" s="165"/>
      <c r="C185" s="165"/>
      <c r="F185" s="186"/>
      <c r="G185" s="167"/>
      <c r="H185" s="167"/>
    </row>
    <row r="186" spans="2:8">
      <c r="B186" s="165"/>
      <c r="C186" s="165"/>
      <c r="F186" s="186"/>
      <c r="G186" s="167"/>
      <c r="H186" s="167"/>
    </row>
    <row r="187" spans="2:8">
      <c r="B187" s="165"/>
      <c r="C187" s="165"/>
      <c r="F187" s="186"/>
      <c r="G187" s="167"/>
      <c r="H187" s="167"/>
    </row>
    <row r="188" spans="2:8">
      <c r="B188" s="165"/>
      <c r="C188" s="165"/>
      <c r="F188" s="186"/>
      <c r="G188" s="167"/>
      <c r="H188" s="167"/>
    </row>
    <row r="189" spans="2:8">
      <c r="B189" s="165"/>
      <c r="C189" s="165"/>
      <c r="F189" s="186"/>
      <c r="G189" s="167"/>
      <c r="H189" s="167"/>
    </row>
    <row r="190" spans="2:8">
      <c r="B190" s="165"/>
      <c r="C190" s="165"/>
      <c r="F190" s="186"/>
      <c r="G190" s="167"/>
      <c r="H190" s="167"/>
    </row>
    <row r="191" spans="2:8">
      <c r="B191" s="165"/>
      <c r="C191" s="165"/>
      <c r="F191" s="186"/>
      <c r="G191" s="167"/>
      <c r="H191" s="167"/>
    </row>
    <row r="192" spans="2:8">
      <c r="B192" s="165"/>
      <c r="C192" s="165"/>
      <c r="F192" s="186"/>
      <c r="G192" s="167"/>
      <c r="H192" s="167"/>
    </row>
    <row r="193" spans="2:8">
      <c r="B193" s="165"/>
      <c r="C193" s="165"/>
      <c r="F193" s="186"/>
      <c r="G193" s="167"/>
      <c r="H193" s="167"/>
    </row>
    <row r="194" spans="2:8">
      <c r="B194" s="165"/>
      <c r="C194" s="165"/>
      <c r="F194" s="186"/>
      <c r="G194" s="167"/>
      <c r="H194" s="167"/>
    </row>
    <row r="195" spans="2:8">
      <c r="B195" s="165"/>
      <c r="C195" s="165"/>
      <c r="F195" s="186"/>
      <c r="G195" s="167"/>
      <c r="H195" s="167"/>
    </row>
    <row r="196" spans="2:8">
      <c r="B196" s="165"/>
      <c r="C196" s="165"/>
      <c r="F196" s="186"/>
      <c r="G196" s="167"/>
      <c r="H196" s="167"/>
    </row>
    <row r="197" spans="2:8">
      <c r="B197" s="165"/>
      <c r="C197" s="165"/>
      <c r="F197" s="186"/>
      <c r="G197" s="167"/>
      <c r="H197" s="167"/>
    </row>
    <row r="198" spans="2:8">
      <c r="B198" s="165"/>
      <c r="C198" s="165"/>
      <c r="F198" s="186"/>
      <c r="G198" s="167"/>
      <c r="H198" s="167"/>
    </row>
    <row r="199" spans="2:8">
      <c r="B199" s="165"/>
      <c r="C199" s="165"/>
      <c r="F199" s="186"/>
      <c r="G199" s="167"/>
      <c r="H199" s="167"/>
    </row>
    <row r="200" spans="2:8">
      <c r="B200" s="165"/>
      <c r="C200" s="165"/>
      <c r="F200" s="186"/>
      <c r="G200" s="167"/>
      <c r="H200" s="167"/>
    </row>
    <row r="201" spans="2:8">
      <c r="B201" s="165"/>
      <c r="C201" s="165"/>
      <c r="F201" s="186"/>
      <c r="G201" s="167"/>
      <c r="H201" s="167"/>
    </row>
    <row r="202" spans="2:8">
      <c r="B202" s="165"/>
      <c r="C202" s="165"/>
      <c r="F202" s="186"/>
      <c r="G202" s="167"/>
      <c r="H202" s="167"/>
    </row>
    <row r="203" spans="2:8">
      <c r="B203" s="165"/>
      <c r="C203" s="165"/>
      <c r="F203" s="186"/>
      <c r="G203" s="167"/>
      <c r="H203" s="167"/>
    </row>
    <row r="204" spans="2:8">
      <c r="B204" s="165"/>
      <c r="C204" s="165"/>
      <c r="F204" s="186"/>
      <c r="G204" s="167"/>
      <c r="H204" s="167"/>
    </row>
    <row r="205" spans="2:8">
      <c r="B205" s="165"/>
      <c r="C205" s="165"/>
      <c r="F205" s="186"/>
      <c r="G205" s="167"/>
      <c r="H205" s="167"/>
    </row>
    <row r="206" spans="2:8">
      <c r="B206" s="165"/>
      <c r="C206" s="165"/>
      <c r="F206" s="186"/>
      <c r="G206" s="167"/>
      <c r="H206" s="167"/>
    </row>
    <row r="207" spans="2:8">
      <c r="B207" s="165"/>
      <c r="C207" s="165"/>
      <c r="F207" s="186"/>
      <c r="G207" s="167"/>
      <c r="H207" s="167"/>
    </row>
    <row r="208" spans="2:8">
      <c r="B208" s="165"/>
      <c r="C208" s="165"/>
      <c r="F208" s="186"/>
      <c r="G208" s="167"/>
      <c r="H208" s="167"/>
    </row>
    <row r="209" spans="2:8">
      <c r="B209" s="165"/>
      <c r="C209" s="165"/>
      <c r="F209" s="186"/>
      <c r="G209" s="167"/>
      <c r="H209" s="167"/>
    </row>
    <row r="210" spans="2:8">
      <c r="B210" s="165"/>
      <c r="C210" s="165"/>
      <c r="F210" s="186"/>
      <c r="G210" s="167"/>
      <c r="H210" s="167"/>
    </row>
    <row r="211" spans="2:8">
      <c r="B211" s="165"/>
      <c r="C211" s="165"/>
      <c r="F211" s="186"/>
      <c r="G211" s="167"/>
      <c r="H211" s="167"/>
    </row>
    <row r="212" spans="2:8">
      <c r="B212" s="165"/>
      <c r="C212" s="165"/>
      <c r="F212" s="186"/>
      <c r="G212" s="167"/>
      <c r="H212" s="167"/>
    </row>
    <row r="213" spans="2:8">
      <c r="B213" s="165"/>
      <c r="C213" s="165"/>
      <c r="F213" s="186"/>
      <c r="G213" s="167"/>
      <c r="H213" s="167"/>
    </row>
    <row r="214" spans="2:8">
      <c r="B214" s="165"/>
      <c r="C214" s="165"/>
      <c r="F214" s="186"/>
      <c r="G214" s="167"/>
      <c r="H214" s="167"/>
    </row>
    <row r="215" spans="2:8">
      <c r="B215" s="165"/>
      <c r="C215" s="165"/>
      <c r="F215" s="186"/>
      <c r="G215" s="167"/>
      <c r="H215" s="167"/>
    </row>
    <row r="216" spans="2:8">
      <c r="B216" s="165"/>
      <c r="C216" s="165"/>
      <c r="F216" s="186"/>
      <c r="G216" s="167"/>
      <c r="H216" s="167"/>
    </row>
    <row r="217" spans="2:8">
      <c r="B217" s="165"/>
      <c r="C217" s="165"/>
      <c r="F217" s="186"/>
      <c r="G217" s="167"/>
      <c r="H217" s="167"/>
    </row>
    <row r="218" spans="2:8">
      <c r="B218" s="165"/>
      <c r="C218" s="165"/>
      <c r="F218" s="186"/>
      <c r="G218" s="167"/>
      <c r="H218" s="167"/>
    </row>
    <row r="219" spans="2:8">
      <c r="B219" s="165"/>
      <c r="C219" s="165"/>
      <c r="F219" s="186"/>
      <c r="G219" s="167"/>
      <c r="H219" s="167"/>
    </row>
    <row r="220" spans="2:8">
      <c r="B220" s="165"/>
      <c r="C220" s="165"/>
      <c r="F220" s="186"/>
      <c r="G220" s="167"/>
      <c r="H220" s="167"/>
    </row>
    <row r="221" spans="2:8">
      <c r="B221" s="165"/>
      <c r="C221" s="165"/>
      <c r="F221" s="186"/>
      <c r="G221" s="167"/>
      <c r="H221" s="167"/>
    </row>
    <row r="222" spans="2:8">
      <c r="B222" s="165"/>
      <c r="C222" s="165"/>
      <c r="F222" s="186"/>
      <c r="G222" s="167"/>
      <c r="H222" s="167"/>
    </row>
    <row r="223" spans="2:8">
      <c r="B223" s="165"/>
      <c r="C223" s="165"/>
      <c r="F223" s="186"/>
      <c r="G223" s="167"/>
      <c r="H223" s="167"/>
    </row>
    <row r="224" spans="2:8">
      <c r="B224" s="165"/>
      <c r="C224" s="165"/>
      <c r="F224" s="186"/>
      <c r="G224" s="167"/>
      <c r="H224" s="167"/>
    </row>
    <row r="225" spans="2:8">
      <c r="B225" s="165"/>
      <c r="C225" s="165"/>
      <c r="F225" s="186"/>
      <c r="G225" s="167"/>
      <c r="H225" s="167"/>
    </row>
    <row r="226" spans="2:8">
      <c r="B226" s="165"/>
      <c r="C226" s="165"/>
      <c r="F226" s="186"/>
      <c r="G226" s="167"/>
      <c r="H226" s="167"/>
    </row>
    <row r="227" spans="2:8">
      <c r="B227" s="165"/>
      <c r="C227" s="165"/>
      <c r="F227" s="186"/>
      <c r="G227" s="167"/>
      <c r="H227" s="167"/>
    </row>
    <row r="228" spans="2:8">
      <c r="B228" s="165"/>
      <c r="C228" s="165"/>
      <c r="F228" s="186"/>
      <c r="G228" s="167"/>
      <c r="H228" s="167"/>
    </row>
    <row r="229" spans="2:8">
      <c r="B229" s="165"/>
      <c r="C229" s="165"/>
      <c r="F229" s="186"/>
      <c r="G229" s="167"/>
      <c r="H229" s="167"/>
    </row>
    <row r="230" spans="2:8">
      <c r="B230" s="165"/>
      <c r="C230" s="165"/>
      <c r="F230" s="186"/>
      <c r="G230" s="167"/>
      <c r="H230" s="167"/>
    </row>
    <row r="231" spans="2:8">
      <c r="B231" s="165"/>
      <c r="C231" s="165"/>
      <c r="F231" s="186"/>
      <c r="G231" s="167"/>
      <c r="H231" s="167"/>
    </row>
    <row r="232" spans="2:8">
      <c r="B232" s="165"/>
      <c r="C232" s="165"/>
      <c r="F232" s="186"/>
      <c r="G232" s="167"/>
      <c r="H232" s="167"/>
    </row>
    <row r="233" spans="2:8">
      <c r="B233" s="165"/>
      <c r="C233" s="165"/>
      <c r="F233" s="186"/>
      <c r="G233" s="167"/>
      <c r="H233" s="167"/>
    </row>
    <row r="234" spans="2:8">
      <c r="B234" s="165"/>
      <c r="C234" s="165"/>
      <c r="F234" s="186"/>
      <c r="G234" s="167"/>
      <c r="H234" s="167"/>
    </row>
    <row r="235" spans="2:8">
      <c r="B235" s="165"/>
      <c r="C235" s="165"/>
      <c r="F235" s="186"/>
      <c r="G235" s="167"/>
      <c r="H235" s="167"/>
    </row>
    <row r="236" spans="2:8">
      <c r="B236" s="165"/>
      <c r="C236" s="165"/>
      <c r="F236" s="186"/>
      <c r="G236" s="167"/>
      <c r="H236" s="167"/>
    </row>
    <row r="237" spans="2:8">
      <c r="B237" s="165"/>
      <c r="C237" s="165"/>
      <c r="F237" s="186"/>
      <c r="G237" s="167"/>
      <c r="H237" s="167"/>
    </row>
    <row r="238" spans="2:8">
      <c r="B238" s="165"/>
      <c r="C238" s="165"/>
      <c r="F238" s="186"/>
      <c r="G238" s="167"/>
      <c r="H238" s="167"/>
    </row>
    <row r="239" spans="2:8">
      <c r="B239" s="165"/>
      <c r="C239" s="165"/>
      <c r="F239" s="186"/>
      <c r="G239" s="167"/>
      <c r="H239" s="167"/>
    </row>
    <row r="240" spans="2:8">
      <c r="B240" s="165"/>
      <c r="C240" s="165"/>
      <c r="F240" s="186"/>
      <c r="G240" s="167"/>
      <c r="H240" s="167"/>
    </row>
    <row r="241" spans="2:8">
      <c r="B241" s="165"/>
      <c r="C241" s="165"/>
      <c r="F241" s="186"/>
      <c r="G241" s="167"/>
      <c r="H241" s="167"/>
    </row>
    <row r="242" spans="2:8">
      <c r="B242" s="165"/>
      <c r="C242" s="165"/>
      <c r="F242" s="186"/>
      <c r="G242" s="167"/>
      <c r="H242" s="167"/>
    </row>
    <row r="243" spans="2:8">
      <c r="B243" s="165"/>
      <c r="C243" s="165"/>
      <c r="F243" s="186"/>
      <c r="G243" s="167"/>
      <c r="H243" s="167"/>
    </row>
    <row r="244" spans="2:8">
      <c r="B244" s="165"/>
      <c r="C244" s="165"/>
      <c r="F244" s="186"/>
      <c r="G244" s="167"/>
      <c r="H244" s="167"/>
    </row>
    <row r="245" spans="2:8">
      <c r="B245" s="165"/>
      <c r="C245" s="165"/>
      <c r="F245" s="186"/>
      <c r="G245" s="167"/>
      <c r="H245" s="167"/>
    </row>
    <row r="246" spans="2:8">
      <c r="B246" s="165"/>
      <c r="C246" s="165"/>
      <c r="F246" s="186"/>
      <c r="G246" s="167"/>
      <c r="H246" s="167"/>
    </row>
    <row r="247" spans="2:8">
      <c r="B247" s="165"/>
      <c r="C247" s="165"/>
      <c r="F247" s="186"/>
      <c r="G247" s="167"/>
      <c r="H247" s="167"/>
    </row>
    <row r="248" spans="2:8">
      <c r="B248" s="165"/>
      <c r="C248" s="165"/>
      <c r="F248" s="186"/>
      <c r="G248" s="167"/>
      <c r="H248" s="167"/>
    </row>
    <row r="249" spans="2:8">
      <c r="B249" s="165"/>
      <c r="C249" s="165"/>
      <c r="F249" s="186"/>
      <c r="G249" s="167"/>
      <c r="H249" s="167"/>
    </row>
    <row r="250" spans="2:8">
      <c r="B250" s="165"/>
      <c r="C250" s="165"/>
      <c r="F250" s="186"/>
      <c r="G250" s="167"/>
      <c r="H250" s="167"/>
    </row>
    <row r="251" spans="2:8">
      <c r="B251" s="165"/>
      <c r="C251" s="165"/>
      <c r="F251" s="186"/>
      <c r="G251" s="167"/>
      <c r="H251" s="167"/>
    </row>
    <row r="252" spans="2:8">
      <c r="B252" s="165"/>
      <c r="C252" s="165"/>
      <c r="F252" s="186"/>
      <c r="G252" s="167"/>
      <c r="H252" s="167"/>
    </row>
    <row r="253" spans="2:8">
      <c r="B253" s="165"/>
      <c r="C253" s="165"/>
      <c r="F253" s="186"/>
      <c r="G253" s="167"/>
      <c r="H253" s="167"/>
    </row>
    <row r="254" spans="2:8">
      <c r="B254" s="165"/>
      <c r="C254" s="165"/>
      <c r="F254" s="186"/>
      <c r="G254" s="167"/>
      <c r="H254" s="167"/>
    </row>
    <row r="255" spans="2:8">
      <c r="B255" s="165"/>
      <c r="C255" s="165"/>
      <c r="F255" s="186"/>
      <c r="G255" s="167"/>
      <c r="H255" s="167"/>
    </row>
    <row r="256" spans="2:8">
      <c r="B256" s="165"/>
      <c r="C256" s="165"/>
      <c r="F256" s="186"/>
      <c r="G256" s="167"/>
      <c r="H256" s="167"/>
    </row>
    <row r="257" spans="2:8">
      <c r="B257" s="165"/>
      <c r="C257" s="165"/>
      <c r="F257" s="186"/>
      <c r="G257" s="167"/>
      <c r="H257" s="167"/>
    </row>
    <row r="258" spans="2:8">
      <c r="B258" s="165"/>
      <c r="C258" s="165"/>
      <c r="F258" s="186"/>
      <c r="G258" s="167"/>
      <c r="H258" s="167"/>
    </row>
    <row r="259" spans="2:8">
      <c r="B259" s="165"/>
      <c r="C259" s="165"/>
      <c r="F259" s="186"/>
      <c r="G259" s="167"/>
      <c r="H259" s="167"/>
    </row>
    <row r="260" spans="2:8">
      <c r="B260" s="165"/>
      <c r="C260" s="165"/>
      <c r="F260" s="186"/>
      <c r="G260" s="167"/>
      <c r="H260" s="167"/>
    </row>
    <row r="261" spans="2:8">
      <c r="B261" s="165"/>
      <c r="C261" s="165"/>
      <c r="F261" s="186"/>
      <c r="G261" s="167"/>
      <c r="H261" s="167"/>
    </row>
    <row r="262" spans="2:8">
      <c r="B262" s="165"/>
      <c r="C262" s="165"/>
      <c r="F262" s="186"/>
      <c r="G262" s="167"/>
      <c r="H262" s="167"/>
    </row>
    <row r="263" spans="2:8">
      <c r="B263" s="165"/>
      <c r="C263" s="165"/>
      <c r="F263" s="186"/>
      <c r="G263" s="167"/>
      <c r="H263" s="167"/>
    </row>
    <row r="264" spans="2:8">
      <c r="B264" s="165"/>
      <c r="C264" s="165"/>
      <c r="F264" s="186"/>
      <c r="G264" s="167"/>
      <c r="H264" s="167"/>
    </row>
    <row r="265" spans="2:8">
      <c r="B265" s="165"/>
      <c r="C265" s="165"/>
      <c r="F265" s="186"/>
      <c r="G265" s="167"/>
      <c r="H265" s="167"/>
    </row>
    <row r="266" spans="2:8">
      <c r="B266" s="165"/>
      <c r="C266" s="165"/>
      <c r="F266" s="186"/>
      <c r="G266" s="167"/>
      <c r="H266" s="167"/>
    </row>
    <row r="267" spans="2:8">
      <c r="B267" s="165"/>
      <c r="C267" s="165"/>
      <c r="F267" s="186"/>
      <c r="G267" s="167"/>
      <c r="H267" s="167"/>
    </row>
    <row r="268" spans="2:8">
      <c r="B268" s="165"/>
      <c r="C268" s="165"/>
      <c r="F268" s="186"/>
      <c r="G268" s="167"/>
      <c r="H268" s="167"/>
    </row>
    <row r="269" spans="2:8">
      <c r="B269" s="165"/>
      <c r="C269" s="165"/>
      <c r="F269" s="186"/>
      <c r="G269" s="167"/>
      <c r="H269" s="167"/>
    </row>
    <row r="270" spans="2:8">
      <c r="B270" s="165"/>
      <c r="C270" s="165"/>
      <c r="F270" s="186"/>
      <c r="G270" s="167"/>
      <c r="H270" s="167"/>
    </row>
    <row r="271" spans="2:8">
      <c r="B271" s="165"/>
      <c r="C271" s="165"/>
      <c r="F271" s="186"/>
      <c r="G271" s="167"/>
      <c r="H271" s="167"/>
    </row>
    <row r="272" spans="2:8">
      <c r="B272" s="165"/>
      <c r="C272" s="165"/>
      <c r="F272" s="186"/>
      <c r="G272" s="167"/>
      <c r="H272" s="167"/>
    </row>
    <row r="273" spans="2:8">
      <c r="B273" s="165"/>
      <c r="C273" s="165"/>
      <c r="F273" s="186"/>
      <c r="G273" s="167"/>
      <c r="H273" s="167"/>
    </row>
    <row r="274" spans="2:8">
      <c r="B274" s="165"/>
      <c r="C274" s="165"/>
      <c r="F274" s="186"/>
      <c r="G274" s="167"/>
      <c r="H274" s="167"/>
    </row>
    <row r="275" spans="2:8">
      <c r="B275" s="165"/>
      <c r="C275" s="165"/>
      <c r="F275" s="186"/>
      <c r="G275" s="167"/>
      <c r="H275" s="167"/>
    </row>
    <row r="276" spans="2:8">
      <c r="B276" s="165"/>
      <c r="C276" s="165"/>
      <c r="F276" s="186"/>
      <c r="G276" s="167"/>
      <c r="H276" s="167"/>
    </row>
    <row r="277" spans="2:8">
      <c r="B277" s="165"/>
      <c r="C277" s="165"/>
      <c r="F277" s="186"/>
      <c r="G277" s="167"/>
      <c r="H277" s="167"/>
    </row>
    <row r="278" spans="2:8">
      <c r="B278" s="165"/>
      <c r="C278" s="165"/>
      <c r="F278" s="186"/>
      <c r="G278" s="167"/>
      <c r="H278" s="167"/>
    </row>
    <row r="279" spans="2:8">
      <c r="B279" s="165"/>
      <c r="C279" s="165"/>
      <c r="F279" s="186"/>
      <c r="G279" s="167"/>
      <c r="H279" s="167"/>
    </row>
    <row r="280" spans="2:8">
      <c r="B280" s="165"/>
      <c r="C280" s="165"/>
      <c r="F280" s="186"/>
      <c r="G280" s="167"/>
      <c r="H280" s="167"/>
    </row>
    <row r="281" spans="2:8">
      <c r="B281" s="165"/>
      <c r="C281" s="165"/>
      <c r="F281" s="186"/>
      <c r="G281" s="167"/>
      <c r="H281" s="167"/>
    </row>
    <row r="282" spans="2:8">
      <c r="B282" s="165"/>
      <c r="C282" s="165"/>
      <c r="F282" s="186"/>
      <c r="G282" s="167"/>
      <c r="H282" s="167"/>
    </row>
    <row r="283" spans="2:8">
      <c r="B283" s="165"/>
      <c r="C283" s="165"/>
      <c r="F283" s="186"/>
      <c r="G283" s="167"/>
      <c r="H283" s="167"/>
    </row>
    <row r="284" spans="2:8">
      <c r="B284" s="165"/>
      <c r="C284" s="165"/>
      <c r="F284" s="186"/>
      <c r="G284" s="167"/>
      <c r="H284" s="167"/>
    </row>
    <row r="285" spans="2:8">
      <c r="B285" s="165"/>
      <c r="C285" s="165"/>
      <c r="F285" s="186"/>
      <c r="G285" s="167"/>
      <c r="H285" s="167"/>
    </row>
    <row r="286" spans="2:8">
      <c r="B286" s="165"/>
      <c r="C286" s="165"/>
      <c r="F286" s="186"/>
      <c r="G286" s="167"/>
      <c r="H286" s="167"/>
    </row>
    <row r="287" spans="2:8">
      <c r="B287" s="165"/>
      <c r="C287" s="165"/>
      <c r="F287" s="186"/>
      <c r="G287" s="167"/>
      <c r="H287" s="167"/>
    </row>
    <row r="288" spans="2:8">
      <c r="B288" s="165"/>
      <c r="C288" s="165"/>
      <c r="F288" s="186"/>
      <c r="G288" s="167"/>
      <c r="H288" s="167"/>
    </row>
    <row r="289" spans="2:8">
      <c r="B289" s="165"/>
      <c r="C289" s="165"/>
      <c r="F289" s="186"/>
      <c r="G289" s="167"/>
      <c r="H289" s="167"/>
    </row>
    <row r="290" spans="2:8">
      <c r="B290" s="165"/>
      <c r="C290" s="165"/>
      <c r="F290" s="186"/>
      <c r="G290" s="167"/>
      <c r="H290" s="167"/>
    </row>
    <row r="291" spans="2:8">
      <c r="B291" s="165"/>
      <c r="C291" s="165"/>
      <c r="F291" s="186"/>
      <c r="G291" s="167"/>
      <c r="H291" s="167"/>
    </row>
    <row r="292" spans="2:8">
      <c r="B292" s="165"/>
      <c r="C292" s="165"/>
      <c r="F292" s="186"/>
      <c r="G292" s="167"/>
      <c r="H292" s="167"/>
    </row>
    <row r="293" spans="2:8">
      <c r="B293" s="165"/>
      <c r="C293" s="165"/>
      <c r="F293" s="186"/>
      <c r="G293" s="167"/>
      <c r="H293" s="167"/>
    </row>
    <row r="294" spans="2:8">
      <c r="B294" s="165"/>
      <c r="C294" s="165"/>
      <c r="F294" s="186"/>
      <c r="G294" s="167"/>
      <c r="H294" s="167"/>
    </row>
    <row r="295" spans="2:8">
      <c r="B295" s="165"/>
      <c r="C295" s="165"/>
      <c r="F295" s="186"/>
      <c r="G295" s="167"/>
      <c r="H295" s="167"/>
    </row>
    <row r="296" spans="2:8">
      <c r="B296" s="165"/>
      <c r="C296" s="165"/>
      <c r="F296" s="186"/>
      <c r="G296" s="167"/>
      <c r="H296" s="167"/>
    </row>
    <row r="297" spans="2:8">
      <c r="B297" s="165"/>
      <c r="C297" s="165"/>
      <c r="F297" s="186"/>
      <c r="G297" s="167"/>
      <c r="H297" s="167"/>
    </row>
    <row r="298" spans="2:8">
      <c r="B298" s="165"/>
      <c r="C298" s="165"/>
      <c r="F298" s="186"/>
      <c r="G298" s="167"/>
      <c r="H298" s="167"/>
    </row>
    <row r="299" spans="2:8">
      <c r="B299" s="165"/>
      <c r="C299" s="165"/>
      <c r="F299" s="186"/>
      <c r="G299" s="167"/>
      <c r="H299" s="167"/>
    </row>
    <row r="300" spans="2:8">
      <c r="B300" s="165"/>
      <c r="C300" s="165"/>
      <c r="F300" s="186"/>
      <c r="G300" s="167"/>
      <c r="H300" s="167"/>
    </row>
    <row r="301" spans="2:8">
      <c r="B301" s="165"/>
      <c r="C301" s="165"/>
      <c r="F301" s="186"/>
      <c r="G301" s="167"/>
      <c r="H301" s="167"/>
    </row>
    <row r="302" spans="2:8">
      <c r="B302" s="165"/>
      <c r="C302" s="165"/>
      <c r="F302" s="186"/>
      <c r="G302" s="167"/>
      <c r="H302" s="167"/>
    </row>
    <row r="303" spans="2:8">
      <c r="B303" s="165"/>
      <c r="C303" s="165"/>
      <c r="F303" s="186"/>
      <c r="G303" s="167"/>
      <c r="H303" s="167"/>
    </row>
    <row r="304" spans="2:8">
      <c r="B304" s="165"/>
      <c r="C304" s="165"/>
      <c r="F304" s="186"/>
      <c r="G304" s="167"/>
      <c r="H304" s="167"/>
    </row>
    <row r="305" spans="2:8">
      <c r="B305" s="165"/>
      <c r="C305" s="165"/>
      <c r="F305" s="186"/>
      <c r="G305" s="167"/>
      <c r="H305" s="167"/>
    </row>
    <row r="306" spans="2:8">
      <c r="B306" s="165"/>
      <c r="C306" s="165"/>
      <c r="F306" s="186"/>
      <c r="G306" s="167"/>
      <c r="H306" s="167"/>
    </row>
    <row r="307" spans="2:8">
      <c r="B307" s="165"/>
      <c r="C307" s="165"/>
      <c r="F307" s="186"/>
      <c r="G307" s="167"/>
      <c r="H307" s="167"/>
    </row>
    <row r="308" spans="2:8">
      <c r="B308" s="165"/>
      <c r="C308" s="165"/>
      <c r="F308" s="186"/>
      <c r="G308" s="167"/>
      <c r="H308" s="167"/>
    </row>
    <row r="309" spans="2:8">
      <c r="B309" s="165"/>
      <c r="C309" s="165"/>
      <c r="F309" s="186"/>
      <c r="G309" s="167"/>
      <c r="H309" s="167"/>
    </row>
    <row r="310" spans="2:8">
      <c r="B310" s="165"/>
      <c r="C310" s="165"/>
      <c r="F310" s="186"/>
      <c r="G310" s="167"/>
      <c r="H310" s="167"/>
    </row>
    <row r="311" spans="2:8">
      <c r="B311" s="165"/>
      <c r="C311" s="165"/>
      <c r="F311" s="186"/>
      <c r="G311" s="167"/>
      <c r="H311" s="167"/>
    </row>
    <row r="312" spans="2:8">
      <c r="B312" s="165"/>
      <c r="C312" s="165"/>
      <c r="F312" s="186"/>
      <c r="G312" s="167"/>
      <c r="H312" s="167"/>
    </row>
    <row r="313" spans="2:8">
      <c r="B313" s="165"/>
      <c r="C313" s="165"/>
      <c r="F313" s="186"/>
      <c r="G313" s="167"/>
      <c r="H313" s="167"/>
    </row>
    <row r="314" spans="2:8">
      <c r="B314" s="165"/>
      <c r="C314" s="165"/>
      <c r="F314" s="186"/>
      <c r="G314" s="167"/>
      <c r="H314" s="167"/>
    </row>
    <row r="315" spans="2:8">
      <c r="B315" s="165"/>
      <c r="C315" s="165"/>
      <c r="F315" s="186"/>
      <c r="G315" s="167"/>
      <c r="H315" s="167"/>
    </row>
    <row r="316" spans="2:8">
      <c r="B316" s="165"/>
      <c r="C316" s="165"/>
      <c r="F316" s="186"/>
      <c r="G316" s="167"/>
      <c r="H316" s="167"/>
    </row>
    <row r="317" spans="2:8">
      <c r="B317" s="165"/>
      <c r="C317" s="165"/>
      <c r="F317" s="186"/>
      <c r="G317" s="167"/>
      <c r="H317" s="167"/>
    </row>
    <row r="318" spans="2:8">
      <c r="B318" s="165"/>
      <c r="C318" s="165"/>
      <c r="F318" s="186"/>
      <c r="G318" s="167"/>
      <c r="H318" s="167"/>
    </row>
    <row r="319" spans="2:8">
      <c r="B319" s="165"/>
      <c r="C319" s="165"/>
      <c r="F319" s="186"/>
      <c r="G319" s="167"/>
      <c r="H319" s="167"/>
    </row>
    <row r="320" spans="2:8">
      <c r="B320" s="165"/>
      <c r="C320" s="165"/>
      <c r="F320" s="186"/>
      <c r="G320" s="167"/>
      <c r="H320" s="167"/>
    </row>
    <row r="321" spans="2:8">
      <c r="B321" s="165"/>
      <c r="C321" s="165"/>
      <c r="F321" s="186"/>
      <c r="G321" s="167"/>
      <c r="H321" s="167"/>
    </row>
    <row r="322" spans="2:8">
      <c r="B322" s="165"/>
      <c r="C322" s="165"/>
      <c r="F322" s="186"/>
      <c r="G322" s="167"/>
      <c r="H322" s="167"/>
    </row>
    <row r="323" spans="2:8">
      <c r="B323" s="165"/>
      <c r="C323" s="165"/>
      <c r="F323" s="186"/>
      <c r="G323" s="167"/>
      <c r="H323" s="167"/>
    </row>
    <row r="324" spans="2:8">
      <c r="B324" s="165"/>
      <c r="C324" s="165"/>
      <c r="F324" s="186"/>
      <c r="G324" s="167"/>
      <c r="H324" s="167"/>
    </row>
    <row r="325" spans="2:8">
      <c r="B325" s="165"/>
      <c r="C325" s="165"/>
      <c r="F325" s="186"/>
      <c r="G325" s="167"/>
      <c r="H325" s="167"/>
    </row>
    <row r="326" spans="2:8">
      <c r="B326" s="165"/>
      <c r="C326" s="165"/>
      <c r="F326" s="186"/>
      <c r="G326" s="167"/>
      <c r="H326" s="167"/>
    </row>
    <row r="327" spans="2:8">
      <c r="B327" s="165"/>
      <c r="C327" s="165"/>
      <c r="F327" s="186"/>
      <c r="G327" s="167"/>
      <c r="H327" s="167"/>
    </row>
    <row r="328" spans="2:8">
      <c r="B328" s="165"/>
      <c r="C328" s="165"/>
      <c r="F328" s="186"/>
      <c r="G328" s="167"/>
      <c r="H328" s="167"/>
    </row>
    <row r="329" spans="2:8">
      <c r="B329" s="165"/>
      <c r="C329" s="165"/>
      <c r="F329" s="186"/>
      <c r="G329" s="167"/>
      <c r="H329" s="167"/>
    </row>
    <row r="330" spans="2:8">
      <c r="B330" s="165"/>
      <c r="C330" s="165"/>
      <c r="F330" s="186"/>
      <c r="G330" s="167"/>
      <c r="H330" s="167"/>
    </row>
    <row r="331" spans="2:8">
      <c r="B331" s="165"/>
      <c r="C331" s="165"/>
      <c r="F331" s="186"/>
      <c r="G331" s="167"/>
      <c r="H331" s="167"/>
    </row>
    <row r="332" spans="2:8">
      <c r="B332" s="165"/>
      <c r="C332" s="165"/>
      <c r="F332" s="186"/>
      <c r="G332" s="167"/>
      <c r="H332" s="167"/>
    </row>
    <row r="333" spans="2:8">
      <c r="B333" s="165"/>
      <c r="C333" s="165"/>
      <c r="F333" s="186"/>
      <c r="G333" s="167"/>
      <c r="H333" s="167"/>
    </row>
    <row r="334" spans="2:8">
      <c r="B334" s="165"/>
      <c r="C334" s="165"/>
      <c r="F334" s="186"/>
      <c r="G334" s="167"/>
      <c r="H334" s="167"/>
    </row>
    <row r="335" spans="2:8">
      <c r="B335" s="165"/>
      <c r="C335" s="165"/>
      <c r="F335" s="186"/>
      <c r="G335" s="167"/>
      <c r="H335" s="167"/>
    </row>
    <row r="336" spans="2:8">
      <c r="B336" s="165"/>
      <c r="C336" s="165"/>
      <c r="F336" s="186"/>
      <c r="G336" s="167"/>
      <c r="H336" s="167"/>
    </row>
    <row r="337" spans="2:8">
      <c r="B337" s="165"/>
      <c r="C337" s="165"/>
      <c r="F337" s="186"/>
      <c r="G337" s="167"/>
      <c r="H337" s="167"/>
    </row>
    <row r="338" spans="2:8">
      <c r="B338" s="165"/>
      <c r="C338" s="165"/>
      <c r="F338" s="186"/>
      <c r="G338" s="167"/>
      <c r="H338" s="167"/>
    </row>
    <row r="339" spans="2:8">
      <c r="B339" s="165"/>
      <c r="C339" s="165"/>
      <c r="F339" s="186"/>
      <c r="G339" s="167"/>
      <c r="H339" s="167"/>
    </row>
    <row r="340" spans="2:8">
      <c r="B340" s="165"/>
      <c r="C340" s="165"/>
      <c r="F340" s="186"/>
      <c r="G340" s="167"/>
      <c r="H340" s="167"/>
    </row>
    <row r="341" spans="2:8">
      <c r="B341" s="165"/>
      <c r="C341" s="165"/>
      <c r="F341" s="186"/>
      <c r="G341" s="167"/>
      <c r="H341" s="167"/>
    </row>
    <row r="342" spans="2:8">
      <c r="B342" s="165"/>
      <c r="C342" s="165"/>
      <c r="F342" s="186"/>
      <c r="G342" s="167"/>
      <c r="H342" s="167"/>
    </row>
    <row r="343" spans="2:8">
      <c r="B343" s="165"/>
      <c r="C343" s="165"/>
      <c r="F343" s="186"/>
      <c r="G343" s="167"/>
      <c r="H343" s="167"/>
    </row>
    <row r="344" spans="2:8">
      <c r="B344" s="165"/>
      <c r="C344" s="165"/>
      <c r="F344" s="186"/>
      <c r="G344" s="167"/>
      <c r="H344" s="167"/>
    </row>
    <row r="345" spans="2:8">
      <c r="B345" s="165"/>
      <c r="C345" s="165"/>
      <c r="F345" s="186"/>
      <c r="G345" s="167"/>
      <c r="H345" s="167"/>
    </row>
    <row r="346" spans="2:8">
      <c r="B346" s="165"/>
      <c r="C346" s="165"/>
      <c r="F346" s="186"/>
      <c r="G346" s="167"/>
      <c r="H346" s="167"/>
    </row>
    <row r="347" spans="2:8">
      <c r="B347" s="165"/>
      <c r="C347" s="165"/>
      <c r="F347" s="186"/>
      <c r="G347" s="167"/>
      <c r="H347" s="167"/>
    </row>
    <row r="348" spans="2:8">
      <c r="B348" s="165"/>
      <c r="C348" s="165"/>
      <c r="F348" s="186"/>
      <c r="G348" s="167"/>
      <c r="H348" s="167"/>
    </row>
    <row r="349" spans="2:8">
      <c r="B349" s="165"/>
      <c r="C349" s="165"/>
      <c r="F349" s="186"/>
      <c r="G349" s="167"/>
      <c r="H349" s="167"/>
    </row>
    <row r="350" spans="2:8">
      <c r="B350" s="165"/>
      <c r="C350" s="165"/>
      <c r="F350" s="186"/>
      <c r="G350" s="167"/>
      <c r="H350" s="167"/>
    </row>
    <row r="351" spans="2:8">
      <c r="B351" s="165"/>
      <c r="C351" s="165"/>
      <c r="F351" s="186"/>
      <c r="G351" s="167"/>
      <c r="H351" s="167"/>
    </row>
    <row r="352" spans="2:8">
      <c r="B352" s="165"/>
      <c r="C352" s="165"/>
      <c r="F352" s="186"/>
      <c r="G352" s="167"/>
      <c r="H352" s="167"/>
    </row>
    <row r="353" spans="2:8">
      <c r="B353" s="165"/>
      <c r="C353" s="165"/>
      <c r="F353" s="186"/>
      <c r="G353" s="167"/>
      <c r="H353" s="167"/>
    </row>
    <row r="354" spans="2:8">
      <c r="B354" s="165"/>
      <c r="C354" s="165"/>
      <c r="F354" s="186"/>
      <c r="G354" s="167"/>
      <c r="H354" s="167"/>
    </row>
    <row r="355" spans="2:8">
      <c r="B355" s="165"/>
      <c r="C355" s="165"/>
      <c r="F355" s="186"/>
      <c r="G355" s="167"/>
      <c r="H355" s="167"/>
    </row>
    <row r="356" spans="2:8">
      <c r="B356" s="165"/>
      <c r="C356" s="165"/>
      <c r="F356" s="186"/>
      <c r="G356" s="167"/>
      <c r="H356" s="167"/>
    </row>
    <row r="357" spans="2:8">
      <c r="B357" s="165"/>
      <c r="C357" s="165"/>
      <c r="F357" s="186"/>
      <c r="G357" s="167"/>
      <c r="H357" s="167"/>
    </row>
    <row r="358" spans="2:8">
      <c r="B358" s="165"/>
      <c r="C358" s="165"/>
      <c r="F358" s="186"/>
      <c r="G358" s="167"/>
      <c r="H358" s="167"/>
    </row>
    <row r="359" spans="2:8">
      <c r="B359" s="165"/>
      <c r="C359" s="165"/>
      <c r="F359" s="186"/>
      <c r="G359" s="167"/>
      <c r="H359" s="167"/>
    </row>
    <row r="360" spans="2:8">
      <c r="B360" s="165"/>
      <c r="C360" s="165"/>
      <c r="F360" s="186"/>
      <c r="G360" s="167"/>
      <c r="H360" s="167"/>
    </row>
    <row r="361" spans="2:8">
      <c r="B361" s="165"/>
      <c r="C361" s="165"/>
      <c r="F361" s="186"/>
      <c r="G361" s="167"/>
      <c r="H361" s="167"/>
    </row>
    <row r="362" spans="2:8">
      <c r="B362" s="165"/>
      <c r="C362" s="165"/>
      <c r="F362" s="186"/>
      <c r="G362" s="167"/>
      <c r="H362" s="167"/>
    </row>
    <row r="363" spans="2:8">
      <c r="B363" s="165"/>
      <c r="C363" s="165"/>
      <c r="F363" s="186"/>
      <c r="G363" s="167"/>
      <c r="H363" s="167"/>
    </row>
    <row r="364" spans="2:8">
      <c r="B364" s="165"/>
      <c r="C364" s="165"/>
      <c r="F364" s="186"/>
      <c r="G364" s="167"/>
      <c r="H364" s="167"/>
    </row>
    <row r="365" spans="2:8">
      <c r="B365" s="165"/>
      <c r="C365" s="165"/>
      <c r="F365" s="186"/>
      <c r="G365" s="167"/>
      <c r="H365" s="167"/>
    </row>
    <row r="366" spans="2:8">
      <c r="B366" s="165"/>
      <c r="C366" s="165"/>
      <c r="F366" s="186"/>
      <c r="G366" s="167"/>
      <c r="H366" s="167"/>
    </row>
    <row r="367" spans="2:8">
      <c r="B367" s="165"/>
      <c r="C367" s="165"/>
      <c r="F367" s="186"/>
      <c r="G367" s="167"/>
      <c r="H367" s="167"/>
    </row>
    <row r="368" spans="2:8">
      <c r="B368" s="165"/>
      <c r="C368" s="165"/>
      <c r="F368" s="186"/>
      <c r="G368" s="167"/>
      <c r="H368" s="167"/>
    </row>
    <row r="369" spans="2:8">
      <c r="B369" s="165"/>
      <c r="C369" s="165"/>
      <c r="F369" s="186"/>
      <c r="G369" s="167"/>
      <c r="H369" s="167"/>
    </row>
    <row r="370" spans="2:8">
      <c r="B370" s="165"/>
      <c r="C370" s="165"/>
      <c r="F370" s="186"/>
      <c r="G370" s="167"/>
      <c r="H370" s="167"/>
    </row>
    <row r="371" spans="2:8">
      <c r="B371" s="165"/>
      <c r="C371" s="165"/>
      <c r="F371" s="186"/>
      <c r="G371" s="167"/>
      <c r="H371" s="167"/>
    </row>
    <row r="372" spans="2:8">
      <c r="B372" s="165"/>
      <c r="C372" s="165"/>
      <c r="F372" s="186"/>
      <c r="G372" s="167"/>
      <c r="H372" s="167"/>
    </row>
    <row r="373" spans="2:8">
      <c r="B373" s="165"/>
      <c r="C373" s="165"/>
      <c r="F373" s="186"/>
      <c r="G373" s="167"/>
      <c r="H373" s="167"/>
    </row>
    <row r="374" spans="2:8">
      <c r="B374" s="165"/>
      <c r="C374" s="165"/>
      <c r="F374" s="186"/>
      <c r="G374" s="167"/>
      <c r="H374" s="167"/>
    </row>
    <row r="375" spans="2:8">
      <c r="B375" s="165"/>
      <c r="C375" s="165"/>
      <c r="F375" s="186"/>
      <c r="G375" s="167"/>
      <c r="H375" s="167"/>
    </row>
    <row r="376" spans="2:8">
      <c r="B376" s="165"/>
      <c r="C376" s="165"/>
      <c r="F376" s="186"/>
      <c r="G376" s="167"/>
      <c r="H376" s="167"/>
    </row>
    <row r="377" spans="2:8">
      <c r="B377" s="165"/>
      <c r="C377" s="165"/>
      <c r="F377" s="186"/>
      <c r="G377" s="167"/>
      <c r="H377" s="167"/>
    </row>
    <row r="378" spans="2:8">
      <c r="B378" s="165"/>
      <c r="C378" s="165"/>
      <c r="F378" s="186"/>
      <c r="G378" s="167"/>
      <c r="H378" s="167"/>
    </row>
    <row r="379" spans="2:8">
      <c r="B379" s="165"/>
      <c r="C379" s="165"/>
      <c r="F379" s="186"/>
      <c r="G379" s="167"/>
      <c r="H379" s="167"/>
    </row>
    <row r="380" spans="2:8">
      <c r="B380" s="165"/>
      <c r="C380" s="165"/>
      <c r="F380" s="186"/>
      <c r="G380" s="167"/>
      <c r="H380" s="167"/>
    </row>
    <row r="381" spans="2:8">
      <c r="B381" s="165"/>
      <c r="C381" s="165"/>
      <c r="F381" s="186"/>
      <c r="G381" s="167"/>
      <c r="H381" s="167"/>
    </row>
    <row r="382" spans="2:8">
      <c r="B382" s="165"/>
      <c r="C382" s="165"/>
      <c r="F382" s="186"/>
      <c r="G382" s="167"/>
      <c r="H382" s="167"/>
    </row>
    <row r="383" spans="2:8">
      <c r="B383" s="165"/>
      <c r="C383" s="165"/>
      <c r="F383" s="186"/>
      <c r="G383" s="167"/>
      <c r="H383" s="167"/>
    </row>
    <row r="384" spans="2:8">
      <c r="B384" s="165"/>
      <c r="C384" s="165"/>
      <c r="F384" s="186"/>
      <c r="G384" s="167"/>
      <c r="H384" s="167"/>
    </row>
    <row r="385" spans="2:8">
      <c r="B385" s="165"/>
      <c r="C385" s="165"/>
      <c r="F385" s="186"/>
      <c r="G385" s="167"/>
      <c r="H385" s="167"/>
    </row>
    <row r="386" spans="2:8">
      <c r="B386" s="165"/>
      <c r="C386" s="165"/>
      <c r="F386" s="186"/>
      <c r="G386" s="167"/>
      <c r="H386" s="167"/>
    </row>
    <row r="387" spans="2:8">
      <c r="B387" s="165"/>
      <c r="C387" s="165"/>
      <c r="F387" s="186"/>
      <c r="G387" s="167"/>
      <c r="H387" s="167"/>
    </row>
    <row r="388" spans="2:8">
      <c r="B388" s="165"/>
      <c r="C388" s="165"/>
      <c r="F388" s="186"/>
      <c r="G388" s="167"/>
      <c r="H388" s="167"/>
    </row>
    <row r="389" spans="2:8">
      <c r="B389" s="165"/>
      <c r="C389" s="165"/>
      <c r="F389" s="186"/>
      <c r="G389" s="167"/>
      <c r="H389" s="167"/>
    </row>
    <row r="390" spans="2:8">
      <c r="B390" s="165"/>
      <c r="C390" s="165"/>
      <c r="F390" s="186"/>
      <c r="G390" s="167"/>
      <c r="H390" s="167"/>
    </row>
    <row r="391" spans="2:8">
      <c r="B391" s="165"/>
      <c r="C391" s="165"/>
      <c r="F391" s="186"/>
      <c r="G391" s="167"/>
      <c r="H391" s="167"/>
    </row>
    <row r="392" spans="2:8">
      <c r="B392" s="165"/>
      <c r="C392" s="165"/>
      <c r="F392" s="186"/>
      <c r="G392" s="167"/>
      <c r="H392" s="167"/>
    </row>
    <row r="393" spans="2:8">
      <c r="B393" s="165"/>
      <c r="C393" s="165"/>
      <c r="F393" s="186"/>
      <c r="G393" s="167"/>
      <c r="H393" s="167"/>
    </row>
    <row r="394" spans="2:8">
      <c r="B394" s="165"/>
      <c r="C394" s="165"/>
      <c r="F394" s="186"/>
      <c r="G394" s="167"/>
      <c r="H394" s="167"/>
    </row>
    <row r="395" spans="2:8">
      <c r="B395" s="165"/>
      <c r="C395" s="165"/>
      <c r="F395" s="186"/>
      <c r="G395" s="167"/>
      <c r="H395" s="167"/>
    </row>
    <row r="396" spans="2:8">
      <c r="B396" s="165"/>
      <c r="C396" s="165"/>
      <c r="F396" s="186"/>
      <c r="G396" s="167"/>
      <c r="H396" s="167"/>
    </row>
    <row r="397" spans="2:8">
      <c r="B397" s="165"/>
      <c r="C397" s="165"/>
      <c r="F397" s="186"/>
      <c r="G397" s="167"/>
      <c r="H397" s="167"/>
    </row>
    <row r="398" spans="2:8">
      <c r="B398" s="165"/>
      <c r="C398" s="165"/>
      <c r="F398" s="186"/>
      <c r="G398" s="167"/>
      <c r="H398" s="167"/>
    </row>
    <row r="399" spans="2:8">
      <c r="B399" s="165"/>
      <c r="C399" s="165"/>
      <c r="F399" s="186"/>
      <c r="G399" s="167"/>
      <c r="H399" s="167"/>
    </row>
    <row r="400" spans="2:8">
      <c r="B400" s="165"/>
      <c r="C400" s="165"/>
      <c r="F400" s="186"/>
      <c r="G400" s="167"/>
      <c r="H400" s="167"/>
    </row>
    <row r="401" spans="2:8">
      <c r="B401" s="165"/>
      <c r="C401" s="165"/>
      <c r="F401" s="186"/>
      <c r="G401" s="167"/>
      <c r="H401" s="167"/>
    </row>
    <row r="402" spans="2:8">
      <c r="B402" s="165"/>
      <c r="C402" s="165"/>
      <c r="F402" s="186"/>
      <c r="G402" s="167"/>
      <c r="H402" s="167"/>
    </row>
    <row r="403" spans="2:8">
      <c r="B403" s="165"/>
      <c r="C403" s="165"/>
      <c r="F403" s="186"/>
      <c r="G403" s="167"/>
      <c r="H403" s="167"/>
    </row>
    <row r="404" spans="2:8">
      <c r="B404" s="165"/>
      <c r="C404" s="165"/>
      <c r="F404" s="186"/>
      <c r="G404" s="167"/>
      <c r="H404" s="167"/>
    </row>
    <row r="405" spans="2:8">
      <c r="B405" s="165"/>
      <c r="C405" s="165"/>
      <c r="F405" s="186"/>
      <c r="G405" s="167"/>
      <c r="H405" s="167"/>
    </row>
    <row r="406" spans="2:8">
      <c r="B406" s="165"/>
      <c r="C406" s="165"/>
      <c r="F406" s="186"/>
      <c r="G406" s="167"/>
      <c r="H406" s="167"/>
    </row>
    <row r="407" spans="2:8">
      <c r="B407" s="165"/>
      <c r="C407" s="165"/>
      <c r="F407" s="186"/>
      <c r="G407" s="167"/>
      <c r="H407" s="167"/>
    </row>
    <row r="408" spans="2:8">
      <c r="B408" s="165"/>
      <c r="C408" s="165"/>
      <c r="F408" s="186"/>
      <c r="G408" s="167"/>
      <c r="H408" s="167"/>
    </row>
    <row r="409" spans="2:8">
      <c r="B409" s="165"/>
      <c r="C409" s="165"/>
      <c r="F409" s="186"/>
      <c r="G409" s="167"/>
      <c r="H409" s="167"/>
    </row>
    <row r="410" spans="2:8">
      <c r="B410" s="165"/>
      <c r="C410" s="165"/>
      <c r="F410" s="186"/>
      <c r="G410" s="167"/>
      <c r="H410" s="167"/>
    </row>
    <row r="411" spans="2:8">
      <c r="B411" s="165"/>
      <c r="C411" s="165"/>
      <c r="F411" s="186"/>
      <c r="G411" s="167"/>
      <c r="H411" s="167"/>
    </row>
    <row r="412" spans="2:8">
      <c r="B412" s="165"/>
      <c r="C412" s="165"/>
      <c r="F412" s="186"/>
      <c r="G412" s="167"/>
      <c r="H412" s="167"/>
    </row>
    <row r="413" spans="2:8">
      <c r="B413" s="165"/>
      <c r="C413" s="165"/>
      <c r="F413" s="186"/>
      <c r="G413" s="167"/>
      <c r="H413" s="167"/>
    </row>
    <row r="414" spans="2:8">
      <c r="B414" s="165"/>
      <c r="C414" s="165"/>
      <c r="F414" s="186"/>
      <c r="G414" s="167"/>
      <c r="H414" s="167"/>
    </row>
    <row r="415" spans="2:8">
      <c r="B415" s="165"/>
      <c r="C415" s="165"/>
      <c r="F415" s="186"/>
      <c r="G415" s="167"/>
      <c r="H415" s="167"/>
    </row>
    <row r="416" spans="2:8">
      <c r="B416" s="165"/>
      <c r="C416" s="165"/>
      <c r="F416" s="186"/>
      <c r="G416" s="167"/>
      <c r="H416" s="167"/>
    </row>
    <row r="417" spans="2:8">
      <c r="B417" s="165"/>
      <c r="C417" s="165"/>
      <c r="F417" s="186"/>
      <c r="G417" s="167"/>
      <c r="H417" s="167"/>
    </row>
    <row r="418" spans="2:8">
      <c r="B418" s="165"/>
      <c r="C418" s="165"/>
      <c r="F418" s="186"/>
      <c r="G418" s="167"/>
      <c r="H418" s="167"/>
    </row>
    <row r="419" spans="2:8">
      <c r="B419" s="165"/>
      <c r="C419" s="165"/>
      <c r="F419" s="186"/>
      <c r="G419" s="167"/>
      <c r="H419" s="167"/>
    </row>
    <row r="420" spans="2:8">
      <c r="B420" s="165"/>
      <c r="C420" s="165"/>
      <c r="F420" s="186"/>
      <c r="G420" s="167"/>
      <c r="H420" s="167"/>
    </row>
    <row r="421" spans="2:8">
      <c r="B421" s="165"/>
      <c r="C421" s="165"/>
      <c r="F421" s="186"/>
      <c r="G421" s="167"/>
      <c r="H421" s="167"/>
    </row>
    <row r="422" spans="2:8">
      <c r="B422" s="165"/>
      <c r="C422" s="165"/>
      <c r="F422" s="186"/>
      <c r="G422" s="167"/>
      <c r="H422" s="167"/>
    </row>
    <row r="423" spans="2:8">
      <c r="B423" s="165"/>
      <c r="C423" s="165"/>
      <c r="F423" s="186"/>
      <c r="G423" s="167"/>
      <c r="H423" s="167"/>
    </row>
    <row r="424" spans="2:8">
      <c r="B424" s="165"/>
      <c r="C424" s="165"/>
      <c r="F424" s="186"/>
      <c r="G424" s="167"/>
      <c r="H424" s="167"/>
    </row>
    <row r="425" spans="2:8">
      <c r="B425" s="165"/>
      <c r="C425" s="165"/>
      <c r="F425" s="186"/>
      <c r="G425" s="167"/>
      <c r="H425" s="167"/>
    </row>
    <row r="426" spans="2:8">
      <c r="B426" s="165"/>
      <c r="C426" s="165"/>
      <c r="F426" s="186"/>
      <c r="G426" s="167"/>
      <c r="H426" s="167"/>
    </row>
    <row r="427" spans="2:8">
      <c r="B427" s="165"/>
      <c r="C427" s="165"/>
      <c r="F427" s="186"/>
      <c r="G427" s="167"/>
      <c r="H427" s="167"/>
    </row>
    <row r="428" spans="2:8">
      <c r="B428" s="165"/>
      <c r="C428" s="165"/>
      <c r="F428" s="186"/>
      <c r="G428" s="167"/>
      <c r="H428" s="167"/>
    </row>
    <row r="429" spans="2:8">
      <c r="B429" s="165"/>
      <c r="C429" s="165"/>
      <c r="F429" s="186"/>
      <c r="G429" s="167"/>
      <c r="H429" s="167"/>
    </row>
    <row r="430" spans="2:8">
      <c r="B430" s="165"/>
      <c r="C430" s="165"/>
      <c r="F430" s="186"/>
      <c r="G430" s="167"/>
      <c r="H430" s="167"/>
    </row>
    <row r="431" spans="2:8">
      <c r="B431" s="165"/>
      <c r="C431" s="165"/>
      <c r="F431" s="186"/>
      <c r="G431" s="167"/>
      <c r="H431" s="167"/>
    </row>
    <row r="432" spans="2:8">
      <c r="B432" s="165"/>
      <c r="C432" s="165"/>
      <c r="F432" s="186"/>
      <c r="G432" s="167"/>
      <c r="H432" s="167"/>
    </row>
    <row r="433" spans="2:8">
      <c r="B433" s="165"/>
      <c r="C433" s="165"/>
      <c r="F433" s="186"/>
      <c r="G433" s="167"/>
      <c r="H433" s="167"/>
    </row>
    <row r="434" spans="2:8">
      <c r="B434" s="165"/>
      <c r="C434" s="165"/>
      <c r="F434" s="186"/>
      <c r="G434" s="167"/>
      <c r="H434" s="167"/>
    </row>
    <row r="435" spans="2:8">
      <c r="B435" s="165"/>
      <c r="C435" s="165"/>
      <c r="F435" s="186"/>
      <c r="G435" s="167"/>
      <c r="H435" s="167"/>
    </row>
    <row r="436" spans="2:8">
      <c r="B436" s="165"/>
      <c r="C436" s="165"/>
      <c r="F436" s="186"/>
      <c r="G436" s="167"/>
      <c r="H436" s="167"/>
    </row>
    <row r="437" spans="2:8">
      <c r="B437" s="165"/>
      <c r="C437" s="165"/>
      <c r="F437" s="186"/>
      <c r="G437" s="167"/>
      <c r="H437" s="167"/>
    </row>
    <row r="438" spans="2:8">
      <c r="B438" s="165"/>
      <c r="C438" s="165"/>
      <c r="F438" s="186"/>
      <c r="G438" s="167"/>
      <c r="H438" s="167"/>
    </row>
    <row r="439" spans="2:8">
      <c r="B439" s="165"/>
      <c r="C439" s="165"/>
      <c r="F439" s="186"/>
      <c r="G439" s="167"/>
      <c r="H439" s="167"/>
    </row>
    <row r="440" spans="2:8">
      <c r="B440" s="165"/>
      <c r="C440" s="165"/>
      <c r="F440" s="186"/>
      <c r="G440" s="167"/>
      <c r="H440" s="167"/>
    </row>
    <row r="441" spans="2:8">
      <c r="B441" s="165"/>
      <c r="C441" s="165"/>
      <c r="F441" s="186"/>
      <c r="G441" s="167"/>
      <c r="H441" s="167"/>
    </row>
    <row r="442" spans="2:8">
      <c r="B442" s="165"/>
      <c r="C442" s="165"/>
      <c r="F442" s="186"/>
      <c r="G442" s="167"/>
      <c r="H442" s="167"/>
    </row>
    <row r="443" spans="2:8">
      <c r="B443" s="165"/>
      <c r="C443" s="165"/>
      <c r="F443" s="186"/>
      <c r="G443" s="167"/>
      <c r="H443" s="167"/>
    </row>
    <row r="444" spans="2:8">
      <c r="B444" s="165"/>
      <c r="C444" s="165"/>
      <c r="F444" s="186"/>
      <c r="G444" s="167"/>
      <c r="H444" s="167"/>
    </row>
    <row r="445" spans="2:8">
      <c r="B445" s="165"/>
      <c r="C445" s="165"/>
      <c r="F445" s="186"/>
      <c r="G445" s="167"/>
      <c r="H445" s="167"/>
    </row>
    <row r="446" spans="2:8">
      <c r="B446" s="165"/>
      <c r="C446" s="165"/>
      <c r="F446" s="186"/>
      <c r="G446" s="167"/>
      <c r="H446" s="167"/>
    </row>
    <row r="447" spans="2:8">
      <c r="B447" s="165"/>
      <c r="C447" s="165"/>
      <c r="F447" s="186"/>
      <c r="G447" s="167"/>
      <c r="H447" s="167"/>
    </row>
    <row r="448" spans="2:8">
      <c r="B448" s="165"/>
      <c r="C448" s="165"/>
      <c r="F448" s="186"/>
      <c r="G448" s="167"/>
      <c r="H448" s="167"/>
    </row>
    <row r="449" spans="2:8">
      <c r="B449" s="165"/>
      <c r="C449" s="165"/>
      <c r="F449" s="186"/>
      <c r="G449" s="167"/>
      <c r="H449" s="167"/>
    </row>
    <row r="450" spans="2:8">
      <c r="B450" s="165"/>
      <c r="C450" s="165"/>
      <c r="F450" s="186"/>
      <c r="G450" s="167"/>
      <c r="H450" s="167"/>
    </row>
    <row r="451" spans="2:8">
      <c r="B451" s="165"/>
      <c r="C451" s="165"/>
      <c r="F451" s="186"/>
      <c r="G451" s="167"/>
      <c r="H451" s="167"/>
    </row>
    <row r="452" spans="2:8">
      <c r="B452" s="165"/>
      <c r="C452" s="165"/>
      <c r="F452" s="186"/>
      <c r="G452" s="167"/>
      <c r="H452" s="167"/>
    </row>
    <row r="453" spans="2:8">
      <c r="B453" s="165"/>
      <c r="C453" s="165"/>
      <c r="F453" s="186"/>
      <c r="G453" s="167"/>
      <c r="H453" s="167"/>
    </row>
    <row r="454" spans="2:8">
      <c r="B454" s="165"/>
      <c r="C454" s="165"/>
      <c r="F454" s="186"/>
      <c r="G454" s="167"/>
      <c r="H454" s="167"/>
    </row>
    <row r="455" spans="2:8">
      <c r="B455" s="165"/>
      <c r="C455" s="165"/>
      <c r="F455" s="186"/>
      <c r="G455" s="167"/>
      <c r="H455" s="167"/>
    </row>
    <row r="456" spans="2:8">
      <c r="B456" s="165"/>
      <c r="C456" s="165"/>
      <c r="F456" s="186"/>
      <c r="G456" s="167"/>
      <c r="H456" s="167"/>
    </row>
    <row r="457" spans="2:8">
      <c r="B457" s="165"/>
      <c r="C457" s="165"/>
      <c r="F457" s="186"/>
      <c r="G457" s="167"/>
      <c r="H457" s="167"/>
    </row>
    <row r="458" spans="2:8">
      <c r="B458" s="165"/>
      <c r="C458" s="165"/>
      <c r="F458" s="186"/>
      <c r="G458" s="167"/>
      <c r="H458" s="167"/>
    </row>
    <row r="459" spans="2:8">
      <c r="B459" s="165"/>
      <c r="C459" s="165"/>
      <c r="F459" s="186"/>
      <c r="G459" s="167"/>
      <c r="H459" s="167"/>
    </row>
    <row r="460" spans="2:8">
      <c r="B460" s="165"/>
      <c r="C460" s="165"/>
      <c r="F460" s="186"/>
      <c r="G460" s="167"/>
      <c r="H460" s="167"/>
    </row>
    <row r="461" spans="2:8">
      <c r="B461" s="165"/>
      <c r="C461" s="165"/>
      <c r="F461" s="186"/>
      <c r="G461" s="167"/>
      <c r="H461" s="167"/>
    </row>
    <row r="462" spans="2:8">
      <c r="B462" s="165"/>
      <c r="C462" s="165"/>
      <c r="F462" s="186"/>
      <c r="G462" s="167"/>
      <c r="H462" s="167"/>
    </row>
    <row r="463" spans="2:8">
      <c r="B463" s="165"/>
      <c r="C463" s="165"/>
      <c r="F463" s="186"/>
      <c r="G463" s="167"/>
      <c r="H463" s="167"/>
    </row>
    <row r="464" spans="2:8">
      <c r="B464" s="165"/>
      <c r="C464" s="165"/>
      <c r="F464" s="186"/>
      <c r="G464" s="167"/>
      <c r="H464" s="167"/>
    </row>
    <row r="465" spans="2:8">
      <c r="B465" s="165"/>
      <c r="C465" s="165"/>
      <c r="F465" s="186"/>
      <c r="G465" s="167"/>
      <c r="H465" s="167"/>
    </row>
    <row r="466" spans="2:8">
      <c r="B466" s="165"/>
      <c r="C466" s="165"/>
      <c r="F466" s="186"/>
      <c r="G466" s="167"/>
      <c r="H466" s="167"/>
    </row>
    <row r="467" spans="2:8">
      <c r="B467" s="165"/>
      <c r="C467" s="165"/>
      <c r="F467" s="186"/>
      <c r="G467" s="167"/>
      <c r="H467" s="167"/>
    </row>
    <row r="468" spans="2:8">
      <c r="B468" s="165"/>
      <c r="C468" s="165"/>
      <c r="F468" s="186"/>
      <c r="G468" s="167"/>
      <c r="H468" s="167"/>
    </row>
    <row r="469" spans="2:8">
      <c r="B469" s="165"/>
      <c r="C469" s="165"/>
      <c r="F469" s="186"/>
      <c r="G469" s="167"/>
      <c r="H469" s="167"/>
    </row>
    <row r="470" spans="2:8">
      <c r="B470" s="165"/>
      <c r="C470" s="165"/>
      <c r="F470" s="186"/>
      <c r="G470" s="167"/>
      <c r="H470" s="167"/>
    </row>
    <row r="471" spans="2:8">
      <c r="B471" s="165"/>
      <c r="C471" s="165"/>
      <c r="F471" s="186"/>
      <c r="G471" s="167"/>
      <c r="H471" s="167"/>
    </row>
    <row r="472" spans="2:8">
      <c r="B472" s="165"/>
      <c r="C472" s="165"/>
      <c r="F472" s="186"/>
      <c r="G472" s="167"/>
      <c r="H472" s="167"/>
    </row>
    <row r="473" spans="2:8">
      <c r="B473" s="165"/>
      <c r="C473" s="165"/>
      <c r="F473" s="186"/>
      <c r="G473" s="167"/>
      <c r="H473" s="167"/>
    </row>
    <row r="474" spans="2:8">
      <c r="B474" s="165"/>
      <c r="C474" s="165"/>
      <c r="F474" s="186"/>
      <c r="G474" s="167"/>
      <c r="H474" s="167"/>
    </row>
    <row r="475" spans="2:8">
      <c r="B475" s="165"/>
      <c r="C475" s="165"/>
      <c r="F475" s="186"/>
      <c r="G475" s="167"/>
      <c r="H475" s="167"/>
    </row>
    <row r="476" spans="2:8">
      <c r="B476" s="165"/>
      <c r="C476" s="165"/>
      <c r="F476" s="186"/>
      <c r="G476" s="167"/>
      <c r="H476" s="167"/>
    </row>
    <row r="477" spans="2:8">
      <c r="B477" s="165"/>
      <c r="C477" s="165"/>
      <c r="F477" s="186"/>
      <c r="G477" s="167"/>
      <c r="H477" s="167"/>
    </row>
    <row r="478" spans="2:8">
      <c r="B478" s="165"/>
      <c r="C478" s="165"/>
      <c r="F478" s="186"/>
      <c r="G478" s="167"/>
      <c r="H478" s="167"/>
    </row>
    <row r="479" spans="2:8">
      <c r="B479" s="165"/>
      <c r="C479" s="165"/>
      <c r="F479" s="186"/>
      <c r="G479" s="167"/>
      <c r="H479" s="167"/>
    </row>
    <row r="480" spans="2:8">
      <c r="B480" s="165"/>
      <c r="C480" s="165"/>
      <c r="F480" s="186"/>
      <c r="G480" s="167"/>
      <c r="H480" s="167"/>
    </row>
    <row r="481" spans="2:8">
      <c r="B481" s="165"/>
      <c r="C481" s="165"/>
      <c r="F481" s="186"/>
      <c r="G481" s="167"/>
      <c r="H481" s="167"/>
    </row>
    <row r="482" spans="2:8">
      <c r="B482" s="165"/>
      <c r="C482" s="165"/>
      <c r="F482" s="186"/>
      <c r="G482" s="167"/>
      <c r="H482" s="167"/>
    </row>
    <row r="483" spans="2:8">
      <c r="B483" s="165"/>
      <c r="C483" s="165"/>
      <c r="F483" s="186"/>
      <c r="G483" s="167"/>
      <c r="H483" s="167"/>
    </row>
    <row r="484" spans="2:8">
      <c r="B484" s="165"/>
      <c r="C484" s="165"/>
      <c r="F484" s="186"/>
      <c r="G484" s="167"/>
      <c r="H484" s="167"/>
    </row>
    <row r="485" spans="2:8">
      <c r="B485" s="165"/>
      <c r="C485" s="165"/>
      <c r="F485" s="186"/>
      <c r="G485" s="167"/>
      <c r="H485" s="167"/>
    </row>
    <row r="486" spans="2:8">
      <c r="B486" s="165"/>
      <c r="C486" s="165"/>
      <c r="F486" s="186"/>
      <c r="G486" s="167"/>
      <c r="H486" s="167"/>
    </row>
    <row r="487" spans="2:8">
      <c r="B487" s="165"/>
      <c r="C487" s="165"/>
      <c r="F487" s="186"/>
      <c r="G487" s="167"/>
      <c r="H487" s="167"/>
    </row>
    <row r="488" spans="2:8">
      <c r="B488" s="165"/>
      <c r="C488" s="165"/>
      <c r="F488" s="186"/>
      <c r="G488" s="167"/>
      <c r="H488" s="167"/>
    </row>
    <row r="489" spans="2:8">
      <c r="B489" s="165"/>
      <c r="C489" s="165"/>
      <c r="F489" s="186"/>
      <c r="G489" s="167"/>
      <c r="H489" s="167"/>
    </row>
    <row r="490" spans="2:8">
      <c r="B490" s="165"/>
      <c r="C490" s="165"/>
      <c r="F490" s="186"/>
      <c r="G490" s="167"/>
      <c r="H490" s="167"/>
    </row>
    <row r="491" spans="2:8">
      <c r="B491" s="165"/>
      <c r="C491" s="165"/>
      <c r="F491" s="186"/>
      <c r="G491" s="167"/>
      <c r="H491" s="167"/>
    </row>
    <row r="492" spans="2:8">
      <c r="B492" s="165"/>
      <c r="C492" s="165"/>
      <c r="F492" s="186"/>
      <c r="G492" s="167"/>
      <c r="H492" s="167"/>
    </row>
    <row r="493" spans="2:8">
      <c r="B493" s="165"/>
      <c r="C493" s="165"/>
      <c r="F493" s="186"/>
      <c r="G493" s="167"/>
      <c r="H493" s="167"/>
    </row>
    <row r="494" spans="2:8">
      <c r="B494" s="165"/>
      <c r="C494" s="165"/>
      <c r="F494" s="186"/>
      <c r="G494" s="167"/>
      <c r="H494" s="167"/>
    </row>
    <row r="495" spans="2:8">
      <c r="B495" s="165"/>
      <c r="C495" s="165"/>
      <c r="F495" s="186"/>
      <c r="G495" s="167"/>
      <c r="H495" s="167"/>
    </row>
    <row r="496" spans="2:8">
      <c r="B496" s="165"/>
      <c r="C496" s="165"/>
      <c r="F496" s="186"/>
      <c r="G496" s="167"/>
      <c r="H496" s="167"/>
    </row>
    <row r="497" spans="2:8">
      <c r="B497" s="165"/>
      <c r="C497" s="165"/>
      <c r="F497" s="186"/>
      <c r="G497" s="167"/>
      <c r="H497" s="167"/>
    </row>
    <row r="498" spans="2:8">
      <c r="B498" s="165"/>
      <c r="C498" s="165"/>
      <c r="F498" s="186"/>
      <c r="G498" s="167"/>
      <c r="H498" s="167"/>
    </row>
    <row r="499" spans="2:8">
      <c r="B499" s="165"/>
      <c r="C499" s="165"/>
      <c r="F499" s="186"/>
      <c r="G499" s="167"/>
      <c r="H499" s="167"/>
    </row>
    <row r="500" spans="2:8">
      <c r="B500" s="165"/>
      <c r="C500" s="165"/>
      <c r="F500" s="186"/>
      <c r="G500" s="167"/>
      <c r="H500" s="167"/>
    </row>
    <row r="501" spans="2:8">
      <c r="B501" s="165"/>
      <c r="C501" s="165"/>
      <c r="F501" s="186"/>
      <c r="G501" s="167"/>
      <c r="H501" s="167"/>
    </row>
    <row r="502" spans="2:8">
      <c r="B502" s="165"/>
      <c r="C502" s="165"/>
      <c r="F502" s="186"/>
      <c r="G502" s="167"/>
      <c r="H502" s="167"/>
    </row>
    <row r="503" spans="2:8">
      <c r="B503" s="165"/>
      <c r="C503" s="165"/>
      <c r="F503" s="186"/>
      <c r="G503" s="167"/>
      <c r="H503" s="167"/>
    </row>
    <row r="504" spans="2:8">
      <c r="B504" s="165"/>
      <c r="C504" s="165"/>
      <c r="F504" s="186"/>
      <c r="G504" s="167"/>
      <c r="H504" s="167"/>
    </row>
    <row r="505" spans="2:8">
      <c r="B505" s="165"/>
      <c r="C505" s="165"/>
      <c r="F505" s="186"/>
      <c r="G505" s="167"/>
      <c r="H505" s="167"/>
    </row>
    <row r="506" spans="2:8">
      <c r="B506" s="165"/>
      <c r="C506" s="165"/>
      <c r="F506" s="186"/>
      <c r="G506" s="167"/>
      <c r="H506" s="167"/>
    </row>
    <row r="507" spans="2:8">
      <c r="B507" s="165"/>
      <c r="C507" s="165"/>
      <c r="F507" s="186"/>
      <c r="G507" s="167"/>
      <c r="H507" s="167"/>
    </row>
    <row r="508" spans="2:8">
      <c r="B508" s="165"/>
      <c r="C508" s="165"/>
      <c r="F508" s="186"/>
      <c r="G508" s="167"/>
      <c r="H508" s="167"/>
    </row>
    <row r="509" spans="2:8">
      <c r="B509" s="165"/>
      <c r="C509" s="165"/>
      <c r="F509" s="186"/>
      <c r="G509" s="167"/>
      <c r="H509" s="167"/>
    </row>
    <row r="510" spans="2:8">
      <c r="B510" s="165"/>
      <c r="C510" s="165"/>
      <c r="F510" s="186"/>
      <c r="G510" s="167"/>
      <c r="H510" s="167"/>
    </row>
    <row r="511" spans="2:8">
      <c r="B511" s="165"/>
      <c r="C511" s="165"/>
      <c r="F511" s="186"/>
      <c r="G511" s="167"/>
      <c r="H511" s="167"/>
    </row>
    <row r="512" spans="2:8">
      <c r="B512" s="165"/>
      <c r="C512" s="165"/>
      <c r="F512" s="186"/>
      <c r="G512" s="167"/>
      <c r="H512" s="167"/>
    </row>
    <row r="513" spans="2:8">
      <c r="B513" s="165"/>
      <c r="C513" s="165"/>
      <c r="F513" s="186"/>
      <c r="G513" s="167"/>
      <c r="H513" s="167"/>
    </row>
    <row r="514" spans="2:8">
      <c r="B514" s="165"/>
      <c r="C514" s="165"/>
      <c r="F514" s="186"/>
      <c r="G514" s="167"/>
      <c r="H514" s="167"/>
    </row>
    <row r="515" spans="2:8">
      <c r="B515" s="165"/>
      <c r="C515" s="165"/>
      <c r="F515" s="186"/>
      <c r="G515" s="167"/>
      <c r="H515" s="167"/>
    </row>
    <row r="516" spans="2:8">
      <c r="B516" s="165"/>
      <c r="C516" s="165"/>
      <c r="F516" s="186"/>
      <c r="G516" s="167"/>
      <c r="H516" s="167"/>
    </row>
    <row r="517" spans="2:8">
      <c r="B517" s="165"/>
      <c r="C517" s="165"/>
      <c r="F517" s="186"/>
      <c r="G517" s="167"/>
      <c r="H517" s="167"/>
    </row>
    <row r="518" spans="2:8">
      <c r="B518" s="165"/>
      <c r="C518" s="165"/>
      <c r="F518" s="186"/>
      <c r="G518" s="167"/>
      <c r="H518" s="167"/>
    </row>
    <row r="519" spans="2:8">
      <c r="B519" s="165"/>
      <c r="C519" s="165"/>
      <c r="F519" s="186"/>
      <c r="G519" s="167"/>
      <c r="H519" s="167"/>
    </row>
    <row r="520" spans="2:8">
      <c r="B520" s="165"/>
      <c r="C520" s="165"/>
      <c r="F520" s="186"/>
      <c r="G520" s="167"/>
      <c r="H520" s="167"/>
    </row>
    <row r="521" spans="2:8">
      <c r="B521" s="165"/>
      <c r="C521" s="165"/>
      <c r="F521" s="186"/>
      <c r="G521" s="167"/>
      <c r="H521" s="167"/>
    </row>
    <row r="522" spans="2:8">
      <c r="B522" s="165"/>
      <c r="C522" s="165"/>
      <c r="F522" s="186"/>
      <c r="G522" s="167"/>
      <c r="H522" s="167"/>
    </row>
    <row r="523" spans="2:8">
      <c r="B523" s="165"/>
      <c r="C523" s="165"/>
      <c r="F523" s="186"/>
      <c r="G523" s="167"/>
      <c r="H523" s="167"/>
    </row>
    <row r="524" spans="2:8">
      <c r="B524" s="165"/>
      <c r="C524" s="165"/>
      <c r="F524" s="186"/>
      <c r="G524" s="167"/>
      <c r="H524" s="167"/>
    </row>
    <row r="525" spans="2:8">
      <c r="B525" s="165"/>
      <c r="C525" s="165"/>
      <c r="F525" s="186"/>
      <c r="G525" s="167"/>
      <c r="H525" s="167"/>
    </row>
    <row r="526" spans="2:8">
      <c r="B526" s="165"/>
      <c r="C526" s="165"/>
      <c r="F526" s="186"/>
      <c r="G526" s="167"/>
      <c r="H526" s="167"/>
    </row>
    <row r="527" spans="2:8">
      <c r="B527" s="165"/>
      <c r="C527" s="165"/>
      <c r="F527" s="186"/>
      <c r="G527" s="167"/>
      <c r="H527" s="167"/>
    </row>
    <row r="528" spans="2:8">
      <c r="B528" s="165"/>
      <c r="C528" s="165"/>
      <c r="F528" s="186"/>
      <c r="G528" s="167"/>
      <c r="H528" s="167"/>
    </row>
    <row r="529" spans="2:8">
      <c r="B529" s="165"/>
      <c r="C529" s="165"/>
      <c r="F529" s="186"/>
      <c r="G529" s="167"/>
      <c r="H529" s="167"/>
    </row>
    <row r="530" spans="2:8">
      <c r="B530" s="165"/>
      <c r="C530" s="165"/>
      <c r="F530" s="186"/>
      <c r="G530" s="167"/>
      <c r="H530" s="167"/>
    </row>
    <row r="531" spans="2:8">
      <c r="B531" s="165"/>
      <c r="C531" s="165"/>
      <c r="F531" s="186"/>
      <c r="G531" s="167"/>
      <c r="H531" s="167"/>
    </row>
    <row r="532" spans="2:8">
      <c r="B532" s="165"/>
      <c r="C532" s="165"/>
      <c r="F532" s="186"/>
      <c r="G532" s="167"/>
      <c r="H532" s="167"/>
    </row>
    <row r="533" spans="2:8">
      <c r="B533" s="165"/>
      <c r="C533" s="165"/>
      <c r="F533" s="186"/>
      <c r="G533" s="167"/>
      <c r="H533" s="167"/>
    </row>
    <row r="534" spans="2:8">
      <c r="B534" s="165"/>
      <c r="C534" s="165"/>
      <c r="F534" s="186"/>
      <c r="G534" s="167"/>
      <c r="H534" s="167"/>
    </row>
    <row r="535" spans="2:8">
      <c r="B535" s="165"/>
      <c r="C535" s="165"/>
      <c r="F535" s="186"/>
      <c r="G535" s="167"/>
      <c r="H535" s="167"/>
    </row>
    <row r="536" spans="2:8">
      <c r="B536" s="165"/>
      <c r="C536" s="165"/>
      <c r="F536" s="186"/>
      <c r="G536" s="167"/>
      <c r="H536" s="167"/>
    </row>
    <row r="537" spans="2:8">
      <c r="B537" s="165"/>
      <c r="C537" s="165"/>
      <c r="F537" s="186"/>
      <c r="G537" s="167"/>
      <c r="H537" s="167"/>
    </row>
    <row r="538" spans="2:8">
      <c r="B538" s="165"/>
      <c r="C538" s="165"/>
      <c r="F538" s="186"/>
      <c r="G538" s="167"/>
      <c r="H538" s="167"/>
    </row>
    <row r="539" spans="2:8">
      <c r="B539" s="165"/>
      <c r="C539" s="165"/>
      <c r="F539" s="186"/>
      <c r="G539" s="167"/>
      <c r="H539" s="167"/>
    </row>
    <row r="540" spans="2:8">
      <c r="B540" s="165"/>
      <c r="C540" s="165"/>
      <c r="F540" s="186"/>
      <c r="G540" s="167"/>
      <c r="H540" s="167"/>
    </row>
    <row r="541" spans="2:8">
      <c r="B541" s="165"/>
      <c r="C541" s="165"/>
      <c r="F541" s="186"/>
      <c r="G541" s="167"/>
      <c r="H541" s="167"/>
    </row>
    <row r="542" spans="2:8">
      <c r="B542" s="165"/>
      <c r="C542" s="165"/>
      <c r="F542" s="186"/>
      <c r="G542" s="167"/>
      <c r="H542" s="167"/>
    </row>
    <row r="543" spans="2:8">
      <c r="B543" s="165"/>
      <c r="C543" s="165"/>
      <c r="F543" s="186"/>
      <c r="G543" s="167"/>
      <c r="H543" s="167"/>
    </row>
    <row r="544" spans="2:8">
      <c r="B544" s="165"/>
      <c r="C544" s="165"/>
      <c r="F544" s="186"/>
      <c r="G544" s="167"/>
      <c r="H544" s="167"/>
    </row>
    <row r="545" spans="2:8">
      <c r="B545" s="165"/>
      <c r="C545" s="165"/>
      <c r="F545" s="186"/>
      <c r="G545" s="167"/>
      <c r="H545" s="167"/>
    </row>
    <row r="546" spans="2:8">
      <c r="B546" s="165"/>
      <c r="C546" s="165"/>
      <c r="F546" s="186"/>
      <c r="G546" s="167"/>
      <c r="H546" s="167"/>
    </row>
    <row r="547" spans="2:8">
      <c r="B547" s="165"/>
      <c r="C547" s="165"/>
      <c r="F547" s="186"/>
      <c r="G547" s="167"/>
      <c r="H547" s="167"/>
    </row>
    <row r="548" spans="2:8">
      <c r="B548" s="165"/>
      <c r="C548" s="165"/>
      <c r="F548" s="186"/>
      <c r="G548" s="167"/>
      <c r="H548" s="167"/>
    </row>
    <row r="549" spans="2:8">
      <c r="B549" s="165"/>
      <c r="C549" s="165"/>
      <c r="F549" s="186"/>
      <c r="G549" s="167"/>
      <c r="H549" s="167"/>
    </row>
    <row r="550" spans="2:8">
      <c r="B550" s="165"/>
      <c r="C550" s="165"/>
      <c r="F550" s="186"/>
      <c r="G550" s="167"/>
      <c r="H550" s="167"/>
    </row>
    <row r="551" spans="2:8">
      <c r="B551" s="165"/>
      <c r="C551" s="165"/>
      <c r="F551" s="186"/>
      <c r="G551" s="167"/>
      <c r="H551" s="167"/>
    </row>
    <row r="552" spans="2:8">
      <c r="B552" s="165"/>
      <c r="C552" s="165"/>
      <c r="F552" s="186"/>
      <c r="G552" s="167"/>
      <c r="H552" s="167"/>
    </row>
    <row r="553" spans="2:8">
      <c r="B553" s="165"/>
      <c r="C553" s="165"/>
      <c r="F553" s="186"/>
      <c r="G553" s="167"/>
      <c r="H553" s="167"/>
    </row>
    <row r="554" spans="2:8">
      <c r="B554" s="165"/>
      <c r="C554" s="165"/>
      <c r="F554" s="186"/>
      <c r="G554" s="167"/>
      <c r="H554" s="167"/>
    </row>
    <row r="555" spans="2:8">
      <c r="B555" s="165"/>
      <c r="C555" s="165"/>
      <c r="F555" s="186"/>
      <c r="G555" s="167"/>
      <c r="H555" s="167"/>
    </row>
    <row r="556" spans="2:8">
      <c r="B556" s="165"/>
      <c r="C556" s="165"/>
      <c r="F556" s="186"/>
      <c r="G556" s="167"/>
      <c r="H556" s="167"/>
    </row>
    <row r="557" spans="2:8">
      <c r="B557" s="165"/>
      <c r="C557" s="165"/>
      <c r="F557" s="186"/>
      <c r="G557" s="167"/>
      <c r="H557" s="167"/>
    </row>
    <row r="558" spans="2:8">
      <c r="B558" s="165"/>
      <c r="C558" s="165"/>
      <c r="F558" s="186"/>
      <c r="G558" s="167"/>
      <c r="H558" s="167"/>
    </row>
    <row r="559" spans="2:8">
      <c r="B559" s="165"/>
      <c r="C559" s="165"/>
      <c r="F559" s="186"/>
      <c r="G559" s="167"/>
      <c r="H559" s="167"/>
    </row>
    <row r="560" spans="2:8">
      <c r="B560" s="165"/>
      <c r="C560" s="165"/>
      <c r="F560" s="186"/>
      <c r="G560" s="167"/>
      <c r="H560" s="167"/>
    </row>
    <row r="561" spans="2:8">
      <c r="B561" s="165"/>
      <c r="C561" s="165"/>
      <c r="F561" s="186"/>
      <c r="G561" s="167"/>
      <c r="H561" s="167"/>
    </row>
    <row r="562" spans="2:8">
      <c r="B562" s="165"/>
      <c r="C562" s="165"/>
      <c r="F562" s="186"/>
      <c r="G562" s="167"/>
      <c r="H562" s="167"/>
    </row>
    <row r="563" spans="2:8">
      <c r="B563" s="165"/>
      <c r="C563" s="165"/>
      <c r="F563" s="186"/>
      <c r="G563" s="167"/>
      <c r="H563" s="167"/>
    </row>
    <row r="564" spans="2:8">
      <c r="B564" s="165"/>
      <c r="C564" s="165"/>
      <c r="F564" s="186"/>
      <c r="G564" s="167"/>
      <c r="H564" s="167"/>
    </row>
    <row r="565" spans="2:8">
      <c r="B565" s="165"/>
      <c r="C565" s="165"/>
      <c r="F565" s="186"/>
      <c r="G565" s="167"/>
      <c r="H565" s="167"/>
    </row>
    <row r="566" spans="2:8">
      <c r="B566" s="165"/>
      <c r="C566" s="165"/>
      <c r="F566" s="186"/>
      <c r="G566" s="167"/>
      <c r="H566" s="167"/>
    </row>
    <row r="567" spans="2:8">
      <c r="B567" s="165"/>
      <c r="C567" s="165"/>
      <c r="F567" s="186"/>
      <c r="G567" s="167"/>
      <c r="H567" s="167"/>
    </row>
    <row r="568" spans="2:8">
      <c r="B568" s="165"/>
      <c r="C568" s="165"/>
      <c r="F568" s="186"/>
      <c r="G568" s="167"/>
      <c r="H568" s="167"/>
    </row>
    <row r="569" spans="2:8">
      <c r="B569" s="165"/>
      <c r="C569" s="165"/>
      <c r="F569" s="186"/>
      <c r="G569" s="167"/>
      <c r="H569" s="167"/>
    </row>
    <row r="570" spans="2:8">
      <c r="B570" s="165"/>
      <c r="C570" s="165"/>
      <c r="F570" s="186"/>
      <c r="G570" s="167"/>
      <c r="H570" s="167"/>
    </row>
    <row r="571" spans="2:8">
      <c r="B571" s="165"/>
      <c r="C571" s="165"/>
      <c r="F571" s="186"/>
      <c r="G571" s="167"/>
      <c r="H571" s="167"/>
    </row>
    <row r="572" spans="2:8">
      <c r="B572" s="165"/>
      <c r="C572" s="165"/>
      <c r="F572" s="186"/>
      <c r="G572" s="167"/>
      <c r="H572" s="167"/>
    </row>
    <row r="573" spans="2:8">
      <c r="B573" s="165"/>
      <c r="C573" s="165"/>
      <c r="F573" s="186"/>
      <c r="G573" s="167"/>
      <c r="H573" s="167"/>
    </row>
    <row r="574" spans="2:8">
      <c r="B574" s="165"/>
      <c r="C574" s="165"/>
      <c r="F574" s="186"/>
      <c r="G574" s="167"/>
      <c r="H574" s="167"/>
    </row>
    <row r="575" spans="2:8">
      <c r="B575" s="165"/>
      <c r="C575" s="165"/>
      <c r="F575" s="186"/>
      <c r="G575" s="167"/>
      <c r="H575" s="167"/>
    </row>
    <row r="576" spans="2:8">
      <c r="B576" s="165"/>
      <c r="C576" s="165"/>
      <c r="F576" s="186"/>
      <c r="G576" s="167"/>
      <c r="H576" s="167"/>
    </row>
    <row r="577" spans="2:8">
      <c r="B577" s="165"/>
      <c r="C577" s="165"/>
      <c r="F577" s="186"/>
      <c r="G577" s="167"/>
      <c r="H577" s="167"/>
    </row>
    <row r="578" spans="2:8">
      <c r="B578" s="165"/>
      <c r="C578" s="165"/>
      <c r="F578" s="186"/>
      <c r="G578" s="167"/>
      <c r="H578" s="167"/>
    </row>
    <row r="579" spans="2:8">
      <c r="B579" s="165"/>
      <c r="C579" s="165"/>
      <c r="F579" s="186"/>
      <c r="G579" s="167"/>
      <c r="H579" s="167"/>
    </row>
    <row r="580" spans="2:8">
      <c r="B580" s="165"/>
      <c r="C580" s="165"/>
      <c r="F580" s="186"/>
      <c r="G580" s="167"/>
      <c r="H580" s="167"/>
    </row>
    <row r="581" spans="2:8">
      <c r="B581" s="165"/>
      <c r="C581" s="165"/>
      <c r="F581" s="186"/>
      <c r="G581" s="167"/>
      <c r="H581" s="167"/>
    </row>
    <row r="582" spans="2:8">
      <c r="B582" s="165"/>
      <c r="C582" s="165"/>
      <c r="F582" s="186"/>
      <c r="G582" s="167"/>
      <c r="H582" s="167"/>
    </row>
    <row r="583" spans="2:8">
      <c r="B583" s="165"/>
      <c r="C583" s="165"/>
      <c r="F583" s="186"/>
      <c r="G583" s="167"/>
      <c r="H583" s="167"/>
    </row>
    <row r="584" spans="2:8">
      <c r="B584" s="165"/>
      <c r="C584" s="165"/>
      <c r="F584" s="186"/>
      <c r="G584" s="167"/>
      <c r="H584" s="167"/>
    </row>
    <row r="585" spans="2:8">
      <c r="B585" s="165"/>
      <c r="C585" s="165"/>
      <c r="F585" s="186"/>
      <c r="G585" s="167"/>
      <c r="H585" s="167"/>
    </row>
    <row r="586" spans="2:8">
      <c r="B586" s="165"/>
      <c r="C586" s="165"/>
      <c r="F586" s="186"/>
      <c r="G586" s="167"/>
      <c r="H586" s="167"/>
    </row>
    <row r="587" spans="2:8">
      <c r="B587" s="165"/>
      <c r="C587" s="165"/>
      <c r="F587" s="186"/>
      <c r="G587" s="167"/>
      <c r="H587" s="167"/>
    </row>
    <row r="588" spans="2:8">
      <c r="B588" s="165"/>
      <c r="C588" s="165"/>
      <c r="F588" s="186"/>
      <c r="G588" s="167"/>
      <c r="H588" s="167"/>
    </row>
    <row r="589" spans="2:8">
      <c r="B589" s="165"/>
      <c r="C589" s="165"/>
      <c r="F589" s="186"/>
      <c r="G589" s="167"/>
      <c r="H589" s="167"/>
    </row>
    <row r="590" spans="2:8">
      <c r="B590" s="165"/>
      <c r="C590" s="165"/>
      <c r="F590" s="186"/>
      <c r="G590" s="167"/>
      <c r="H590" s="167"/>
    </row>
    <row r="591" spans="2:8">
      <c r="B591" s="165"/>
      <c r="C591" s="165"/>
      <c r="F591" s="186"/>
      <c r="G591" s="167"/>
      <c r="H591" s="167"/>
    </row>
    <row r="592" spans="2:8">
      <c r="B592" s="165"/>
      <c r="C592" s="165"/>
      <c r="F592" s="186"/>
      <c r="G592" s="167"/>
      <c r="H592" s="167"/>
    </row>
    <row r="593" spans="2:8">
      <c r="B593" s="165"/>
      <c r="C593" s="165"/>
      <c r="F593" s="186"/>
      <c r="G593" s="167"/>
      <c r="H593" s="167"/>
    </row>
    <row r="594" spans="2:8">
      <c r="B594" s="165"/>
      <c r="C594" s="165"/>
      <c r="F594" s="186"/>
      <c r="G594" s="167"/>
      <c r="H594" s="167"/>
    </row>
    <row r="595" spans="2:8">
      <c r="B595" s="165"/>
      <c r="C595" s="165"/>
      <c r="F595" s="186"/>
      <c r="G595" s="167"/>
      <c r="H595" s="167"/>
    </row>
    <row r="596" spans="2:8">
      <c r="B596" s="165"/>
      <c r="C596" s="165"/>
      <c r="F596" s="186"/>
      <c r="G596" s="167"/>
      <c r="H596" s="167"/>
    </row>
    <row r="597" spans="2:8">
      <c r="B597" s="165"/>
      <c r="C597" s="165"/>
      <c r="F597" s="186"/>
      <c r="G597" s="167"/>
      <c r="H597" s="167"/>
    </row>
    <row r="598" spans="2:8">
      <c r="B598" s="165"/>
      <c r="C598" s="165"/>
      <c r="F598" s="186"/>
      <c r="G598" s="167"/>
      <c r="H598" s="167"/>
    </row>
    <row r="599" spans="2:8">
      <c r="B599" s="165"/>
      <c r="C599" s="165"/>
      <c r="F599" s="186"/>
      <c r="G599" s="167"/>
      <c r="H599" s="167"/>
    </row>
    <row r="600" spans="2:8">
      <c r="B600" s="165"/>
      <c r="C600" s="165"/>
      <c r="F600" s="186"/>
      <c r="G600" s="167"/>
      <c r="H600" s="167"/>
    </row>
    <row r="601" spans="2:8">
      <c r="B601" s="165"/>
      <c r="C601" s="165"/>
      <c r="F601" s="186"/>
      <c r="G601" s="167"/>
      <c r="H601" s="167"/>
    </row>
    <row r="602" spans="2:8">
      <c r="B602" s="165"/>
      <c r="C602" s="165"/>
      <c r="F602" s="186"/>
      <c r="G602" s="167"/>
      <c r="H602" s="167"/>
    </row>
    <row r="603" spans="2:8">
      <c r="B603" s="165"/>
      <c r="C603" s="165"/>
      <c r="F603" s="186"/>
      <c r="G603" s="167"/>
      <c r="H603" s="167"/>
    </row>
    <row r="604" spans="2:8">
      <c r="B604" s="165"/>
      <c r="C604" s="165"/>
      <c r="F604" s="186"/>
      <c r="G604" s="167"/>
      <c r="H604" s="167"/>
    </row>
    <row r="605" spans="2:8">
      <c r="B605" s="165"/>
      <c r="C605" s="165"/>
      <c r="F605" s="186"/>
      <c r="G605" s="167"/>
      <c r="H605" s="167"/>
    </row>
    <row r="606" spans="2:8">
      <c r="B606" s="165"/>
      <c r="C606" s="165"/>
      <c r="F606" s="186"/>
      <c r="G606" s="167"/>
      <c r="H606" s="167"/>
    </row>
    <row r="607" spans="2:8">
      <c r="B607" s="165"/>
      <c r="C607" s="165"/>
      <c r="F607" s="186"/>
      <c r="G607" s="167"/>
      <c r="H607" s="167"/>
    </row>
    <row r="608" spans="2:8">
      <c r="B608" s="165"/>
      <c r="C608" s="165"/>
      <c r="F608" s="186"/>
      <c r="G608" s="167"/>
      <c r="H608" s="167"/>
    </row>
    <row r="609" spans="2:8">
      <c r="B609" s="165"/>
      <c r="C609" s="165"/>
      <c r="F609" s="186"/>
      <c r="G609" s="167"/>
      <c r="H609" s="167"/>
    </row>
    <row r="610" spans="2:8">
      <c r="B610" s="165"/>
      <c r="C610" s="165"/>
      <c r="F610" s="186"/>
      <c r="G610" s="167"/>
      <c r="H610" s="167"/>
    </row>
    <row r="611" spans="2:8">
      <c r="B611" s="165"/>
      <c r="C611" s="165"/>
      <c r="F611" s="186"/>
      <c r="G611" s="167"/>
      <c r="H611" s="167"/>
    </row>
    <row r="612" spans="2:8">
      <c r="B612" s="165"/>
      <c r="C612" s="165"/>
      <c r="F612" s="186"/>
      <c r="G612" s="167"/>
      <c r="H612" s="167"/>
    </row>
    <row r="613" spans="2:8">
      <c r="B613" s="165"/>
      <c r="C613" s="165"/>
      <c r="F613" s="186"/>
      <c r="G613" s="167"/>
      <c r="H613" s="167"/>
    </row>
    <row r="614" spans="2:8">
      <c r="B614" s="165"/>
      <c r="C614" s="165"/>
      <c r="F614" s="186"/>
      <c r="G614" s="167"/>
      <c r="H614" s="167"/>
    </row>
    <row r="615" spans="2:8">
      <c r="B615" s="165"/>
      <c r="C615" s="165"/>
      <c r="F615" s="186"/>
      <c r="G615" s="167"/>
      <c r="H615" s="167"/>
    </row>
    <row r="616" spans="2:8">
      <c r="B616" s="165"/>
      <c r="C616" s="165"/>
      <c r="F616" s="186"/>
      <c r="G616" s="167"/>
      <c r="H616" s="167"/>
    </row>
    <row r="617" spans="2:8">
      <c r="B617" s="165"/>
      <c r="C617" s="165"/>
      <c r="F617" s="186"/>
      <c r="G617" s="167"/>
      <c r="H617" s="167"/>
    </row>
    <row r="618" spans="2:8">
      <c r="B618" s="165"/>
      <c r="C618" s="165"/>
      <c r="F618" s="186"/>
      <c r="G618" s="167"/>
      <c r="H618" s="167"/>
    </row>
    <row r="619" spans="2:8">
      <c r="B619" s="165"/>
      <c r="C619" s="165"/>
      <c r="F619" s="186"/>
      <c r="G619" s="167"/>
      <c r="H619" s="167"/>
    </row>
    <row r="620" spans="2:8">
      <c r="B620" s="165"/>
      <c r="C620" s="165"/>
      <c r="F620" s="186"/>
      <c r="G620" s="167"/>
      <c r="H620" s="167"/>
    </row>
    <row r="621" spans="2:8">
      <c r="B621" s="165"/>
      <c r="C621" s="165"/>
      <c r="F621" s="186"/>
      <c r="G621" s="167"/>
      <c r="H621" s="167"/>
    </row>
    <row r="622" spans="2:8">
      <c r="B622" s="165"/>
      <c r="C622" s="165"/>
      <c r="F622" s="186"/>
      <c r="G622" s="167"/>
      <c r="H622" s="167"/>
    </row>
    <row r="623" spans="2:8">
      <c r="B623" s="165"/>
      <c r="C623" s="165"/>
      <c r="F623" s="186"/>
      <c r="G623" s="167"/>
      <c r="H623" s="167"/>
    </row>
    <row r="624" spans="2:8">
      <c r="B624" s="165"/>
      <c r="C624" s="165"/>
      <c r="F624" s="186"/>
      <c r="G624" s="167"/>
      <c r="H624" s="167"/>
    </row>
    <row r="625" spans="2:8">
      <c r="B625" s="165"/>
      <c r="C625" s="165"/>
      <c r="F625" s="186"/>
      <c r="G625" s="167"/>
      <c r="H625" s="167"/>
    </row>
    <row r="626" spans="2:8">
      <c r="B626" s="165"/>
      <c r="C626" s="165"/>
      <c r="F626" s="186"/>
      <c r="G626" s="167"/>
      <c r="H626" s="167"/>
    </row>
    <row r="627" spans="2:8">
      <c r="B627" s="165"/>
      <c r="C627" s="165"/>
      <c r="F627" s="186"/>
      <c r="G627" s="167"/>
      <c r="H627" s="167"/>
    </row>
    <row r="628" spans="2:8">
      <c r="B628" s="165"/>
      <c r="C628" s="165"/>
      <c r="F628" s="186"/>
      <c r="G628" s="167"/>
      <c r="H628" s="167"/>
    </row>
    <row r="629" spans="2:8">
      <c r="B629" s="165"/>
      <c r="C629" s="165"/>
      <c r="F629" s="186"/>
      <c r="G629" s="167"/>
      <c r="H629" s="167"/>
    </row>
    <row r="630" spans="2:8">
      <c r="B630" s="165"/>
      <c r="C630" s="165"/>
      <c r="F630" s="186"/>
      <c r="G630" s="167"/>
      <c r="H630" s="167"/>
    </row>
    <row r="631" spans="2:8">
      <c r="B631" s="165"/>
      <c r="C631" s="165"/>
      <c r="F631" s="186"/>
      <c r="G631" s="167"/>
      <c r="H631" s="167"/>
    </row>
    <row r="632" spans="2:8">
      <c r="B632" s="165"/>
      <c r="C632" s="165"/>
      <c r="F632" s="186"/>
      <c r="G632" s="167"/>
      <c r="H632" s="167"/>
    </row>
    <row r="633" spans="2:8">
      <c r="B633" s="165"/>
      <c r="C633" s="165"/>
      <c r="F633" s="186"/>
      <c r="G633" s="167"/>
      <c r="H633" s="167"/>
    </row>
    <row r="634" spans="2:8">
      <c r="B634" s="165"/>
      <c r="C634" s="165"/>
      <c r="F634" s="186"/>
      <c r="G634" s="167"/>
      <c r="H634" s="167"/>
    </row>
    <row r="635" spans="2:8">
      <c r="B635" s="165"/>
      <c r="C635" s="165"/>
      <c r="F635" s="186"/>
      <c r="G635" s="167"/>
      <c r="H635" s="167"/>
    </row>
    <row r="636" spans="2:8">
      <c r="B636" s="165"/>
      <c r="C636" s="165"/>
      <c r="F636" s="186"/>
      <c r="G636" s="167"/>
      <c r="H636" s="167"/>
    </row>
    <row r="637" spans="2:8">
      <c r="B637" s="165"/>
      <c r="C637" s="165"/>
      <c r="F637" s="186"/>
      <c r="G637" s="167"/>
      <c r="H637" s="167"/>
    </row>
    <row r="638" spans="2:8">
      <c r="B638" s="165"/>
      <c r="C638" s="165"/>
      <c r="F638" s="186"/>
      <c r="G638" s="167"/>
      <c r="H638" s="167"/>
    </row>
    <row r="639" spans="2:8">
      <c r="B639" s="165"/>
      <c r="C639" s="165"/>
      <c r="F639" s="186"/>
      <c r="G639" s="167"/>
      <c r="H639" s="167"/>
    </row>
    <row r="640" spans="2:8">
      <c r="B640" s="165"/>
      <c r="C640" s="165"/>
      <c r="F640" s="186"/>
      <c r="G640" s="167"/>
      <c r="H640" s="167"/>
    </row>
    <row r="641" spans="2:8">
      <c r="B641" s="165"/>
      <c r="C641" s="165"/>
      <c r="F641" s="186"/>
      <c r="G641" s="167"/>
      <c r="H641" s="167"/>
    </row>
    <row r="642" spans="2:8">
      <c r="B642" s="165"/>
      <c r="C642" s="165"/>
      <c r="F642" s="186"/>
      <c r="G642" s="167"/>
      <c r="H642" s="167"/>
    </row>
    <row r="643" spans="2:8">
      <c r="B643" s="165"/>
      <c r="C643" s="165"/>
      <c r="F643" s="186"/>
      <c r="G643" s="167"/>
      <c r="H643" s="167"/>
    </row>
    <row r="644" spans="2:8">
      <c r="B644" s="165"/>
      <c r="C644" s="165"/>
      <c r="F644" s="186"/>
      <c r="G644" s="167"/>
      <c r="H644" s="167"/>
    </row>
    <row r="645" spans="2:8">
      <c r="B645" s="165"/>
      <c r="C645" s="165"/>
      <c r="F645" s="186"/>
      <c r="G645" s="167"/>
      <c r="H645" s="167"/>
    </row>
    <row r="646" spans="2:8">
      <c r="B646" s="165"/>
      <c r="C646" s="165"/>
      <c r="F646" s="186"/>
      <c r="G646" s="167"/>
      <c r="H646" s="167"/>
    </row>
    <row r="647" spans="2:8">
      <c r="B647" s="165"/>
      <c r="C647" s="165"/>
      <c r="F647" s="186"/>
      <c r="G647" s="167"/>
      <c r="H647" s="167"/>
    </row>
    <row r="648" spans="2:8">
      <c r="B648" s="165"/>
      <c r="C648" s="165"/>
      <c r="F648" s="186"/>
      <c r="G648" s="167"/>
      <c r="H648" s="167"/>
    </row>
    <row r="649" spans="2:8">
      <c r="B649" s="165"/>
      <c r="C649" s="165"/>
      <c r="F649" s="186"/>
      <c r="G649" s="167"/>
      <c r="H649" s="167"/>
    </row>
    <row r="650" spans="2:8">
      <c r="B650" s="165"/>
      <c r="C650" s="165"/>
      <c r="F650" s="186"/>
      <c r="G650" s="167"/>
      <c r="H650" s="167"/>
    </row>
    <row r="651" spans="2:8">
      <c r="B651" s="165"/>
      <c r="C651" s="165"/>
      <c r="F651" s="186"/>
      <c r="G651" s="167"/>
      <c r="H651" s="167"/>
    </row>
    <row r="652" spans="2:8">
      <c r="B652" s="165"/>
      <c r="C652" s="165"/>
      <c r="F652" s="186"/>
      <c r="G652" s="167"/>
      <c r="H652" s="167"/>
    </row>
    <row r="653" spans="2:8">
      <c r="B653" s="165"/>
      <c r="C653" s="165"/>
      <c r="F653" s="186"/>
      <c r="G653" s="167"/>
      <c r="H653" s="167"/>
    </row>
    <row r="654" spans="2:8">
      <c r="B654" s="165"/>
      <c r="C654" s="165"/>
      <c r="F654" s="186"/>
      <c r="G654" s="167"/>
      <c r="H654" s="167"/>
    </row>
    <row r="655" spans="2:8">
      <c r="B655" s="165"/>
      <c r="C655" s="165"/>
      <c r="F655" s="186"/>
      <c r="G655" s="167"/>
      <c r="H655" s="167"/>
    </row>
    <row r="656" spans="2:8">
      <c r="B656" s="165"/>
      <c r="C656" s="165"/>
      <c r="F656" s="186"/>
      <c r="G656" s="167"/>
      <c r="H656" s="167"/>
    </row>
    <row r="657" spans="2:8">
      <c r="B657" s="165"/>
      <c r="C657" s="165"/>
      <c r="F657" s="186"/>
      <c r="G657" s="167"/>
      <c r="H657" s="167"/>
    </row>
    <row r="658" spans="2:8">
      <c r="B658" s="165"/>
      <c r="C658" s="165"/>
      <c r="F658" s="186"/>
      <c r="G658" s="167"/>
      <c r="H658" s="167"/>
    </row>
    <row r="659" spans="2:8">
      <c r="B659" s="165"/>
      <c r="C659" s="165"/>
      <c r="F659" s="186"/>
      <c r="G659" s="167"/>
      <c r="H659" s="167"/>
    </row>
    <row r="660" spans="2:8">
      <c r="B660" s="165"/>
      <c r="C660" s="165"/>
      <c r="F660" s="186"/>
      <c r="G660" s="167"/>
      <c r="H660" s="167"/>
    </row>
    <row r="661" spans="2:8">
      <c r="B661" s="165"/>
      <c r="C661" s="165"/>
      <c r="F661" s="186"/>
      <c r="G661" s="167"/>
      <c r="H661" s="167"/>
    </row>
    <row r="662" spans="2:8">
      <c r="B662" s="165"/>
      <c r="C662" s="165"/>
      <c r="F662" s="186"/>
      <c r="G662" s="167"/>
      <c r="H662" s="167"/>
    </row>
    <row r="663" spans="2:8">
      <c r="B663" s="165"/>
      <c r="C663" s="165"/>
      <c r="F663" s="186"/>
      <c r="G663" s="167"/>
      <c r="H663" s="167"/>
    </row>
    <row r="664" spans="2:8">
      <c r="B664" s="165"/>
      <c r="C664" s="165"/>
      <c r="F664" s="186"/>
      <c r="G664" s="167"/>
      <c r="H664" s="167"/>
    </row>
    <row r="665" spans="2:8">
      <c r="B665" s="165"/>
      <c r="C665" s="165"/>
      <c r="F665" s="186"/>
      <c r="G665" s="167"/>
      <c r="H665" s="167"/>
    </row>
    <row r="666" spans="2:8">
      <c r="B666" s="165"/>
      <c r="C666" s="165"/>
      <c r="F666" s="186"/>
      <c r="G666" s="167"/>
      <c r="H666" s="167"/>
    </row>
    <row r="667" spans="2:8">
      <c r="B667" s="165"/>
      <c r="C667" s="165"/>
      <c r="F667" s="186"/>
      <c r="G667" s="167"/>
      <c r="H667" s="167"/>
    </row>
    <row r="668" spans="2:8">
      <c r="B668" s="165"/>
      <c r="C668" s="165"/>
      <c r="F668" s="186"/>
      <c r="G668" s="167"/>
      <c r="H668" s="167"/>
    </row>
    <row r="669" spans="2:8">
      <c r="B669" s="165"/>
      <c r="C669" s="165"/>
      <c r="F669" s="186"/>
      <c r="G669" s="167"/>
      <c r="H669" s="167"/>
    </row>
    <row r="670" spans="2:8">
      <c r="B670" s="165"/>
      <c r="C670" s="165"/>
      <c r="F670" s="186"/>
      <c r="G670" s="167"/>
      <c r="H670" s="167"/>
    </row>
    <row r="671" spans="2:8">
      <c r="B671" s="165"/>
      <c r="C671" s="165"/>
      <c r="F671" s="186"/>
      <c r="G671" s="167"/>
      <c r="H671" s="167"/>
    </row>
    <row r="672" spans="2:8">
      <c r="B672" s="165"/>
      <c r="C672" s="165"/>
      <c r="F672" s="186"/>
      <c r="G672" s="167"/>
      <c r="H672" s="167"/>
    </row>
    <row r="673" spans="2:8">
      <c r="B673" s="165"/>
      <c r="C673" s="165"/>
      <c r="F673" s="186"/>
      <c r="G673" s="167"/>
      <c r="H673" s="167"/>
    </row>
    <row r="674" spans="2:8">
      <c r="B674" s="165"/>
      <c r="C674" s="165"/>
      <c r="F674" s="186"/>
      <c r="G674" s="167"/>
      <c r="H674" s="167"/>
    </row>
    <row r="675" spans="2:8">
      <c r="B675" s="165"/>
      <c r="C675" s="165"/>
      <c r="F675" s="186"/>
      <c r="G675" s="167"/>
      <c r="H675" s="167"/>
    </row>
    <row r="676" spans="2:8">
      <c r="B676" s="165"/>
      <c r="C676" s="165"/>
      <c r="F676" s="186"/>
      <c r="G676" s="167"/>
      <c r="H676" s="167"/>
    </row>
    <row r="677" spans="2:8">
      <c r="B677" s="165"/>
      <c r="C677" s="165"/>
      <c r="F677" s="186"/>
      <c r="G677" s="167"/>
      <c r="H677" s="167"/>
    </row>
    <row r="678" spans="2:8">
      <c r="B678" s="165"/>
      <c r="C678" s="165"/>
      <c r="F678" s="186"/>
      <c r="G678" s="167"/>
      <c r="H678" s="167"/>
    </row>
    <row r="679" spans="2:8">
      <c r="B679" s="165"/>
      <c r="C679" s="165"/>
      <c r="F679" s="186"/>
      <c r="G679" s="167"/>
      <c r="H679" s="167"/>
    </row>
    <row r="680" spans="2:8">
      <c r="B680" s="165"/>
      <c r="C680" s="165"/>
      <c r="F680" s="186"/>
      <c r="G680" s="167"/>
      <c r="H680" s="167"/>
    </row>
    <row r="681" spans="2:8">
      <c r="B681" s="165"/>
      <c r="C681" s="165"/>
      <c r="F681" s="186"/>
      <c r="G681" s="167"/>
      <c r="H681" s="167"/>
    </row>
    <row r="682" spans="2:8">
      <c r="B682" s="165"/>
      <c r="C682" s="165"/>
      <c r="F682" s="186"/>
      <c r="G682" s="167"/>
      <c r="H682" s="167"/>
    </row>
    <row r="683" spans="2:8">
      <c r="B683" s="165"/>
      <c r="C683" s="165"/>
      <c r="F683" s="186"/>
      <c r="G683" s="167"/>
      <c r="H683" s="167"/>
    </row>
    <row r="684" spans="2:8">
      <c r="B684" s="165"/>
      <c r="C684" s="165"/>
      <c r="F684" s="186"/>
      <c r="G684" s="167"/>
      <c r="H684" s="167"/>
    </row>
    <row r="685" spans="2:8">
      <c r="B685" s="165"/>
      <c r="C685" s="165"/>
      <c r="F685" s="186"/>
      <c r="G685" s="167"/>
      <c r="H685" s="167"/>
    </row>
    <row r="686" spans="2:8">
      <c r="B686" s="165"/>
      <c r="C686" s="165"/>
      <c r="F686" s="186"/>
      <c r="G686" s="167"/>
      <c r="H686" s="167"/>
    </row>
    <row r="687" spans="2:8">
      <c r="B687" s="165"/>
      <c r="C687" s="165"/>
      <c r="F687" s="186"/>
      <c r="G687" s="167"/>
      <c r="H687" s="167"/>
    </row>
    <row r="688" spans="2:8">
      <c r="B688" s="165"/>
      <c r="C688" s="165"/>
      <c r="F688" s="186"/>
      <c r="G688" s="167"/>
      <c r="H688" s="167"/>
    </row>
    <row r="689" spans="2:8">
      <c r="B689" s="165"/>
      <c r="C689" s="165"/>
      <c r="F689" s="186"/>
      <c r="G689" s="167"/>
      <c r="H689" s="167"/>
    </row>
    <row r="690" spans="2:8">
      <c r="B690" s="165"/>
      <c r="C690" s="165"/>
      <c r="F690" s="186"/>
      <c r="G690" s="167"/>
      <c r="H690" s="167"/>
    </row>
    <row r="691" spans="2:8">
      <c r="B691" s="165"/>
      <c r="C691" s="165"/>
      <c r="F691" s="186"/>
      <c r="G691" s="167"/>
      <c r="H691" s="167"/>
    </row>
    <row r="692" spans="2:8">
      <c r="B692" s="165"/>
      <c r="C692" s="165"/>
      <c r="F692" s="186"/>
      <c r="G692" s="167"/>
      <c r="H692" s="167"/>
    </row>
    <row r="693" spans="2:8">
      <c r="B693" s="165"/>
      <c r="C693" s="165"/>
      <c r="F693" s="186"/>
      <c r="G693" s="167"/>
      <c r="H693" s="167"/>
    </row>
    <row r="694" spans="2:8">
      <c r="B694" s="165"/>
      <c r="C694" s="165"/>
      <c r="F694" s="186"/>
      <c r="G694" s="167"/>
      <c r="H694" s="167"/>
    </row>
    <row r="695" spans="2:8">
      <c r="B695" s="165"/>
      <c r="C695" s="165"/>
      <c r="F695" s="186"/>
      <c r="G695" s="167"/>
      <c r="H695" s="167"/>
    </row>
    <row r="696" spans="2:8">
      <c r="B696" s="165"/>
      <c r="C696" s="165"/>
      <c r="F696" s="186"/>
      <c r="G696" s="167"/>
      <c r="H696" s="167"/>
    </row>
    <row r="697" spans="2:8">
      <c r="B697" s="165"/>
      <c r="C697" s="165"/>
      <c r="F697" s="186"/>
      <c r="G697" s="167"/>
      <c r="H697" s="167"/>
    </row>
    <row r="698" spans="2:8">
      <c r="B698" s="165"/>
      <c r="C698" s="165"/>
      <c r="F698" s="186"/>
      <c r="G698" s="167"/>
      <c r="H698" s="167"/>
    </row>
    <row r="699" spans="2:8">
      <c r="B699" s="165"/>
      <c r="C699" s="165"/>
      <c r="F699" s="186"/>
      <c r="G699" s="167"/>
      <c r="H699" s="167"/>
    </row>
    <row r="700" spans="2:8">
      <c r="B700" s="165"/>
      <c r="C700" s="165"/>
      <c r="F700" s="186"/>
      <c r="G700" s="167"/>
      <c r="H700" s="167"/>
    </row>
    <row r="701" spans="2:8">
      <c r="B701" s="165"/>
      <c r="C701" s="165"/>
      <c r="F701" s="186"/>
      <c r="G701" s="167"/>
      <c r="H701" s="167"/>
    </row>
    <row r="702" spans="2:8">
      <c r="B702" s="165"/>
      <c r="C702" s="165"/>
      <c r="F702" s="186"/>
      <c r="G702" s="167"/>
      <c r="H702" s="167"/>
    </row>
    <row r="703" spans="2:8">
      <c r="B703" s="165"/>
      <c r="C703" s="165"/>
      <c r="F703" s="186"/>
      <c r="G703" s="167"/>
      <c r="H703" s="167"/>
    </row>
    <row r="704" spans="2:8">
      <c r="B704" s="165"/>
      <c r="F704" s="186"/>
      <c r="G704" s="167"/>
      <c r="H704" s="167"/>
    </row>
    <row r="705" spans="2:8">
      <c r="B705" s="165"/>
      <c r="F705" s="186"/>
      <c r="G705" s="167"/>
      <c r="H705" s="167"/>
    </row>
    <row r="706" spans="2:8">
      <c r="B706" s="165"/>
      <c r="F706" s="186"/>
      <c r="G706" s="167"/>
      <c r="H706" s="167"/>
    </row>
    <row r="707" spans="2:8">
      <c r="B707" s="165"/>
      <c r="F707" s="186"/>
      <c r="G707" s="167"/>
      <c r="H707" s="167"/>
    </row>
    <row r="708" spans="2:8">
      <c r="B708" s="165"/>
      <c r="F708" s="186"/>
      <c r="G708" s="167"/>
      <c r="H708" s="167"/>
    </row>
    <row r="709" spans="2:8">
      <c r="B709" s="165"/>
      <c r="F709" s="186"/>
      <c r="G709" s="167"/>
      <c r="H709" s="167"/>
    </row>
    <row r="710" spans="2:8">
      <c r="B710" s="165"/>
      <c r="F710" s="186"/>
      <c r="G710" s="167"/>
      <c r="H710" s="167"/>
    </row>
    <row r="711" spans="2:8">
      <c r="B711" s="165"/>
      <c r="F711" s="186"/>
      <c r="G711" s="167"/>
      <c r="H711" s="167"/>
    </row>
    <row r="712" spans="2:8">
      <c r="B712" s="165"/>
      <c r="F712" s="186"/>
      <c r="G712" s="167"/>
      <c r="H712" s="167"/>
    </row>
    <row r="713" spans="2:8">
      <c r="B713" s="165"/>
      <c r="F713" s="186"/>
      <c r="G713" s="167"/>
      <c r="H713" s="167"/>
    </row>
    <row r="714" spans="2:8">
      <c r="B714" s="165"/>
      <c r="F714" s="186"/>
      <c r="G714" s="167"/>
      <c r="H714" s="167"/>
    </row>
    <row r="715" spans="2:8">
      <c r="B715" s="165"/>
      <c r="F715" s="186"/>
      <c r="G715" s="167"/>
      <c r="H715" s="167"/>
    </row>
    <row r="716" spans="2:8">
      <c r="B716" s="165"/>
      <c r="F716" s="186"/>
      <c r="G716" s="167"/>
      <c r="H716" s="167"/>
    </row>
    <row r="717" spans="2:8">
      <c r="B717" s="165"/>
      <c r="F717" s="186"/>
      <c r="G717" s="167"/>
      <c r="H717" s="167"/>
    </row>
    <row r="718" spans="2:8">
      <c r="B718" s="165"/>
      <c r="F718" s="186"/>
      <c r="G718" s="167"/>
      <c r="H718" s="167"/>
    </row>
    <row r="719" spans="2:8">
      <c r="B719" s="165"/>
      <c r="F719" s="186"/>
      <c r="G719" s="167"/>
      <c r="H719" s="167"/>
    </row>
    <row r="720" spans="2:8">
      <c r="B720" s="165"/>
      <c r="F720" s="186"/>
      <c r="G720" s="167"/>
      <c r="H720" s="167"/>
    </row>
    <row r="721" spans="2:8">
      <c r="B721" s="165"/>
      <c r="F721" s="186"/>
      <c r="G721" s="167"/>
      <c r="H721" s="167"/>
    </row>
    <row r="722" spans="2:8">
      <c r="B722" s="165"/>
      <c r="F722" s="186"/>
      <c r="G722" s="167"/>
      <c r="H722" s="167"/>
    </row>
    <row r="723" spans="2:8">
      <c r="B723" s="165"/>
      <c r="F723" s="186"/>
      <c r="G723" s="167"/>
      <c r="H723" s="167"/>
    </row>
    <row r="724" spans="2:8">
      <c r="B724" s="165"/>
      <c r="F724" s="186"/>
      <c r="G724" s="167"/>
      <c r="H724" s="167"/>
    </row>
    <row r="725" spans="2:8">
      <c r="B725" s="165"/>
      <c r="F725" s="186"/>
      <c r="G725" s="167"/>
      <c r="H725" s="167"/>
    </row>
    <row r="726" spans="2:8">
      <c r="B726" s="165"/>
      <c r="F726" s="186"/>
      <c r="G726" s="167"/>
      <c r="H726" s="167"/>
    </row>
    <row r="727" spans="2:8">
      <c r="B727" s="165"/>
      <c r="F727" s="186"/>
      <c r="G727" s="167"/>
      <c r="H727" s="167"/>
    </row>
    <row r="728" spans="2:8">
      <c r="B728" s="165"/>
      <c r="F728" s="186"/>
      <c r="G728" s="167"/>
      <c r="H728" s="167"/>
    </row>
    <row r="729" spans="2:8">
      <c r="B729" s="165"/>
      <c r="F729" s="186"/>
      <c r="G729" s="167"/>
      <c r="H729" s="167"/>
    </row>
    <row r="730" spans="2:8">
      <c r="B730" s="165"/>
      <c r="F730" s="186"/>
      <c r="G730" s="167"/>
      <c r="H730" s="167"/>
    </row>
    <row r="731" spans="2:8">
      <c r="B731" s="165"/>
      <c r="F731" s="186"/>
      <c r="G731" s="167"/>
      <c r="H731" s="167"/>
    </row>
    <row r="732" spans="2:8">
      <c r="B732" s="165"/>
      <c r="F732" s="186"/>
      <c r="G732" s="167"/>
      <c r="H732" s="167"/>
    </row>
    <row r="733" spans="2:8">
      <c r="B733" s="165"/>
      <c r="F733" s="186"/>
      <c r="G733" s="167"/>
      <c r="H733" s="167"/>
    </row>
    <row r="734" spans="2:8">
      <c r="B734" s="165"/>
      <c r="F734" s="186"/>
      <c r="G734" s="167"/>
      <c r="H734" s="167"/>
    </row>
    <row r="735" spans="2:8">
      <c r="B735" s="165"/>
      <c r="F735" s="186"/>
      <c r="G735" s="167"/>
      <c r="H735" s="167"/>
    </row>
    <row r="736" spans="2:8">
      <c r="B736" s="165"/>
      <c r="F736" s="186"/>
      <c r="G736" s="167"/>
      <c r="H736" s="167"/>
    </row>
    <row r="737" spans="2:8">
      <c r="B737" s="165"/>
      <c r="F737" s="186"/>
      <c r="G737" s="167"/>
      <c r="H737" s="167"/>
    </row>
    <row r="738" spans="2:8">
      <c r="B738" s="165"/>
      <c r="F738" s="186"/>
      <c r="G738" s="167"/>
      <c r="H738" s="167"/>
    </row>
    <row r="739" spans="2:8">
      <c r="B739" s="165"/>
      <c r="F739" s="186"/>
      <c r="G739" s="167"/>
      <c r="H739" s="167"/>
    </row>
    <row r="740" spans="2:8">
      <c r="B740" s="165"/>
      <c r="F740" s="186"/>
      <c r="G740" s="167"/>
      <c r="H740" s="167"/>
    </row>
    <row r="741" spans="2:8">
      <c r="B741" s="165"/>
      <c r="F741" s="186"/>
      <c r="G741" s="167"/>
      <c r="H741" s="167"/>
    </row>
    <row r="742" spans="2:8">
      <c r="B742" s="165"/>
      <c r="F742" s="186"/>
      <c r="G742" s="167"/>
      <c r="H742" s="167"/>
    </row>
    <row r="743" spans="2:8">
      <c r="B743" s="165"/>
      <c r="F743" s="186"/>
      <c r="G743" s="167"/>
      <c r="H743" s="167"/>
    </row>
    <row r="744" spans="2:8">
      <c r="B744" s="165"/>
      <c r="F744" s="186"/>
      <c r="G744" s="167"/>
      <c r="H744" s="167"/>
    </row>
    <row r="745" spans="2:8">
      <c r="B745" s="165"/>
      <c r="F745" s="186"/>
      <c r="G745" s="167"/>
      <c r="H745" s="167"/>
    </row>
    <row r="746" spans="2:8">
      <c r="B746" s="165"/>
      <c r="F746" s="186"/>
      <c r="G746" s="167"/>
      <c r="H746" s="167"/>
    </row>
    <row r="747" spans="2:8">
      <c r="B747" s="165"/>
      <c r="F747" s="186"/>
      <c r="G747" s="167"/>
      <c r="H747" s="167"/>
    </row>
    <row r="748" spans="2:8">
      <c r="B748" s="165"/>
      <c r="F748" s="186"/>
      <c r="G748" s="167"/>
      <c r="H748" s="167"/>
    </row>
    <row r="749" spans="2:8">
      <c r="B749" s="165"/>
      <c r="F749" s="186"/>
      <c r="G749" s="167"/>
      <c r="H749" s="167"/>
    </row>
    <row r="750" spans="2:8">
      <c r="B750" s="165"/>
      <c r="F750" s="186"/>
      <c r="G750" s="167"/>
      <c r="H750" s="167"/>
    </row>
    <row r="751" spans="2:8">
      <c r="B751" s="165"/>
      <c r="F751" s="186"/>
      <c r="G751" s="167"/>
      <c r="H751" s="167"/>
    </row>
    <row r="752" spans="2:8">
      <c r="B752" s="165"/>
      <c r="F752" s="186"/>
      <c r="G752" s="167"/>
      <c r="H752" s="167"/>
    </row>
    <row r="753" spans="2:8">
      <c r="B753" s="165"/>
      <c r="F753" s="186"/>
      <c r="G753" s="167"/>
      <c r="H753" s="167"/>
    </row>
    <row r="754" spans="2:8">
      <c r="B754" s="165"/>
      <c r="F754" s="186"/>
      <c r="G754" s="167"/>
      <c r="H754" s="167"/>
    </row>
    <row r="755" spans="2:8">
      <c r="B755" s="165"/>
      <c r="F755" s="186"/>
      <c r="G755" s="167"/>
      <c r="H755" s="167"/>
    </row>
    <row r="756" spans="2:8">
      <c r="B756" s="165"/>
      <c r="F756" s="186"/>
      <c r="G756" s="167"/>
      <c r="H756" s="167"/>
    </row>
    <row r="757" spans="2:8">
      <c r="B757" s="165"/>
      <c r="F757" s="186"/>
      <c r="G757" s="167"/>
      <c r="H757" s="167"/>
    </row>
    <row r="758" spans="2:8">
      <c r="B758" s="165"/>
      <c r="F758" s="186"/>
      <c r="G758" s="167"/>
      <c r="H758" s="167"/>
    </row>
    <row r="759" spans="2:8">
      <c r="B759" s="165"/>
      <c r="F759" s="186"/>
      <c r="G759" s="167"/>
      <c r="H759" s="167"/>
    </row>
    <row r="760" spans="2:8">
      <c r="B760" s="165"/>
      <c r="F760" s="186"/>
      <c r="G760" s="167"/>
      <c r="H760" s="167"/>
    </row>
    <row r="761" spans="2:8">
      <c r="B761" s="165"/>
      <c r="F761" s="186"/>
      <c r="G761" s="167"/>
      <c r="H761" s="167"/>
    </row>
    <row r="762" spans="2:8">
      <c r="B762" s="165"/>
      <c r="F762" s="186"/>
      <c r="G762" s="167"/>
      <c r="H762" s="167"/>
    </row>
    <row r="763" spans="2:8">
      <c r="B763" s="165"/>
      <c r="F763" s="186"/>
      <c r="G763" s="167"/>
      <c r="H763" s="167"/>
    </row>
    <row r="764" spans="2:8">
      <c r="B764" s="165"/>
      <c r="F764" s="186"/>
      <c r="G764" s="167"/>
      <c r="H764" s="167"/>
    </row>
    <row r="765" spans="2:8">
      <c r="B765" s="165"/>
      <c r="F765" s="186"/>
      <c r="G765" s="167"/>
      <c r="H765" s="167"/>
    </row>
    <row r="766" spans="2:8">
      <c r="B766" s="165"/>
      <c r="F766" s="186"/>
      <c r="G766" s="167"/>
      <c r="H766" s="167"/>
    </row>
    <row r="767" spans="2:8">
      <c r="B767" s="165"/>
      <c r="F767" s="186"/>
      <c r="G767" s="167"/>
      <c r="H767" s="167"/>
    </row>
    <row r="768" spans="2:8">
      <c r="B768" s="165"/>
      <c r="F768" s="186"/>
      <c r="G768" s="167"/>
      <c r="H768" s="167"/>
    </row>
    <row r="769" spans="2:8">
      <c r="B769" s="165"/>
      <c r="F769" s="186"/>
      <c r="G769" s="167"/>
      <c r="H769" s="167"/>
    </row>
    <row r="770" spans="2:8">
      <c r="B770" s="165"/>
      <c r="F770" s="186"/>
      <c r="G770" s="167"/>
      <c r="H770" s="167"/>
    </row>
    <row r="771" spans="2:8">
      <c r="B771" s="165"/>
      <c r="F771" s="186"/>
      <c r="G771" s="167"/>
      <c r="H771" s="167"/>
    </row>
    <row r="772" spans="2:8">
      <c r="B772" s="165"/>
      <c r="F772" s="186"/>
      <c r="G772" s="167"/>
      <c r="H772" s="167"/>
    </row>
    <row r="773" spans="2:8">
      <c r="B773" s="165"/>
      <c r="F773" s="186"/>
      <c r="G773" s="167"/>
      <c r="H773" s="167"/>
    </row>
    <row r="774" spans="2:8">
      <c r="B774" s="165"/>
      <c r="F774" s="186"/>
      <c r="G774" s="167"/>
      <c r="H774" s="167"/>
    </row>
    <row r="775" spans="2:8">
      <c r="B775" s="165"/>
      <c r="F775" s="186"/>
      <c r="G775" s="167"/>
      <c r="H775" s="167"/>
    </row>
    <row r="776" spans="2:8">
      <c r="B776" s="165"/>
      <c r="F776" s="186"/>
      <c r="G776" s="167"/>
      <c r="H776" s="167"/>
    </row>
    <row r="777" spans="2:8">
      <c r="B777" s="165"/>
      <c r="F777" s="186"/>
      <c r="G777" s="167"/>
      <c r="H777" s="167"/>
    </row>
    <row r="778" spans="2:8">
      <c r="B778" s="165"/>
      <c r="F778" s="186"/>
      <c r="G778" s="167"/>
      <c r="H778" s="167"/>
    </row>
    <row r="779" spans="2:8">
      <c r="B779" s="165"/>
      <c r="F779" s="186"/>
      <c r="G779" s="167"/>
      <c r="H779" s="167"/>
    </row>
    <row r="780" spans="2:8">
      <c r="B780" s="165"/>
      <c r="F780" s="186"/>
      <c r="G780" s="167"/>
      <c r="H780" s="167"/>
    </row>
    <row r="781" spans="2:8">
      <c r="B781" s="165"/>
      <c r="F781" s="186"/>
      <c r="G781" s="167"/>
      <c r="H781" s="167"/>
    </row>
    <row r="782" spans="2:8">
      <c r="B782" s="165"/>
      <c r="F782" s="186"/>
      <c r="G782" s="167"/>
      <c r="H782" s="167"/>
    </row>
    <row r="783" spans="2:8">
      <c r="B783" s="165"/>
      <c r="F783" s="186"/>
      <c r="G783" s="167"/>
      <c r="H783" s="167"/>
    </row>
    <row r="784" spans="2:8">
      <c r="B784" s="165"/>
      <c r="F784" s="186"/>
      <c r="G784" s="167"/>
      <c r="H784" s="167"/>
    </row>
    <row r="785" spans="2:8">
      <c r="B785" s="165"/>
      <c r="F785" s="186"/>
      <c r="G785" s="167"/>
      <c r="H785" s="167"/>
    </row>
    <row r="786" spans="2:8">
      <c r="B786" s="165"/>
      <c r="F786" s="186"/>
      <c r="G786" s="167"/>
      <c r="H786" s="167"/>
    </row>
    <row r="787" spans="2:8">
      <c r="B787" s="165"/>
      <c r="F787" s="186"/>
      <c r="G787" s="167"/>
      <c r="H787" s="167"/>
    </row>
    <row r="788" spans="2:8">
      <c r="B788" s="165"/>
      <c r="F788" s="186"/>
      <c r="G788" s="167"/>
      <c r="H788" s="167"/>
    </row>
    <row r="789" spans="2:8">
      <c r="B789" s="165"/>
      <c r="F789" s="186"/>
      <c r="G789" s="167"/>
      <c r="H789" s="167"/>
    </row>
    <row r="790" spans="2:8">
      <c r="B790" s="165"/>
      <c r="F790" s="186"/>
      <c r="G790" s="167"/>
      <c r="H790" s="167"/>
    </row>
    <row r="791" spans="2:8">
      <c r="B791" s="165"/>
      <c r="F791" s="186"/>
      <c r="G791" s="167"/>
      <c r="H791" s="167"/>
    </row>
    <row r="792" spans="2:8">
      <c r="B792" s="165"/>
      <c r="F792" s="186"/>
      <c r="G792" s="167"/>
      <c r="H792" s="167"/>
    </row>
    <row r="793" spans="2:8">
      <c r="B793" s="165"/>
      <c r="F793" s="186"/>
      <c r="G793" s="167"/>
      <c r="H793" s="167"/>
    </row>
    <row r="794" spans="2:8">
      <c r="B794" s="165"/>
      <c r="F794" s="186"/>
      <c r="G794" s="167"/>
      <c r="H794" s="167"/>
    </row>
    <row r="795" spans="2:8">
      <c r="B795" s="165"/>
      <c r="F795" s="186"/>
      <c r="G795" s="167"/>
      <c r="H795" s="167"/>
    </row>
    <row r="796" spans="2:8">
      <c r="B796" s="165"/>
      <c r="F796" s="186"/>
      <c r="G796" s="167"/>
      <c r="H796" s="167"/>
    </row>
    <row r="797" spans="2:8">
      <c r="B797" s="165"/>
      <c r="F797" s="186"/>
      <c r="G797" s="167"/>
      <c r="H797" s="167"/>
    </row>
    <row r="798" spans="2:8">
      <c r="B798" s="165"/>
      <c r="F798" s="186"/>
      <c r="G798" s="167"/>
      <c r="H798" s="167"/>
    </row>
    <row r="799" spans="2:8">
      <c r="B799" s="165"/>
      <c r="F799" s="186"/>
      <c r="G799" s="167"/>
      <c r="H799" s="167"/>
    </row>
    <row r="800" spans="2:8">
      <c r="B800" s="165"/>
      <c r="F800" s="186"/>
      <c r="G800" s="167"/>
      <c r="H800" s="167"/>
    </row>
    <row r="801" spans="2:8">
      <c r="B801" s="165"/>
      <c r="F801" s="186"/>
      <c r="G801" s="167"/>
      <c r="H801" s="167"/>
    </row>
    <row r="802" spans="2:8">
      <c r="B802" s="165"/>
      <c r="F802" s="186"/>
      <c r="G802" s="167"/>
      <c r="H802" s="167"/>
    </row>
    <row r="803" spans="2:8">
      <c r="B803" s="165"/>
      <c r="F803" s="186"/>
      <c r="G803" s="167"/>
      <c r="H803" s="167"/>
    </row>
    <row r="804" spans="2:8">
      <c r="B804" s="165"/>
      <c r="F804" s="186"/>
      <c r="G804" s="167"/>
      <c r="H804" s="167"/>
    </row>
    <row r="805" spans="2:8">
      <c r="B805" s="165"/>
      <c r="F805" s="186"/>
      <c r="G805" s="167"/>
      <c r="H805" s="167"/>
    </row>
    <row r="806" spans="2:8">
      <c r="B806" s="165"/>
      <c r="F806" s="186"/>
      <c r="G806" s="167"/>
      <c r="H806" s="167"/>
    </row>
    <row r="807" spans="2:8">
      <c r="B807" s="165"/>
      <c r="F807" s="186"/>
      <c r="G807" s="167"/>
      <c r="H807" s="167"/>
    </row>
    <row r="808" spans="2:8">
      <c r="B808" s="165"/>
      <c r="F808" s="186"/>
      <c r="G808" s="167"/>
      <c r="H808" s="167"/>
    </row>
    <row r="809" spans="2:8">
      <c r="B809" s="165"/>
      <c r="F809" s="186"/>
      <c r="G809" s="167"/>
      <c r="H809" s="167"/>
    </row>
    <row r="810" spans="2:8">
      <c r="B810" s="165"/>
      <c r="F810" s="186"/>
      <c r="G810" s="167"/>
      <c r="H810" s="167"/>
    </row>
    <row r="811" spans="2:8">
      <c r="B811" s="165"/>
      <c r="F811" s="186"/>
      <c r="G811" s="167"/>
      <c r="H811" s="167"/>
    </row>
    <row r="812" spans="2:8">
      <c r="B812" s="165"/>
      <c r="F812" s="186"/>
      <c r="G812" s="167"/>
      <c r="H812" s="167"/>
    </row>
    <row r="813" spans="2:8">
      <c r="B813" s="165"/>
      <c r="F813" s="186"/>
      <c r="G813" s="167"/>
      <c r="H813" s="167"/>
    </row>
    <row r="814" spans="2:8">
      <c r="B814" s="165"/>
      <c r="F814" s="186"/>
      <c r="G814" s="167"/>
      <c r="H814" s="167"/>
    </row>
    <row r="815" spans="2:8">
      <c r="B815" s="165"/>
      <c r="F815" s="186"/>
      <c r="G815" s="167"/>
      <c r="H815" s="167"/>
    </row>
    <row r="816" spans="2:8">
      <c r="B816" s="165"/>
      <c r="F816" s="186"/>
      <c r="G816" s="167"/>
      <c r="H816" s="167"/>
    </row>
    <row r="817" spans="2:8">
      <c r="B817" s="165"/>
      <c r="F817" s="186"/>
      <c r="G817" s="167"/>
      <c r="H817" s="167"/>
    </row>
    <row r="818" spans="2:8">
      <c r="B818" s="165"/>
      <c r="F818" s="186"/>
      <c r="G818" s="167"/>
      <c r="H818" s="167"/>
    </row>
    <row r="819" spans="2:8">
      <c r="B819" s="165"/>
      <c r="F819" s="186"/>
      <c r="G819" s="167"/>
      <c r="H819" s="167"/>
    </row>
    <row r="820" spans="2:8">
      <c r="B820" s="165"/>
      <c r="F820" s="186"/>
      <c r="G820" s="167"/>
      <c r="H820" s="167"/>
    </row>
    <row r="821" spans="2:8">
      <c r="B821" s="165"/>
      <c r="F821" s="186"/>
      <c r="G821" s="167"/>
      <c r="H821" s="167"/>
    </row>
    <row r="822" spans="2:8">
      <c r="B822" s="165"/>
      <c r="F822" s="186"/>
      <c r="G822" s="167"/>
      <c r="H822" s="167"/>
    </row>
    <row r="823" spans="2:8">
      <c r="B823" s="165"/>
      <c r="F823" s="186"/>
      <c r="G823" s="167"/>
      <c r="H823" s="167"/>
    </row>
    <row r="824" spans="2:8">
      <c r="B824" s="165"/>
      <c r="F824" s="186"/>
      <c r="G824" s="167"/>
      <c r="H824" s="167"/>
    </row>
    <row r="825" spans="2:8">
      <c r="B825" s="165"/>
      <c r="F825" s="186"/>
      <c r="G825" s="167"/>
      <c r="H825" s="167"/>
    </row>
    <row r="826" spans="2:8">
      <c r="B826" s="165"/>
      <c r="F826" s="186"/>
      <c r="G826" s="167"/>
      <c r="H826" s="167"/>
    </row>
    <row r="827" spans="2:8">
      <c r="B827" s="165"/>
      <c r="F827" s="186"/>
      <c r="G827" s="167"/>
      <c r="H827" s="167"/>
    </row>
    <row r="828" spans="2:8">
      <c r="B828" s="165"/>
      <c r="F828" s="186"/>
      <c r="G828" s="167"/>
      <c r="H828" s="167"/>
    </row>
    <row r="829" spans="2:8">
      <c r="B829" s="165"/>
      <c r="F829" s="186"/>
      <c r="G829" s="167"/>
      <c r="H829" s="167"/>
    </row>
    <row r="830" spans="2:8">
      <c r="B830" s="165"/>
      <c r="F830" s="186"/>
      <c r="G830" s="167"/>
      <c r="H830" s="167"/>
    </row>
    <row r="831" spans="2:8">
      <c r="B831" s="165"/>
      <c r="F831" s="186"/>
      <c r="G831" s="167"/>
      <c r="H831" s="167"/>
    </row>
    <row r="832" spans="2:8">
      <c r="B832" s="165"/>
      <c r="F832" s="186"/>
      <c r="G832" s="167"/>
      <c r="H832" s="167"/>
    </row>
    <row r="833" spans="2:8">
      <c r="B833" s="165"/>
      <c r="F833" s="186"/>
      <c r="G833" s="167"/>
      <c r="H833" s="167"/>
    </row>
    <row r="834" spans="2:8">
      <c r="B834" s="165"/>
      <c r="F834" s="186"/>
      <c r="G834" s="167"/>
      <c r="H834" s="167"/>
    </row>
    <row r="835" spans="2:8">
      <c r="B835" s="165"/>
      <c r="F835" s="186"/>
      <c r="G835" s="167"/>
      <c r="H835" s="167"/>
    </row>
    <row r="836" spans="2:8">
      <c r="B836" s="165"/>
      <c r="F836" s="186"/>
      <c r="G836" s="167"/>
      <c r="H836" s="167"/>
    </row>
    <row r="837" spans="2:8">
      <c r="B837" s="165"/>
      <c r="F837" s="186"/>
      <c r="G837" s="167"/>
      <c r="H837" s="167"/>
    </row>
    <row r="838" spans="2:8">
      <c r="B838" s="165"/>
      <c r="F838" s="186"/>
      <c r="G838" s="167"/>
      <c r="H838" s="167"/>
    </row>
    <row r="839" spans="2:8">
      <c r="B839" s="165"/>
      <c r="F839" s="186"/>
      <c r="G839" s="167"/>
      <c r="H839" s="167"/>
    </row>
    <row r="840" spans="2:8">
      <c r="B840" s="165"/>
      <c r="F840" s="186"/>
      <c r="G840" s="167"/>
      <c r="H840" s="167"/>
    </row>
    <row r="841" spans="2:8">
      <c r="B841" s="165"/>
      <c r="F841" s="186"/>
      <c r="G841" s="167"/>
      <c r="H841" s="167"/>
    </row>
    <row r="842" spans="2:8">
      <c r="B842" s="165"/>
      <c r="F842" s="186"/>
      <c r="G842" s="167"/>
      <c r="H842" s="167"/>
    </row>
    <row r="843" spans="2:8">
      <c r="B843" s="165"/>
      <c r="F843" s="186"/>
      <c r="G843" s="167"/>
      <c r="H843" s="167"/>
    </row>
    <row r="844" spans="2:8">
      <c r="B844" s="165"/>
      <c r="F844" s="186"/>
      <c r="G844" s="167"/>
      <c r="H844" s="167"/>
    </row>
    <row r="845" spans="2:8">
      <c r="B845" s="165"/>
      <c r="F845" s="186"/>
      <c r="G845" s="167"/>
      <c r="H845" s="167"/>
    </row>
    <row r="846" spans="2:8">
      <c r="B846" s="165"/>
      <c r="F846" s="186"/>
      <c r="G846" s="167"/>
      <c r="H846" s="167"/>
    </row>
    <row r="847" spans="2:8">
      <c r="B847" s="165"/>
      <c r="F847" s="186"/>
      <c r="G847" s="167"/>
      <c r="H847" s="167"/>
    </row>
    <row r="848" spans="2:8">
      <c r="B848" s="165"/>
      <c r="F848" s="186"/>
      <c r="G848" s="167"/>
      <c r="H848" s="167"/>
    </row>
    <row r="849" spans="2:8">
      <c r="B849" s="165"/>
      <c r="F849" s="186"/>
      <c r="G849" s="167"/>
      <c r="H849" s="167"/>
    </row>
    <row r="850" spans="2:8">
      <c r="B850" s="165"/>
      <c r="F850" s="186"/>
      <c r="G850" s="167"/>
      <c r="H850" s="167"/>
    </row>
    <row r="851" spans="2:8">
      <c r="B851" s="165"/>
      <c r="F851" s="186"/>
      <c r="G851" s="167"/>
      <c r="H851" s="167"/>
    </row>
    <row r="852" spans="2:8">
      <c r="B852" s="165"/>
      <c r="F852" s="186"/>
      <c r="G852" s="167"/>
      <c r="H852" s="167"/>
    </row>
    <row r="853" spans="2:8">
      <c r="B853" s="165"/>
      <c r="F853" s="186"/>
      <c r="G853" s="167"/>
      <c r="H853" s="167"/>
    </row>
    <row r="854" spans="2:8">
      <c r="B854" s="165"/>
      <c r="F854" s="186"/>
      <c r="G854" s="167"/>
      <c r="H854" s="167"/>
    </row>
    <row r="855" spans="2:8">
      <c r="B855" s="165"/>
      <c r="F855" s="186"/>
      <c r="G855" s="167"/>
      <c r="H855" s="167"/>
    </row>
    <row r="856" spans="2:8">
      <c r="B856" s="165"/>
      <c r="F856" s="186"/>
      <c r="G856" s="167"/>
      <c r="H856" s="167"/>
    </row>
    <row r="857" spans="2:8">
      <c r="B857" s="165"/>
      <c r="F857" s="186"/>
      <c r="G857" s="167"/>
      <c r="H857" s="167"/>
    </row>
    <row r="858" spans="2:8">
      <c r="B858" s="165"/>
      <c r="F858" s="186"/>
      <c r="G858" s="167"/>
      <c r="H858" s="167"/>
    </row>
    <row r="859" spans="2:8">
      <c r="B859" s="165"/>
      <c r="F859" s="186"/>
      <c r="G859" s="167"/>
      <c r="H859" s="167"/>
    </row>
    <row r="860" spans="2:8">
      <c r="B860" s="165"/>
      <c r="F860" s="186"/>
      <c r="G860" s="167"/>
      <c r="H860" s="167"/>
    </row>
    <row r="861" spans="2:8">
      <c r="B861" s="165"/>
      <c r="F861" s="186"/>
      <c r="G861" s="167"/>
      <c r="H861" s="167"/>
    </row>
    <row r="862" spans="2:8">
      <c r="B862" s="165"/>
      <c r="F862" s="186"/>
      <c r="G862" s="167"/>
      <c r="H862" s="167"/>
    </row>
    <row r="863" spans="2:8">
      <c r="B863" s="165"/>
      <c r="F863" s="186"/>
      <c r="G863" s="167"/>
      <c r="H863" s="167"/>
    </row>
    <row r="864" spans="2:8">
      <c r="B864" s="165"/>
      <c r="F864" s="186"/>
      <c r="G864" s="167"/>
      <c r="H864" s="167"/>
    </row>
    <row r="865" spans="2:8">
      <c r="B865" s="165"/>
      <c r="F865" s="186"/>
      <c r="G865" s="167"/>
      <c r="H865" s="167"/>
    </row>
    <row r="866" spans="2:8">
      <c r="B866" s="165"/>
      <c r="F866" s="186"/>
      <c r="G866" s="167"/>
      <c r="H866" s="167"/>
    </row>
    <row r="867" spans="2:8">
      <c r="B867" s="165"/>
      <c r="F867" s="186"/>
      <c r="G867" s="167"/>
      <c r="H867" s="167"/>
    </row>
    <row r="868" spans="2:8">
      <c r="B868" s="165"/>
      <c r="F868" s="186"/>
      <c r="G868" s="167"/>
      <c r="H868" s="167"/>
    </row>
    <row r="869" spans="2:8">
      <c r="B869" s="165"/>
      <c r="F869" s="186"/>
      <c r="G869" s="167"/>
      <c r="H869" s="167"/>
    </row>
    <row r="870" spans="2:8">
      <c r="B870" s="165"/>
      <c r="F870" s="186"/>
      <c r="G870" s="167"/>
      <c r="H870" s="167"/>
    </row>
    <row r="871" spans="2:8">
      <c r="B871" s="165"/>
      <c r="F871" s="186"/>
      <c r="G871" s="167"/>
      <c r="H871" s="167"/>
    </row>
    <row r="872" spans="2:8">
      <c r="B872" s="165"/>
      <c r="F872" s="186"/>
      <c r="G872" s="167"/>
      <c r="H872" s="167"/>
    </row>
    <row r="873" spans="2:8">
      <c r="B873" s="165"/>
      <c r="F873" s="186"/>
      <c r="G873" s="167"/>
      <c r="H873" s="167"/>
    </row>
    <row r="874" spans="2:8">
      <c r="B874" s="165"/>
      <c r="F874" s="186"/>
      <c r="G874" s="167"/>
      <c r="H874" s="167"/>
    </row>
    <row r="875" spans="2:8">
      <c r="B875" s="165"/>
      <c r="F875" s="186"/>
      <c r="G875" s="167"/>
      <c r="H875" s="167"/>
    </row>
    <row r="876" spans="2:8">
      <c r="B876" s="165"/>
      <c r="F876" s="186"/>
      <c r="G876" s="167"/>
      <c r="H876" s="167"/>
    </row>
    <row r="877" spans="2:8">
      <c r="B877" s="165"/>
      <c r="F877" s="186"/>
      <c r="G877" s="167"/>
      <c r="H877" s="167"/>
    </row>
    <row r="878" spans="2:8">
      <c r="B878" s="165"/>
      <c r="F878" s="186"/>
      <c r="G878" s="167"/>
      <c r="H878" s="167"/>
    </row>
    <row r="879" spans="2:8">
      <c r="B879" s="165"/>
      <c r="F879" s="186"/>
      <c r="G879" s="167"/>
      <c r="H879" s="167"/>
    </row>
    <row r="880" spans="2:8">
      <c r="B880" s="165"/>
      <c r="F880" s="186"/>
      <c r="G880" s="167"/>
      <c r="H880" s="167"/>
    </row>
    <row r="881" spans="2:8">
      <c r="B881" s="165"/>
      <c r="F881" s="186"/>
      <c r="G881" s="167"/>
      <c r="H881" s="167"/>
    </row>
    <row r="882" spans="2:8">
      <c r="B882" s="165"/>
      <c r="F882" s="186"/>
      <c r="G882" s="167"/>
      <c r="H882" s="167"/>
    </row>
    <row r="883" spans="2:8">
      <c r="B883" s="165"/>
      <c r="F883" s="186"/>
      <c r="G883" s="167"/>
      <c r="H883" s="167"/>
    </row>
    <row r="884" spans="2:8">
      <c r="B884" s="165"/>
      <c r="F884" s="186"/>
      <c r="G884" s="167"/>
      <c r="H884" s="167"/>
    </row>
    <row r="885" spans="2:8">
      <c r="B885" s="165"/>
      <c r="F885" s="186"/>
      <c r="G885" s="167"/>
      <c r="H885" s="167"/>
    </row>
    <row r="886" spans="2:8">
      <c r="B886" s="165"/>
      <c r="F886" s="186"/>
      <c r="G886" s="167"/>
      <c r="H886" s="167"/>
    </row>
    <row r="887" spans="2:8">
      <c r="B887" s="165"/>
      <c r="F887" s="186"/>
      <c r="G887" s="167"/>
      <c r="H887" s="167"/>
    </row>
    <row r="888" spans="2:8">
      <c r="B888" s="165"/>
      <c r="F888" s="186"/>
      <c r="G888" s="167"/>
      <c r="H888" s="167"/>
    </row>
    <row r="889" spans="2:8">
      <c r="B889" s="165"/>
      <c r="F889" s="186"/>
      <c r="G889" s="167"/>
      <c r="H889" s="167"/>
    </row>
    <row r="890" spans="2:8">
      <c r="B890" s="165"/>
      <c r="F890" s="186"/>
      <c r="G890" s="167"/>
      <c r="H890" s="167"/>
    </row>
    <row r="891" spans="2:8">
      <c r="B891" s="165"/>
      <c r="F891" s="186"/>
      <c r="G891" s="167"/>
      <c r="H891" s="167"/>
    </row>
    <row r="892" spans="2:8">
      <c r="B892" s="165"/>
      <c r="F892" s="186"/>
      <c r="G892" s="167"/>
      <c r="H892" s="167"/>
    </row>
    <row r="893" spans="2:8">
      <c r="B893" s="165"/>
      <c r="F893" s="186"/>
      <c r="G893" s="167"/>
      <c r="H893" s="167"/>
    </row>
    <row r="894" spans="2:8">
      <c r="B894" s="165"/>
      <c r="F894" s="186"/>
      <c r="G894" s="167"/>
      <c r="H894" s="167"/>
    </row>
    <row r="895" spans="2:8">
      <c r="B895" s="165"/>
      <c r="F895" s="186"/>
      <c r="G895" s="167"/>
      <c r="H895" s="167"/>
    </row>
    <row r="896" spans="2:8">
      <c r="B896" s="165"/>
      <c r="F896" s="186"/>
      <c r="G896" s="167"/>
      <c r="H896" s="167"/>
    </row>
    <row r="897" spans="2:8">
      <c r="B897" s="165"/>
      <c r="F897" s="186"/>
      <c r="G897" s="167"/>
      <c r="H897" s="167"/>
    </row>
    <row r="898" spans="2:8">
      <c r="B898" s="165"/>
      <c r="F898" s="186"/>
      <c r="G898" s="167"/>
      <c r="H898" s="167"/>
    </row>
    <row r="899" spans="2:8">
      <c r="B899" s="165"/>
      <c r="F899" s="186"/>
      <c r="G899" s="167"/>
      <c r="H899" s="167"/>
    </row>
    <row r="900" spans="2:8">
      <c r="B900" s="165"/>
      <c r="F900" s="186"/>
      <c r="G900" s="167"/>
      <c r="H900" s="167"/>
    </row>
    <row r="901" spans="2:8">
      <c r="B901" s="165"/>
      <c r="F901" s="186"/>
      <c r="G901" s="167"/>
      <c r="H901" s="167"/>
    </row>
    <row r="902" spans="2:8">
      <c r="B902" s="165"/>
      <c r="F902" s="186"/>
      <c r="G902" s="167"/>
      <c r="H902" s="167"/>
    </row>
    <row r="903" spans="2:8">
      <c r="B903" s="165"/>
      <c r="F903" s="186"/>
      <c r="G903" s="167"/>
      <c r="H903" s="167"/>
    </row>
    <row r="904" spans="2:8">
      <c r="B904" s="165"/>
      <c r="F904" s="186"/>
      <c r="G904" s="167"/>
      <c r="H904" s="167"/>
    </row>
    <row r="905" spans="2:8">
      <c r="B905" s="165"/>
      <c r="F905" s="186"/>
      <c r="G905" s="167"/>
      <c r="H905" s="167"/>
    </row>
    <row r="906" spans="2:8">
      <c r="B906" s="165"/>
      <c r="F906" s="186"/>
      <c r="G906" s="167"/>
      <c r="H906" s="167"/>
    </row>
    <row r="907" spans="2:8">
      <c r="B907" s="165"/>
      <c r="F907" s="186"/>
      <c r="G907" s="167"/>
      <c r="H907" s="167"/>
    </row>
    <row r="908" spans="2:8">
      <c r="B908" s="165"/>
      <c r="F908" s="186"/>
      <c r="G908" s="167"/>
      <c r="H908" s="167"/>
    </row>
    <row r="909" spans="2:8">
      <c r="B909" s="165"/>
      <c r="F909" s="186"/>
      <c r="G909" s="167"/>
      <c r="H909" s="167"/>
    </row>
    <row r="910" spans="2:8">
      <c r="B910" s="165"/>
      <c r="F910" s="186"/>
      <c r="G910" s="167"/>
      <c r="H910" s="167"/>
    </row>
    <row r="911" spans="2:8">
      <c r="B911" s="165"/>
      <c r="F911" s="186"/>
      <c r="G911" s="167"/>
      <c r="H911" s="167"/>
    </row>
    <row r="912" spans="2:8">
      <c r="B912" s="165"/>
      <c r="F912" s="186"/>
      <c r="G912" s="167"/>
      <c r="H912" s="167"/>
    </row>
    <row r="913" spans="2:8">
      <c r="B913" s="165"/>
      <c r="F913" s="186"/>
      <c r="G913" s="167"/>
      <c r="H913" s="167"/>
    </row>
    <row r="914" spans="2:8">
      <c r="B914" s="165"/>
      <c r="F914" s="186"/>
      <c r="G914" s="167"/>
      <c r="H914" s="167"/>
    </row>
    <row r="915" spans="2:8">
      <c r="B915" s="165"/>
      <c r="F915" s="186"/>
      <c r="G915" s="167"/>
      <c r="H915" s="167"/>
    </row>
    <row r="916" spans="2:8">
      <c r="B916" s="165"/>
      <c r="F916" s="186"/>
      <c r="G916" s="167"/>
      <c r="H916" s="167"/>
    </row>
    <row r="917" spans="2:8">
      <c r="B917" s="165"/>
      <c r="F917" s="186"/>
      <c r="G917" s="167"/>
      <c r="H917" s="167"/>
    </row>
    <row r="918" spans="2:8">
      <c r="B918" s="165"/>
      <c r="F918" s="186"/>
      <c r="G918" s="167"/>
      <c r="H918" s="167"/>
    </row>
    <row r="919" spans="2:8">
      <c r="B919" s="165"/>
      <c r="F919" s="186"/>
      <c r="G919" s="167"/>
      <c r="H919" s="167"/>
    </row>
    <row r="920" spans="2:8">
      <c r="B920" s="165"/>
      <c r="F920" s="186"/>
      <c r="G920" s="167"/>
      <c r="H920" s="167"/>
    </row>
    <row r="921" spans="2:8">
      <c r="B921" s="165"/>
      <c r="F921" s="186"/>
      <c r="G921" s="167"/>
      <c r="H921" s="167"/>
    </row>
    <row r="922" spans="2:8">
      <c r="B922" s="165"/>
      <c r="F922" s="186"/>
      <c r="G922" s="167"/>
      <c r="H922" s="167"/>
    </row>
    <row r="923" spans="2:8">
      <c r="B923" s="165"/>
      <c r="F923" s="186"/>
      <c r="G923" s="167"/>
      <c r="H923" s="167"/>
    </row>
    <row r="924" spans="2:8">
      <c r="B924" s="165"/>
      <c r="F924" s="186"/>
      <c r="G924" s="167"/>
      <c r="H924" s="167"/>
    </row>
    <row r="925" spans="2:8">
      <c r="B925" s="165"/>
      <c r="F925" s="186"/>
      <c r="G925" s="167"/>
      <c r="H925" s="167"/>
    </row>
    <row r="926" spans="2:8">
      <c r="B926" s="165"/>
      <c r="F926" s="186"/>
      <c r="G926" s="167"/>
      <c r="H926" s="167"/>
    </row>
    <row r="927" spans="2:8">
      <c r="B927" s="165"/>
      <c r="F927" s="186"/>
      <c r="G927" s="167"/>
      <c r="H927" s="167"/>
    </row>
    <row r="928" spans="2:8">
      <c r="B928" s="165"/>
      <c r="F928" s="186"/>
      <c r="G928" s="167"/>
      <c r="H928" s="167"/>
    </row>
    <row r="929" spans="2:8">
      <c r="B929" s="165"/>
      <c r="F929" s="186"/>
      <c r="G929" s="167"/>
      <c r="H929" s="167"/>
    </row>
    <row r="930" spans="2:8">
      <c r="B930" s="165"/>
      <c r="F930" s="186"/>
      <c r="G930" s="167"/>
      <c r="H930" s="167"/>
    </row>
    <row r="931" spans="2:8">
      <c r="B931" s="165"/>
      <c r="F931" s="186"/>
      <c r="G931" s="167"/>
      <c r="H931" s="167"/>
    </row>
    <row r="932" spans="2:8">
      <c r="B932" s="165"/>
      <c r="F932" s="186"/>
      <c r="G932" s="167"/>
      <c r="H932" s="167"/>
    </row>
    <row r="933" spans="2:8">
      <c r="B933" s="165"/>
      <c r="F933" s="186"/>
      <c r="G933" s="167"/>
      <c r="H933" s="167"/>
    </row>
    <row r="934" spans="2:8">
      <c r="B934" s="165"/>
      <c r="F934" s="186"/>
      <c r="G934" s="167"/>
      <c r="H934" s="167"/>
    </row>
    <row r="935" spans="2:8">
      <c r="B935" s="165"/>
      <c r="F935" s="186"/>
      <c r="G935" s="167"/>
      <c r="H935" s="167"/>
    </row>
    <row r="936" spans="2:8">
      <c r="B936" s="165"/>
      <c r="F936" s="186"/>
      <c r="G936" s="167"/>
      <c r="H936" s="167"/>
    </row>
    <row r="937" spans="2:8">
      <c r="B937" s="165"/>
      <c r="F937" s="186"/>
      <c r="G937" s="167"/>
      <c r="H937" s="167"/>
    </row>
    <row r="938" spans="2:8">
      <c r="B938" s="165"/>
      <c r="F938" s="186"/>
      <c r="G938" s="167"/>
      <c r="H938" s="167"/>
    </row>
    <row r="939" spans="2:8">
      <c r="B939" s="165"/>
      <c r="F939" s="186"/>
      <c r="G939" s="167"/>
      <c r="H939" s="167"/>
    </row>
    <row r="940" spans="2:8">
      <c r="B940" s="165"/>
      <c r="F940" s="186"/>
      <c r="G940" s="167"/>
      <c r="H940" s="167"/>
    </row>
    <row r="941" spans="2:8">
      <c r="B941" s="165"/>
      <c r="F941" s="186"/>
      <c r="G941" s="167"/>
      <c r="H941" s="167"/>
    </row>
    <row r="942" spans="2:8">
      <c r="B942" s="165"/>
      <c r="F942" s="186"/>
      <c r="G942" s="167"/>
      <c r="H942" s="167"/>
    </row>
    <row r="943" spans="2:8">
      <c r="B943" s="165"/>
      <c r="F943" s="186"/>
      <c r="G943" s="167"/>
      <c r="H943" s="167"/>
    </row>
    <row r="944" spans="2:8">
      <c r="B944" s="165"/>
      <c r="F944" s="186"/>
      <c r="G944" s="167"/>
      <c r="H944" s="167"/>
    </row>
    <row r="945" spans="2:8">
      <c r="B945" s="165"/>
      <c r="F945" s="186"/>
      <c r="G945" s="167"/>
      <c r="H945" s="167"/>
    </row>
    <row r="946" spans="2:8">
      <c r="B946" s="165"/>
      <c r="F946" s="186"/>
      <c r="G946" s="167"/>
      <c r="H946" s="167"/>
    </row>
    <row r="947" spans="2:8">
      <c r="B947" s="165"/>
      <c r="F947" s="186"/>
      <c r="G947" s="167"/>
      <c r="H947" s="167"/>
    </row>
    <row r="948" spans="2:8">
      <c r="B948" s="165"/>
      <c r="F948" s="186"/>
      <c r="G948" s="167"/>
      <c r="H948" s="167"/>
    </row>
    <row r="949" spans="2:8">
      <c r="B949" s="165"/>
      <c r="F949" s="186"/>
      <c r="G949" s="167"/>
      <c r="H949" s="167"/>
    </row>
    <row r="950" spans="2:8">
      <c r="B950" s="165"/>
      <c r="F950" s="186"/>
      <c r="G950" s="167"/>
      <c r="H950" s="167"/>
    </row>
    <row r="951" spans="2:8">
      <c r="B951" s="165"/>
      <c r="F951" s="186"/>
      <c r="G951" s="167"/>
      <c r="H951" s="167"/>
    </row>
    <row r="952" spans="2:8">
      <c r="B952" s="165"/>
      <c r="F952" s="186"/>
      <c r="G952" s="167"/>
      <c r="H952" s="167"/>
    </row>
    <row r="953" spans="2:8">
      <c r="B953" s="165"/>
      <c r="F953" s="186"/>
      <c r="G953" s="167"/>
      <c r="H953" s="167"/>
    </row>
    <row r="954" spans="2:8">
      <c r="B954" s="165"/>
      <c r="F954" s="186"/>
      <c r="G954" s="167"/>
      <c r="H954" s="167"/>
    </row>
    <row r="955" spans="2:8">
      <c r="B955" s="165"/>
      <c r="F955" s="186"/>
      <c r="G955" s="167"/>
      <c r="H955" s="167"/>
    </row>
    <row r="956" spans="2:8">
      <c r="B956" s="165"/>
      <c r="F956" s="186"/>
      <c r="G956" s="167"/>
      <c r="H956" s="167"/>
    </row>
    <row r="957" spans="2:8">
      <c r="B957" s="165"/>
      <c r="F957" s="186"/>
      <c r="G957" s="167"/>
      <c r="H957" s="167"/>
    </row>
    <row r="958" spans="2:8">
      <c r="B958" s="165"/>
      <c r="F958" s="186"/>
      <c r="G958" s="167"/>
      <c r="H958" s="167"/>
    </row>
    <row r="959" spans="2:8">
      <c r="B959" s="165"/>
      <c r="F959" s="186"/>
      <c r="G959" s="167"/>
      <c r="H959" s="167"/>
    </row>
    <row r="960" spans="2:8">
      <c r="B960" s="165"/>
      <c r="F960" s="186"/>
      <c r="G960" s="167"/>
      <c r="H960" s="167"/>
    </row>
    <row r="961" spans="2:8">
      <c r="B961" s="165"/>
      <c r="F961" s="186"/>
      <c r="G961" s="167"/>
      <c r="H961" s="167"/>
    </row>
    <row r="962" spans="2:8">
      <c r="B962" s="165"/>
      <c r="F962" s="186"/>
      <c r="G962" s="167"/>
      <c r="H962" s="167"/>
    </row>
    <row r="963" spans="2:8">
      <c r="B963" s="165"/>
      <c r="F963" s="186"/>
      <c r="G963" s="167"/>
      <c r="H963" s="167"/>
    </row>
    <row r="964" spans="2:8">
      <c r="B964" s="165"/>
      <c r="F964" s="186"/>
      <c r="G964" s="167"/>
      <c r="H964" s="167"/>
    </row>
    <row r="965" spans="2:8">
      <c r="B965" s="165"/>
      <c r="F965" s="186"/>
      <c r="G965" s="167"/>
      <c r="H965" s="167"/>
    </row>
    <row r="966" spans="2:8">
      <c r="B966" s="165"/>
      <c r="F966" s="186"/>
      <c r="G966" s="167"/>
      <c r="H966" s="167"/>
    </row>
    <row r="967" spans="2:8">
      <c r="B967" s="165"/>
      <c r="F967" s="186"/>
      <c r="G967" s="167"/>
      <c r="H967" s="167"/>
    </row>
    <row r="968" spans="2:8">
      <c r="B968" s="165"/>
      <c r="F968" s="186"/>
      <c r="G968" s="167"/>
      <c r="H968" s="167"/>
    </row>
    <row r="969" spans="2:8">
      <c r="B969" s="165"/>
      <c r="F969" s="186"/>
      <c r="G969" s="167"/>
      <c r="H969" s="167"/>
    </row>
    <row r="970" spans="2:8">
      <c r="B970" s="165"/>
      <c r="F970" s="186"/>
      <c r="G970" s="167"/>
      <c r="H970" s="167"/>
    </row>
    <row r="971" spans="2:8">
      <c r="B971" s="165"/>
      <c r="F971" s="186"/>
      <c r="G971" s="167"/>
      <c r="H971" s="167"/>
    </row>
    <row r="972" spans="2:8">
      <c r="B972" s="165"/>
      <c r="F972" s="186"/>
      <c r="G972" s="167"/>
      <c r="H972" s="167"/>
    </row>
    <row r="973" spans="2:8">
      <c r="B973" s="165"/>
      <c r="F973" s="186"/>
      <c r="G973" s="167"/>
      <c r="H973" s="167"/>
    </row>
    <row r="974" spans="2:8">
      <c r="B974" s="165"/>
      <c r="F974" s="186"/>
      <c r="G974" s="167"/>
      <c r="H974" s="167"/>
    </row>
    <row r="975" spans="2:8">
      <c r="B975" s="165"/>
      <c r="F975" s="186"/>
      <c r="G975" s="167"/>
      <c r="H975" s="167"/>
    </row>
    <row r="976" spans="2:8">
      <c r="B976" s="165"/>
      <c r="F976" s="186"/>
      <c r="G976" s="167"/>
      <c r="H976" s="167"/>
    </row>
    <row r="977" spans="2:8">
      <c r="B977" s="165"/>
      <c r="F977" s="186"/>
      <c r="G977" s="167"/>
      <c r="H977" s="167"/>
    </row>
    <row r="978" spans="2:8">
      <c r="B978" s="165"/>
      <c r="F978" s="186"/>
      <c r="G978" s="167"/>
      <c r="H978" s="167"/>
    </row>
    <row r="979" spans="2:8">
      <c r="B979" s="165"/>
      <c r="F979" s="186"/>
      <c r="G979" s="167"/>
      <c r="H979" s="167"/>
    </row>
    <row r="980" spans="2:8">
      <c r="B980" s="165"/>
      <c r="F980" s="186"/>
      <c r="G980" s="167"/>
      <c r="H980" s="167"/>
    </row>
    <row r="981" spans="2:8">
      <c r="B981" s="165"/>
      <c r="F981" s="186"/>
      <c r="G981" s="167"/>
      <c r="H981" s="167"/>
    </row>
    <row r="982" spans="2:8">
      <c r="B982" s="165"/>
      <c r="F982" s="186"/>
      <c r="G982" s="167"/>
      <c r="H982" s="167"/>
    </row>
    <row r="983" spans="2:8">
      <c r="B983" s="165"/>
      <c r="F983" s="186"/>
      <c r="G983" s="167"/>
      <c r="H983" s="167"/>
    </row>
    <row r="984" spans="2:8">
      <c r="B984" s="165"/>
      <c r="F984" s="186"/>
      <c r="G984" s="167"/>
      <c r="H984" s="167"/>
    </row>
    <row r="985" spans="2:8">
      <c r="B985" s="165"/>
      <c r="F985" s="186"/>
      <c r="G985" s="167"/>
      <c r="H985" s="167"/>
    </row>
    <row r="986" spans="2:8">
      <c r="B986" s="165"/>
      <c r="F986" s="186"/>
      <c r="G986" s="167"/>
      <c r="H986" s="167"/>
    </row>
    <row r="987" spans="2:8">
      <c r="B987" s="165"/>
      <c r="F987" s="186"/>
      <c r="G987" s="167"/>
      <c r="H987" s="167"/>
    </row>
    <row r="988" spans="2:8">
      <c r="B988" s="165"/>
      <c r="F988" s="186"/>
      <c r="G988" s="167"/>
      <c r="H988" s="167"/>
    </row>
    <row r="989" spans="2:8">
      <c r="B989" s="165"/>
      <c r="F989" s="186"/>
      <c r="G989" s="167"/>
      <c r="H989" s="167"/>
    </row>
    <row r="990" spans="2:8">
      <c r="B990" s="165"/>
      <c r="F990" s="186"/>
      <c r="G990" s="167"/>
      <c r="H990" s="167"/>
    </row>
    <row r="991" spans="2:8">
      <c r="B991" s="165"/>
      <c r="F991" s="186"/>
      <c r="G991" s="167"/>
      <c r="H991" s="167"/>
    </row>
    <row r="992" spans="2:8">
      <c r="B992" s="165"/>
      <c r="F992" s="186"/>
      <c r="G992" s="167"/>
      <c r="H992" s="167"/>
    </row>
    <row r="993" spans="2:8">
      <c r="B993" s="165"/>
      <c r="F993" s="186"/>
      <c r="G993" s="167"/>
      <c r="H993" s="167"/>
    </row>
    <row r="994" spans="2:8">
      <c r="B994" s="165"/>
      <c r="F994" s="186"/>
      <c r="G994" s="167"/>
      <c r="H994" s="167"/>
    </row>
    <row r="995" spans="2:8">
      <c r="B995" s="165"/>
      <c r="F995" s="186"/>
      <c r="G995" s="167"/>
      <c r="H995" s="167"/>
    </row>
    <row r="996" spans="2:8">
      <c r="B996" s="165"/>
      <c r="F996" s="186"/>
      <c r="G996" s="167"/>
      <c r="H996" s="167"/>
    </row>
    <row r="997" spans="2:8">
      <c r="B997" s="165"/>
      <c r="F997" s="186"/>
      <c r="G997" s="167"/>
      <c r="H997" s="167"/>
    </row>
    <row r="998" spans="2:8">
      <c r="B998" s="165"/>
      <c r="F998" s="186"/>
      <c r="G998" s="167"/>
      <c r="H998" s="167"/>
    </row>
    <row r="999" spans="2:8">
      <c r="B999" s="165"/>
      <c r="F999" s="186"/>
      <c r="G999" s="167"/>
      <c r="H999" s="167"/>
    </row>
    <row r="1000" spans="2:8">
      <c r="B1000" s="165"/>
      <c r="F1000" s="186"/>
      <c r="G1000" s="167"/>
      <c r="H1000" s="167"/>
    </row>
    <row r="1001" spans="2:8">
      <c r="B1001" s="165"/>
      <c r="F1001" s="186"/>
      <c r="G1001" s="167"/>
      <c r="H1001" s="167"/>
    </row>
    <row r="1002" spans="2:8">
      <c r="B1002" s="165"/>
      <c r="F1002" s="186"/>
      <c r="G1002" s="167"/>
      <c r="H1002" s="167"/>
    </row>
    <row r="1003" spans="2:8">
      <c r="B1003" s="165"/>
      <c r="F1003" s="186"/>
      <c r="G1003" s="167"/>
      <c r="H1003" s="167"/>
    </row>
    <row r="1004" spans="2:8">
      <c r="B1004" s="165"/>
      <c r="F1004" s="186"/>
      <c r="G1004" s="167"/>
      <c r="H1004" s="167"/>
    </row>
    <row r="1005" spans="2:8">
      <c r="B1005" s="165"/>
      <c r="F1005" s="186"/>
      <c r="G1005" s="167"/>
      <c r="H1005" s="167"/>
    </row>
    <row r="1006" spans="2:8">
      <c r="B1006" s="165"/>
      <c r="F1006" s="186"/>
      <c r="G1006" s="167"/>
      <c r="H1006" s="167"/>
    </row>
    <row r="1007" spans="2:8">
      <c r="B1007" s="165"/>
      <c r="F1007" s="186"/>
      <c r="G1007" s="167"/>
      <c r="H1007" s="167"/>
    </row>
    <row r="1008" spans="2:8">
      <c r="B1008" s="165"/>
      <c r="F1008" s="186"/>
      <c r="G1008" s="167"/>
      <c r="H1008" s="167"/>
    </row>
    <row r="1009" spans="2:8">
      <c r="B1009" s="165"/>
      <c r="F1009" s="186"/>
      <c r="G1009" s="167"/>
      <c r="H1009" s="167"/>
    </row>
    <row r="1010" spans="2:8">
      <c r="B1010" s="165"/>
      <c r="F1010" s="186"/>
      <c r="G1010" s="167"/>
      <c r="H1010" s="167"/>
    </row>
    <row r="1011" spans="2:8">
      <c r="B1011" s="165"/>
      <c r="F1011" s="186"/>
      <c r="G1011" s="167"/>
      <c r="H1011" s="167"/>
    </row>
    <row r="1012" spans="2:8">
      <c r="B1012" s="165"/>
      <c r="F1012" s="186"/>
      <c r="G1012" s="167"/>
      <c r="H1012" s="167"/>
    </row>
    <row r="1013" spans="2:8">
      <c r="F1013" s="186"/>
      <c r="G1013" s="167"/>
      <c r="H1013" s="167"/>
    </row>
    <row r="1014" spans="2:8">
      <c r="F1014" s="186"/>
      <c r="G1014" s="167"/>
      <c r="H1014" s="167"/>
    </row>
    <row r="1015" spans="2:8">
      <c r="F1015" s="186"/>
      <c r="G1015" s="167"/>
      <c r="H1015" s="167"/>
    </row>
    <row r="1016" spans="2:8">
      <c r="F1016" s="186"/>
      <c r="G1016" s="167"/>
      <c r="H1016" s="167"/>
    </row>
    <row r="1017" spans="2:8">
      <c r="F1017" s="186"/>
      <c r="G1017" s="167"/>
      <c r="H1017" s="167"/>
    </row>
    <row r="1018" spans="2:8">
      <c r="F1018" s="186"/>
      <c r="G1018" s="167"/>
      <c r="H1018" s="167"/>
    </row>
    <row r="1019" spans="2:8">
      <c r="F1019" s="186"/>
      <c r="G1019" s="167"/>
      <c r="H1019" s="167"/>
    </row>
    <row r="1020" spans="2:8">
      <c r="F1020" s="186"/>
      <c r="G1020" s="167"/>
      <c r="H1020" s="167"/>
    </row>
    <row r="1021" spans="2:8">
      <c r="F1021" s="186"/>
      <c r="G1021" s="167"/>
      <c r="H1021" s="167"/>
    </row>
    <row r="1022" spans="2:8">
      <c r="F1022" s="186"/>
      <c r="G1022" s="167"/>
      <c r="H1022" s="167"/>
    </row>
    <row r="1023" spans="2:8">
      <c r="F1023" s="186"/>
      <c r="G1023" s="167"/>
      <c r="H1023" s="167"/>
    </row>
    <row r="1024" spans="2:8">
      <c r="F1024" s="186"/>
      <c r="G1024" s="167"/>
      <c r="H1024" s="167"/>
    </row>
    <row r="1025" spans="6:8">
      <c r="F1025" s="186"/>
      <c r="G1025" s="167"/>
      <c r="H1025" s="167"/>
    </row>
    <row r="1026" spans="6:8">
      <c r="F1026" s="186"/>
      <c r="G1026" s="167"/>
      <c r="H1026" s="167"/>
    </row>
    <row r="1027" spans="6:8">
      <c r="F1027" s="186"/>
      <c r="G1027" s="167"/>
      <c r="H1027" s="167"/>
    </row>
    <row r="1028" spans="6:8">
      <c r="F1028" s="186"/>
      <c r="G1028" s="167"/>
      <c r="H1028" s="167"/>
    </row>
    <row r="1029" spans="6:8">
      <c r="F1029" s="186"/>
      <c r="G1029" s="167"/>
      <c r="H1029" s="167"/>
    </row>
    <row r="1030" spans="6:8">
      <c r="F1030" s="186"/>
      <c r="G1030" s="167"/>
      <c r="H1030" s="167"/>
    </row>
    <row r="1031" spans="6:8">
      <c r="F1031" s="186"/>
      <c r="G1031" s="167"/>
      <c r="H1031" s="167"/>
    </row>
    <row r="1032" spans="6:8">
      <c r="F1032" s="186"/>
      <c r="G1032" s="167"/>
      <c r="H1032" s="167"/>
    </row>
    <row r="1033" spans="6:8">
      <c r="F1033" s="186"/>
      <c r="G1033" s="167"/>
      <c r="H1033" s="167"/>
    </row>
    <row r="1034" spans="6:8">
      <c r="F1034" s="186"/>
      <c r="G1034" s="167"/>
      <c r="H1034" s="167"/>
    </row>
    <row r="1035" spans="6:8">
      <c r="F1035" s="186"/>
      <c r="G1035" s="167"/>
      <c r="H1035" s="167"/>
    </row>
    <row r="1036" spans="6:8">
      <c r="F1036" s="186"/>
      <c r="G1036" s="167"/>
      <c r="H1036" s="167"/>
    </row>
    <row r="1037" spans="6:8">
      <c r="F1037" s="186"/>
      <c r="G1037" s="167"/>
      <c r="H1037" s="167"/>
    </row>
    <row r="1038" spans="6:8">
      <c r="F1038" s="186"/>
      <c r="G1038" s="167"/>
      <c r="H1038" s="167"/>
    </row>
    <row r="1039" spans="6:8">
      <c r="F1039" s="186"/>
      <c r="G1039" s="167"/>
      <c r="H1039" s="167"/>
    </row>
    <row r="1040" spans="6:8">
      <c r="F1040" s="186"/>
      <c r="G1040" s="167"/>
      <c r="H1040" s="167"/>
    </row>
    <row r="1041" spans="6:8">
      <c r="F1041" s="186"/>
      <c r="G1041" s="167"/>
      <c r="H1041" s="167"/>
    </row>
    <row r="1042" spans="6:8">
      <c r="F1042" s="186"/>
      <c r="G1042" s="167"/>
      <c r="H1042" s="167"/>
    </row>
    <row r="1043" spans="6:8">
      <c r="F1043" s="186"/>
      <c r="G1043" s="167"/>
      <c r="H1043" s="167"/>
    </row>
    <row r="1044" spans="6:8">
      <c r="F1044" s="186"/>
      <c r="G1044" s="167"/>
      <c r="H1044" s="167"/>
    </row>
    <row r="1045" spans="6:8">
      <c r="F1045" s="186"/>
      <c r="G1045" s="167"/>
      <c r="H1045" s="167"/>
    </row>
    <row r="1046" spans="6:8">
      <c r="F1046" s="186"/>
      <c r="G1046" s="167"/>
      <c r="H1046" s="167"/>
    </row>
    <row r="1047" spans="6:8">
      <c r="F1047" s="186"/>
      <c r="G1047" s="167"/>
      <c r="H1047" s="167"/>
    </row>
    <row r="1048" spans="6:8">
      <c r="F1048" s="186"/>
      <c r="G1048" s="167"/>
      <c r="H1048" s="167"/>
    </row>
    <row r="1049" spans="6:8">
      <c r="F1049" s="186"/>
      <c r="G1049" s="167"/>
      <c r="H1049" s="167"/>
    </row>
    <row r="1050" spans="6:8">
      <c r="F1050" s="186"/>
      <c r="G1050" s="167"/>
      <c r="H1050" s="167"/>
    </row>
    <row r="1051" spans="6:8">
      <c r="F1051" s="186"/>
      <c r="G1051" s="167"/>
      <c r="H1051" s="167"/>
    </row>
    <row r="1052" spans="6:8">
      <c r="F1052" s="186"/>
      <c r="G1052" s="167"/>
      <c r="H1052" s="167"/>
    </row>
    <row r="1053" spans="6:8">
      <c r="F1053" s="186"/>
      <c r="G1053" s="167"/>
      <c r="H1053" s="167"/>
    </row>
    <row r="1054" spans="6:8">
      <c r="F1054" s="186"/>
      <c r="G1054" s="167"/>
      <c r="H1054" s="167"/>
    </row>
    <row r="1055" spans="6:8">
      <c r="F1055" s="186"/>
      <c r="G1055" s="167"/>
      <c r="H1055" s="167"/>
    </row>
    <row r="1056" spans="6:8">
      <c r="F1056" s="186"/>
      <c r="G1056" s="167"/>
      <c r="H1056" s="167"/>
    </row>
    <row r="1057" spans="6:8">
      <c r="F1057" s="186"/>
      <c r="G1057" s="167"/>
      <c r="H1057" s="167"/>
    </row>
    <row r="1058" spans="6:8">
      <c r="F1058" s="186"/>
      <c r="G1058" s="167"/>
      <c r="H1058" s="167"/>
    </row>
    <row r="1059" spans="6:8">
      <c r="F1059" s="186"/>
      <c r="G1059" s="167"/>
      <c r="H1059" s="167"/>
    </row>
    <row r="1060" spans="6:8">
      <c r="F1060" s="186"/>
      <c r="G1060" s="167"/>
      <c r="H1060" s="167"/>
    </row>
    <row r="1061" spans="6:8">
      <c r="F1061" s="186"/>
      <c r="G1061" s="167"/>
      <c r="H1061" s="167"/>
    </row>
    <row r="1062" spans="6:8">
      <c r="F1062" s="186"/>
      <c r="G1062" s="167"/>
      <c r="H1062" s="167"/>
    </row>
    <row r="1063" spans="6:8">
      <c r="F1063" s="186"/>
      <c r="G1063" s="167"/>
      <c r="H1063" s="167"/>
    </row>
    <row r="1064" spans="6:8">
      <c r="F1064" s="186"/>
      <c r="G1064" s="167"/>
      <c r="H1064" s="167"/>
    </row>
    <row r="1065" spans="6:8">
      <c r="F1065" s="186"/>
      <c r="G1065" s="167"/>
      <c r="H1065" s="167"/>
    </row>
    <row r="1066" spans="6:8">
      <c r="F1066" s="186"/>
      <c r="G1066" s="167"/>
      <c r="H1066" s="167"/>
    </row>
    <row r="1067" spans="6:8">
      <c r="F1067" s="186"/>
      <c r="G1067" s="167"/>
      <c r="H1067" s="167"/>
    </row>
    <row r="1068" spans="6:8">
      <c r="F1068" s="186"/>
      <c r="G1068" s="167"/>
      <c r="H1068" s="167"/>
    </row>
    <row r="1069" spans="6:8">
      <c r="F1069" s="186"/>
      <c r="G1069" s="167"/>
      <c r="H1069" s="167"/>
    </row>
    <row r="1070" spans="6:8">
      <c r="F1070" s="186"/>
      <c r="G1070" s="167"/>
      <c r="H1070" s="167"/>
    </row>
    <row r="1071" spans="6:8">
      <c r="F1071" s="186"/>
      <c r="G1071" s="167"/>
      <c r="H1071" s="167"/>
    </row>
    <row r="1072" spans="6:8">
      <c r="F1072" s="186"/>
      <c r="G1072" s="167"/>
      <c r="H1072" s="167"/>
    </row>
    <row r="1073" spans="6:8">
      <c r="F1073" s="186"/>
      <c r="G1073" s="167"/>
      <c r="H1073" s="167"/>
    </row>
    <row r="1074" spans="6:8">
      <c r="F1074" s="186"/>
      <c r="G1074" s="167"/>
      <c r="H1074" s="167"/>
    </row>
    <row r="1075" spans="6:8">
      <c r="F1075" s="186"/>
      <c r="G1075" s="167"/>
      <c r="H1075" s="167"/>
    </row>
    <row r="1076" spans="6:8">
      <c r="F1076" s="186"/>
      <c r="G1076" s="167"/>
      <c r="H1076" s="167"/>
    </row>
    <row r="1077" spans="6:8">
      <c r="F1077" s="186"/>
      <c r="G1077" s="167"/>
      <c r="H1077" s="167"/>
    </row>
    <row r="1078" spans="6:8">
      <c r="F1078" s="186"/>
      <c r="G1078" s="167"/>
      <c r="H1078" s="167"/>
    </row>
    <row r="1079" spans="6:8">
      <c r="F1079" s="186"/>
      <c r="G1079" s="167"/>
      <c r="H1079" s="167"/>
    </row>
    <row r="1080" spans="6:8">
      <c r="F1080" s="186"/>
      <c r="G1080" s="167"/>
      <c r="H1080" s="167"/>
    </row>
    <row r="1081" spans="6:8">
      <c r="F1081" s="186"/>
      <c r="G1081" s="167"/>
      <c r="H1081" s="167"/>
    </row>
    <row r="1082" spans="6:8">
      <c r="F1082" s="186"/>
      <c r="G1082" s="167"/>
      <c r="H1082" s="167"/>
    </row>
    <row r="1083" spans="6:8">
      <c r="F1083" s="186"/>
      <c r="G1083" s="167"/>
      <c r="H1083" s="167"/>
    </row>
    <row r="1084" spans="6:8">
      <c r="F1084" s="186"/>
      <c r="G1084" s="167"/>
      <c r="H1084" s="167"/>
    </row>
    <row r="1085" spans="6:8">
      <c r="F1085" s="186"/>
      <c r="G1085" s="167"/>
      <c r="H1085" s="167"/>
    </row>
    <row r="1086" spans="6:8">
      <c r="F1086" s="186"/>
      <c r="G1086" s="167"/>
      <c r="H1086" s="167"/>
    </row>
    <row r="1087" spans="6:8">
      <c r="F1087" s="186"/>
      <c r="G1087" s="167"/>
      <c r="H1087" s="167"/>
    </row>
    <row r="1088" spans="6:8">
      <c r="F1088" s="186"/>
      <c r="G1088" s="167"/>
      <c r="H1088" s="167"/>
    </row>
    <row r="1089" spans="6:8">
      <c r="F1089" s="186"/>
      <c r="G1089" s="167"/>
      <c r="H1089" s="167"/>
    </row>
    <row r="1090" spans="6:8">
      <c r="F1090" s="186"/>
      <c r="G1090" s="167"/>
      <c r="H1090" s="167"/>
    </row>
    <row r="1091" spans="6:8">
      <c r="F1091" s="186"/>
      <c r="G1091" s="167"/>
      <c r="H1091" s="167"/>
    </row>
    <row r="1092" spans="6:8">
      <c r="F1092" s="186"/>
      <c r="G1092" s="167"/>
      <c r="H1092" s="167"/>
    </row>
    <row r="1093" spans="6:8">
      <c r="F1093" s="186"/>
      <c r="G1093" s="167"/>
      <c r="H1093" s="167"/>
    </row>
    <row r="1094" spans="6:8">
      <c r="F1094" s="186"/>
      <c r="G1094" s="167"/>
      <c r="H1094" s="167"/>
    </row>
    <row r="1095" spans="6:8">
      <c r="F1095" s="186"/>
      <c r="G1095" s="167"/>
      <c r="H1095" s="167"/>
    </row>
    <row r="1096" spans="6:8">
      <c r="F1096" s="186"/>
      <c r="G1096" s="167"/>
      <c r="H1096" s="167"/>
    </row>
    <row r="1097" spans="6:8">
      <c r="F1097" s="186"/>
      <c r="G1097" s="167"/>
      <c r="H1097" s="167"/>
    </row>
    <row r="1098" spans="6:8">
      <c r="F1098" s="186"/>
      <c r="G1098" s="167"/>
      <c r="H1098" s="167"/>
    </row>
    <row r="1099" spans="6:8">
      <c r="F1099" s="186"/>
      <c r="G1099" s="167"/>
      <c r="H1099" s="167"/>
    </row>
    <row r="1100" spans="6:8">
      <c r="F1100" s="186"/>
      <c r="G1100" s="167"/>
      <c r="H1100" s="167"/>
    </row>
    <row r="1101" spans="6:8">
      <c r="F1101" s="186"/>
      <c r="G1101" s="167"/>
      <c r="H1101" s="167"/>
    </row>
    <row r="1102" spans="6:8">
      <c r="F1102" s="186"/>
      <c r="G1102" s="167"/>
      <c r="H1102" s="167"/>
    </row>
    <row r="1103" spans="6:8">
      <c r="F1103" s="186"/>
      <c r="G1103" s="167"/>
      <c r="H1103" s="167"/>
    </row>
    <row r="1104" spans="6:8">
      <c r="F1104" s="186"/>
      <c r="G1104" s="167"/>
      <c r="H1104" s="167"/>
    </row>
    <row r="1105" spans="6:8">
      <c r="F1105" s="186"/>
      <c r="G1105" s="167"/>
      <c r="H1105" s="167"/>
    </row>
    <row r="1106" spans="6:8">
      <c r="F1106" s="186"/>
      <c r="G1106" s="167"/>
      <c r="H1106" s="167"/>
    </row>
    <row r="1107" spans="6:8">
      <c r="F1107" s="186"/>
    </row>
    <row r="1108" spans="6:8">
      <c r="F1108" s="186"/>
    </row>
    <row r="1109" spans="6:8">
      <c r="F1109" s="186"/>
    </row>
    <row r="1110" spans="6:8">
      <c r="F1110" s="186"/>
    </row>
    <row r="1111" spans="6:8">
      <c r="F1111" s="186"/>
    </row>
    <row r="1112" spans="6:8">
      <c r="F1112" s="186"/>
    </row>
    <row r="1113" spans="6:8">
      <c r="F1113" s="186"/>
    </row>
    <row r="1114" spans="6:8">
      <c r="F1114" s="186"/>
    </row>
    <row r="1115" spans="6:8">
      <c r="F1115" s="186"/>
    </row>
    <row r="1116" spans="6:8">
      <c r="F1116" s="186"/>
    </row>
    <row r="1117" spans="6:8">
      <c r="F1117" s="186"/>
    </row>
    <row r="1118" spans="6:8">
      <c r="F1118" s="186"/>
    </row>
    <row r="1119" spans="6:8">
      <c r="F1119" s="186"/>
    </row>
    <row r="1120" spans="6:8">
      <c r="F1120" s="186"/>
    </row>
    <row r="1121" spans="6:6">
      <c r="F1121" s="186"/>
    </row>
    <row r="1122" spans="6:6">
      <c r="F1122" s="186"/>
    </row>
    <row r="1123" spans="6:6">
      <c r="F1123" s="186"/>
    </row>
    <row r="1124" spans="6:6">
      <c r="F1124" s="186"/>
    </row>
    <row r="1125" spans="6:6">
      <c r="F1125" s="186"/>
    </row>
    <row r="1126" spans="6:6">
      <c r="F1126" s="186"/>
    </row>
    <row r="1127" spans="6:6">
      <c r="F1127" s="186"/>
    </row>
    <row r="1128" spans="6:6">
      <c r="F1128" s="186"/>
    </row>
    <row r="1129" spans="6:6">
      <c r="F1129" s="186"/>
    </row>
    <row r="1130" spans="6:6">
      <c r="F1130" s="186"/>
    </row>
    <row r="1131" spans="6:6">
      <c r="F1131" s="186"/>
    </row>
    <row r="1132" spans="6:6">
      <c r="F1132" s="186"/>
    </row>
    <row r="1133" spans="6:6">
      <c r="F1133" s="186"/>
    </row>
    <row r="1134" spans="6:6">
      <c r="F1134" s="186"/>
    </row>
    <row r="1135" spans="6:6">
      <c r="F1135" s="186"/>
    </row>
    <row r="1136" spans="6:6">
      <c r="F1136" s="186"/>
    </row>
    <row r="1137" spans="6:6">
      <c r="F1137" s="186"/>
    </row>
    <row r="1138" spans="6:6">
      <c r="F1138" s="186"/>
    </row>
    <row r="1139" spans="6:6">
      <c r="F1139" s="186"/>
    </row>
    <row r="1140" spans="6:6">
      <c r="F1140" s="186"/>
    </row>
    <row r="1141" spans="6:6">
      <c r="F1141" s="186"/>
    </row>
    <row r="1142" spans="6:6">
      <c r="F1142" s="186"/>
    </row>
    <row r="1143" spans="6:6">
      <c r="F1143" s="186"/>
    </row>
    <row r="1144" spans="6:6">
      <c r="F1144" s="186"/>
    </row>
    <row r="1145" spans="6:6">
      <c r="F1145" s="186"/>
    </row>
    <row r="1146" spans="6:6">
      <c r="F1146" s="186"/>
    </row>
    <row r="1147" spans="6:6">
      <c r="F1147" s="186"/>
    </row>
    <row r="1148" spans="6:6">
      <c r="F1148" s="186"/>
    </row>
    <row r="1149" spans="6:6">
      <c r="F1149" s="186"/>
    </row>
    <row r="1150" spans="6:6">
      <c r="F1150" s="186"/>
    </row>
    <row r="1151" spans="6:6">
      <c r="F1151" s="186"/>
    </row>
    <row r="1152" spans="6:6">
      <c r="F1152" s="186"/>
    </row>
    <row r="1153" spans="6:6">
      <c r="F1153" s="186"/>
    </row>
    <row r="1154" spans="6:6">
      <c r="F1154" s="186"/>
    </row>
    <row r="1155" spans="6:6">
      <c r="F1155" s="186"/>
    </row>
    <row r="1156" spans="6:6">
      <c r="F1156" s="186"/>
    </row>
    <row r="1157" spans="6:6">
      <c r="F1157" s="186"/>
    </row>
    <row r="1158" spans="6:6">
      <c r="F1158" s="186"/>
    </row>
    <row r="1159" spans="6:6">
      <c r="F1159" s="186"/>
    </row>
    <row r="1160" spans="6:6">
      <c r="F1160" s="186"/>
    </row>
    <row r="1161" spans="6:6">
      <c r="F1161" s="186"/>
    </row>
    <row r="1162" spans="6:6">
      <c r="F1162" s="186"/>
    </row>
    <row r="1163" spans="6:6">
      <c r="F1163" s="186"/>
    </row>
    <row r="1164" spans="6:6">
      <c r="F1164" s="186"/>
    </row>
    <row r="1165" spans="6:6">
      <c r="F1165" s="186"/>
    </row>
    <row r="1166" spans="6:6">
      <c r="F1166" s="186"/>
    </row>
    <row r="1167" spans="6:6">
      <c r="F1167" s="186"/>
    </row>
    <row r="1168" spans="6:6">
      <c r="F1168" s="186"/>
    </row>
    <row r="1169" spans="6:6">
      <c r="F1169" s="186"/>
    </row>
    <row r="1170" spans="6:6">
      <c r="F1170" s="186"/>
    </row>
    <row r="1171" spans="6:6">
      <c r="F1171" s="186"/>
    </row>
    <row r="1172" spans="6:6">
      <c r="F1172" s="186"/>
    </row>
    <row r="1173" spans="6:6">
      <c r="F1173" s="186"/>
    </row>
    <row r="1174" spans="6:6">
      <c r="F1174" s="186"/>
    </row>
    <row r="1175" spans="6:6">
      <c r="F1175" s="186"/>
    </row>
    <row r="1176" spans="6:6">
      <c r="F1176" s="186"/>
    </row>
    <row r="1177" spans="6:6">
      <c r="F1177" s="186"/>
    </row>
    <row r="1178" spans="6:6">
      <c r="F1178" s="186"/>
    </row>
    <row r="1179" spans="6:6">
      <c r="F1179" s="186"/>
    </row>
    <row r="1180" spans="6:6">
      <c r="F1180" s="186"/>
    </row>
    <row r="1181" spans="6:6">
      <c r="F1181" s="186"/>
    </row>
    <row r="1182" spans="6:6">
      <c r="F1182" s="186"/>
    </row>
    <row r="1183" spans="6:6">
      <c r="F1183" s="186"/>
    </row>
    <row r="1184" spans="6:6">
      <c r="F1184" s="186"/>
    </row>
    <row r="1185" spans="6:6">
      <c r="F1185" s="186"/>
    </row>
    <row r="1186" spans="6:6">
      <c r="F1186" s="186"/>
    </row>
    <row r="1187" spans="6:6">
      <c r="F1187" s="186"/>
    </row>
    <row r="1188" spans="6:6">
      <c r="F1188" s="186"/>
    </row>
    <row r="1189" spans="6:6">
      <c r="F1189" s="186"/>
    </row>
    <row r="1190" spans="6:6">
      <c r="F1190" s="186"/>
    </row>
    <row r="1191" spans="6:6">
      <c r="F1191" s="186"/>
    </row>
    <row r="1192" spans="6:6">
      <c r="F1192" s="186"/>
    </row>
    <row r="1193" spans="6:6">
      <c r="F1193" s="186"/>
    </row>
    <row r="1194" spans="6:6">
      <c r="F1194" s="186"/>
    </row>
    <row r="1195" spans="6:6">
      <c r="F1195" s="186"/>
    </row>
    <row r="1196" spans="6:6">
      <c r="F1196" s="186"/>
    </row>
    <row r="1197" spans="6:6">
      <c r="F1197" s="186"/>
    </row>
    <row r="1198" spans="6:6">
      <c r="F1198" s="186"/>
    </row>
    <row r="1199" spans="6:6">
      <c r="F1199" s="186"/>
    </row>
    <row r="1200" spans="6:6">
      <c r="F1200" s="186"/>
    </row>
    <row r="1201" spans="6:6">
      <c r="F1201" s="186"/>
    </row>
    <row r="1202" spans="6:6">
      <c r="F1202" s="186"/>
    </row>
    <row r="1203" spans="6:6">
      <c r="F1203" s="186"/>
    </row>
    <row r="1204" spans="6:6">
      <c r="F1204" s="186"/>
    </row>
    <row r="1205" spans="6:6">
      <c r="F1205" s="186"/>
    </row>
    <row r="1206" spans="6:6">
      <c r="F1206" s="186"/>
    </row>
    <row r="1207" spans="6:6">
      <c r="F1207" s="186"/>
    </row>
    <row r="1208" spans="6:6">
      <c r="F1208" s="186"/>
    </row>
    <row r="1209" spans="6:6">
      <c r="F1209" s="186"/>
    </row>
    <row r="1210" spans="6:6">
      <c r="F1210" s="186"/>
    </row>
    <row r="1211" spans="6:6">
      <c r="F1211" s="186"/>
    </row>
    <row r="1212" spans="6:6">
      <c r="F1212" s="186"/>
    </row>
    <row r="1213" spans="6:6">
      <c r="F1213" s="186"/>
    </row>
    <row r="1214" spans="6:6">
      <c r="F1214" s="186"/>
    </row>
    <row r="1215" spans="6:6">
      <c r="F1215" s="186"/>
    </row>
    <row r="1216" spans="6:6">
      <c r="F1216" s="186"/>
    </row>
    <row r="1217" spans="6:6">
      <c r="F1217" s="186"/>
    </row>
    <row r="1218" spans="6:6">
      <c r="F1218" s="186"/>
    </row>
    <row r="1219" spans="6:6">
      <c r="F1219" s="186"/>
    </row>
    <row r="1220" spans="6:6">
      <c r="F1220" s="186"/>
    </row>
    <row r="1221" spans="6:6">
      <c r="F1221" s="186"/>
    </row>
    <row r="1222" spans="6:6">
      <c r="F1222" s="186"/>
    </row>
    <row r="1223" spans="6:6">
      <c r="F1223" s="186"/>
    </row>
    <row r="1224" spans="6:6">
      <c r="F1224" s="186"/>
    </row>
    <row r="1225" spans="6:6">
      <c r="F1225" s="186"/>
    </row>
    <row r="1226" spans="6:6">
      <c r="F1226" s="186"/>
    </row>
    <row r="1227" spans="6:6">
      <c r="F1227" s="186"/>
    </row>
    <row r="1228" spans="6:6">
      <c r="F1228" s="186"/>
    </row>
    <row r="1229" spans="6:6">
      <c r="F1229" s="186"/>
    </row>
    <row r="1230" spans="6:6">
      <c r="F1230" s="186"/>
    </row>
    <row r="1231" spans="6:6">
      <c r="F1231" s="186"/>
    </row>
    <row r="1232" spans="6:6">
      <c r="F1232" s="186"/>
    </row>
    <row r="1233" spans="6:6">
      <c r="F1233" s="186"/>
    </row>
    <row r="1234" spans="6:6">
      <c r="F1234" s="186"/>
    </row>
    <row r="1235" spans="6:6">
      <c r="F1235" s="186"/>
    </row>
    <row r="1236" spans="6:6">
      <c r="F1236" s="186"/>
    </row>
    <row r="1237" spans="6:6">
      <c r="F1237" s="186"/>
    </row>
    <row r="1238" spans="6:6">
      <c r="F1238" s="186"/>
    </row>
    <row r="1239" spans="6:6">
      <c r="F1239" s="186"/>
    </row>
    <row r="1240" spans="6:6">
      <c r="F1240" s="186"/>
    </row>
    <row r="1241" spans="6:6">
      <c r="F1241" s="186"/>
    </row>
    <row r="1242" spans="6:6">
      <c r="F1242" s="186"/>
    </row>
    <row r="1243" spans="6:6">
      <c r="F1243" s="186"/>
    </row>
    <row r="1244" spans="6:6">
      <c r="F1244" s="186"/>
    </row>
    <row r="1245" spans="6:6">
      <c r="F1245" s="186"/>
    </row>
    <row r="1246" spans="6:6">
      <c r="F1246" s="186"/>
    </row>
    <row r="1247" spans="6:6">
      <c r="F1247" s="186"/>
    </row>
    <row r="1248" spans="6:6">
      <c r="F1248" s="186"/>
    </row>
    <row r="1249" spans="6:6">
      <c r="F1249" s="186"/>
    </row>
    <row r="1250" spans="6:6">
      <c r="F1250" s="186"/>
    </row>
    <row r="1251" spans="6:6">
      <c r="F1251" s="186"/>
    </row>
    <row r="1252" spans="6:6">
      <c r="F1252" s="186"/>
    </row>
    <row r="1253" spans="6:6">
      <c r="F1253" s="186"/>
    </row>
    <row r="1254" spans="6:6">
      <c r="F1254" s="186"/>
    </row>
    <row r="1255" spans="6:6">
      <c r="F1255" s="186"/>
    </row>
    <row r="1256" spans="6:6">
      <c r="F1256" s="186"/>
    </row>
    <row r="1257" spans="6:6">
      <c r="F1257" s="186"/>
    </row>
    <row r="1258" spans="6:6">
      <c r="F1258" s="186"/>
    </row>
    <row r="1259" spans="6:6">
      <c r="F1259" s="186"/>
    </row>
    <row r="1260" spans="6:6">
      <c r="F1260" s="186"/>
    </row>
    <row r="1261" spans="6:6">
      <c r="F1261" s="186"/>
    </row>
    <row r="1262" spans="6:6">
      <c r="F1262" s="186"/>
    </row>
    <row r="1263" spans="6:6">
      <c r="F1263" s="186"/>
    </row>
    <row r="1264" spans="6:6">
      <c r="F1264" s="186"/>
    </row>
    <row r="1265" spans="6:6">
      <c r="F1265" s="186"/>
    </row>
    <row r="1266" spans="6:6">
      <c r="F1266" s="186"/>
    </row>
    <row r="1267" spans="6:6">
      <c r="F1267" s="186"/>
    </row>
    <row r="1268" spans="6:6">
      <c r="F1268" s="186"/>
    </row>
    <row r="1269" spans="6:6">
      <c r="F1269" s="186"/>
    </row>
    <row r="1270" spans="6:6">
      <c r="F1270" s="186"/>
    </row>
    <row r="1271" spans="6:6">
      <c r="F1271" s="186"/>
    </row>
    <row r="1272" spans="6:6">
      <c r="F1272" s="186"/>
    </row>
    <row r="1273" spans="6:6">
      <c r="F1273" s="186"/>
    </row>
    <row r="1274" spans="6:6">
      <c r="F1274" s="186"/>
    </row>
    <row r="1275" spans="6:6">
      <c r="F1275" s="186"/>
    </row>
    <row r="1276" spans="6:6">
      <c r="F1276" s="186"/>
    </row>
    <row r="1277" spans="6:6">
      <c r="F1277" s="186"/>
    </row>
    <row r="1278" spans="6:6">
      <c r="F1278" s="186"/>
    </row>
    <row r="1279" spans="6:6">
      <c r="F1279" s="186"/>
    </row>
    <row r="1280" spans="6:6">
      <c r="F1280" s="186"/>
    </row>
    <row r="1281" spans="6:6">
      <c r="F1281" s="186"/>
    </row>
    <row r="1282" spans="6:6">
      <c r="F1282" s="186"/>
    </row>
    <row r="1283" spans="6:6">
      <c r="F1283" s="186"/>
    </row>
    <row r="1284" spans="6:6">
      <c r="F1284" s="186"/>
    </row>
    <row r="1285" spans="6:6">
      <c r="F1285" s="186"/>
    </row>
    <row r="1286" spans="6:6">
      <c r="F1286" s="186"/>
    </row>
    <row r="1287" spans="6:6">
      <c r="F1287" s="186"/>
    </row>
    <row r="1288" spans="6:6">
      <c r="F1288" s="186"/>
    </row>
    <row r="1289" spans="6:6">
      <c r="F1289" s="186"/>
    </row>
    <row r="1290" spans="6:6">
      <c r="F1290" s="186"/>
    </row>
    <row r="1291" spans="6:6">
      <c r="F1291" s="186"/>
    </row>
    <row r="1292" spans="6:6">
      <c r="F1292" s="186"/>
    </row>
    <row r="1293" spans="6:6">
      <c r="F1293" s="186"/>
    </row>
    <row r="1294" spans="6:6">
      <c r="F1294" s="186"/>
    </row>
    <row r="1295" spans="6:6">
      <c r="F1295" s="186"/>
    </row>
    <row r="1296" spans="6:6">
      <c r="F1296" s="186"/>
    </row>
    <row r="1297" spans="6:6">
      <c r="F1297" s="186"/>
    </row>
    <row r="1298" spans="6:6">
      <c r="F1298" s="186"/>
    </row>
    <row r="1299" spans="6:6">
      <c r="F1299" s="186"/>
    </row>
    <row r="1300" spans="6:6">
      <c r="F1300" s="186"/>
    </row>
    <row r="1301" spans="6:6">
      <c r="F1301" s="186"/>
    </row>
    <row r="1302" spans="6:6">
      <c r="F1302" s="186"/>
    </row>
    <row r="1303" spans="6:6">
      <c r="F1303" s="186"/>
    </row>
    <row r="1304" spans="6:6">
      <c r="F1304" s="186"/>
    </row>
    <row r="1305" spans="6:6">
      <c r="F1305" s="186"/>
    </row>
    <row r="1306" spans="6:6">
      <c r="F1306" s="186"/>
    </row>
    <row r="1307" spans="6:6">
      <c r="F1307" s="186"/>
    </row>
    <row r="1308" spans="6:6">
      <c r="F1308" s="186"/>
    </row>
    <row r="1309" spans="6:6">
      <c r="F1309" s="186"/>
    </row>
    <row r="1310" spans="6:6">
      <c r="F1310" s="186"/>
    </row>
    <row r="1311" spans="6:6">
      <c r="F1311" s="186"/>
    </row>
    <row r="1312" spans="6:6">
      <c r="F1312" s="186"/>
    </row>
    <row r="1313" spans="6:6">
      <c r="F1313" s="186"/>
    </row>
    <row r="1314" spans="6:6">
      <c r="F1314" s="186"/>
    </row>
    <row r="1315" spans="6:6">
      <c r="F1315" s="186"/>
    </row>
    <row r="1316" spans="6:6">
      <c r="F1316" s="186"/>
    </row>
    <row r="1317" spans="6:6">
      <c r="F1317" s="186"/>
    </row>
    <row r="1318" spans="6:6">
      <c r="F1318" s="186"/>
    </row>
    <row r="1319" spans="6:6">
      <c r="F1319" s="186"/>
    </row>
    <row r="1320" spans="6:6">
      <c r="F1320" s="186"/>
    </row>
    <row r="1321" spans="6:6">
      <c r="F1321" s="186"/>
    </row>
    <row r="1322" spans="6:6">
      <c r="F1322" s="186"/>
    </row>
    <row r="1323" spans="6:6">
      <c r="F1323" s="186"/>
    </row>
    <row r="1324" spans="6:6">
      <c r="F1324" s="186"/>
    </row>
    <row r="1325" spans="6:6">
      <c r="F1325" s="186"/>
    </row>
    <row r="1326" spans="6:6">
      <c r="F1326" s="186"/>
    </row>
    <row r="1327" spans="6:6">
      <c r="F1327" s="186"/>
    </row>
    <row r="1328" spans="6:6">
      <c r="F1328" s="186"/>
    </row>
    <row r="1329" spans="6:6">
      <c r="F1329" s="186"/>
    </row>
    <row r="1330" spans="6:6">
      <c r="F1330" s="186"/>
    </row>
    <row r="1331" spans="6:6">
      <c r="F1331" s="186"/>
    </row>
    <row r="1332" spans="6:6">
      <c r="F1332" s="186"/>
    </row>
    <row r="1333" spans="6:6">
      <c r="F1333" s="186"/>
    </row>
    <row r="1334" spans="6:6">
      <c r="F1334" s="186"/>
    </row>
    <row r="1335" spans="6:6">
      <c r="F1335" s="186"/>
    </row>
    <row r="1336" spans="6:6">
      <c r="F1336" s="186"/>
    </row>
    <row r="1337" spans="6:6">
      <c r="F1337" s="186"/>
    </row>
    <row r="1338" spans="6:6">
      <c r="F1338" s="186"/>
    </row>
    <row r="1339" spans="6:6">
      <c r="F1339" s="186"/>
    </row>
    <row r="1340" spans="6:6">
      <c r="F1340" s="186"/>
    </row>
    <row r="1341" spans="6:6">
      <c r="F1341" s="186"/>
    </row>
    <row r="1342" spans="6:6">
      <c r="F1342" s="186"/>
    </row>
    <row r="1343" spans="6:6">
      <c r="F1343" s="186"/>
    </row>
    <row r="1344" spans="6:6">
      <c r="F1344" s="186"/>
    </row>
    <row r="1345" spans="6:6">
      <c r="F1345" s="186"/>
    </row>
    <row r="1346" spans="6:6">
      <c r="F1346" s="186"/>
    </row>
    <row r="1347" spans="6:6">
      <c r="F1347" s="186"/>
    </row>
    <row r="1348" spans="6:6">
      <c r="F1348" s="186"/>
    </row>
    <row r="1349" spans="6:6">
      <c r="F1349" s="186"/>
    </row>
    <row r="1350" spans="6:6">
      <c r="F1350" s="186"/>
    </row>
    <row r="1351" spans="6:6">
      <c r="F1351" s="186"/>
    </row>
    <row r="1352" spans="6:6">
      <c r="F1352" s="186"/>
    </row>
    <row r="1353" spans="6:6">
      <c r="F1353" s="186"/>
    </row>
    <row r="1354" spans="6:6">
      <c r="F1354" s="186"/>
    </row>
    <row r="1355" spans="6:6">
      <c r="F1355" s="186"/>
    </row>
    <row r="1356" spans="6:6">
      <c r="F1356" s="186"/>
    </row>
    <row r="1357" spans="6:6">
      <c r="F1357" s="186"/>
    </row>
    <row r="1358" spans="6:6">
      <c r="F1358" s="186"/>
    </row>
    <row r="1359" spans="6:6">
      <c r="F1359" s="186"/>
    </row>
    <row r="1360" spans="6:6">
      <c r="F1360" s="186"/>
    </row>
    <row r="1361" spans="6:6">
      <c r="F1361" s="186"/>
    </row>
    <row r="1362" spans="6:6">
      <c r="F1362" s="186"/>
    </row>
    <row r="1363" spans="6:6">
      <c r="F1363" s="186"/>
    </row>
    <row r="1364" spans="6:6">
      <c r="F1364" s="186"/>
    </row>
    <row r="1365" spans="6:6">
      <c r="F1365" s="186"/>
    </row>
    <row r="1366" spans="6:6">
      <c r="F1366" s="186"/>
    </row>
    <row r="1367" spans="6:6">
      <c r="F1367" s="186"/>
    </row>
    <row r="1368" spans="6:6">
      <c r="F1368" s="186"/>
    </row>
    <row r="1369" spans="6:6">
      <c r="F1369" s="186"/>
    </row>
    <row r="1370" spans="6:6">
      <c r="F1370" s="186"/>
    </row>
    <row r="1371" spans="6:6">
      <c r="F1371" s="186"/>
    </row>
    <row r="1372" spans="6:6">
      <c r="F1372" s="186"/>
    </row>
    <row r="1373" spans="6:6">
      <c r="F1373" s="186"/>
    </row>
    <row r="1374" spans="6:6">
      <c r="F1374" s="186"/>
    </row>
    <row r="1375" spans="6:6">
      <c r="F1375" s="186"/>
    </row>
    <row r="1376" spans="6:6">
      <c r="F1376" s="186"/>
    </row>
    <row r="1377" spans="6:6">
      <c r="F1377" s="186"/>
    </row>
    <row r="1378" spans="6:6">
      <c r="F1378" s="186"/>
    </row>
    <row r="1379" spans="6:6">
      <c r="F1379" s="186"/>
    </row>
    <row r="1380" spans="6:6">
      <c r="F1380" s="186"/>
    </row>
    <row r="1381" spans="6:6">
      <c r="F1381" s="186"/>
    </row>
    <row r="1382" spans="6:6">
      <c r="F1382" s="186"/>
    </row>
    <row r="1383" spans="6:6">
      <c r="F1383" s="186"/>
    </row>
    <row r="1384" spans="6:6">
      <c r="F1384" s="186"/>
    </row>
    <row r="1385" spans="6:6">
      <c r="F1385" s="186"/>
    </row>
    <row r="1386" spans="6:6">
      <c r="F1386" s="186"/>
    </row>
    <row r="1387" spans="6:6">
      <c r="F1387" s="186"/>
    </row>
    <row r="1388" spans="6:6">
      <c r="F1388" s="186"/>
    </row>
    <row r="1389" spans="6:6">
      <c r="F1389" s="186"/>
    </row>
    <row r="1390" spans="6:6">
      <c r="F1390" s="186"/>
    </row>
    <row r="1391" spans="6:6">
      <c r="F1391" s="186"/>
    </row>
    <row r="1392" spans="6:6">
      <c r="F1392" s="186"/>
    </row>
    <row r="1393" spans="6:6">
      <c r="F1393" s="186"/>
    </row>
    <row r="1394" spans="6:6">
      <c r="F1394" s="186"/>
    </row>
    <row r="1395" spans="6:6">
      <c r="F1395" s="186"/>
    </row>
    <row r="1396" spans="6:6">
      <c r="F1396" s="186"/>
    </row>
    <row r="1397" spans="6:6">
      <c r="F1397" s="186"/>
    </row>
    <row r="1398" spans="6:6">
      <c r="F1398" s="186"/>
    </row>
    <row r="1399" spans="6:6">
      <c r="F1399" s="186"/>
    </row>
    <row r="1400" spans="6:6">
      <c r="F1400" s="186"/>
    </row>
    <row r="1401" spans="6:6">
      <c r="F1401" s="186"/>
    </row>
    <row r="1402" spans="6:6">
      <c r="F1402" s="186"/>
    </row>
    <row r="1403" spans="6:6">
      <c r="F1403" s="186"/>
    </row>
    <row r="1404" spans="6:6">
      <c r="F1404" s="186"/>
    </row>
    <row r="1405" spans="6:6">
      <c r="F1405" s="186"/>
    </row>
    <row r="1406" spans="6:6">
      <c r="F1406" s="186"/>
    </row>
    <row r="1407" spans="6:6">
      <c r="F1407" s="186"/>
    </row>
    <row r="1408" spans="6:6">
      <c r="F1408" s="186"/>
    </row>
    <row r="1409" spans="6:6">
      <c r="F1409" s="186"/>
    </row>
    <row r="1410" spans="6:6">
      <c r="F1410" s="186"/>
    </row>
    <row r="1411" spans="6:6">
      <c r="F1411" s="186"/>
    </row>
    <row r="1412" spans="6:6">
      <c r="F1412" s="186"/>
    </row>
    <row r="1413" spans="6:6">
      <c r="F1413" s="186"/>
    </row>
    <row r="1414" spans="6:6">
      <c r="F1414" s="186"/>
    </row>
    <row r="1415" spans="6:6">
      <c r="F1415" s="186"/>
    </row>
    <row r="1416" spans="6:6">
      <c r="F1416" s="186"/>
    </row>
    <row r="1417" spans="6:6">
      <c r="F1417" s="186"/>
    </row>
    <row r="1418" spans="6:6">
      <c r="F1418" s="186"/>
    </row>
    <row r="1419" spans="6:6">
      <c r="F1419" s="186"/>
    </row>
    <row r="1420" spans="6:6">
      <c r="F1420" s="186"/>
    </row>
    <row r="1421" spans="6:6">
      <c r="F1421" s="186"/>
    </row>
    <row r="1422" spans="6:6">
      <c r="F1422" s="186"/>
    </row>
    <row r="1423" spans="6:6">
      <c r="F1423" s="186"/>
    </row>
    <row r="1424" spans="6:6">
      <c r="F1424" s="186"/>
    </row>
    <row r="1425" spans="6:6">
      <c r="F1425" s="186"/>
    </row>
    <row r="1426" spans="6:6">
      <c r="F1426" s="186"/>
    </row>
    <row r="1427" spans="6:6">
      <c r="F1427" s="186"/>
    </row>
    <row r="1428" spans="6:6">
      <c r="F1428" s="186"/>
    </row>
    <row r="1429" spans="6:6">
      <c r="F1429" s="186"/>
    </row>
    <row r="1430" spans="6:6">
      <c r="F1430" s="186"/>
    </row>
    <row r="1431" spans="6:6">
      <c r="F1431" s="186"/>
    </row>
    <row r="1432" spans="6:6">
      <c r="F1432" s="186"/>
    </row>
    <row r="1433" spans="6:6">
      <c r="F1433" s="186"/>
    </row>
    <row r="1434" spans="6:6">
      <c r="F1434" s="186"/>
    </row>
    <row r="1435" spans="6:6">
      <c r="F1435" s="186"/>
    </row>
    <row r="1436" spans="6:6">
      <c r="F1436" s="186"/>
    </row>
    <row r="1437" spans="6:6">
      <c r="F1437" s="186"/>
    </row>
    <row r="1438" spans="6:6">
      <c r="F1438" s="186"/>
    </row>
    <row r="1439" spans="6:6">
      <c r="F1439" s="186"/>
    </row>
    <row r="1440" spans="6:6">
      <c r="F1440" s="186"/>
    </row>
    <row r="1441" spans="6:6">
      <c r="F1441" s="186"/>
    </row>
    <row r="1442" spans="6:6">
      <c r="F1442" s="186"/>
    </row>
    <row r="1443" spans="6:6">
      <c r="F1443" s="186"/>
    </row>
    <row r="1444" spans="6:6">
      <c r="F1444" s="186"/>
    </row>
    <row r="1445" spans="6:6">
      <c r="F1445" s="186"/>
    </row>
    <row r="1446" spans="6:6">
      <c r="F1446" s="186"/>
    </row>
    <row r="1447" spans="6:6">
      <c r="F1447" s="186"/>
    </row>
    <row r="1448" spans="6:6">
      <c r="F1448" s="186"/>
    </row>
    <row r="1449" spans="6:6">
      <c r="F1449" s="186"/>
    </row>
    <row r="1450" spans="6:6">
      <c r="F1450" s="186"/>
    </row>
    <row r="1451" spans="6:6">
      <c r="F1451" s="186"/>
    </row>
    <row r="1452" spans="6:6">
      <c r="F1452" s="186"/>
    </row>
    <row r="1453" spans="6:6">
      <c r="F1453" s="186"/>
    </row>
    <row r="1454" spans="6:6">
      <c r="F1454" s="186"/>
    </row>
    <row r="1455" spans="6:6">
      <c r="F1455" s="186"/>
    </row>
    <row r="1456" spans="6:6">
      <c r="F1456" s="186"/>
    </row>
    <row r="1457" spans="6:6">
      <c r="F1457" s="186"/>
    </row>
    <row r="1458" spans="6:6">
      <c r="F1458" s="186"/>
    </row>
    <row r="1459" spans="6:6">
      <c r="F1459" s="186"/>
    </row>
    <row r="1460" spans="6:6">
      <c r="F1460" s="186"/>
    </row>
    <row r="1461" spans="6:6">
      <c r="F1461" s="186"/>
    </row>
    <row r="1462" spans="6:6">
      <c r="F1462" s="186"/>
    </row>
    <row r="1463" spans="6:6">
      <c r="F1463" s="186"/>
    </row>
    <row r="1464" spans="6:6">
      <c r="F1464" s="186"/>
    </row>
    <row r="1465" spans="6:6">
      <c r="F1465" s="186"/>
    </row>
    <row r="1466" spans="6:6">
      <c r="F1466" s="186"/>
    </row>
    <row r="1467" spans="6:6">
      <c r="F1467" s="186"/>
    </row>
    <row r="1468" spans="6:6">
      <c r="F1468" s="186"/>
    </row>
    <row r="1469" spans="6:6">
      <c r="F1469" s="186"/>
    </row>
    <row r="1470" spans="6:6">
      <c r="F1470" s="186"/>
    </row>
    <row r="1471" spans="6:6">
      <c r="F1471" s="186"/>
    </row>
    <row r="1472" spans="6:6">
      <c r="F1472" s="186"/>
    </row>
    <row r="1473" spans="6:6">
      <c r="F1473" s="186"/>
    </row>
    <row r="1474" spans="6:6">
      <c r="F1474" s="186"/>
    </row>
    <row r="1475" spans="6:6">
      <c r="F1475" s="186"/>
    </row>
    <row r="1476" spans="6:6">
      <c r="F1476" s="186"/>
    </row>
    <row r="1477" spans="6:6">
      <c r="F1477" s="186"/>
    </row>
    <row r="1478" spans="6:6">
      <c r="F1478" s="186"/>
    </row>
    <row r="1479" spans="6:6">
      <c r="F1479" s="186"/>
    </row>
    <row r="1480" spans="6:6">
      <c r="F1480" s="186"/>
    </row>
    <row r="1481" spans="6:6">
      <c r="F1481" s="186"/>
    </row>
    <row r="1482" spans="6:6">
      <c r="F1482" s="186"/>
    </row>
    <row r="1483" spans="6:6">
      <c r="F1483" s="186"/>
    </row>
    <row r="1484" spans="6:6">
      <c r="F1484" s="186"/>
    </row>
    <row r="1485" spans="6:6">
      <c r="F1485" s="186"/>
    </row>
    <row r="1486" spans="6:6">
      <c r="F1486" s="186"/>
    </row>
    <row r="1487" spans="6:6">
      <c r="F1487" s="186"/>
    </row>
    <row r="1488" spans="6:6">
      <c r="F1488" s="186"/>
    </row>
    <row r="1489" spans="6:6">
      <c r="F1489" s="186"/>
    </row>
    <row r="1490" spans="6:6">
      <c r="F1490" s="186"/>
    </row>
    <row r="1491" spans="6:6">
      <c r="F1491" s="186"/>
    </row>
    <row r="1492" spans="6:6">
      <c r="F1492" s="186"/>
    </row>
    <row r="1493" spans="6:6">
      <c r="F1493" s="186"/>
    </row>
    <row r="1494" spans="6:6">
      <c r="F1494" s="186"/>
    </row>
    <row r="1495" spans="6:6">
      <c r="F1495" s="186"/>
    </row>
    <row r="1496" spans="6:6">
      <c r="F1496" s="186"/>
    </row>
    <row r="1497" spans="6:6">
      <c r="F1497" s="186"/>
    </row>
    <row r="1498" spans="6:6">
      <c r="F1498" s="186"/>
    </row>
    <row r="1499" spans="6:6">
      <c r="F1499" s="186"/>
    </row>
    <row r="1500" spans="6:6">
      <c r="F1500" s="186"/>
    </row>
    <row r="1501" spans="6:6">
      <c r="F1501" s="186"/>
    </row>
    <row r="1502" spans="6:6">
      <c r="F1502" s="186"/>
    </row>
    <row r="1503" spans="6:6">
      <c r="F1503" s="186"/>
    </row>
    <row r="1504" spans="6:6">
      <c r="F1504" s="186"/>
    </row>
    <row r="1505" spans="6:6">
      <c r="F1505" s="186"/>
    </row>
    <row r="1506" spans="6:6">
      <c r="F1506" s="186"/>
    </row>
    <row r="1507" spans="6:6">
      <c r="F1507" s="186"/>
    </row>
    <row r="1508" spans="6:6">
      <c r="F1508" s="186"/>
    </row>
    <row r="1509" spans="6:6">
      <c r="F1509" s="186"/>
    </row>
    <row r="1510" spans="6:6">
      <c r="F1510" s="186"/>
    </row>
    <row r="1511" spans="6:6">
      <c r="F1511" s="186"/>
    </row>
    <row r="1512" spans="6:6">
      <c r="F1512" s="186"/>
    </row>
    <row r="1513" spans="6:6">
      <c r="F1513" s="186"/>
    </row>
    <row r="1514" spans="6:6">
      <c r="F1514" s="186"/>
    </row>
    <row r="1515" spans="6:6">
      <c r="F1515" s="186"/>
    </row>
    <row r="1516" spans="6:6">
      <c r="F1516" s="186"/>
    </row>
    <row r="1517" spans="6:6">
      <c r="F1517" s="186"/>
    </row>
    <row r="1518" spans="6:6">
      <c r="F1518" s="186"/>
    </row>
    <row r="1519" spans="6:6">
      <c r="F1519" s="186"/>
    </row>
    <row r="1520" spans="6:6">
      <c r="F1520" s="186"/>
    </row>
    <row r="1521" spans="6:6">
      <c r="F1521" s="186"/>
    </row>
    <row r="1522" spans="6:6">
      <c r="F1522" s="186"/>
    </row>
    <row r="1523" spans="6:6">
      <c r="F1523" s="186"/>
    </row>
    <row r="1524" spans="6:6">
      <c r="F1524" s="186"/>
    </row>
    <row r="1525" spans="6:6">
      <c r="F1525" s="186"/>
    </row>
    <row r="1526" spans="6:6">
      <c r="F1526" s="186"/>
    </row>
    <row r="1527" spans="6:6">
      <c r="F1527" s="186"/>
    </row>
    <row r="1528" spans="6:6">
      <c r="F1528" s="186"/>
    </row>
    <row r="1529" spans="6:6">
      <c r="F1529" s="186"/>
    </row>
    <row r="1530" spans="6:6">
      <c r="F1530" s="186"/>
    </row>
    <row r="1531" spans="6:6">
      <c r="F1531" s="186"/>
    </row>
    <row r="1532" spans="6:6">
      <c r="F1532" s="186"/>
    </row>
    <row r="1533" spans="6:6">
      <c r="F1533" s="186"/>
    </row>
    <row r="1534" spans="6:6">
      <c r="F1534" s="186"/>
    </row>
    <row r="1535" spans="6:6">
      <c r="F1535" s="186"/>
    </row>
    <row r="1536" spans="6:6">
      <c r="F1536" s="186"/>
    </row>
    <row r="1537" spans="6:6">
      <c r="F1537" s="186"/>
    </row>
    <row r="1538" spans="6:6">
      <c r="F1538" s="186"/>
    </row>
    <row r="1539" spans="6:6">
      <c r="F1539" s="186"/>
    </row>
    <row r="1540" spans="6:6">
      <c r="F1540" s="186"/>
    </row>
    <row r="1541" spans="6:6">
      <c r="F1541" s="186"/>
    </row>
    <row r="1542" spans="6:6">
      <c r="F1542" s="186"/>
    </row>
    <row r="1543" spans="6:6">
      <c r="F1543" s="186"/>
    </row>
    <row r="1544" spans="6:6">
      <c r="F1544" s="186"/>
    </row>
    <row r="1545" spans="6:6">
      <c r="F1545" s="186"/>
    </row>
    <row r="1546" spans="6:6">
      <c r="F1546" s="186"/>
    </row>
    <row r="1547" spans="6:6">
      <c r="F1547" s="186"/>
    </row>
    <row r="1548" spans="6:6">
      <c r="F1548" s="186"/>
    </row>
    <row r="1549" spans="6:6">
      <c r="F1549" s="186"/>
    </row>
    <row r="1550" spans="6:6">
      <c r="F1550" s="186"/>
    </row>
    <row r="1551" spans="6:6">
      <c r="F1551" s="186"/>
    </row>
    <row r="1552" spans="6:6">
      <c r="F1552" s="186"/>
    </row>
    <row r="1553" spans="6:6">
      <c r="F1553" s="186"/>
    </row>
    <row r="1554" spans="6:6">
      <c r="F1554" s="186"/>
    </row>
    <row r="1555" spans="6:6">
      <c r="F1555" s="186"/>
    </row>
    <row r="1556" spans="6:6">
      <c r="F1556" s="186"/>
    </row>
    <row r="1557" spans="6:6">
      <c r="F1557" s="186"/>
    </row>
    <row r="1558" spans="6:6">
      <c r="F1558" s="186"/>
    </row>
    <row r="1559" spans="6:6">
      <c r="F1559" s="186"/>
    </row>
    <row r="1560" spans="6:6">
      <c r="F1560" s="186"/>
    </row>
    <row r="1561" spans="6:6">
      <c r="F1561" s="186"/>
    </row>
    <row r="1562" spans="6:6">
      <c r="F1562" s="186"/>
    </row>
    <row r="1563" spans="6:6">
      <c r="F1563" s="186"/>
    </row>
    <row r="1564" spans="6:6">
      <c r="F1564" s="186"/>
    </row>
    <row r="1565" spans="6:6">
      <c r="F1565" s="186"/>
    </row>
    <row r="1566" spans="6:6">
      <c r="F1566" s="186"/>
    </row>
    <row r="1567" spans="6:6">
      <c r="F1567" s="186"/>
    </row>
    <row r="1568" spans="6:6">
      <c r="F1568" s="186"/>
    </row>
    <row r="1569" spans="6:6">
      <c r="F1569" s="186"/>
    </row>
    <row r="1570" spans="6:6">
      <c r="F1570" s="186"/>
    </row>
    <row r="1571" spans="6:6">
      <c r="F1571" s="186"/>
    </row>
    <row r="1572" spans="6:6">
      <c r="F1572" s="186"/>
    </row>
    <row r="1573" spans="6:6">
      <c r="F1573" s="186"/>
    </row>
    <row r="1574" spans="6:6">
      <c r="F1574" s="186"/>
    </row>
    <row r="1575" spans="6:6">
      <c r="F1575" s="186"/>
    </row>
    <row r="1576" spans="6:6">
      <c r="F1576" s="186"/>
    </row>
    <row r="1577" spans="6:6">
      <c r="F1577" s="186"/>
    </row>
    <row r="1578" spans="6:6">
      <c r="F1578" s="186"/>
    </row>
    <row r="1579" spans="6:6">
      <c r="F1579" s="186"/>
    </row>
    <row r="1580" spans="6:6">
      <c r="F1580" s="186"/>
    </row>
    <row r="1581" spans="6:6">
      <c r="F1581" s="186"/>
    </row>
    <row r="1582" spans="6:6">
      <c r="F1582" s="186"/>
    </row>
    <row r="1583" spans="6:6">
      <c r="F1583" s="186"/>
    </row>
    <row r="1584" spans="6:6">
      <c r="F1584" s="186"/>
    </row>
    <row r="1585" spans="6:6">
      <c r="F1585" s="186"/>
    </row>
    <row r="1586" spans="6:6">
      <c r="F1586" s="186"/>
    </row>
    <row r="1587" spans="6:6">
      <c r="F1587" s="186"/>
    </row>
    <row r="1588" spans="6:6">
      <c r="F1588" s="186"/>
    </row>
    <row r="1589" spans="6:6">
      <c r="F1589" s="186"/>
    </row>
    <row r="1590" spans="6:6">
      <c r="F1590" s="186"/>
    </row>
    <row r="1591" spans="6:6">
      <c r="F1591" s="186"/>
    </row>
    <row r="1592" spans="6:6">
      <c r="F1592" s="186"/>
    </row>
    <row r="1593" spans="6:6">
      <c r="F1593" s="186"/>
    </row>
    <row r="1594" spans="6:6">
      <c r="F1594" s="186"/>
    </row>
    <row r="1595" spans="6:6">
      <c r="F1595" s="186"/>
    </row>
    <row r="1596" spans="6:6">
      <c r="F1596" s="186"/>
    </row>
    <row r="1597" spans="6:6">
      <c r="F1597" s="186"/>
    </row>
    <row r="1598" spans="6:6">
      <c r="F1598" s="186"/>
    </row>
    <row r="1599" spans="6:6">
      <c r="F1599" s="186"/>
    </row>
    <row r="1600" spans="6:6">
      <c r="F1600" s="186"/>
    </row>
    <row r="1601" spans="6:6">
      <c r="F1601" s="186"/>
    </row>
    <row r="1602" spans="6:6">
      <c r="F1602" s="186"/>
    </row>
    <row r="1603" spans="6:6">
      <c r="F1603" s="186"/>
    </row>
    <row r="1604" spans="6:6">
      <c r="F1604" s="186"/>
    </row>
    <row r="1605" spans="6:6">
      <c r="F1605" s="186"/>
    </row>
    <row r="1606" spans="6:6">
      <c r="F1606" s="186"/>
    </row>
    <row r="1607" spans="6:6">
      <c r="F1607" s="186"/>
    </row>
    <row r="1608" spans="6:6">
      <c r="F1608" s="186"/>
    </row>
    <row r="1609" spans="6:6">
      <c r="F1609" s="186"/>
    </row>
    <row r="1610" spans="6:6">
      <c r="F1610" s="186"/>
    </row>
    <row r="1611" spans="6:6">
      <c r="F1611" s="186"/>
    </row>
    <row r="1612" spans="6:6">
      <c r="F1612" s="186"/>
    </row>
    <row r="1613" spans="6:6">
      <c r="F1613" s="186"/>
    </row>
    <row r="1614" spans="6:6">
      <c r="F1614" s="186"/>
    </row>
    <row r="1615" spans="6:6">
      <c r="F1615" s="186"/>
    </row>
    <row r="1616" spans="6:6">
      <c r="F1616" s="186"/>
    </row>
    <row r="1617" spans="6:6">
      <c r="F1617" s="186"/>
    </row>
    <row r="1618" spans="6:6">
      <c r="F1618" s="186"/>
    </row>
    <row r="1619" spans="6:6">
      <c r="F1619" s="186"/>
    </row>
    <row r="1620" spans="6:6">
      <c r="F1620" s="186"/>
    </row>
    <row r="1621" spans="6:6">
      <c r="F1621" s="186"/>
    </row>
    <row r="1622" spans="6:6">
      <c r="F1622" s="186"/>
    </row>
    <row r="1623" spans="6:6">
      <c r="F1623" s="186"/>
    </row>
    <row r="1624" spans="6:6">
      <c r="F1624" s="186"/>
    </row>
    <row r="1625" spans="6:6">
      <c r="F1625" s="186"/>
    </row>
    <row r="1626" spans="6:6">
      <c r="F1626" s="186"/>
    </row>
    <row r="1627" spans="6:6">
      <c r="F1627" s="186"/>
    </row>
    <row r="1628" spans="6:6">
      <c r="F1628" s="186"/>
    </row>
    <row r="1629" spans="6:6">
      <c r="F1629" s="186"/>
    </row>
    <row r="1630" spans="6:6">
      <c r="F1630" s="186"/>
    </row>
    <row r="1631" spans="6:6">
      <c r="F1631" s="186"/>
    </row>
    <row r="1632" spans="6:6">
      <c r="F1632" s="186"/>
    </row>
    <row r="1633" spans="6:6">
      <c r="F1633" s="186"/>
    </row>
    <row r="1634" spans="6:6">
      <c r="F1634" s="186"/>
    </row>
    <row r="1635" spans="6:6">
      <c r="F1635" s="186"/>
    </row>
    <row r="1636" spans="6:6">
      <c r="F1636" s="186"/>
    </row>
    <row r="1637" spans="6:6">
      <c r="F1637" s="186"/>
    </row>
    <row r="1638" spans="6:6">
      <c r="F1638" s="186"/>
    </row>
    <row r="1639" spans="6:6">
      <c r="F1639" s="186"/>
    </row>
    <row r="1640" spans="6:6">
      <c r="F1640" s="186"/>
    </row>
    <row r="1641" spans="6:6">
      <c r="F1641" s="186"/>
    </row>
    <row r="1642" spans="6:6">
      <c r="F1642" s="186"/>
    </row>
    <row r="1643" spans="6:6">
      <c r="F1643" s="186"/>
    </row>
    <row r="1644" spans="6:6">
      <c r="F1644" s="186"/>
    </row>
    <row r="1645" spans="6:6">
      <c r="F1645" s="186"/>
    </row>
    <row r="1646" spans="6:6">
      <c r="F1646" s="186"/>
    </row>
    <row r="1647" spans="6:6">
      <c r="F1647" s="186"/>
    </row>
    <row r="1648" spans="6:6">
      <c r="F1648" s="186"/>
    </row>
    <row r="1649" spans="6:6">
      <c r="F1649" s="186"/>
    </row>
    <row r="1650" spans="6:6">
      <c r="F1650" s="186"/>
    </row>
    <row r="1651" spans="6:6">
      <c r="F1651" s="186"/>
    </row>
    <row r="1652" spans="6:6">
      <c r="F1652" s="186"/>
    </row>
    <row r="1653" spans="6:6">
      <c r="F1653" s="186"/>
    </row>
    <row r="1654" spans="6:6">
      <c r="F1654" s="186"/>
    </row>
    <row r="1655" spans="6:6">
      <c r="F1655" s="186"/>
    </row>
    <row r="1656" spans="6:6">
      <c r="F1656" s="186"/>
    </row>
    <row r="1657" spans="6:6">
      <c r="F1657" s="186"/>
    </row>
    <row r="1658" spans="6:6">
      <c r="F1658" s="186"/>
    </row>
    <row r="1659" spans="6:6">
      <c r="F1659" s="186"/>
    </row>
    <row r="1660" spans="6:6">
      <c r="F1660" s="186"/>
    </row>
    <row r="1661" spans="6:6">
      <c r="F1661" s="186"/>
    </row>
    <row r="1662" spans="6:6">
      <c r="F1662" s="186"/>
    </row>
    <row r="1663" spans="6:6">
      <c r="F1663" s="186"/>
    </row>
    <row r="1664" spans="6:6">
      <c r="F1664" s="186"/>
    </row>
    <row r="1665" spans="6:6">
      <c r="F1665" s="186"/>
    </row>
    <row r="1666" spans="6:6">
      <c r="F1666" s="186"/>
    </row>
    <row r="1667" spans="6:6">
      <c r="F1667" s="186"/>
    </row>
    <row r="1668" spans="6:6">
      <c r="F1668" s="186"/>
    </row>
    <row r="1669" spans="6:6">
      <c r="F1669" s="186"/>
    </row>
    <row r="1670" spans="6:6">
      <c r="F1670" s="186"/>
    </row>
    <row r="1671" spans="6:6">
      <c r="F1671" s="186"/>
    </row>
    <row r="1672" spans="6:6">
      <c r="F1672" s="186"/>
    </row>
    <row r="1673" spans="6:6">
      <c r="F1673" s="186"/>
    </row>
    <row r="1674" spans="6:6">
      <c r="F1674" s="186"/>
    </row>
    <row r="1675" spans="6:6">
      <c r="F1675" s="186"/>
    </row>
    <row r="1676" spans="6:6">
      <c r="F1676" s="186"/>
    </row>
    <row r="1677" spans="6:6">
      <c r="F1677" s="186"/>
    </row>
    <row r="1678" spans="6:6">
      <c r="F1678" s="186"/>
    </row>
    <row r="1679" spans="6:6">
      <c r="F1679" s="186"/>
    </row>
    <row r="1680" spans="6:6">
      <c r="F1680" s="186"/>
    </row>
    <row r="1681" spans="6:6">
      <c r="F1681" s="186"/>
    </row>
    <row r="1682" spans="6:6">
      <c r="F1682" s="186"/>
    </row>
    <row r="1683" spans="6:6">
      <c r="F1683" s="186"/>
    </row>
    <row r="1684" spans="6:6">
      <c r="F1684" s="186"/>
    </row>
    <row r="1685" spans="6:6">
      <c r="F1685" s="186"/>
    </row>
    <row r="1686" spans="6:6">
      <c r="F1686" s="186"/>
    </row>
    <row r="1687" spans="6:6">
      <c r="F1687" s="186"/>
    </row>
    <row r="1688" spans="6:6">
      <c r="F1688" s="186"/>
    </row>
    <row r="1689" spans="6:6">
      <c r="F1689" s="186"/>
    </row>
    <row r="1690" spans="6:6">
      <c r="F1690" s="186"/>
    </row>
    <row r="1691" spans="6:6">
      <c r="F1691" s="186"/>
    </row>
    <row r="1692" spans="6:6">
      <c r="F1692" s="186"/>
    </row>
    <row r="1693" spans="6:6">
      <c r="F1693" s="186"/>
    </row>
    <row r="1694" spans="6:6">
      <c r="F1694" s="186"/>
    </row>
    <row r="1695" spans="6:6">
      <c r="F1695" s="186"/>
    </row>
    <row r="1696" spans="6:6">
      <c r="F1696" s="186"/>
    </row>
    <row r="1697" spans="6:6">
      <c r="F1697" s="186"/>
    </row>
    <row r="1698" spans="6:6">
      <c r="F1698" s="186"/>
    </row>
    <row r="1699" spans="6:6">
      <c r="F1699" s="186"/>
    </row>
    <row r="1700" spans="6:6">
      <c r="F1700" s="186"/>
    </row>
    <row r="1701" spans="6:6">
      <c r="F1701" s="186"/>
    </row>
    <row r="1702" spans="6:6">
      <c r="F1702" s="186"/>
    </row>
    <row r="1703" spans="6:6">
      <c r="F1703" s="186"/>
    </row>
    <row r="1704" spans="6:6">
      <c r="F1704" s="186"/>
    </row>
    <row r="1705" spans="6:6">
      <c r="F1705" s="186"/>
    </row>
    <row r="1706" spans="6:6">
      <c r="F1706" s="186"/>
    </row>
    <row r="1707" spans="6:6">
      <c r="F1707" s="186"/>
    </row>
    <row r="1708" spans="6:6">
      <c r="F1708" s="186"/>
    </row>
    <row r="1709" spans="6:6">
      <c r="F1709" s="186"/>
    </row>
  </sheetData>
  <mergeCells count="5">
    <mergeCell ref="C13:D13"/>
    <mergeCell ref="C11:D11"/>
    <mergeCell ref="E11:G11"/>
    <mergeCell ref="C12:D12"/>
    <mergeCell ref="E12:G1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1"/>
  <sheetViews>
    <sheetView workbookViewId="0">
      <selection activeCell="F4" sqref="F4"/>
    </sheetView>
  </sheetViews>
  <sheetFormatPr defaultRowHeight="15"/>
  <cols>
    <col min="1" max="1" width="18.42578125" customWidth="1"/>
    <col min="2" max="2" width="19.42578125" customWidth="1"/>
    <col min="5" max="5" width="21.7109375" customWidth="1"/>
    <col min="6" max="6" width="20.5703125" customWidth="1"/>
    <col min="9" max="9" width="25.5703125" customWidth="1"/>
    <col min="10" max="10" width="18.5703125" customWidth="1"/>
  </cols>
  <sheetData>
    <row r="1" spans="1:15" ht="12.75" customHeight="1">
      <c r="A1" s="39" t="s">
        <v>71</v>
      </c>
      <c r="B1" s="40"/>
      <c r="F1" s="41"/>
    </row>
    <row r="2" spans="1:15">
      <c r="A2" s="39" t="s">
        <v>72</v>
      </c>
      <c r="B2" s="40"/>
    </row>
    <row r="3" spans="1:15">
      <c r="A3" s="39" t="s">
        <v>73</v>
      </c>
      <c r="B3" s="42" t="s">
        <v>74</v>
      </c>
    </row>
    <row r="4" spans="1:15">
      <c r="A4" s="39" t="s">
        <v>75</v>
      </c>
      <c r="B4" s="42" t="s">
        <v>76</v>
      </c>
    </row>
    <row r="5" spans="1:15">
      <c r="A5" s="39"/>
      <c r="B5" s="40"/>
    </row>
    <row r="6" spans="1:15">
      <c r="A6" s="39" t="s">
        <v>77</v>
      </c>
      <c r="B6" s="42" t="s">
        <v>78</v>
      </c>
      <c r="L6" t="s">
        <v>79</v>
      </c>
      <c r="M6" t="s">
        <v>80</v>
      </c>
      <c r="N6" t="s">
        <v>81</v>
      </c>
    </row>
    <row r="7" spans="1:15">
      <c r="L7" t="s">
        <v>82</v>
      </c>
      <c r="M7" t="s">
        <v>83</v>
      </c>
      <c r="N7" t="s">
        <v>84</v>
      </c>
    </row>
    <row r="8" spans="1:15" ht="30">
      <c r="A8" s="43" t="s">
        <v>85</v>
      </c>
      <c r="B8" s="43" t="s">
        <v>86</v>
      </c>
      <c r="C8" s="43" t="s">
        <v>87</v>
      </c>
      <c r="D8" s="43" t="s">
        <v>88</v>
      </c>
      <c r="E8" s="44" t="s">
        <v>89</v>
      </c>
      <c r="F8" s="44" t="s">
        <v>90</v>
      </c>
      <c r="G8" s="43" t="s">
        <v>91</v>
      </c>
      <c r="H8" s="44" t="s">
        <v>92</v>
      </c>
      <c r="I8" s="43" t="s">
        <v>93</v>
      </c>
      <c r="J8" s="43" t="s">
        <v>94</v>
      </c>
      <c r="K8" s="44" t="s">
        <v>95</v>
      </c>
      <c r="L8" s="45" t="s">
        <v>96</v>
      </c>
      <c r="M8" s="46" t="s">
        <v>60</v>
      </c>
      <c r="N8" s="47" t="s">
        <v>97</v>
      </c>
      <c r="O8" s="48"/>
    </row>
    <row r="9" spans="1:15">
      <c r="A9" s="49">
        <v>19094</v>
      </c>
      <c r="B9" s="49" t="s">
        <v>98</v>
      </c>
      <c r="C9" s="49" t="s">
        <v>99</v>
      </c>
      <c r="D9" s="49">
        <v>4</v>
      </c>
      <c r="E9" s="50">
        <v>44897</v>
      </c>
      <c r="F9" s="50">
        <v>44932.999305555597</v>
      </c>
      <c r="G9" s="49">
        <v>669</v>
      </c>
      <c r="H9" s="49">
        <v>100</v>
      </c>
      <c r="I9" s="51" t="s">
        <v>100</v>
      </c>
      <c r="J9" s="51" t="s">
        <v>101</v>
      </c>
      <c r="K9" s="52">
        <v>36</v>
      </c>
      <c r="L9" s="53"/>
      <c r="M9" s="53"/>
      <c r="N9" s="53">
        <v>1</v>
      </c>
      <c r="O9" s="53"/>
    </row>
    <row r="10" spans="1:15">
      <c r="A10" s="49">
        <v>19091</v>
      </c>
      <c r="B10" s="49" t="s">
        <v>102</v>
      </c>
      <c r="C10" s="49" t="s">
        <v>99</v>
      </c>
      <c r="D10" s="49">
        <v>1</v>
      </c>
      <c r="E10" s="50">
        <v>44964</v>
      </c>
      <c r="F10" s="50">
        <v>44991.999305555597</v>
      </c>
      <c r="G10" s="49">
        <v>612</v>
      </c>
      <c r="H10" s="49">
        <v>100</v>
      </c>
      <c r="I10" s="51" t="s">
        <v>103</v>
      </c>
      <c r="J10" s="51" t="s">
        <v>101</v>
      </c>
      <c r="K10" s="52">
        <v>28</v>
      </c>
      <c r="L10" s="53"/>
      <c r="M10" s="53"/>
      <c r="N10" s="53">
        <v>2</v>
      </c>
      <c r="O10" s="53"/>
    </row>
    <row r="11" spans="1:15">
      <c r="A11" s="49">
        <v>19087</v>
      </c>
      <c r="B11" s="49" t="s">
        <v>104</v>
      </c>
      <c r="C11" s="49" t="s">
        <v>99</v>
      </c>
      <c r="D11" s="49">
        <v>2</v>
      </c>
      <c r="E11" s="50">
        <v>45383</v>
      </c>
      <c r="F11" s="50">
        <v>45410.999305555597</v>
      </c>
      <c r="G11" s="49">
        <v>612</v>
      </c>
      <c r="H11" s="49">
        <v>100</v>
      </c>
      <c r="I11" s="51" t="s">
        <v>105</v>
      </c>
      <c r="J11" s="51" t="s">
        <v>101</v>
      </c>
      <c r="K11" s="52">
        <v>28</v>
      </c>
      <c r="L11" s="53"/>
      <c r="M11" s="53"/>
      <c r="N11" s="53">
        <v>3</v>
      </c>
      <c r="O11" s="53"/>
    </row>
    <row r="12" spans="1:15">
      <c r="A12" s="49">
        <v>19093</v>
      </c>
      <c r="B12" s="49" t="s">
        <v>106</v>
      </c>
      <c r="C12" s="49" t="s">
        <v>99</v>
      </c>
      <c r="D12" s="49">
        <v>6</v>
      </c>
      <c r="E12" s="50">
        <v>44887</v>
      </c>
      <c r="F12" s="50">
        <v>44955.999305555597</v>
      </c>
      <c r="G12" s="49">
        <v>669</v>
      </c>
      <c r="H12" s="49">
        <v>100</v>
      </c>
      <c r="I12" s="54" t="s">
        <v>107</v>
      </c>
      <c r="J12" s="54" t="s">
        <v>108</v>
      </c>
      <c r="K12" s="55">
        <v>69</v>
      </c>
      <c r="L12" s="53"/>
      <c r="M12" s="53">
        <v>1</v>
      </c>
      <c r="N12" s="53"/>
      <c r="O12" s="53"/>
    </row>
    <row r="13" spans="1:15">
      <c r="A13" s="49">
        <v>37203</v>
      </c>
      <c r="B13" s="49" t="s">
        <v>109</v>
      </c>
      <c r="C13" s="49" t="s">
        <v>99</v>
      </c>
      <c r="D13" s="49">
        <v>5</v>
      </c>
      <c r="E13" s="50">
        <v>44897</v>
      </c>
      <c r="F13" s="50">
        <v>44931.999305555597</v>
      </c>
      <c r="G13" s="49">
        <v>669</v>
      </c>
      <c r="H13" s="49">
        <v>100</v>
      </c>
      <c r="I13" s="51" t="s">
        <v>110</v>
      </c>
      <c r="J13" s="51" t="s">
        <v>108</v>
      </c>
      <c r="K13" s="52">
        <v>35</v>
      </c>
      <c r="L13" s="53"/>
      <c r="M13" s="53"/>
      <c r="N13" s="53">
        <v>4</v>
      </c>
      <c r="O13" s="53"/>
    </row>
    <row r="14" spans="1:15">
      <c r="A14" s="49">
        <v>19095</v>
      </c>
      <c r="B14" s="49" t="s">
        <v>111</v>
      </c>
      <c r="C14" s="49" t="s">
        <v>99</v>
      </c>
      <c r="D14" s="49">
        <v>5</v>
      </c>
      <c r="E14" s="50">
        <v>45212</v>
      </c>
      <c r="F14" s="50">
        <v>45225.999305555597</v>
      </c>
      <c r="G14" s="49">
        <v>669</v>
      </c>
      <c r="H14" s="49">
        <v>100</v>
      </c>
      <c r="I14" s="56" t="s">
        <v>96</v>
      </c>
      <c r="J14" s="56" t="s">
        <v>108</v>
      </c>
      <c r="K14" s="57">
        <v>14</v>
      </c>
      <c r="L14" s="49">
        <v>1</v>
      </c>
      <c r="M14" s="53"/>
      <c r="N14" s="53"/>
      <c r="O14" s="53"/>
    </row>
    <row r="15" spans="1:15">
      <c r="A15" s="49">
        <v>19097</v>
      </c>
      <c r="B15" s="49" t="s">
        <v>112</v>
      </c>
      <c r="C15" s="49" t="s">
        <v>99</v>
      </c>
      <c r="D15" s="49">
        <v>3</v>
      </c>
      <c r="E15" s="50">
        <v>45421</v>
      </c>
      <c r="F15" s="50">
        <v>45491.999305555597</v>
      </c>
      <c r="G15" s="49">
        <v>612</v>
      </c>
      <c r="H15" s="49">
        <v>100</v>
      </c>
      <c r="I15" s="54" t="s">
        <v>107</v>
      </c>
      <c r="J15" s="54" t="s">
        <v>108</v>
      </c>
      <c r="K15" s="55">
        <v>71</v>
      </c>
      <c r="L15" s="53"/>
      <c r="M15" s="53">
        <v>2</v>
      </c>
      <c r="N15" s="53"/>
      <c r="O15" s="53"/>
    </row>
    <row r="16" spans="1:15">
      <c r="A16" s="49">
        <v>19098</v>
      </c>
      <c r="B16" s="49" t="s">
        <v>113</v>
      </c>
      <c r="C16" s="49" t="s">
        <v>99</v>
      </c>
      <c r="D16" s="49">
        <v>6</v>
      </c>
      <c r="E16" s="50">
        <v>45432</v>
      </c>
      <c r="F16" s="50">
        <v>45445.999305555597</v>
      </c>
      <c r="G16" s="49">
        <v>669</v>
      </c>
      <c r="H16" s="49">
        <v>100</v>
      </c>
      <c r="I16" s="56" t="s">
        <v>96</v>
      </c>
      <c r="J16" s="56" t="s">
        <v>108</v>
      </c>
      <c r="K16" s="57">
        <v>14</v>
      </c>
      <c r="L16" s="49">
        <v>2</v>
      </c>
      <c r="M16" s="53"/>
      <c r="N16" s="53"/>
      <c r="O16" s="53"/>
    </row>
    <row r="17" spans="1:15">
      <c r="A17" s="49">
        <v>19096</v>
      </c>
      <c r="B17" s="49" t="s">
        <v>114</v>
      </c>
      <c r="C17" s="49" t="s">
        <v>99</v>
      </c>
      <c r="D17" s="49">
        <v>4</v>
      </c>
      <c r="E17" s="50">
        <v>45435</v>
      </c>
      <c r="F17" s="50">
        <v>45463.999305555597</v>
      </c>
      <c r="G17" s="49">
        <v>669</v>
      </c>
      <c r="H17" s="49">
        <v>100</v>
      </c>
      <c r="I17" s="51" t="s">
        <v>115</v>
      </c>
      <c r="J17" s="51" t="s">
        <v>108</v>
      </c>
      <c r="K17" s="52">
        <v>29</v>
      </c>
      <c r="L17" s="53"/>
      <c r="M17" s="53"/>
      <c r="N17" s="53">
        <v>5</v>
      </c>
      <c r="O17" s="53"/>
    </row>
    <row r="18" spans="1:15">
      <c r="A18" s="49">
        <v>21919</v>
      </c>
      <c r="B18" s="49" t="s">
        <v>116</v>
      </c>
      <c r="C18" s="49" t="s">
        <v>99</v>
      </c>
      <c r="D18" s="49">
        <v>1</v>
      </c>
      <c r="E18" s="50">
        <v>45525</v>
      </c>
      <c r="F18" s="50">
        <v>45538.999305555597</v>
      </c>
      <c r="G18" s="49">
        <v>612</v>
      </c>
      <c r="H18" s="49">
        <v>100</v>
      </c>
      <c r="I18" s="58" t="s">
        <v>117</v>
      </c>
      <c r="J18" s="58" t="s">
        <v>108</v>
      </c>
      <c r="K18" s="59">
        <v>14</v>
      </c>
      <c r="L18" s="49"/>
      <c r="M18" s="53"/>
      <c r="N18" s="53"/>
      <c r="O18" s="53"/>
    </row>
    <row r="19" spans="1:15">
      <c r="A19" s="49">
        <v>21920</v>
      </c>
      <c r="B19" s="49" t="s">
        <v>118</v>
      </c>
      <c r="C19" s="49" t="s">
        <v>99</v>
      </c>
      <c r="D19" s="49">
        <v>5</v>
      </c>
      <c r="E19" s="50">
        <v>45774</v>
      </c>
      <c r="F19" s="50">
        <v>45801.999305555597</v>
      </c>
      <c r="G19" s="49">
        <v>669</v>
      </c>
      <c r="H19" s="49">
        <v>100</v>
      </c>
      <c r="I19" s="51" t="s">
        <v>119</v>
      </c>
      <c r="J19" s="51" t="s">
        <v>108</v>
      </c>
      <c r="K19" s="52">
        <v>28</v>
      </c>
      <c r="L19" s="53"/>
      <c r="M19" s="53"/>
      <c r="N19" s="53">
        <v>6</v>
      </c>
      <c r="O19" s="53"/>
    </row>
    <row r="20" spans="1:15">
      <c r="A20" s="49">
        <v>21924</v>
      </c>
      <c r="B20" s="49" t="s">
        <v>120</v>
      </c>
      <c r="C20" s="49" t="s">
        <v>99</v>
      </c>
      <c r="D20" s="49">
        <v>6</v>
      </c>
      <c r="E20" s="50">
        <v>45869</v>
      </c>
      <c r="F20" s="50">
        <v>45896.999305555597</v>
      </c>
      <c r="G20" s="49">
        <v>669</v>
      </c>
      <c r="H20" s="49">
        <v>100</v>
      </c>
      <c r="I20" s="51" t="s">
        <v>119</v>
      </c>
      <c r="J20" s="51" t="s">
        <v>108</v>
      </c>
      <c r="K20" s="52">
        <v>28</v>
      </c>
      <c r="L20" s="53"/>
      <c r="M20" s="53"/>
      <c r="N20" s="53">
        <v>7</v>
      </c>
      <c r="O20" s="53"/>
    </row>
    <row r="21" spans="1:15">
      <c r="A21" s="49">
        <v>19092</v>
      </c>
      <c r="B21" s="49" t="s">
        <v>121</v>
      </c>
      <c r="C21" s="49" t="s">
        <v>99</v>
      </c>
      <c r="D21" s="49">
        <v>2</v>
      </c>
      <c r="E21" s="50">
        <v>45870</v>
      </c>
      <c r="F21" s="50">
        <v>45883.999305555597</v>
      </c>
      <c r="G21" s="49">
        <v>612</v>
      </c>
      <c r="H21" s="49">
        <v>100</v>
      </c>
      <c r="I21" s="56" t="s">
        <v>96</v>
      </c>
      <c r="J21" s="56" t="s">
        <v>108</v>
      </c>
      <c r="K21" s="57">
        <v>14</v>
      </c>
      <c r="L21" s="49">
        <v>3</v>
      </c>
      <c r="M21" s="53"/>
      <c r="N21" s="53"/>
      <c r="O21" s="53"/>
    </row>
    <row r="22" spans="1:15">
      <c r="A22" s="49">
        <v>21925</v>
      </c>
      <c r="B22" s="49" t="s">
        <v>122</v>
      </c>
      <c r="C22" s="49" t="s">
        <v>99</v>
      </c>
      <c r="D22" s="49">
        <v>1</v>
      </c>
      <c r="E22" s="50">
        <v>45905</v>
      </c>
      <c r="F22" s="50">
        <v>45967.999305555597</v>
      </c>
      <c r="G22" s="49">
        <v>612</v>
      </c>
      <c r="H22" s="49">
        <v>100</v>
      </c>
      <c r="I22" s="54" t="s">
        <v>107</v>
      </c>
      <c r="J22" s="54" t="s">
        <v>108</v>
      </c>
      <c r="K22" s="55">
        <v>63</v>
      </c>
      <c r="L22" s="53"/>
      <c r="M22" s="53">
        <v>3</v>
      </c>
      <c r="N22" s="53"/>
      <c r="O22" s="53"/>
    </row>
    <row r="23" spans="1:15">
      <c r="A23" s="49">
        <v>21927</v>
      </c>
      <c r="B23" s="49" t="s">
        <v>123</v>
      </c>
      <c r="C23" s="49" t="s">
        <v>99</v>
      </c>
      <c r="D23" s="49">
        <v>3</v>
      </c>
      <c r="E23" s="50">
        <v>46038</v>
      </c>
      <c r="F23" s="50">
        <v>46072.999305555597</v>
      </c>
      <c r="G23" s="49">
        <v>612</v>
      </c>
      <c r="H23" s="49">
        <v>100</v>
      </c>
      <c r="I23" s="51" t="s">
        <v>119</v>
      </c>
      <c r="J23" s="51" t="s">
        <v>108</v>
      </c>
      <c r="K23" s="52">
        <v>35</v>
      </c>
      <c r="L23" s="53"/>
      <c r="M23" s="53"/>
      <c r="N23" s="53">
        <v>8</v>
      </c>
      <c r="O23" s="53"/>
    </row>
    <row r="24" spans="1:15">
      <c r="A24" s="49">
        <v>21922</v>
      </c>
      <c r="B24" s="49" t="s">
        <v>124</v>
      </c>
      <c r="C24" s="49" t="s">
        <v>99</v>
      </c>
      <c r="D24" s="49">
        <v>4</v>
      </c>
      <c r="E24" s="50">
        <v>46063</v>
      </c>
      <c r="F24" s="50">
        <v>46076.999305555597</v>
      </c>
      <c r="G24" s="49">
        <v>669</v>
      </c>
      <c r="H24" s="49">
        <v>100</v>
      </c>
      <c r="I24" s="56" t="s">
        <v>117</v>
      </c>
      <c r="J24" s="56" t="s">
        <v>108</v>
      </c>
      <c r="K24" s="57">
        <v>14</v>
      </c>
      <c r="L24" s="49">
        <v>4</v>
      </c>
      <c r="M24" s="53"/>
      <c r="N24" s="53"/>
      <c r="O24" s="53"/>
    </row>
    <row r="25" spans="1:15">
      <c r="A25" s="49">
        <v>21930</v>
      </c>
      <c r="B25" s="49" t="s">
        <v>125</v>
      </c>
      <c r="C25" s="49" t="s">
        <v>99</v>
      </c>
      <c r="D25" s="49">
        <v>2</v>
      </c>
      <c r="E25" s="50">
        <v>46125</v>
      </c>
      <c r="F25" s="50">
        <v>46159.999305555597</v>
      </c>
      <c r="G25" s="49">
        <v>612</v>
      </c>
      <c r="H25" s="49">
        <v>100</v>
      </c>
      <c r="I25" s="51" t="s">
        <v>126</v>
      </c>
      <c r="J25" s="51" t="s">
        <v>108</v>
      </c>
      <c r="K25" s="52">
        <v>35</v>
      </c>
      <c r="L25" s="53"/>
      <c r="M25" s="53"/>
      <c r="N25" s="53">
        <v>9</v>
      </c>
      <c r="O25" s="53"/>
    </row>
    <row r="26" spans="1:15">
      <c r="A26" s="49">
        <v>21931</v>
      </c>
      <c r="B26" s="49" t="s">
        <v>127</v>
      </c>
      <c r="C26" s="49" t="s">
        <v>99</v>
      </c>
      <c r="D26" s="49">
        <v>1</v>
      </c>
      <c r="E26" s="50">
        <v>46167</v>
      </c>
      <c r="F26" s="50">
        <v>46180.999305555597</v>
      </c>
      <c r="G26" s="49">
        <v>612</v>
      </c>
      <c r="H26" s="49">
        <v>100</v>
      </c>
      <c r="I26" s="56" t="s">
        <v>96</v>
      </c>
      <c r="J26" s="56" t="s">
        <v>108</v>
      </c>
      <c r="K26" s="57">
        <v>14</v>
      </c>
      <c r="L26" s="49">
        <v>5</v>
      </c>
      <c r="M26" s="53"/>
      <c r="N26" s="53"/>
      <c r="O26" s="53"/>
    </row>
    <row r="27" spans="1:15">
      <c r="B27" s="51" t="s">
        <v>128</v>
      </c>
      <c r="C27" s="49" t="s">
        <v>99</v>
      </c>
      <c r="D27" s="49">
        <v>3</v>
      </c>
      <c r="E27" s="50">
        <v>46038</v>
      </c>
      <c r="F27" s="50">
        <v>46072.999305555597</v>
      </c>
      <c r="G27" s="49">
        <v>612</v>
      </c>
      <c r="H27" s="49">
        <v>100</v>
      </c>
      <c r="I27" s="51" t="s">
        <v>119</v>
      </c>
      <c r="J27" s="51" t="s">
        <v>108</v>
      </c>
      <c r="K27" s="52">
        <v>35</v>
      </c>
      <c r="L27" s="53"/>
      <c r="M27" s="53"/>
      <c r="N27" s="53">
        <v>10</v>
      </c>
      <c r="O27" s="53"/>
    </row>
    <row r="28" spans="1:15">
      <c r="B28" s="51" t="s">
        <v>129</v>
      </c>
      <c r="C28" s="49" t="s">
        <v>99</v>
      </c>
      <c r="D28" s="49">
        <v>4</v>
      </c>
      <c r="E28" s="50">
        <v>46063</v>
      </c>
      <c r="F28" s="50">
        <v>46076.999305555597</v>
      </c>
      <c r="G28" s="49">
        <v>669</v>
      </c>
      <c r="H28" s="49">
        <v>100</v>
      </c>
      <c r="I28" s="56" t="s">
        <v>117</v>
      </c>
      <c r="J28" s="56" t="s">
        <v>108</v>
      </c>
      <c r="K28" s="57">
        <v>14</v>
      </c>
      <c r="L28" s="53">
        <v>6</v>
      </c>
      <c r="M28" s="53"/>
      <c r="N28" s="53"/>
      <c r="O28" s="53"/>
    </row>
    <row r="29" spans="1:15">
      <c r="B29" s="51" t="s">
        <v>130</v>
      </c>
      <c r="C29" s="49" t="s">
        <v>99</v>
      </c>
      <c r="D29" s="49">
        <v>2</v>
      </c>
      <c r="E29" s="50">
        <v>46125</v>
      </c>
      <c r="F29" s="50">
        <v>46159.999305555597</v>
      </c>
      <c r="G29" s="49">
        <v>612</v>
      </c>
      <c r="H29" s="49">
        <v>100</v>
      </c>
      <c r="I29" s="51" t="s">
        <v>126</v>
      </c>
      <c r="J29" s="51" t="s">
        <v>108</v>
      </c>
      <c r="K29" s="52">
        <v>35</v>
      </c>
      <c r="L29" s="53"/>
      <c r="M29" s="53"/>
      <c r="N29" s="53">
        <v>11</v>
      </c>
      <c r="O29" s="53"/>
    </row>
    <row r="30" spans="1:15">
      <c r="B30" s="51" t="s">
        <v>131</v>
      </c>
      <c r="C30" s="49" t="s">
        <v>99</v>
      </c>
      <c r="D30" s="49">
        <v>1</v>
      </c>
      <c r="E30" s="50">
        <v>46167</v>
      </c>
      <c r="F30" s="50">
        <v>46180.999305555597</v>
      </c>
      <c r="G30" s="49">
        <v>612</v>
      </c>
      <c r="H30" s="49">
        <v>100</v>
      </c>
      <c r="I30" s="56" t="s">
        <v>96</v>
      </c>
      <c r="J30" s="56" t="s">
        <v>108</v>
      </c>
      <c r="K30" s="57">
        <v>14</v>
      </c>
      <c r="L30" s="53">
        <v>7</v>
      </c>
      <c r="M30" s="53"/>
      <c r="N30" s="53"/>
      <c r="O30" s="53"/>
    </row>
    <row r="31" spans="1:15">
      <c r="C31" s="49" t="s">
        <v>99</v>
      </c>
      <c r="D31" s="49">
        <v>1</v>
      </c>
      <c r="E31" s="50">
        <v>46270</v>
      </c>
      <c r="F31" s="50">
        <v>46332.999305555553</v>
      </c>
      <c r="G31" s="49">
        <v>612</v>
      </c>
      <c r="H31" s="49">
        <v>100</v>
      </c>
      <c r="I31" s="54" t="s">
        <v>107</v>
      </c>
      <c r="J31" s="54" t="s">
        <v>108</v>
      </c>
      <c r="K31" s="55">
        <v>63</v>
      </c>
      <c r="L31" s="53"/>
      <c r="M31" s="53">
        <v>4</v>
      </c>
      <c r="N31" s="53"/>
      <c r="O31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Price List</vt:lpstr>
      <vt:lpstr>Proposed CPA Formula</vt:lpstr>
      <vt:lpstr>outage dates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Van Niekerk</dc:creator>
  <cp:lastModifiedBy>Innocentia Sibiya</cp:lastModifiedBy>
  <dcterms:created xsi:type="dcterms:W3CDTF">2021-10-18T09:13:59Z</dcterms:created>
  <dcterms:modified xsi:type="dcterms:W3CDTF">2022-03-10T06:43:55Z</dcterms:modified>
</cp:coreProperties>
</file>