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MPitse.SIU\Desktop\"/>
    </mc:Choice>
  </mc:AlternateContent>
  <xr:revisionPtr revIDLastSave="0" documentId="8_{6397CF31-2F12-4F21-BC13-F2F7579137CA}" xr6:coauthVersionLast="47" xr6:coauthVersionMax="47" xr10:uidLastSave="{00000000-0000-0000-0000-000000000000}"/>
  <bookViews>
    <workbookView xWindow="-108" yWindow="-108" windowWidth="23256" windowHeight="12456" xr2:uid="{00000000-000D-0000-FFFF-FFFF00000000}"/>
  </bookViews>
  <sheets>
    <sheet name="RFP Annexure A" sheetId="2" r:id="rId1"/>
  </sheets>
  <externalReferences>
    <externalReference r:id="rId2"/>
  </externalReferences>
  <definedNames>
    <definedName name="_xlnm.Print_Area" localSheetId="0">'RFP Annexure A'!$A$2:$D$167</definedName>
    <definedName name="_xlnm.Print_Titles" localSheetId="0">'RFP Annexure 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164" i="2"/>
  <c r="C158" i="2"/>
  <c r="C153" i="2"/>
  <c r="C150" i="2"/>
  <c r="C147" i="2"/>
  <c r="C144" i="2"/>
  <c r="C141" i="2"/>
  <c r="C138" i="2"/>
  <c r="C49" i="2"/>
  <c r="C55" i="2" s="1"/>
  <c r="C166" i="2" l="1"/>
  <c r="C133" i="2"/>
  <c r="C109" i="2"/>
  <c r="C167" i="2" s="1"/>
  <c r="D21" i="2" l="1"/>
  <c r="E21" i="2"/>
  <c r="F21" i="2"/>
  <c r="G21" i="2"/>
  <c r="H21" i="2"/>
  <c r="D166" i="2"/>
  <c r="E166" i="2"/>
  <c r="F166" i="2"/>
  <c r="G166" i="2"/>
  <c r="H166" i="2"/>
  <c r="C77" i="2"/>
</calcChain>
</file>

<file path=xl/sharedStrings.xml><?xml version="1.0" encoding="utf-8"?>
<sst xmlns="http://schemas.openxmlformats.org/spreadsheetml/2006/main" count="186" uniqueCount="131">
  <si>
    <t>CLASS OF INSURANCE</t>
  </si>
  <si>
    <t>Commercial</t>
  </si>
  <si>
    <t>Fire Section</t>
  </si>
  <si>
    <t>Claims Preparation Costs</t>
  </si>
  <si>
    <t>Premises:</t>
  </si>
  <si>
    <t>Office Section</t>
  </si>
  <si>
    <t>Contents</t>
  </si>
  <si>
    <t>Documents</t>
  </si>
  <si>
    <t>Electronic equipment Section</t>
  </si>
  <si>
    <t>All premises owned, hired, leased by the Insured</t>
  </si>
  <si>
    <t>Servers</t>
  </si>
  <si>
    <t>Business Interruption Section</t>
  </si>
  <si>
    <t>Business All Risks Section</t>
  </si>
  <si>
    <t>Administration Fee</t>
  </si>
  <si>
    <t>Pollution Liability</t>
  </si>
  <si>
    <t>Statutory Defence Costs</t>
  </si>
  <si>
    <t>Wrongful Arrest</t>
  </si>
  <si>
    <t>Defamation</t>
  </si>
  <si>
    <t>Breach of Copyright</t>
  </si>
  <si>
    <t>Custody and Control</t>
  </si>
  <si>
    <t>Motor Fleet Policy</t>
  </si>
  <si>
    <t>6</t>
  </si>
  <si>
    <t>Total Monthly premium</t>
  </si>
  <si>
    <t>Stated Benefits</t>
  </si>
  <si>
    <t>Premises</t>
  </si>
  <si>
    <t>Fixtures and fittings</t>
  </si>
  <si>
    <t>Fixtures and filttngs</t>
  </si>
  <si>
    <t>Total Sum Insured</t>
  </si>
  <si>
    <t>Electronic Equipment Section</t>
  </si>
  <si>
    <t>Hardware, Software, Peripheral equipment including printers, Scanners/Faxes, Video Conference equipment, Audio visual system &amp; accessories - As per assets register</t>
  </si>
  <si>
    <t>Hardware, Software, Peripheral equipment Including printers, Scanners/Faxes, Videoconference equipment, Audio visual system &amp; accessories - As per assets register</t>
  </si>
  <si>
    <t>Hardware, Software, Peripheral equipment Including printers, Scanners/Faxes, video Conference equipment. Audio visual system &amp; accessories As per assets register</t>
  </si>
  <si>
    <t>Hardware, Software, Penpheral equipment including printers, Scanners/Faxes, Video Conference equipment, Audio visual system &amp; accessories As per assets register</t>
  </si>
  <si>
    <t>Hardware, Software, Peripheral equipment including printers, Scanners/Faxes, Video Conference equipment. Audio visual system &amp; accessories - As per assets register</t>
  </si>
  <si>
    <t>R</t>
  </si>
  <si>
    <t>Hardware, Software, Peripheral equipment Including printers, Scanners/Faxes, Video Conference equipment, Audio visual system &amp; accessories - As per assets register</t>
  </si>
  <si>
    <t>Hardware, Software, Peripheral equipment Including printers, Scanners/Faxes. Video Conference equipment. Audio visual system &amp; accessories - As per assets reg[ster</t>
  </si>
  <si>
    <t>Hardware, Software, Peripheral equipment Including printers, Scanners/Faxes video Conference equipment Audio visual system &amp; accessories - As per assets register</t>
  </si>
  <si>
    <t>Hardware, Software, peripheral equipment, including printers, scanners/faxes, Video conference equipment, Audio visual system &amp; accessories</t>
  </si>
  <si>
    <t>Personal effects of employees R5,000 each maximum R50,000</t>
  </si>
  <si>
    <t>Public Liability</t>
  </si>
  <si>
    <t>Employers Liability</t>
  </si>
  <si>
    <t>Advertising Liability</t>
  </si>
  <si>
    <t>Total Monthly Premium for Liability</t>
  </si>
  <si>
    <t>SASRIA premium</t>
  </si>
  <si>
    <t>Top up liability</t>
  </si>
  <si>
    <t xml:space="preserve">SASRIA </t>
  </si>
  <si>
    <t>Assistere Policy</t>
  </si>
  <si>
    <t>Permanent employees: 600</t>
  </si>
  <si>
    <t>Detailed information per SIU office</t>
  </si>
  <si>
    <t>Car Rental companies</t>
  </si>
  <si>
    <t>Premise</t>
  </si>
  <si>
    <t>Liability Insurance</t>
  </si>
  <si>
    <t>Total Sum Insured for fire, premises content, office section, electronic equipment</t>
  </si>
  <si>
    <t>Total for Liability, Business interruption, business all risks</t>
  </si>
  <si>
    <t>Total Monthly premium for vehicles</t>
  </si>
  <si>
    <t>SUMMARY</t>
  </si>
  <si>
    <t>A</t>
  </si>
  <si>
    <t>E</t>
  </si>
  <si>
    <t>I</t>
  </si>
  <si>
    <t>B</t>
  </si>
  <si>
    <t>C</t>
  </si>
  <si>
    <t>D</t>
  </si>
  <si>
    <t>F</t>
  </si>
  <si>
    <t>G</t>
  </si>
  <si>
    <t>H</t>
  </si>
  <si>
    <t>Addilional Increase in cost of working</t>
  </si>
  <si>
    <t>Petty cash risks</t>
  </si>
  <si>
    <t xml:space="preserve">The following values per region must also be </t>
  </si>
  <si>
    <t>Region</t>
  </si>
  <si>
    <t>1</t>
  </si>
  <si>
    <t>2</t>
  </si>
  <si>
    <t>East London</t>
  </si>
  <si>
    <t>3</t>
  </si>
  <si>
    <t>Durban</t>
  </si>
  <si>
    <t>4</t>
  </si>
  <si>
    <t>Cape Town</t>
  </si>
  <si>
    <t>5</t>
  </si>
  <si>
    <t>Bloemfontein</t>
  </si>
  <si>
    <t>Mahikeng</t>
  </si>
  <si>
    <t>7</t>
  </si>
  <si>
    <t>Mthatha</t>
  </si>
  <si>
    <t>8</t>
  </si>
  <si>
    <t>Nelspruit</t>
  </si>
  <si>
    <t>9</t>
  </si>
  <si>
    <t>Limpopo</t>
  </si>
  <si>
    <t>Total petty cash value</t>
  </si>
  <si>
    <t>TOTAL OVERALL MONTHLY  INSURANCE PREMIUM, INCLUDING LAPTOPS</t>
  </si>
  <si>
    <t xml:space="preserve">Option A: </t>
  </si>
  <si>
    <t>Option B:</t>
  </si>
  <si>
    <t>TOTAL OVERALL MONTHLY  INSURANCE PREMIUM, EXCLUDING LAPTOPS</t>
  </si>
  <si>
    <t xml:space="preserve">Name of the Bidder: </t>
  </si>
  <si>
    <t>CSD Number:</t>
  </si>
  <si>
    <t>Bidder's representative-Occupation:</t>
  </si>
  <si>
    <t>Signature:</t>
  </si>
  <si>
    <r>
      <t>Bidder's representative</t>
    </r>
    <r>
      <rPr>
        <i/>
        <sz val="11"/>
        <rFont val="Arial"/>
        <family val="2"/>
      </rPr>
      <t xml:space="preserve"> (full names)</t>
    </r>
    <r>
      <rPr>
        <b/>
        <sz val="11"/>
        <rFont val="Arial"/>
        <family val="2"/>
      </rPr>
      <t>:</t>
    </r>
  </si>
  <si>
    <t>SPECIAL INVESTIGATING UNIT: Short-term Insurance: 60 months period</t>
  </si>
  <si>
    <t>(Prices should be inclusive of VAT and any other rates. Bidders are required to qoute on both options, SIU reserves the right to utilise the option that brings in value for money, failure to quote both options will result in the bid disqualified)</t>
  </si>
  <si>
    <t>YEAR 2 - 01 APRIL 2025</t>
  </si>
  <si>
    <t>Head Office/ Gauteng Proncial Office - Pretoria</t>
  </si>
  <si>
    <t>143 x sedans and bakkies (Write off period is over 8 years, and current book value is R53 million)</t>
  </si>
  <si>
    <t>Final Insured values Sums for RFP 30 Sep 2023</t>
  </si>
  <si>
    <t>MONTHLY PREMIUM (YEAR 1) 01 APRIL 2024</t>
  </si>
  <si>
    <t>YEAR 3 - 01 APRIL 2026</t>
  </si>
  <si>
    <t>YEAR 4 - 01 APRIL 2027</t>
  </si>
  <si>
    <t>YEAR 5 - 01 APRIL 2028</t>
  </si>
  <si>
    <t>1. East London</t>
  </si>
  <si>
    <t>1.East London</t>
  </si>
  <si>
    <t>2. Bloemfontein</t>
  </si>
  <si>
    <t>3. Meyerspark, Pretoria</t>
  </si>
  <si>
    <t>4. Durban</t>
  </si>
  <si>
    <t>5. Polokwane</t>
  </si>
  <si>
    <t>6. Nelspruit</t>
  </si>
  <si>
    <t>7.Kimberly</t>
  </si>
  <si>
    <t>8.Mahikeng</t>
  </si>
  <si>
    <t>9. Mthatha</t>
  </si>
  <si>
    <t>10. Cape Town</t>
  </si>
  <si>
    <t>5.Polokwane</t>
  </si>
  <si>
    <t>7. Kimberly</t>
  </si>
  <si>
    <t>8. Mahikeng</t>
  </si>
  <si>
    <t>9. Cape Town</t>
  </si>
  <si>
    <t>6. Nespruit</t>
  </si>
  <si>
    <t xml:space="preserve">10. Cape Town </t>
  </si>
  <si>
    <t>Laptops (1132)</t>
  </si>
  <si>
    <t>Kimberly</t>
  </si>
  <si>
    <t>Contents (Other office and leasehold improvements)</t>
  </si>
  <si>
    <t>General Liability</t>
  </si>
  <si>
    <t>Car Hire (5000 days hire per annum)</t>
  </si>
  <si>
    <t>Total (Motor vehicles, office contents, laptops, servers)</t>
  </si>
  <si>
    <t>NOTE THAT THESE ARE ONLY INDICATIVE FIGURES FOR TENDER EVALUATIONS PURPOSES. FINAL INSURED VALUE WILL BE DETERMINED AT THE DATE OF CONTRACTING.</t>
  </si>
  <si>
    <t>ANNEXURE A: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</si>
</sst>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R&quot;#,##0"/>
  </numFmts>
  <fonts count="8" x14ac:knownFonts="1">
    <font>
      <sz val="10"/>
      <name val="Arial"/>
    </font>
    <font>
      <sz val="10"/>
      <name val="Arial"/>
      <family val="2"/>
    </font>
    <font>
      <sz val="11"/>
      <name val="Arial"/>
      <family val="2"/>
    </font>
    <font>
      <b/>
      <sz val="11"/>
      <name val="Arial"/>
      <family val="2"/>
    </font>
    <font>
      <b/>
      <sz val="14"/>
      <name val="Arial"/>
      <family val="2"/>
    </font>
    <font>
      <b/>
      <sz val="12"/>
      <name val="Arial"/>
      <family val="2"/>
    </font>
    <font>
      <i/>
      <sz val="11"/>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double">
        <color indexed="64"/>
      </bottom>
      <diagonal/>
    </border>
    <border>
      <left style="hair">
        <color auto="1"/>
      </left>
      <right style="hair">
        <color auto="1"/>
      </right>
      <top/>
      <bottom/>
      <diagonal/>
    </border>
    <border>
      <left/>
      <right style="hair">
        <color auto="1"/>
      </right>
      <top style="hair">
        <color auto="1"/>
      </top>
      <bottom style="hair">
        <color auto="1"/>
      </bottom>
      <diagonal/>
    </border>
    <border>
      <left/>
      <right/>
      <top/>
      <bottom style="thin">
        <color indexed="64"/>
      </bottom>
      <diagonal/>
    </border>
    <border>
      <left style="thin">
        <color indexed="64"/>
      </left>
      <right style="hair">
        <color auto="1"/>
      </right>
      <top style="thin">
        <color indexed="64"/>
      </top>
      <bottom style="thin">
        <color indexed="64"/>
      </bottom>
      <diagonal/>
    </border>
    <border>
      <left/>
      <right style="hair">
        <color auto="1"/>
      </right>
      <top style="hair">
        <color auto="1"/>
      </top>
      <bottom/>
      <diagonal/>
    </border>
    <border>
      <left/>
      <right style="hair">
        <color auto="1"/>
      </right>
      <top/>
      <bottom style="hair">
        <color auto="1"/>
      </bottom>
      <diagonal/>
    </border>
    <border>
      <left style="thin">
        <color indexed="64"/>
      </left>
      <right style="hair">
        <color auto="1"/>
      </right>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auto="1"/>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auto="1"/>
      </right>
      <top/>
      <bottom/>
      <diagonal/>
    </border>
    <border>
      <left/>
      <right style="hair">
        <color auto="1"/>
      </right>
      <top style="thin">
        <color indexed="64"/>
      </top>
      <bottom style="thin">
        <color indexed="64"/>
      </bottom>
      <diagonal/>
    </border>
    <border>
      <left/>
      <right style="hair">
        <color auto="1"/>
      </right>
      <top style="thin">
        <color indexed="64"/>
      </top>
      <bottom style="double">
        <color indexed="64"/>
      </bottom>
      <diagonal/>
    </border>
    <border>
      <left style="hair">
        <color auto="1"/>
      </left>
      <right/>
      <top/>
      <bottom/>
      <diagonal/>
    </border>
    <border>
      <left style="thin">
        <color auto="1"/>
      </left>
      <right/>
      <top style="thin">
        <color auto="1"/>
      </top>
      <bottom style="thin">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hair">
        <color auto="1"/>
      </bottom>
      <diagonal/>
    </border>
    <border>
      <left/>
      <right/>
      <top style="hair">
        <color auto="1"/>
      </top>
      <bottom/>
      <diagonal/>
    </border>
    <border>
      <left style="hair">
        <color auto="1"/>
      </left>
      <right/>
      <top style="thin">
        <color indexed="64"/>
      </top>
      <bottom style="double">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hair">
        <color auto="1"/>
      </left>
      <right style="thin">
        <color indexed="64"/>
      </right>
      <top style="thin">
        <color indexed="64"/>
      </top>
      <bottom style="thin">
        <color indexed="64"/>
      </bottom>
      <diagonal/>
    </border>
    <border>
      <left/>
      <right/>
      <top style="thin">
        <color indexed="64"/>
      </top>
      <bottom style="double">
        <color indexed="64"/>
      </bottom>
      <diagonal/>
    </border>
    <border>
      <left style="hair">
        <color auto="1"/>
      </left>
      <right style="hair">
        <color auto="1"/>
      </right>
      <top style="thin">
        <color indexed="64"/>
      </top>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2" fillId="0" borderId="0" xfId="0" applyFont="1"/>
    <xf numFmtId="0" fontId="2" fillId="0" borderId="1" xfId="0" applyFont="1" applyBorder="1"/>
    <xf numFmtId="0" fontId="2" fillId="0" borderId="1" xfId="0" applyFont="1" applyBorder="1" applyAlignment="1">
      <alignment horizontal="justify" vertical="top" wrapText="1"/>
    </xf>
    <xf numFmtId="0" fontId="3" fillId="0" borderId="1" xfId="0" applyFont="1" applyBorder="1"/>
    <xf numFmtId="0" fontId="2" fillId="0" borderId="4" xfId="0" applyFont="1" applyBorder="1" applyAlignment="1">
      <alignment horizontal="justify" vertical="top" wrapText="1"/>
    </xf>
    <xf numFmtId="0" fontId="3" fillId="0" borderId="5" xfId="0" applyFont="1" applyBorder="1" applyAlignment="1">
      <alignment horizontal="left" vertical="top" wrapText="1"/>
    </xf>
    <xf numFmtId="0" fontId="2" fillId="0" borderId="9" xfId="0" applyFont="1" applyBorder="1"/>
    <xf numFmtId="0" fontId="3" fillId="0" borderId="5" xfId="0" applyFont="1" applyBorder="1" applyAlignment="1">
      <alignment horizontal="justify" vertical="top"/>
    </xf>
    <xf numFmtId="0" fontId="3" fillId="0" borderId="9" xfId="0" applyFont="1" applyBorder="1"/>
    <xf numFmtId="0" fontId="2" fillId="0" borderId="16" xfId="0" applyFont="1" applyBorder="1" applyAlignment="1">
      <alignment horizontal="justify" vertical="top" wrapText="1"/>
    </xf>
    <xf numFmtId="0" fontId="2" fillId="0" borderId="15" xfId="0" applyFont="1" applyBorder="1"/>
    <xf numFmtId="0" fontId="3" fillId="0" borderId="16" xfId="0" applyFont="1" applyBorder="1" applyAlignment="1">
      <alignment horizontal="left" vertical="top" wrapText="1"/>
    </xf>
    <xf numFmtId="0" fontId="2" fillId="0" borderId="16" xfId="0" applyFont="1" applyBorder="1" applyAlignment="1">
      <alignment horizontal="left" vertical="top" wrapText="1"/>
    </xf>
    <xf numFmtId="0" fontId="2" fillId="0" borderId="21" xfId="0" applyFont="1" applyBorder="1"/>
    <xf numFmtId="0" fontId="3" fillId="0" borderId="14" xfId="0" applyFont="1" applyBorder="1" applyAlignment="1">
      <alignment horizontal="justify" vertical="top" wrapText="1"/>
    </xf>
    <xf numFmtId="0" fontId="3" fillId="0" borderId="16" xfId="0" applyFont="1" applyBorder="1" applyAlignment="1">
      <alignment horizontal="justify" vertical="top" wrapText="1"/>
    </xf>
    <xf numFmtId="0" fontId="2" fillId="0" borderId="17" xfId="0" applyFont="1" applyBorder="1" applyAlignment="1">
      <alignment horizontal="justify" vertical="top" wrapText="1"/>
    </xf>
    <xf numFmtId="0" fontId="3" fillId="0" borderId="11" xfId="0" applyFont="1" applyBorder="1" applyAlignment="1">
      <alignment horizontal="justify" vertical="top" wrapText="1"/>
    </xf>
    <xf numFmtId="0" fontId="3" fillId="0" borderId="17" xfId="0" applyFont="1" applyBorder="1" applyAlignment="1">
      <alignment horizontal="justify" vertical="top" wrapText="1"/>
    </xf>
    <xf numFmtId="0" fontId="2" fillId="0" borderId="18" xfId="0" applyFont="1" applyBorder="1" applyAlignment="1">
      <alignment horizontal="justify" vertical="top" wrapText="1"/>
    </xf>
    <xf numFmtId="0" fontId="2" fillId="0" borderId="14" xfId="0" applyFont="1" applyBorder="1" applyAlignment="1">
      <alignment horizontal="left" vertical="top" wrapText="1"/>
    </xf>
    <xf numFmtId="0" fontId="2" fillId="0" borderId="17" xfId="0" applyFont="1" applyBorder="1" applyAlignment="1">
      <alignment horizontal="left" vertical="top" wrapText="1"/>
    </xf>
    <xf numFmtId="0" fontId="4" fillId="0" borderId="16" xfId="0" applyFont="1" applyBorder="1" applyAlignment="1">
      <alignment horizontal="left" vertical="top" wrapText="1"/>
    </xf>
    <xf numFmtId="0" fontId="5" fillId="0" borderId="16" xfId="0" applyFont="1" applyBorder="1" applyAlignment="1">
      <alignment horizontal="left" vertical="top" wrapText="1"/>
    </xf>
    <xf numFmtId="0" fontId="3" fillId="0" borderId="19" xfId="0" applyFont="1" applyBorder="1" applyAlignment="1">
      <alignment horizontal="left" vertical="top" wrapText="1"/>
    </xf>
    <xf numFmtId="0" fontId="3" fillId="0" borderId="0" xfId="0" applyFont="1"/>
    <xf numFmtId="0" fontId="3" fillId="0" borderId="13" xfId="0" applyFont="1" applyBorder="1" applyAlignment="1">
      <alignment horizontal="justify" vertical="top" wrapText="1"/>
    </xf>
    <xf numFmtId="0" fontId="3" fillId="0" borderId="9" xfId="0" applyFont="1" applyBorder="1" applyAlignment="1">
      <alignment horizontal="justify" vertical="top" wrapText="1"/>
    </xf>
    <xf numFmtId="0" fontId="2" fillId="0" borderId="9" xfId="0" applyFont="1" applyBorder="1" applyAlignment="1">
      <alignment horizontal="justify" vertical="top" wrapText="1"/>
    </xf>
    <xf numFmtId="0" fontId="2" fillId="0" borderId="12" xfId="0" applyFont="1" applyBorder="1" applyAlignment="1">
      <alignment horizontal="justify" vertical="top" wrapText="1"/>
    </xf>
    <xf numFmtId="0" fontId="3" fillId="0" borderId="23" xfId="0" applyFont="1" applyBorder="1" applyAlignment="1">
      <alignment horizontal="justify" vertical="top" wrapText="1"/>
    </xf>
    <xf numFmtId="0" fontId="3" fillId="0" borderId="12" xfId="0" applyFont="1" applyBorder="1" applyAlignment="1">
      <alignment horizontal="justify" vertical="top" wrapText="1"/>
    </xf>
    <xf numFmtId="0" fontId="2" fillId="0" borderId="22" xfId="0" applyFont="1" applyBorder="1" applyAlignment="1">
      <alignment horizontal="justify" vertical="top" wrapText="1"/>
    </xf>
    <xf numFmtId="0" fontId="2" fillId="0" borderId="13" xfId="0" applyFont="1" applyBorder="1" applyAlignment="1">
      <alignment horizontal="left" vertical="top" wrapText="1"/>
    </xf>
    <xf numFmtId="0" fontId="2" fillId="0" borderId="9" xfId="0" applyFont="1" applyBorder="1" applyAlignment="1">
      <alignment horizontal="left" vertical="top" wrapText="1"/>
    </xf>
    <xf numFmtId="0" fontId="3" fillId="0" borderId="9" xfId="0" applyFont="1" applyBorder="1" applyAlignment="1">
      <alignment horizontal="left" vertical="top" wrapText="1"/>
    </xf>
    <xf numFmtId="0" fontId="2" fillId="0" borderId="12" xfId="0" applyFont="1" applyBorder="1" applyAlignment="1">
      <alignment horizontal="left" vertical="top" wrapText="1"/>
    </xf>
    <xf numFmtId="0" fontId="4" fillId="0" borderId="9" xfId="0" applyFont="1" applyBorder="1" applyAlignment="1">
      <alignment horizontal="left" vertical="top" wrapText="1"/>
    </xf>
    <xf numFmtId="0" fontId="5" fillId="0" borderId="9" xfId="0" applyFont="1" applyBorder="1" applyAlignment="1">
      <alignment horizontal="left" vertical="top" wrapText="1"/>
    </xf>
    <xf numFmtId="0" fontId="3" fillId="0" borderId="24" xfId="0" applyFont="1" applyBorder="1" applyAlignment="1">
      <alignment horizontal="left" vertical="top" wrapText="1"/>
    </xf>
    <xf numFmtId="0" fontId="2" fillId="0" borderId="10" xfId="0" applyFont="1" applyBorder="1"/>
    <xf numFmtId="0" fontId="3" fillId="0" borderId="20" xfId="0" applyFont="1" applyBorder="1"/>
    <xf numFmtId="0" fontId="3" fillId="0" borderId="18" xfId="0" applyFont="1" applyBorder="1" applyAlignment="1">
      <alignment wrapText="1"/>
    </xf>
    <xf numFmtId="0" fontId="3" fillId="0" borderId="22" xfId="0" applyFont="1" applyBorder="1" applyAlignment="1">
      <alignment wrapText="1"/>
    </xf>
    <xf numFmtId="164" fontId="2" fillId="2" borderId="1" xfId="1" applyNumberFormat="1" applyFont="1" applyFill="1" applyBorder="1" applyAlignment="1">
      <alignment horizontal="center" vertical="top"/>
    </xf>
    <xf numFmtId="164" fontId="2" fillId="2" borderId="1" xfId="1" applyNumberFormat="1" applyFont="1" applyFill="1" applyBorder="1" applyAlignment="1">
      <alignment horizontal="left" vertical="top"/>
    </xf>
    <xf numFmtId="164" fontId="2" fillId="2" borderId="3" xfId="1" applyNumberFormat="1" applyFont="1" applyFill="1" applyBorder="1" applyAlignment="1">
      <alignment horizontal="center" vertical="top"/>
    </xf>
    <xf numFmtId="164" fontId="3" fillId="2" borderId="2" xfId="1" applyNumberFormat="1" applyFont="1" applyFill="1" applyBorder="1" applyAlignment="1">
      <alignment horizontal="center" vertical="top"/>
    </xf>
    <xf numFmtId="164" fontId="2" fillId="2" borderId="4" xfId="1" applyNumberFormat="1" applyFont="1" applyFill="1" applyBorder="1" applyAlignment="1">
      <alignment horizontal="left" vertical="top"/>
    </xf>
    <xf numFmtId="164" fontId="2" fillId="2" borderId="6" xfId="1" applyNumberFormat="1" applyFont="1" applyFill="1" applyBorder="1" applyAlignment="1">
      <alignment horizontal="center" vertical="top"/>
    </xf>
    <xf numFmtId="164" fontId="2" fillId="2" borderId="3" xfId="1" applyNumberFormat="1" applyFont="1" applyFill="1" applyBorder="1" applyAlignment="1">
      <alignment horizontal="left" vertical="top"/>
    </xf>
    <xf numFmtId="164" fontId="2" fillId="2" borderId="2" xfId="1" applyNumberFormat="1" applyFont="1" applyFill="1" applyBorder="1" applyAlignment="1">
      <alignment horizontal="left" vertical="top"/>
    </xf>
    <xf numFmtId="164" fontId="2" fillId="2" borderId="8" xfId="1" applyNumberFormat="1" applyFont="1" applyFill="1" applyBorder="1" applyAlignment="1">
      <alignment horizontal="left" vertical="top"/>
    </xf>
    <xf numFmtId="164" fontId="2" fillId="2" borderId="3" xfId="1" applyNumberFormat="1" applyFont="1" applyFill="1" applyBorder="1" applyAlignment="1">
      <alignment horizontal="right" vertical="top"/>
    </xf>
    <xf numFmtId="164" fontId="3" fillId="2" borderId="8" xfId="1" applyNumberFormat="1" applyFont="1" applyFill="1" applyBorder="1"/>
    <xf numFmtId="164" fontId="2" fillId="2" borderId="4" xfId="1" applyNumberFormat="1" applyFont="1" applyFill="1" applyBorder="1"/>
    <xf numFmtId="164" fontId="2" fillId="2" borderId="1" xfId="1" applyNumberFormat="1" applyFont="1" applyFill="1" applyBorder="1"/>
    <xf numFmtId="164" fontId="2" fillId="2" borderId="3" xfId="1" applyNumberFormat="1" applyFont="1" applyFill="1" applyBorder="1"/>
    <xf numFmtId="164" fontId="3" fillId="2" borderId="7" xfId="1" applyNumberFormat="1" applyFont="1" applyFill="1" applyBorder="1"/>
    <xf numFmtId="164" fontId="2" fillId="2" borderId="0" xfId="1" applyNumberFormat="1" applyFont="1" applyFill="1"/>
    <xf numFmtId="0" fontId="3" fillId="0" borderId="18" xfId="0" applyFont="1" applyBorder="1" applyAlignment="1">
      <alignment horizontal="justify" vertical="top" wrapText="1"/>
    </xf>
    <xf numFmtId="0" fontId="3" fillId="0" borderId="22" xfId="0" applyFont="1" applyBorder="1" applyAlignment="1">
      <alignment horizontal="justify" vertical="top" wrapText="1"/>
    </xf>
    <xf numFmtId="0" fontId="3" fillId="0" borderId="1" xfId="0" applyFont="1" applyBorder="1" applyAlignment="1">
      <alignment horizontal="justify" vertical="top" wrapText="1"/>
    </xf>
    <xf numFmtId="164" fontId="2" fillId="2" borderId="1" xfId="1" applyNumberFormat="1" applyFont="1" applyFill="1" applyBorder="1" applyAlignment="1">
      <alignment horizontal="right" vertical="top"/>
    </xf>
    <xf numFmtId="164" fontId="2" fillId="2" borderId="8" xfId="1" applyNumberFormat="1" applyFont="1" applyFill="1" applyBorder="1" applyAlignment="1">
      <alignment horizontal="right" vertical="top"/>
    </xf>
    <xf numFmtId="0" fontId="2" fillId="0" borderId="25" xfId="0" applyFont="1" applyBorder="1" applyAlignment="1">
      <alignment horizontal="left" vertical="top"/>
    </xf>
    <xf numFmtId="0" fontId="3" fillId="0" borderId="3" xfId="0" applyFont="1" applyBorder="1" applyAlignment="1">
      <alignment horizontal="justify" vertical="top" wrapText="1"/>
    </xf>
    <xf numFmtId="0" fontId="2" fillId="0" borderId="11" xfId="0" applyFont="1" applyBorder="1" applyAlignment="1">
      <alignment horizontal="justify" vertical="top" wrapText="1"/>
    </xf>
    <xf numFmtId="0" fontId="2" fillId="0" borderId="2" xfId="0" applyFont="1" applyBorder="1" applyAlignment="1">
      <alignment horizontal="justify" vertical="top" wrapText="1"/>
    </xf>
    <xf numFmtId="164" fontId="2" fillId="2" borderId="2" xfId="1" applyNumberFormat="1" applyFont="1" applyFill="1" applyBorder="1" applyAlignment="1">
      <alignment horizontal="right" vertical="top"/>
    </xf>
    <xf numFmtId="0" fontId="2" fillId="0" borderId="3" xfId="0" applyFont="1" applyBorder="1" applyAlignment="1">
      <alignment horizontal="justify" vertical="top" wrapText="1"/>
    </xf>
    <xf numFmtId="0" fontId="3" fillId="0" borderId="19" xfId="0" applyFont="1" applyBorder="1" applyAlignment="1">
      <alignment wrapText="1"/>
    </xf>
    <xf numFmtId="0" fontId="3" fillId="0" borderId="24" xfId="0" applyFont="1" applyBorder="1" applyAlignment="1">
      <alignment wrapText="1"/>
    </xf>
    <xf numFmtId="164" fontId="2" fillId="2" borderId="4" xfId="1" applyNumberFormat="1" applyFont="1" applyFill="1" applyBorder="1" applyAlignment="1">
      <alignment horizontal="center" vertical="top"/>
    </xf>
    <xf numFmtId="164" fontId="3" fillId="2" borderId="5" xfId="1" applyNumberFormat="1" applyFont="1" applyFill="1" applyBorder="1" applyAlignment="1">
      <alignment horizontal="center" vertical="top"/>
    </xf>
    <xf numFmtId="0" fontId="3" fillId="0" borderId="5" xfId="0" applyFont="1" applyBorder="1"/>
    <xf numFmtId="0" fontId="3" fillId="3" borderId="5" xfId="0" applyFont="1" applyFill="1" applyBorder="1"/>
    <xf numFmtId="164" fontId="2" fillId="3" borderId="5" xfId="1" applyNumberFormat="1" applyFont="1" applyFill="1" applyBorder="1"/>
    <xf numFmtId="0" fontId="3" fillId="3" borderId="5" xfId="0" applyFont="1" applyFill="1" applyBorder="1" applyAlignment="1">
      <alignment horizontal="left" vertical="top" wrapText="1"/>
    </xf>
    <xf numFmtId="164" fontId="2" fillId="3" borderId="5" xfId="1" applyNumberFormat="1" applyFont="1" applyFill="1" applyBorder="1" applyAlignment="1">
      <alignment horizontal="left" vertical="top"/>
    </xf>
    <xf numFmtId="0" fontId="3" fillId="3" borderId="5" xfId="0" applyFont="1" applyFill="1" applyBorder="1" applyAlignment="1">
      <alignment horizontal="justify" vertical="top"/>
    </xf>
    <xf numFmtId="0" fontId="6" fillId="0" borderId="22" xfId="0" applyFont="1" applyBorder="1" applyAlignment="1">
      <alignment wrapText="1"/>
    </xf>
    <xf numFmtId="0" fontId="2" fillId="3" borderId="26" xfId="0" applyFont="1" applyFill="1" applyBorder="1"/>
    <xf numFmtId="0" fontId="2" fillId="3" borderId="26" xfId="0" applyFont="1" applyFill="1" applyBorder="1" applyAlignment="1">
      <alignment horizontal="left" vertical="top"/>
    </xf>
    <xf numFmtId="164" fontId="3" fillId="2" borderId="26" xfId="1" applyNumberFormat="1" applyFont="1" applyFill="1" applyBorder="1" applyAlignment="1">
      <alignment horizontal="center"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8" xfId="0" applyFont="1" applyBorder="1" applyAlignment="1">
      <alignment horizontal="right" vertical="top"/>
    </xf>
    <xf numFmtId="0" fontId="2" fillId="0" borderId="29" xfId="0" applyFont="1" applyBorder="1" applyAlignment="1">
      <alignment horizontal="right" vertical="top"/>
    </xf>
    <xf numFmtId="0" fontId="2" fillId="0" borderId="31" xfId="0" applyFont="1" applyBorder="1" applyAlignment="1">
      <alignment horizontal="right" vertical="top"/>
    </xf>
    <xf numFmtId="0" fontId="2" fillId="0" borderId="27" xfId="0" applyFont="1" applyBorder="1" applyAlignment="1">
      <alignment horizontal="right" vertical="top"/>
    </xf>
    <xf numFmtId="0" fontId="2" fillId="0" borderId="30" xfId="0" applyFont="1" applyBorder="1" applyAlignment="1">
      <alignment horizontal="right" vertical="top"/>
    </xf>
    <xf numFmtId="0" fontId="2" fillId="0" borderId="25" xfId="0" applyFont="1" applyBorder="1" applyAlignment="1">
      <alignment horizontal="right" vertical="top"/>
    </xf>
    <xf numFmtId="0" fontId="2" fillId="0" borderId="30" xfId="0" applyFont="1" applyBorder="1" applyAlignment="1">
      <alignment horizontal="left" vertical="top"/>
    </xf>
    <xf numFmtId="0" fontId="2" fillId="0" borderId="29" xfId="0" applyFont="1" applyBorder="1" applyAlignment="1">
      <alignment horizontal="left" vertical="top"/>
    </xf>
    <xf numFmtId="0" fontId="3" fillId="0" borderId="34" xfId="0" quotePrefix="1" applyFont="1" applyBorder="1"/>
    <xf numFmtId="0" fontId="3" fillId="0" borderId="25" xfId="0" applyFont="1" applyBorder="1"/>
    <xf numFmtId="0" fontId="3" fillId="0" borderId="34" xfId="0" applyFont="1" applyBorder="1"/>
    <xf numFmtId="0" fontId="2" fillId="0" borderId="27" xfId="0" applyFont="1" applyBorder="1"/>
    <xf numFmtId="0" fontId="2" fillId="0" borderId="28" xfId="0" applyFont="1" applyBorder="1"/>
    <xf numFmtId="0" fontId="3" fillId="0" borderId="16" xfId="0" applyFont="1" applyBorder="1"/>
    <xf numFmtId="0" fontId="3" fillId="0" borderId="15" xfId="0" applyFont="1" applyBorder="1"/>
    <xf numFmtId="0" fontId="2" fillId="0" borderId="16" xfId="0" applyFont="1" applyBorder="1"/>
    <xf numFmtId="0" fontId="2" fillId="0" borderId="17" xfId="0" applyFont="1" applyBorder="1"/>
    <xf numFmtId="0" fontId="2" fillId="0" borderId="14" xfId="0" applyFont="1" applyBorder="1"/>
    <xf numFmtId="0" fontId="2" fillId="0" borderId="20" xfId="0" applyFont="1" applyBorder="1"/>
    <xf numFmtId="164" fontId="3" fillId="3" borderId="5" xfId="1" applyNumberFormat="1" applyFont="1" applyFill="1" applyBorder="1" applyAlignment="1">
      <alignment horizontal="center" vertical="top" wrapText="1"/>
    </xf>
    <xf numFmtId="0" fontId="3" fillId="3" borderId="26" xfId="0" applyFont="1" applyFill="1" applyBorder="1" applyAlignment="1">
      <alignment horizontal="center" vertical="top" wrapText="1"/>
    </xf>
    <xf numFmtId="0" fontId="3" fillId="3" borderId="5" xfId="0" applyFont="1" applyFill="1" applyBorder="1" applyAlignment="1">
      <alignment horizontal="center" vertical="top" wrapText="1"/>
    </xf>
    <xf numFmtId="164" fontId="2" fillId="2" borderId="8" xfId="1" applyNumberFormat="1" applyFont="1" applyFill="1" applyBorder="1"/>
    <xf numFmtId="164" fontId="2" fillId="4" borderId="35" xfId="1" applyNumberFormat="1" applyFont="1" applyFill="1" applyBorder="1"/>
    <xf numFmtId="164" fontId="2" fillId="4" borderId="7" xfId="1" applyNumberFormat="1" applyFont="1" applyFill="1" applyBorder="1"/>
    <xf numFmtId="164" fontId="2" fillId="0" borderId="0" xfId="0" applyNumberFormat="1" applyFont="1"/>
    <xf numFmtId="0" fontId="2" fillId="0" borderId="3" xfId="0" applyFont="1" applyBorder="1"/>
    <xf numFmtId="0" fontId="2" fillId="0" borderId="36" xfId="0" applyFont="1" applyBorder="1"/>
    <xf numFmtId="0" fontId="2" fillId="0" borderId="4" xfId="0" applyFont="1" applyBorder="1"/>
    <xf numFmtId="0" fontId="2" fillId="0" borderId="37" xfId="0" applyFont="1" applyBorder="1"/>
    <xf numFmtId="0" fontId="2" fillId="0" borderId="11" xfId="0" applyFont="1" applyBorder="1"/>
    <xf numFmtId="0" fontId="2" fillId="0" borderId="2" xfId="0" applyFont="1" applyBorder="1"/>
    <xf numFmtId="0" fontId="2" fillId="0" borderId="38" xfId="0" applyFont="1" applyBorder="1"/>
    <xf numFmtId="164" fontId="2" fillId="0" borderId="1" xfId="1" applyNumberFormat="1" applyFont="1" applyFill="1" applyBorder="1" applyAlignment="1">
      <alignment horizontal="center" vertical="top"/>
    </xf>
    <xf numFmtId="0" fontId="2" fillId="0" borderId="32" xfId="0" applyFont="1" applyBorder="1" applyAlignment="1">
      <alignment horizontal="left" vertical="top"/>
    </xf>
    <xf numFmtId="0" fontId="2" fillId="0" borderId="33" xfId="0" applyFont="1" applyBorder="1" applyAlignment="1">
      <alignment horizontal="left" vertical="top"/>
    </xf>
    <xf numFmtId="164" fontId="2" fillId="0" borderId="2" xfId="1" applyNumberFormat="1" applyFont="1" applyFill="1" applyBorder="1" applyAlignment="1">
      <alignment horizontal="left" vertical="top"/>
    </xf>
    <xf numFmtId="164" fontId="2" fillId="0" borderId="4" xfId="1" applyNumberFormat="1" applyFont="1" applyFill="1" applyBorder="1" applyAlignment="1">
      <alignment horizontal="left" vertical="top"/>
    </xf>
    <xf numFmtId="164" fontId="2" fillId="0" borderId="1" xfId="1" applyNumberFormat="1" applyFont="1" applyFill="1" applyBorder="1" applyAlignment="1">
      <alignment horizontal="left" vertical="top"/>
    </xf>
    <xf numFmtId="164" fontId="3" fillId="2" borderId="40" xfId="1" applyNumberFormat="1" applyFont="1" applyFill="1" applyBorder="1"/>
    <xf numFmtId="164" fontId="3" fillId="2" borderId="39" xfId="1" applyNumberFormat="1" applyFont="1" applyFill="1" applyBorder="1"/>
    <xf numFmtId="0" fontId="3" fillId="5" borderId="13" xfId="0" applyFont="1" applyFill="1" applyBorder="1" applyAlignment="1">
      <alignment horizontal="left" vertical="top" wrapText="1"/>
    </xf>
    <xf numFmtId="164" fontId="3" fillId="5" borderId="7" xfId="1" applyNumberFormat="1" applyFont="1" applyFill="1" applyBorder="1" applyAlignment="1">
      <alignment horizontal="center" vertical="top"/>
    </xf>
    <xf numFmtId="164" fontId="3" fillId="2" borderId="0" xfId="1" applyNumberFormat="1" applyFont="1" applyFill="1" applyBorder="1"/>
    <xf numFmtId="0" fontId="3" fillId="0" borderId="0" xfId="0" applyFont="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uorgza-my.sharepoint.com/personal/mmaloma_siu_org_za1/Documents/2023-24/Insurance%20Matters/Tender%20-%202023/FAR%20AS%20AT%2030%20SEPTEMBER%202023%20-%20ASSETS%20AND%20INVETORY%20LIST%20WITH%20REPLACEMENT%20COSTS%20-%2031%20OCTOBER%202023.xlsx" TargetMode="External"/><Relationship Id="rId1" Type="http://schemas.openxmlformats.org/officeDocument/2006/relationships/externalLinkPath" Target="https://siuorgza-my.sharepoint.com/personal/mmaloma_siu_org_za1/Documents/2023-24/Insurance%20Matters/Tender%20-%202023/FAR%20AS%20AT%2030%20SEPTEMBER%202023%20-%20ASSETS%20AND%20INVETORY%20LIST%20WITH%20REPLACEMENT%20COSTS%20-%2031%20OCTOBER%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FINAL"/>
      <sheetName val="Asset Register - Feb 2022"/>
      <sheetName val="Laptop"/>
      <sheetName val="Vehicles"/>
      <sheetName val="Pivot - Server"/>
      <sheetName val="Servers"/>
      <sheetName val="Sheet6"/>
      <sheetName val="Sheet7"/>
    </sheetNames>
    <sheetDataSet>
      <sheetData sheetId="0">
        <row r="16">
          <cell r="G16">
            <v>63655187.510500006</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4"/>
  <sheetViews>
    <sheetView tabSelected="1" workbookViewId="0">
      <pane xSplit="2" ySplit="5" topLeftCell="C105" activePane="bottomRight" state="frozen"/>
      <selection pane="topRight" activeCell="B1" sqref="B1"/>
      <selection pane="bottomLeft" activeCell="A4" sqref="A4"/>
      <selection pane="bottomRight" activeCell="B115" sqref="B115"/>
    </sheetView>
  </sheetViews>
  <sheetFormatPr defaultColWidth="9.109375" defaultRowHeight="13.8" x14ac:dyDescent="0.25"/>
  <cols>
    <col min="1" max="1" width="11.6640625" style="26" customWidth="1"/>
    <col min="2" max="2" width="81.6640625" style="1" customWidth="1"/>
    <col min="3" max="3" width="20.109375" style="60" customWidth="1"/>
    <col min="4" max="4" width="19.109375" style="1" customWidth="1"/>
    <col min="5" max="8" width="12.6640625" style="1" customWidth="1"/>
    <col min="9" max="16384" width="9.109375" style="1"/>
  </cols>
  <sheetData>
    <row r="1" spans="1:9" x14ac:dyDescent="0.25">
      <c r="A1" s="26" t="s">
        <v>129</v>
      </c>
    </row>
    <row r="2" spans="1:9" x14ac:dyDescent="0.25">
      <c r="A2" s="76"/>
      <c r="B2" s="77" t="s">
        <v>130</v>
      </c>
      <c r="C2" s="78"/>
      <c r="D2" s="83"/>
      <c r="E2" s="79"/>
      <c r="F2" s="79"/>
      <c r="G2" s="79"/>
      <c r="H2" s="79"/>
    </row>
    <row r="3" spans="1:9" x14ac:dyDescent="0.25">
      <c r="A3" s="6"/>
      <c r="B3" s="79" t="s">
        <v>96</v>
      </c>
      <c r="C3" s="80"/>
      <c r="D3" s="84"/>
      <c r="E3" s="79"/>
      <c r="F3" s="79"/>
      <c r="G3" s="79"/>
      <c r="H3" s="79"/>
    </row>
    <row r="4" spans="1:9" ht="41.4" x14ac:dyDescent="0.25">
      <c r="A4" s="8"/>
      <c r="B4" s="81" t="s">
        <v>0</v>
      </c>
      <c r="C4" s="107" t="s">
        <v>101</v>
      </c>
      <c r="D4" s="108" t="s">
        <v>102</v>
      </c>
      <c r="E4" s="109" t="s">
        <v>98</v>
      </c>
      <c r="F4" s="109" t="s">
        <v>103</v>
      </c>
      <c r="G4" s="109" t="s">
        <v>104</v>
      </c>
      <c r="H4" s="109" t="s">
        <v>105</v>
      </c>
    </row>
    <row r="5" spans="1:9" s="4" customFormat="1" x14ac:dyDescent="0.25">
      <c r="A5" s="6"/>
      <c r="B5" s="6" t="s">
        <v>56</v>
      </c>
      <c r="C5" s="75" t="s">
        <v>34</v>
      </c>
      <c r="D5" s="85" t="s">
        <v>34</v>
      </c>
      <c r="E5" s="101"/>
      <c r="H5" s="102"/>
      <c r="I5" s="9"/>
    </row>
    <row r="6" spans="1:9" s="2" customFormat="1" x14ac:dyDescent="0.25">
      <c r="A6" s="15" t="s">
        <v>57</v>
      </c>
      <c r="B6" s="27" t="s">
        <v>1</v>
      </c>
      <c r="C6" s="74"/>
      <c r="D6" s="86"/>
      <c r="E6" s="103"/>
      <c r="H6" s="11"/>
      <c r="I6" s="7"/>
    </row>
    <row r="7" spans="1:9" s="2" customFormat="1" x14ac:dyDescent="0.25">
      <c r="A7" s="16"/>
      <c r="B7" s="28" t="s">
        <v>2</v>
      </c>
      <c r="C7" s="46"/>
      <c r="D7" s="87"/>
      <c r="E7" s="103"/>
      <c r="H7" s="11"/>
      <c r="I7" s="7"/>
    </row>
    <row r="8" spans="1:9" s="2" customFormat="1" x14ac:dyDescent="0.25">
      <c r="A8" s="10"/>
      <c r="B8" s="29" t="s">
        <v>3</v>
      </c>
      <c r="C8" s="46"/>
      <c r="D8" s="87"/>
      <c r="E8" s="103"/>
      <c r="H8" s="11"/>
      <c r="I8" s="7"/>
    </row>
    <row r="9" spans="1:9" s="2" customFormat="1" x14ac:dyDescent="0.25">
      <c r="A9" s="16"/>
      <c r="B9" s="28" t="s">
        <v>4</v>
      </c>
      <c r="C9" s="46"/>
      <c r="D9" s="87"/>
      <c r="E9" s="103"/>
      <c r="H9" s="11"/>
      <c r="I9" s="7"/>
    </row>
    <row r="10" spans="1:9" s="2" customFormat="1" x14ac:dyDescent="0.25">
      <c r="A10" s="10"/>
      <c r="B10" s="29" t="s">
        <v>25</v>
      </c>
      <c r="C10" s="45">
        <v>24866174.467177741</v>
      </c>
      <c r="D10" s="88"/>
      <c r="E10" s="103"/>
      <c r="H10" s="11"/>
      <c r="I10" s="7"/>
    </row>
    <row r="11" spans="1:9" s="2" customFormat="1" x14ac:dyDescent="0.25">
      <c r="A11" s="16" t="s">
        <v>60</v>
      </c>
      <c r="B11" s="28" t="s">
        <v>5</v>
      </c>
      <c r="C11" s="46"/>
      <c r="D11" s="87"/>
      <c r="E11" s="103"/>
      <c r="H11" s="11"/>
      <c r="I11" s="7"/>
    </row>
    <row r="12" spans="1:9" s="2" customFormat="1" x14ac:dyDescent="0.25">
      <c r="A12" s="10"/>
      <c r="B12" s="29" t="s">
        <v>3</v>
      </c>
      <c r="C12" s="46"/>
      <c r="D12" s="87"/>
      <c r="E12" s="103"/>
      <c r="H12" s="11"/>
      <c r="I12" s="7"/>
    </row>
    <row r="13" spans="1:9" s="2" customFormat="1" x14ac:dyDescent="0.25">
      <c r="A13" s="10"/>
      <c r="B13" s="29" t="s">
        <v>125</v>
      </c>
      <c r="C13" s="45">
        <v>46886977.89395082</v>
      </c>
      <c r="D13" s="88"/>
      <c r="E13" s="103"/>
      <c r="H13" s="11"/>
      <c r="I13" s="7"/>
    </row>
    <row r="14" spans="1:9" s="2" customFormat="1" x14ac:dyDescent="0.25">
      <c r="A14" s="10"/>
      <c r="B14" s="29" t="s">
        <v>7</v>
      </c>
      <c r="C14" s="46"/>
      <c r="D14" s="87"/>
      <c r="E14" s="103"/>
      <c r="H14" s="11"/>
      <c r="I14" s="7"/>
    </row>
    <row r="15" spans="1:9" s="2" customFormat="1" x14ac:dyDescent="0.25">
      <c r="A15" s="16" t="s">
        <v>61</v>
      </c>
      <c r="B15" s="28" t="s">
        <v>8</v>
      </c>
      <c r="C15" s="46"/>
      <c r="D15" s="87"/>
      <c r="E15" s="103"/>
      <c r="H15" s="11"/>
      <c r="I15" s="7"/>
    </row>
    <row r="16" spans="1:9" s="2" customFormat="1" x14ac:dyDescent="0.25">
      <c r="A16" s="10"/>
      <c r="B16" s="29" t="s">
        <v>3</v>
      </c>
      <c r="C16" s="46"/>
      <c r="D16" s="87"/>
      <c r="E16" s="103"/>
      <c r="H16" s="11"/>
      <c r="I16" s="7"/>
    </row>
    <row r="17" spans="1:9" s="2" customFormat="1" x14ac:dyDescent="0.25">
      <c r="A17" s="10"/>
      <c r="B17" s="29" t="s">
        <v>9</v>
      </c>
      <c r="C17" s="46"/>
      <c r="D17" s="87"/>
      <c r="E17" s="103"/>
      <c r="H17" s="11"/>
      <c r="I17" s="7"/>
    </row>
    <row r="18" spans="1:9" s="2" customFormat="1" ht="27.6" x14ac:dyDescent="0.25">
      <c r="A18" s="10"/>
      <c r="B18" s="29" t="s">
        <v>38</v>
      </c>
      <c r="C18" s="45">
        <v>38553255.845127687</v>
      </c>
      <c r="D18" s="88"/>
      <c r="E18" s="103"/>
      <c r="H18" s="11"/>
      <c r="I18" s="7"/>
    </row>
    <row r="19" spans="1:9" s="2" customFormat="1" x14ac:dyDescent="0.25">
      <c r="A19" s="10"/>
      <c r="B19" s="29" t="s">
        <v>10</v>
      </c>
      <c r="C19" s="45">
        <v>21247000</v>
      </c>
      <c r="D19" s="88"/>
      <c r="E19" s="103"/>
      <c r="H19" s="11"/>
      <c r="I19" s="7"/>
    </row>
    <row r="20" spans="1:9" s="2" customFormat="1" x14ac:dyDescent="0.25">
      <c r="A20" s="17"/>
      <c r="B20" s="30" t="s">
        <v>123</v>
      </c>
      <c r="C20" s="47">
        <v>43570618.084928192</v>
      </c>
      <c r="D20" s="89"/>
      <c r="E20" s="103"/>
      <c r="H20" s="11"/>
      <c r="I20" s="7"/>
    </row>
    <row r="21" spans="1:9" s="4" customFormat="1" x14ac:dyDescent="0.25">
      <c r="A21" s="18"/>
      <c r="B21" s="31" t="s">
        <v>53</v>
      </c>
      <c r="C21" s="48">
        <f>SUM(C6:C20)</f>
        <v>175124026.29118446</v>
      </c>
      <c r="D21" s="48">
        <f t="shared" ref="D21:H21" si="0">SUM(D18:D20)</f>
        <v>0</v>
      </c>
      <c r="E21" s="48">
        <f t="shared" si="0"/>
        <v>0</v>
      </c>
      <c r="F21" s="48">
        <f t="shared" si="0"/>
        <v>0</v>
      </c>
      <c r="G21" s="48">
        <f t="shared" si="0"/>
        <v>0</v>
      </c>
      <c r="H21" s="48">
        <f t="shared" si="0"/>
        <v>0</v>
      </c>
      <c r="I21" s="9"/>
    </row>
    <row r="22" spans="1:9" s="2" customFormat="1" x14ac:dyDescent="0.25">
      <c r="A22" s="15" t="s">
        <v>62</v>
      </c>
      <c r="B22" s="27" t="s">
        <v>11</v>
      </c>
      <c r="C22" s="49"/>
      <c r="D22" s="86"/>
      <c r="E22" s="103"/>
      <c r="H22" s="11"/>
      <c r="I22" s="7"/>
    </row>
    <row r="23" spans="1:9" s="2" customFormat="1" x14ac:dyDescent="0.25">
      <c r="A23" s="10"/>
      <c r="B23" s="29" t="s">
        <v>3</v>
      </c>
      <c r="C23" s="45">
        <v>5000</v>
      </c>
      <c r="D23" s="87"/>
      <c r="E23" s="103"/>
      <c r="H23" s="11"/>
      <c r="I23" s="7"/>
    </row>
    <row r="24" spans="1:9" s="2" customFormat="1" x14ac:dyDescent="0.25">
      <c r="A24" s="10"/>
      <c r="B24" s="29" t="s">
        <v>66</v>
      </c>
      <c r="C24" s="45">
        <v>3500000</v>
      </c>
      <c r="D24" s="88"/>
      <c r="E24" s="103"/>
      <c r="H24" s="11"/>
      <c r="I24" s="7"/>
    </row>
    <row r="25" spans="1:9" s="2" customFormat="1" x14ac:dyDescent="0.25">
      <c r="A25" s="16" t="s">
        <v>58</v>
      </c>
      <c r="B25" s="28" t="s">
        <v>12</v>
      </c>
      <c r="C25" s="46"/>
      <c r="D25" s="87"/>
      <c r="E25" s="103"/>
      <c r="H25" s="11"/>
      <c r="I25" s="7"/>
    </row>
    <row r="26" spans="1:9" s="2" customFormat="1" x14ac:dyDescent="0.25">
      <c r="A26" s="10"/>
      <c r="B26" s="29" t="s">
        <v>3</v>
      </c>
      <c r="C26" s="45"/>
      <c r="D26" s="87"/>
      <c r="E26" s="103"/>
      <c r="H26" s="11"/>
      <c r="I26" s="7"/>
    </row>
    <row r="27" spans="1:9" s="2" customFormat="1" x14ac:dyDescent="0.25">
      <c r="A27" s="10"/>
      <c r="B27" s="29" t="s">
        <v>39</v>
      </c>
      <c r="C27" s="50">
        <v>50000</v>
      </c>
      <c r="D27" s="90"/>
      <c r="E27" s="103"/>
      <c r="H27" s="11"/>
      <c r="I27" s="7"/>
    </row>
    <row r="28" spans="1:9" s="2" customFormat="1" x14ac:dyDescent="0.25">
      <c r="A28" s="10"/>
      <c r="B28" s="29"/>
      <c r="C28" s="49"/>
      <c r="D28" s="91"/>
      <c r="E28" s="103"/>
      <c r="H28" s="11"/>
      <c r="I28" s="7"/>
    </row>
    <row r="29" spans="1:9" s="2" customFormat="1" x14ac:dyDescent="0.25">
      <c r="A29" s="19"/>
      <c r="B29" s="32" t="s">
        <v>44</v>
      </c>
      <c r="C29" s="51"/>
      <c r="D29" s="89"/>
      <c r="E29" s="103"/>
      <c r="H29" s="11"/>
      <c r="I29" s="7"/>
    </row>
    <row r="30" spans="1:9" s="2" customFormat="1" x14ac:dyDescent="0.25">
      <c r="A30" s="18"/>
      <c r="B30" s="31" t="s">
        <v>54</v>
      </c>
      <c r="C30" s="52"/>
      <c r="D30" s="92"/>
      <c r="E30" s="118"/>
      <c r="F30" s="119"/>
      <c r="G30" s="119"/>
      <c r="H30" s="120"/>
      <c r="I30" s="7"/>
    </row>
    <row r="31" spans="1:9" s="2" customFormat="1" x14ac:dyDescent="0.25">
      <c r="A31" s="20"/>
      <c r="B31" s="33"/>
      <c r="C31" s="53"/>
      <c r="D31" s="93"/>
      <c r="E31" s="103"/>
      <c r="H31" s="11"/>
      <c r="I31" s="7"/>
    </row>
    <row r="32" spans="1:9" s="2" customFormat="1" x14ac:dyDescent="0.25">
      <c r="A32" s="16" t="s">
        <v>63</v>
      </c>
      <c r="B32" s="28" t="s">
        <v>52</v>
      </c>
      <c r="C32" s="46"/>
      <c r="D32" s="87"/>
      <c r="E32" s="103"/>
      <c r="H32" s="11"/>
      <c r="I32" s="7"/>
    </row>
    <row r="33" spans="1:9" s="2" customFormat="1" x14ac:dyDescent="0.25">
      <c r="A33" s="10"/>
      <c r="B33" s="29" t="s">
        <v>3</v>
      </c>
      <c r="C33" s="45">
        <v>100000</v>
      </c>
      <c r="D33" s="87"/>
      <c r="E33" s="103"/>
      <c r="H33" s="11"/>
      <c r="I33" s="7"/>
    </row>
    <row r="34" spans="1:9" s="2" customFormat="1" x14ac:dyDescent="0.25">
      <c r="A34" s="10"/>
      <c r="B34" s="29" t="s">
        <v>40</v>
      </c>
      <c r="C34" s="45">
        <v>5000000</v>
      </c>
      <c r="D34" s="87"/>
      <c r="E34" s="103"/>
      <c r="H34" s="11"/>
      <c r="I34" s="7"/>
    </row>
    <row r="35" spans="1:9" s="2" customFormat="1" x14ac:dyDescent="0.25">
      <c r="A35" s="10"/>
      <c r="B35" s="29" t="s">
        <v>14</v>
      </c>
      <c r="C35" s="45">
        <v>5000000</v>
      </c>
      <c r="D35" s="87"/>
      <c r="E35" s="103"/>
      <c r="H35" s="11"/>
      <c r="I35" s="7"/>
    </row>
    <row r="36" spans="1:9" s="2" customFormat="1" x14ac:dyDescent="0.25">
      <c r="A36" s="10"/>
      <c r="B36" s="29" t="s">
        <v>126</v>
      </c>
      <c r="C36" s="45">
        <v>40000000</v>
      </c>
      <c r="D36" s="87"/>
      <c r="E36" s="103"/>
      <c r="H36" s="11"/>
      <c r="I36" s="7"/>
    </row>
    <row r="37" spans="1:9" s="2" customFormat="1" x14ac:dyDescent="0.25">
      <c r="A37" s="10"/>
      <c r="B37" s="29" t="s">
        <v>15</v>
      </c>
      <c r="C37" s="45">
        <v>250000</v>
      </c>
      <c r="D37" s="87"/>
      <c r="E37" s="103"/>
      <c r="H37" s="11"/>
      <c r="I37" s="7"/>
    </row>
    <row r="38" spans="1:9" s="2" customFormat="1" x14ac:dyDescent="0.25">
      <c r="A38" s="10"/>
      <c r="B38" s="29" t="s">
        <v>16</v>
      </c>
      <c r="C38" s="45">
        <v>250000</v>
      </c>
      <c r="D38" s="87"/>
      <c r="E38" s="103"/>
      <c r="H38" s="11"/>
      <c r="I38" s="7"/>
    </row>
    <row r="39" spans="1:9" s="2" customFormat="1" x14ac:dyDescent="0.25">
      <c r="A39" s="10"/>
      <c r="B39" s="29" t="s">
        <v>17</v>
      </c>
      <c r="C39" s="45">
        <v>250000</v>
      </c>
      <c r="D39" s="87"/>
      <c r="E39" s="103"/>
      <c r="H39" s="11"/>
      <c r="I39" s="7"/>
    </row>
    <row r="40" spans="1:9" s="2" customFormat="1" x14ac:dyDescent="0.25">
      <c r="A40" s="10"/>
      <c r="B40" s="29" t="s">
        <v>41</v>
      </c>
      <c r="C40" s="121">
        <v>100000000</v>
      </c>
      <c r="D40" s="87"/>
      <c r="E40" s="103"/>
      <c r="H40" s="11"/>
      <c r="I40" s="7"/>
    </row>
    <row r="41" spans="1:9" s="2" customFormat="1" x14ac:dyDescent="0.25">
      <c r="A41" s="10"/>
      <c r="B41" s="29" t="s">
        <v>18</v>
      </c>
      <c r="C41" s="121">
        <v>250000</v>
      </c>
      <c r="D41" s="87"/>
      <c r="E41" s="103"/>
      <c r="H41" s="11"/>
      <c r="I41" s="7"/>
    </row>
    <row r="42" spans="1:9" s="2" customFormat="1" x14ac:dyDescent="0.25">
      <c r="A42" s="10"/>
      <c r="B42" s="29" t="s">
        <v>42</v>
      </c>
      <c r="C42" s="121">
        <v>1000000</v>
      </c>
      <c r="D42" s="87"/>
      <c r="E42" s="103"/>
      <c r="H42" s="11"/>
      <c r="I42" s="7"/>
    </row>
    <row r="43" spans="1:9" s="2" customFormat="1" x14ac:dyDescent="0.25">
      <c r="A43" s="10"/>
      <c r="B43" s="29" t="s">
        <v>19</v>
      </c>
      <c r="C43" s="121">
        <v>75000</v>
      </c>
      <c r="D43" s="122"/>
      <c r="E43" s="103"/>
      <c r="H43" s="11"/>
      <c r="I43" s="7"/>
    </row>
    <row r="44" spans="1:9" s="2" customFormat="1" x14ac:dyDescent="0.25">
      <c r="A44" s="17"/>
      <c r="B44" s="30" t="s">
        <v>45</v>
      </c>
      <c r="C44" s="121">
        <v>30000000</v>
      </c>
      <c r="D44" s="123"/>
      <c r="E44" s="103"/>
      <c r="H44" s="11"/>
      <c r="I44" s="7"/>
    </row>
    <row r="45" spans="1:9" s="2" customFormat="1" x14ac:dyDescent="0.25">
      <c r="A45" s="18"/>
      <c r="B45" s="31" t="s">
        <v>43</v>
      </c>
      <c r="C45" s="124"/>
      <c r="D45" s="92"/>
      <c r="E45" s="118"/>
      <c r="F45" s="119"/>
      <c r="G45" s="119"/>
      <c r="H45" s="120"/>
      <c r="I45" s="7"/>
    </row>
    <row r="46" spans="1:9" s="2" customFormat="1" x14ac:dyDescent="0.25">
      <c r="A46" s="21"/>
      <c r="B46" s="34"/>
      <c r="C46" s="125"/>
      <c r="D46" s="86"/>
      <c r="E46" s="103"/>
      <c r="H46" s="11"/>
      <c r="I46" s="7"/>
    </row>
    <row r="47" spans="1:9" s="2" customFormat="1" x14ac:dyDescent="0.25">
      <c r="A47" s="13"/>
      <c r="B47" s="35"/>
      <c r="C47" s="126"/>
      <c r="D47" s="87"/>
      <c r="E47" s="103"/>
      <c r="H47" s="11"/>
      <c r="I47" s="7"/>
    </row>
    <row r="48" spans="1:9" s="2" customFormat="1" x14ac:dyDescent="0.25">
      <c r="A48" s="16" t="s">
        <v>64</v>
      </c>
      <c r="B48" s="28" t="s">
        <v>20</v>
      </c>
      <c r="C48" s="126"/>
      <c r="D48" s="87"/>
      <c r="E48" s="103"/>
      <c r="H48" s="11"/>
      <c r="I48" s="7"/>
    </row>
    <row r="49" spans="1:9" s="2" customFormat="1" ht="27.6" x14ac:dyDescent="0.25">
      <c r="A49" s="10"/>
      <c r="B49" s="29" t="s">
        <v>100</v>
      </c>
      <c r="C49" s="121">
        <f>'[1]PIVOT-FINAL'!$G$16</f>
        <v>63655187.510500006</v>
      </c>
      <c r="D49" s="88"/>
      <c r="E49" s="103"/>
      <c r="H49" s="11"/>
      <c r="I49" s="7"/>
    </row>
    <row r="50" spans="1:9" s="2" customFormat="1" x14ac:dyDescent="0.25">
      <c r="A50" s="16"/>
      <c r="B50" s="28" t="s">
        <v>127</v>
      </c>
      <c r="C50" s="126"/>
      <c r="D50" s="87"/>
      <c r="E50" s="103"/>
      <c r="H50" s="11"/>
      <c r="I50" s="7"/>
    </row>
    <row r="51" spans="1:9" s="2" customFormat="1" x14ac:dyDescent="0.25">
      <c r="A51" s="10"/>
      <c r="B51" s="29" t="s">
        <v>50</v>
      </c>
      <c r="C51" s="126"/>
      <c r="D51" s="87"/>
      <c r="E51" s="103"/>
      <c r="H51" s="11"/>
      <c r="I51" s="7"/>
    </row>
    <row r="52" spans="1:9" s="2" customFormat="1" x14ac:dyDescent="0.25">
      <c r="A52" s="10"/>
      <c r="B52" s="29" t="s">
        <v>46</v>
      </c>
      <c r="C52" s="46"/>
      <c r="D52" s="88"/>
      <c r="E52" s="103"/>
      <c r="H52" s="11"/>
      <c r="I52" s="7"/>
    </row>
    <row r="53" spans="1:9" s="2" customFormat="1" x14ac:dyDescent="0.25">
      <c r="A53" s="17"/>
      <c r="B53" s="30" t="s">
        <v>13</v>
      </c>
      <c r="C53" s="51"/>
      <c r="D53" s="89"/>
      <c r="E53" s="104"/>
      <c r="F53" s="114"/>
      <c r="G53" s="114"/>
      <c r="H53" s="115"/>
      <c r="I53" s="7"/>
    </row>
    <row r="54" spans="1:9" s="2" customFormat="1" x14ac:dyDescent="0.25">
      <c r="A54" s="18"/>
      <c r="B54" s="31" t="s">
        <v>55</v>
      </c>
      <c r="C54" s="52"/>
      <c r="D54" s="92"/>
      <c r="E54" s="118"/>
      <c r="F54" s="119"/>
      <c r="G54" s="119"/>
      <c r="H54" s="120"/>
      <c r="I54" s="7"/>
    </row>
    <row r="55" spans="1:9" s="2" customFormat="1" ht="14.4" thickBot="1" x14ac:dyDescent="0.3">
      <c r="A55" s="21"/>
      <c r="B55" s="129" t="s">
        <v>128</v>
      </c>
      <c r="C55" s="130">
        <f>C49+C21</f>
        <v>238779213.80168447</v>
      </c>
      <c r="D55" s="86"/>
      <c r="E55" s="105"/>
      <c r="F55" s="116"/>
      <c r="G55" s="116"/>
      <c r="H55" s="117"/>
      <c r="I55" s="7"/>
    </row>
    <row r="56" spans="1:9" s="2" customFormat="1" ht="14.4" thickTop="1" x14ac:dyDescent="0.25">
      <c r="A56" s="12" t="s">
        <v>65</v>
      </c>
      <c r="B56" s="36" t="s">
        <v>47</v>
      </c>
      <c r="C56" s="49"/>
      <c r="D56" s="87"/>
      <c r="E56" s="103"/>
      <c r="H56" s="11"/>
      <c r="I56" s="7"/>
    </row>
    <row r="57" spans="1:9" s="2" customFormat="1" x14ac:dyDescent="0.25">
      <c r="A57" s="13"/>
      <c r="B57" s="35" t="s">
        <v>23</v>
      </c>
      <c r="C57" s="46"/>
      <c r="D57" s="87"/>
      <c r="E57" s="103"/>
      <c r="H57" s="11"/>
      <c r="I57" s="7"/>
    </row>
    <row r="58" spans="1:9" s="2" customFormat="1" x14ac:dyDescent="0.25">
      <c r="A58" s="22"/>
      <c r="B58" s="37" t="s">
        <v>48</v>
      </c>
      <c r="C58" s="54"/>
      <c r="D58" s="89"/>
      <c r="E58" s="104"/>
      <c r="F58" s="114"/>
      <c r="G58" s="114"/>
      <c r="H58" s="115"/>
      <c r="I58" s="7"/>
    </row>
    <row r="59" spans="1:9" s="2" customFormat="1" x14ac:dyDescent="0.25">
      <c r="A59" s="18"/>
      <c r="B59" s="31" t="s">
        <v>22</v>
      </c>
      <c r="C59" s="52"/>
      <c r="D59" s="94"/>
      <c r="E59" s="118"/>
      <c r="F59" s="119"/>
      <c r="G59" s="119"/>
      <c r="H59" s="120"/>
      <c r="I59" s="7"/>
    </row>
    <row r="60" spans="1:9" s="2" customFormat="1" x14ac:dyDescent="0.25">
      <c r="A60" s="61"/>
      <c r="B60" s="62"/>
      <c r="C60" s="53"/>
      <c r="D60" s="66"/>
      <c r="E60" s="105"/>
      <c r="F60" s="116"/>
      <c r="G60" s="116"/>
      <c r="H60" s="117"/>
      <c r="I60" s="7"/>
    </row>
    <row r="61" spans="1:9" s="2" customFormat="1" x14ac:dyDescent="0.25">
      <c r="A61" s="61" t="s">
        <v>59</v>
      </c>
      <c r="B61" s="62" t="s">
        <v>67</v>
      </c>
      <c r="C61" s="53"/>
      <c r="D61" s="66"/>
      <c r="E61" s="103"/>
      <c r="H61" s="11"/>
      <c r="I61" s="7"/>
    </row>
    <row r="62" spans="1:9" s="2" customFormat="1" x14ac:dyDescent="0.25">
      <c r="A62" s="61"/>
      <c r="B62" s="62" t="s">
        <v>68</v>
      </c>
      <c r="C62" s="53"/>
      <c r="D62" s="66"/>
      <c r="E62" s="103"/>
      <c r="H62" s="11"/>
      <c r="I62" s="7"/>
    </row>
    <row r="63" spans="1:9" s="2" customFormat="1" x14ac:dyDescent="0.25">
      <c r="A63" s="61"/>
      <c r="B63" s="62"/>
      <c r="C63" s="53"/>
      <c r="D63" s="66"/>
      <c r="E63" s="103"/>
      <c r="H63" s="11"/>
      <c r="I63" s="7"/>
    </row>
    <row r="64" spans="1:9" s="2" customFormat="1" x14ac:dyDescent="0.25">
      <c r="A64" s="17"/>
      <c r="B64" s="30" t="s">
        <v>69</v>
      </c>
      <c r="C64" s="47"/>
      <c r="D64" s="66"/>
      <c r="E64" s="104"/>
      <c r="H64" s="11"/>
      <c r="I64" s="7"/>
    </row>
    <row r="65" spans="1:9" s="2" customFormat="1" x14ac:dyDescent="0.25">
      <c r="A65" s="63"/>
      <c r="B65" s="63"/>
      <c r="C65" s="46"/>
      <c r="D65" s="87"/>
      <c r="E65" s="103"/>
      <c r="F65" s="7"/>
      <c r="H65" s="11"/>
      <c r="I65" s="7"/>
    </row>
    <row r="66" spans="1:9" s="2" customFormat="1" x14ac:dyDescent="0.25">
      <c r="A66" s="3" t="s">
        <v>70</v>
      </c>
      <c r="B66" s="3" t="s">
        <v>99</v>
      </c>
      <c r="C66" s="64">
        <v>28000</v>
      </c>
      <c r="D66" s="87"/>
      <c r="E66" s="103"/>
      <c r="F66" s="7"/>
      <c r="H66" s="11"/>
      <c r="I66" s="7"/>
    </row>
    <row r="67" spans="1:9" s="2" customFormat="1" x14ac:dyDescent="0.25">
      <c r="A67" s="3" t="s">
        <v>71</v>
      </c>
      <c r="B67" s="3" t="s">
        <v>72</v>
      </c>
      <c r="C67" s="64">
        <v>8000</v>
      </c>
      <c r="D67" s="87"/>
      <c r="E67" s="103"/>
      <c r="F67" s="7"/>
      <c r="H67" s="11"/>
      <c r="I67" s="7"/>
    </row>
    <row r="68" spans="1:9" s="2" customFormat="1" x14ac:dyDescent="0.25">
      <c r="A68" s="3" t="s">
        <v>73</v>
      </c>
      <c r="B68" s="3" t="s">
        <v>74</v>
      </c>
      <c r="C68" s="64">
        <v>8000</v>
      </c>
      <c r="D68" s="87"/>
      <c r="E68" s="103"/>
      <c r="F68" s="7"/>
      <c r="H68" s="11"/>
      <c r="I68" s="7"/>
    </row>
    <row r="69" spans="1:9" s="2" customFormat="1" x14ac:dyDescent="0.25">
      <c r="A69" s="3" t="s">
        <v>75</v>
      </c>
      <c r="B69" s="3" t="s">
        <v>76</v>
      </c>
      <c r="C69" s="64">
        <v>8000</v>
      </c>
      <c r="D69" s="87"/>
      <c r="E69" s="103"/>
      <c r="F69" s="7"/>
      <c r="H69" s="11"/>
      <c r="I69" s="7"/>
    </row>
    <row r="70" spans="1:9" s="2" customFormat="1" x14ac:dyDescent="0.25">
      <c r="A70" s="3" t="s">
        <v>77</v>
      </c>
      <c r="B70" s="3" t="s">
        <v>78</v>
      </c>
      <c r="C70" s="64">
        <v>7000</v>
      </c>
      <c r="D70" s="87"/>
      <c r="E70" s="103"/>
      <c r="F70" s="7"/>
      <c r="H70" s="11"/>
      <c r="I70" s="7"/>
    </row>
    <row r="71" spans="1:9" s="2" customFormat="1" x14ac:dyDescent="0.25">
      <c r="A71" s="3" t="s">
        <v>21</v>
      </c>
      <c r="B71" s="71" t="s">
        <v>79</v>
      </c>
      <c r="C71" s="64">
        <v>8000</v>
      </c>
      <c r="D71" s="87"/>
      <c r="E71" s="103"/>
      <c r="F71" s="7"/>
      <c r="H71" s="11"/>
      <c r="I71" s="7"/>
    </row>
    <row r="72" spans="1:9" s="2" customFormat="1" x14ac:dyDescent="0.25">
      <c r="A72" s="3" t="s">
        <v>80</v>
      </c>
      <c r="B72" s="69" t="s">
        <v>81</v>
      </c>
      <c r="C72" s="64">
        <v>5000</v>
      </c>
      <c r="D72" s="87"/>
      <c r="E72" s="103"/>
      <c r="F72" s="7"/>
      <c r="H72" s="11"/>
      <c r="I72" s="7"/>
    </row>
    <row r="73" spans="1:9" s="2" customFormat="1" x14ac:dyDescent="0.25">
      <c r="A73" s="3" t="s">
        <v>82</v>
      </c>
      <c r="B73" s="5" t="s">
        <v>83</v>
      </c>
      <c r="C73" s="64">
        <v>8000</v>
      </c>
      <c r="D73" s="87"/>
      <c r="E73" s="103"/>
      <c r="F73" s="7"/>
      <c r="H73" s="11"/>
      <c r="I73" s="7"/>
    </row>
    <row r="74" spans="1:9" s="2" customFormat="1" x14ac:dyDescent="0.25">
      <c r="A74" s="3" t="s">
        <v>84</v>
      </c>
      <c r="B74" s="3" t="s">
        <v>85</v>
      </c>
      <c r="C74" s="64">
        <v>8000</v>
      </c>
      <c r="D74" s="87"/>
      <c r="E74" s="103"/>
      <c r="F74" s="7"/>
      <c r="H74" s="11"/>
      <c r="I74" s="7"/>
    </row>
    <row r="75" spans="1:9" s="2" customFormat="1" x14ac:dyDescent="0.25">
      <c r="A75" s="71">
        <v>10</v>
      </c>
      <c r="B75" s="71" t="s">
        <v>124</v>
      </c>
      <c r="C75" s="54">
        <v>5000</v>
      </c>
      <c r="D75" s="95"/>
      <c r="E75" s="103"/>
      <c r="F75" s="7"/>
      <c r="H75" s="11"/>
      <c r="I75" s="7"/>
    </row>
    <row r="76" spans="1:9" s="2" customFormat="1" x14ac:dyDescent="0.25">
      <c r="A76" s="67"/>
      <c r="B76" s="67"/>
      <c r="C76" s="51"/>
      <c r="D76" s="95"/>
      <c r="E76" s="103"/>
      <c r="F76" s="7"/>
      <c r="H76" s="11"/>
      <c r="I76" s="7"/>
    </row>
    <row r="77" spans="1:9" s="2" customFormat="1" x14ac:dyDescent="0.25">
      <c r="A77" s="68"/>
      <c r="B77" s="69" t="s">
        <v>86</v>
      </c>
      <c r="C77" s="70">
        <f>SUM(C66:C76)</f>
        <v>93000</v>
      </c>
      <c r="D77" s="94"/>
      <c r="E77" s="103"/>
      <c r="F77" s="7"/>
      <c r="H77" s="11"/>
      <c r="I77" s="7"/>
    </row>
    <row r="78" spans="1:9" s="2" customFormat="1" x14ac:dyDescent="0.25">
      <c r="A78" s="33"/>
      <c r="B78" s="33"/>
      <c r="C78" s="65"/>
      <c r="D78" s="66"/>
      <c r="E78" s="105"/>
      <c r="F78" s="7"/>
      <c r="H78" s="11"/>
      <c r="I78" s="7"/>
    </row>
    <row r="79" spans="1:9" s="2" customFormat="1" x14ac:dyDescent="0.25">
      <c r="A79" s="33"/>
      <c r="B79" s="33"/>
      <c r="C79" s="65"/>
      <c r="D79" s="66"/>
      <c r="E79" s="105"/>
      <c r="F79" s="7"/>
      <c r="H79" s="11"/>
      <c r="I79" s="7"/>
    </row>
    <row r="80" spans="1:9" s="2" customFormat="1" ht="24" customHeight="1" thickBot="1" x14ac:dyDescent="0.3">
      <c r="A80" s="72" t="s">
        <v>88</v>
      </c>
      <c r="B80" s="73" t="s">
        <v>87</v>
      </c>
      <c r="C80" s="59"/>
      <c r="D80" s="96" t="s">
        <v>34</v>
      </c>
      <c r="E80" s="105"/>
      <c r="H80" s="11"/>
      <c r="I80" s="7"/>
    </row>
    <row r="81" spans="1:9" s="2" customFormat="1" ht="14.4" thickTop="1" x14ac:dyDescent="0.25">
      <c r="A81" s="43"/>
      <c r="B81" s="44"/>
      <c r="C81" s="55"/>
      <c r="D81" s="97"/>
      <c r="E81" s="103"/>
      <c r="H81" s="11"/>
      <c r="I81" s="7"/>
    </row>
    <row r="82" spans="1:9" s="2" customFormat="1" ht="14.4" thickBot="1" x14ac:dyDescent="0.3">
      <c r="A82" s="72" t="s">
        <v>89</v>
      </c>
      <c r="B82" s="73" t="s">
        <v>90</v>
      </c>
      <c r="C82" s="59"/>
      <c r="D82" s="98" t="s">
        <v>34</v>
      </c>
      <c r="E82" s="103"/>
      <c r="H82" s="11"/>
      <c r="I82" s="7"/>
    </row>
    <row r="83" spans="1:9" s="2" customFormat="1" ht="43.8" thickTop="1" x14ac:dyDescent="0.3">
      <c r="A83" s="43"/>
      <c r="B83" s="82" t="s">
        <v>97</v>
      </c>
      <c r="C83" s="55"/>
      <c r="D83" s="97"/>
      <c r="E83" s="103"/>
      <c r="H83" s="11"/>
      <c r="I83" s="7"/>
    </row>
    <row r="84" spans="1:9" s="2" customFormat="1" x14ac:dyDescent="0.25">
      <c r="A84" s="43"/>
      <c r="B84" s="44"/>
      <c r="C84" s="55"/>
      <c r="D84" s="97"/>
      <c r="E84" s="103"/>
      <c r="H84" s="11"/>
      <c r="I84" s="7"/>
    </row>
    <row r="85" spans="1:9" s="2" customFormat="1" x14ac:dyDescent="0.25">
      <c r="A85" s="21"/>
      <c r="B85" s="34"/>
      <c r="C85" s="56"/>
      <c r="D85" s="99"/>
      <c r="E85" s="103"/>
      <c r="H85" s="11"/>
      <c r="I85" s="7"/>
    </row>
    <row r="86" spans="1:9" s="2" customFormat="1" ht="17.399999999999999" x14ac:dyDescent="0.25">
      <c r="A86" s="23"/>
      <c r="B86" s="38" t="s">
        <v>49</v>
      </c>
      <c r="C86" s="57"/>
      <c r="D86" s="100"/>
      <c r="E86" s="103"/>
      <c r="H86" s="11"/>
      <c r="I86" s="7"/>
    </row>
    <row r="87" spans="1:9" s="2" customFormat="1" ht="15.6" x14ac:dyDescent="0.25">
      <c r="A87" s="24"/>
      <c r="B87" s="39" t="s">
        <v>2</v>
      </c>
      <c r="C87" s="57"/>
      <c r="D87" s="100"/>
      <c r="E87" s="103"/>
      <c r="H87" s="11"/>
      <c r="I87" s="7"/>
    </row>
    <row r="88" spans="1:9" s="2" customFormat="1" x14ac:dyDescent="0.25">
      <c r="A88" s="12"/>
      <c r="B88" s="36" t="s">
        <v>24</v>
      </c>
      <c r="C88" s="57"/>
      <c r="D88" s="100"/>
      <c r="E88" s="103"/>
      <c r="H88" s="11"/>
      <c r="I88" s="7"/>
    </row>
    <row r="89" spans="1:9" s="2" customFormat="1" x14ac:dyDescent="0.25">
      <c r="A89" s="12"/>
      <c r="B89" s="36" t="s">
        <v>106</v>
      </c>
      <c r="C89" s="57"/>
      <c r="D89" s="100"/>
      <c r="E89" s="103"/>
      <c r="H89" s="11"/>
      <c r="I89" s="7"/>
    </row>
    <row r="90" spans="1:9" s="2" customFormat="1" x14ac:dyDescent="0.25">
      <c r="A90" s="13"/>
      <c r="B90" s="35" t="s">
        <v>25</v>
      </c>
      <c r="C90" s="57">
        <v>2156009.6039649337</v>
      </c>
      <c r="D90" s="100"/>
      <c r="E90" s="103"/>
      <c r="H90" s="11"/>
      <c r="I90" s="7"/>
    </row>
    <row r="91" spans="1:9" s="2" customFormat="1" x14ac:dyDescent="0.25">
      <c r="A91" s="12"/>
      <c r="B91" s="36" t="s">
        <v>108</v>
      </c>
      <c r="C91" s="57"/>
      <c r="D91" s="100"/>
      <c r="E91" s="103"/>
      <c r="H91" s="11"/>
      <c r="I91" s="7"/>
    </row>
    <row r="92" spans="1:9" s="2" customFormat="1" x14ac:dyDescent="0.25">
      <c r="A92" s="13"/>
      <c r="B92" s="35" t="s">
        <v>25</v>
      </c>
      <c r="C92" s="57">
        <v>1016930.0962224668</v>
      </c>
      <c r="D92" s="100"/>
      <c r="E92" s="103"/>
      <c r="H92" s="11"/>
      <c r="I92" s="7"/>
    </row>
    <row r="93" spans="1:9" s="2" customFormat="1" x14ac:dyDescent="0.25">
      <c r="A93" s="12"/>
      <c r="B93" s="36" t="s">
        <v>109</v>
      </c>
      <c r="C93" s="57"/>
      <c r="D93" s="100"/>
      <c r="E93" s="103"/>
      <c r="H93" s="11"/>
      <c r="I93" s="7"/>
    </row>
    <row r="94" spans="1:9" s="2" customFormat="1" x14ac:dyDescent="0.25">
      <c r="A94" s="13"/>
      <c r="B94" s="35" t="s">
        <v>25</v>
      </c>
      <c r="C94" s="57">
        <v>13655276.439936372</v>
      </c>
      <c r="D94" s="100"/>
      <c r="E94" s="103"/>
      <c r="H94" s="11"/>
      <c r="I94" s="7"/>
    </row>
    <row r="95" spans="1:9" s="2" customFormat="1" x14ac:dyDescent="0.25">
      <c r="A95" s="12"/>
      <c r="B95" s="36" t="s">
        <v>110</v>
      </c>
      <c r="C95" s="57"/>
      <c r="D95" s="100"/>
      <c r="E95" s="103"/>
      <c r="H95" s="11"/>
      <c r="I95" s="7"/>
    </row>
    <row r="96" spans="1:9" s="2" customFormat="1" x14ac:dyDescent="0.25">
      <c r="A96" s="13"/>
      <c r="B96" s="35" t="s">
        <v>25</v>
      </c>
      <c r="C96" s="57">
        <v>3000694.1466356162</v>
      </c>
      <c r="D96" s="100"/>
      <c r="E96" s="103"/>
      <c r="H96" s="11"/>
      <c r="I96" s="7"/>
    </row>
    <row r="97" spans="1:9" s="2" customFormat="1" x14ac:dyDescent="0.25">
      <c r="A97" s="12"/>
      <c r="B97" s="36" t="s">
        <v>111</v>
      </c>
      <c r="C97" s="57"/>
      <c r="D97" s="100"/>
      <c r="E97" s="103"/>
      <c r="H97" s="11"/>
      <c r="I97" s="7"/>
    </row>
    <row r="98" spans="1:9" s="2" customFormat="1" x14ac:dyDescent="0.25">
      <c r="A98" s="13"/>
      <c r="B98" s="35" t="s">
        <v>25</v>
      </c>
      <c r="C98" s="57">
        <v>990853.77694027114</v>
      </c>
      <c r="D98" s="100"/>
      <c r="E98" s="103"/>
      <c r="H98" s="11"/>
      <c r="I98" s="7"/>
    </row>
    <row r="99" spans="1:9" s="2" customFormat="1" x14ac:dyDescent="0.25">
      <c r="A99" s="12"/>
      <c r="B99" s="36" t="s">
        <v>112</v>
      </c>
      <c r="C99" s="57"/>
      <c r="D99" s="100"/>
      <c r="E99" s="103"/>
      <c r="H99" s="11"/>
      <c r="I99" s="7"/>
    </row>
    <row r="100" spans="1:9" s="2" customFormat="1" x14ac:dyDescent="0.25">
      <c r="A100" s="13"/>
      <c r="B100" s="35" t="s">
        <v>25</v>
      </c>
      <c r="C100" s="57">
        <v>1232900.4317424647</v>
      </c>
      <c r="D100" s="100"/>
      <c r="E100" s="103"/>
      <c r="H100" s="11"/>
      <c r="I100" s="7"/>
    </row>
    <row r="101" spans="1:9" s="2" customFormat="1" x14ac:dyDescent="0.25">
      <c r="A101" s="12"/>
      <c r="B101" s="36" t="s">
        <v>113</v>
      </c>
      <c r="C101" s="57"/>
      <c r="D101" s="100"/>
      <c r="E101" s="103"/>
      <c r="H101" s="11"/>
      <c r="I101" s="7"/>
    </row>
    <row r="102" spans="1:9" s="2" customFormat="1" x14ac:dyDescent="0.25">
      <c r="A102" s="13"/>
      <c r="B102" s="35" t="s">
        <v>25</v>
      </c>
      <c r="C102" s="57">
        <v>92289.021743561636</v>
      </c>
      <c r="D102" s="100"/>
      <c r="E102" s="103"/>
      <c r="H102" s="11"/>
      <c r="I102" s="7"/>
    </row>
    <row r="103" spans="1:9" s="2" customFormat="1" x14ac:dyDescent="0.25">
      <c r="A103" s="12"/>
      <c r="B103" s="36" t="s">
        <v>114</v>
      </c>
      <c r="C103" s="57"/>
      <c r="D103" s="100"/>
      <c r="E103" s="103"/>
      <c r="H103" s="11"/>
      <c r="I103" s="7"/>
    </row>
    <row r="104" spans="1:9" s="2" customFormat="1" x14ac:dyDescent="0.25">
      <c r="A104" s="13"/>
      <c r="B104" s="35" t="s">
        <v>25</v>
      </c>
      <c r="C104" s="57">
        <v>1150473.7738871227</v>
      </c>
      <c r="D104" s="100"/>
      <c r="E104" s="103"/>
      <c r="H104" s="11"/>
      <c r="I104" s="7"/>
    </row>
    <row r="105" spans="1:9" s="2" customFormat="1" x14ac:dyDescent="0.25">
      <c r="A105" s="12"/>
      <c r="B105" s="36" t="s">
        <v>115</v>
      </c>
      <c r="C105" s="57"/>
      <c r="D105" s="100"/>
      <c r="E105" s="103"/>
      <c r="H105" s="11"/>
      <c r="I105" s="7"/>
    </row>
    <row r="106" spans="1:9" s="2" customFormat="1" x14ac:dyDescent="0.25">
      <c r="A106" s="13"/>
      <c r="B106" s="35" t="s">
        <v>26</v>
      </c>
      <c r="C106" s="58"/>
      <c r="D106" s="100"/>
      <c r="E106" s="103"/>
      <c r="H106" s="11"/>
      <c r="I106" s="7"/>
    </row>
    <row r="107" spans="1:9" s="2" customFormat="1" x14ac:dyDescent="0.25">
      <c r="A107" s="12"/>
      <c r="B107" s="36" t="s">
        <v>116</v>
      </c>
      <c r="C107" s="57">
        <v>1570747.1761052082</v>
      </c>
      <c r="D107" s="100"/>
      <c r="E107" s="103"/>
      <c r="H107" s="11"/>
      <c r="I107" s="7"/>
    </row>
    <row r="108" spans="1:9" s="2" customFormat="1" x14ac:dyDescent="0.25">
      <c r="A108" s="13"/>
      <c r="B108" s="35" t="s">
        <v>26</v>
      </c>
      <c r="C108" s="58"/>
      <c r="D108" s="100"/>
      <c r="E108" s="103"/>
      <c r="H108" s="11"/>
      <c r="I108" s="7"/>
    </row>
    <row r="109" spans="1:9" s="2" customFormat="1" ht="14.4" thickBot="1" x14ac:dyDescent="0.3">
      <c r="A109" s="13"/>
      <c r="B109" s="35"/>
      <c r="C109" s="111">
        <f>SUM(C88:C108)</f>
        <v>24866174.467178021</v>
      </c>
      <c r="D109" s="100"/>
      <c r="E109" s="103"/>
      <c r="H109" s="11"/>
      <c r="I109" s="7"/>
    </row>
    <row r="110" spans="1:9" s="2" customFormat="1" x14ac:dyDescent="0.25">
      <c r="A110" s="13"/>
      <c r="B110" s="35"/>
      <c r="C110" s="56"/>
      <c r="D110" s="100"/>
      <c r="E110" s="103"/>
      <c r="H110" s="11"/>
      <c r="I110" s="7"/>
    </row>
    <row r="111" spans="1:9" s="2" customFormat="1" ht="15.6" x14ac:dyDescent="0.25">
      <c r="A111" s="24"/>
      <c r="B111" s="39" t="s">
        <v>5</v>
      </c>
      <c r="C111" s="57"/>
      <c r="D111" s="100"/>
      <c r="E111" s="103"/>
      <c r="H111" s="11"/>
      <c r="I111" s="7"/>
    </row>
    <row r="112" spans="1:9" s="2" customFormat="1" x14ac:dyDescent="0.25">
      <c r="A112" s="12"/>
      <c r="B112" s="36" t="s">
        <v>51</v>
      </c>
      <c r="C112" s="57"/>
      <c r="D112" s="100"/>
      <c r="E112" s="103"/>
      <c r="H112" s="11"/>
      <c r="I112" s="7"/>
    </row>
    <row r="113" spans="1:9" s="2" customFormat="1" x14ac:dyDescent="0.25">
      <c r="A113" s="12"/>
      <c r="B113" s="36" t="s">
        <v>107</v>
      </c>
      <c r="D113" s="100"/>
      <c r="E113" s="103"/>
      <c r="H113" s="11"/>
      <c r="I113" s="7"/>
    </row>
    <row r="114" spans="1:9" s="2" customFormat="1" x14ac:dyDescent="0.25">
      <c r="A114" s="13"/>
      <c r="B114" s="35" t="s">
        <v>6</v>
      </c>
      <c r="C114" s="57">
        <v>6312584.3641720563</v>
      </c>
      <c r="D114" s="100"/>
      <c r="E114" s="103"/>
      <c r="H114" s="11"/>
      <c r="I114" s="7"/>
    </row>
    <row r="115" spans="1:9" s="2" customFormat="1" x14ac:dyDescent="0.25">
      <c r="A115" s="12"/>
      <c r="B115" s="36" t="s">
        <v>108</v>
      </c>
      <c r="C115" s="57"/>
      <c r="D115" s="100"/>
      <c r="E115" s="103"/>
      <c r="H115" s="11"/>
      <c r="I115" s="7"/>
    </row>
    <row r="116" spans="1:9" s="2" customFormat="1" x14ac:dyDescent="0.25">
      <c r="A116" s="13"/>
      <c r="B116" s="35" t="s">
        <v>6</v>
      </c>
      <c r="C116" s="57">
        <v>3294670.9508810947</v>
      </c>
      <c r="D116" s="100"/>
      <c r="E116" s="103"/>
      <c r="H116" s="11"/>
      <c r="I116" s="7"/>
    </row>
    <row r="117" spans="1:9" s="2" customFormat="1" x14ac:dyDescent="0.25">
      <c r="A117" s="12"/>
      <c r="B117" s="36" t="s">
        <v>109</v>
      </c>
      <c r="C117" s="57"/>
      <c r="D117" s="100"/>
      <c r="E117" s="103"/>
      <c r="H117" s="11"/>
      <c r="I117" s="7"/>
    </row>
    <row r="118" spans="1:9" s="2" customFormat="1" x14ac:dyDescent="0.25">
      <c r="A118" s="13"/>
      <c r="B118" s="35" t="s">
        <v>6</v>
      </c>
      <c r="C118" s="57">
        <v>17234321.555811629</v>
      </c>
      <c r="D118" s="100"/>
      <c r="E118" s="103"/>
      <c r="H118" s="11"/>
      <c r="I118" s="7"/>
    </row>
    <row r="119" spans="1:9" s="2" customFormat="1" x14ac:dyDescent="0.25">
      <c r="A119" s="12"/>
      <c r="B119" s="36" t="s">
        <v>110</v>
      </c>
      <c r="C119" s="57"/>
      <c r="D119" s="100"/>
      <c r="E119" s="103"/>
      <c r="H119" s="11"/>
      <c r="I119" s="7"/>
    </row>
    <row r="120" spans="1:9" s="2" customFormat="1" x14ac:dyDescent="0.25">
      <c r="A120" s="13"/>
      <c r="B120" s="35" t="s">
        <v>6</v>
      </c>
      <c r="C120" s="57">
        <v>9255019.7222564388</v>
      </c>
      <c r="D120" s="100"/>
      <c r="E120" s="103"/>
      <c r="H120" s="11"/>
      <c r="I120" s="7"/>
    </row>
    <row r="121" spans="1:9" s="2" customFormat="1" x14ac:dyDescent="0.25">
      <c r="A121" s="12"/>
      <c r="B121" s="36" t="s">
        <v>117</v>
      </c>
      <c r="C121" s="57"/>
      <c r="D121" s="100"/>
      <c r="E121" s="103"/>
      <c r="H121" s="11"/>
      <c r="I121" s="7"/>
    </row>
    <row r="122" spans="1:9" s="2" customFormat="1" x14ac:dyDescent="0.25">
      <c r="A122" s="13"/>
      <c r="B122" s="35" t="s">
        <v>6</v>
      </c>
      <c r="C122" s="57">
        <v>2793212.6952427393</v>
      </c>
      <c r="D122" s="100"/>
      <c r="E122" s="103"/>
      <c r="H122" s="11"/>
      <c r="I122" s="7"/>
    </row>
    <row r="123" spans="1:9" s="2" customFormat="1" x14ac:dyDescent="0.25">
      <c r="A123" s="12"/>
      <c r="B123" s="36" t="s">
        <v>112</v>
      </c>
      <c r="C123" s="57"/>
      <c r="D123" s="100"/>
      <c r="E123" s="103"/>
      <c r="H123" s="11"/>
      <c r="I123" s="7"/>
    </row>
    <row r="124" spans="1:9" s="2" customFormat="1" x14ac:dyDescent="0.25">
      <c r="A124" s="13"/>
      <c r="B124" s="35" t="s">
        <v>6</v>
      </c>
      <c r="C124" s="57">
        <v>1218761.7531715068</v>
      </c>
      <c r="D124" s="100"/>
      <c r="E124" s="103"/>
      <c r="H124" s="11"/>
      <c r="I124" s="7"/>
    </row>
    <row r="125" spans="1:9" s="2" customFormat="1" x14ac:dyDescent="0.25">
      <c r="A125" s="12"/>
      <c r="B125" s="36" t="s">
        <v>118</v>
      </c>
      <c r="C125" s="57"/>
      <c r="D125" s="100"/>
      <c r="E125" s="103"/>
      <c r="H125" s="11"/>
      <c r="I125" s="7"/>
    </row>
    <row r="126" spans="1:9" s="2" customFormat="1" x14ac:dyDescent="0.25">
      <c r="A126" s="13"/>
      <c r="B126" s="35" t="s">
        <v>6</v>
      </c>
      <c r="C126" s="57">
        <v>85920.502713424648</v>
      </c>
      <c r="D126" s="100"/>
      <c r="E126" s="103"/>
      <c r="H126" s="11"/>
      <c r="I126" s="7"/>
    </row>
    <row r="127" spans="1:9" s="2" customFormat="1" x14ac:dyDescent="0.25">
      <c r="A127" s="12"/>
      <c r="B127" s="36" t="s">
        <v>119</v>
      </c>
      <c r="C127" s="57"/>
      <c r="D127" s="100"/>
      <c r="E127" s="103"/>
      <c r="H127" s="11"/>
      <c r="I127" s="7"/>
    </row>
    <row r="128" spans="1:9" s="2" customFormat="1" x14ac:dyDescent="0.25">
      <c r="A128" s="13"/>
      <c r="B128" s="35" t="s">
        <v>6</v>
      </c>
      <c r="C128" s="57">
        <v>2130852.2666520569</v>
      </c>
      <c r="D128" s="100"/>
      <c r="E128" s="103"/>
      <c r="H128" s="11"/>
      <c r="I128" s="7"/>
    </row>
    <row r="129" spans="1:9" s="2" customFormat="1" x14ac:dyDescent="0.25">
      <c r="A129" s="12"/>
      <c r="B129" s="36" t="s">
        <v>115</v>
      </c>
      <c r="C129" s="57"/>
      <c r="D129" s="100"/>
      <c r="E129" s="103"/>
      <c r="H129" s="11"/>
      <c r="I129" s="7"/>
    </row>
    <row r="130" spans="1:9" s="2" customFormat="1" x14ac:dyDescent="0.25">
      <c r="A130" s="13"/>
      <c r="B130" s="35" t="s">
        <v>6</v>
      </c>
      <c r="C130" s="58">
        <v>125890.26695671234</v>
      </c>
      <c r="D130" s="100"/>
      <c r="E130" s="103"/>
      <c r="H130" s="11"/>
      <c r="I130" s="7"/>
    </row>
    <row r="131" spans="1:9" s="2" customFormat="1" x14ac:dyDescent="0.25">
      <c r="A131" s="13"/>
      <c r="B131" s="36" t="s">
        <v>120</v>
      </c>
      <c r="C131" s="110"/>
      <c r="D131" s="100"/>
      <c r="E131" s="103"/>
      <c r="H131" s="11"/>
      <c r="I131" s="7"/>
    </row>
    <row r="132" spans="1:9" s="2" customFormat="1" x14ac:dyDescent="0.25">
      <c r="A132" s="13"/>
      <c r="B132" s="35" t="s">
        <v>6</v>
      </c>
      <c r="C132" s="110">
        <v>4435743.8160931505</v>
      </c>
      <c r="D132" s="100"/>
      <c r="E132" s="103"/>
      <c r="H132" s="11"/>
      <c r="I132" s="7"/>
    </row>
    <row r="133" spans="1:9" s="2" customFormat="1" ht="14.4" thickBot="1" x14ac:dyDescent="0.3">
      <c r="A133" s="12"/>
      <c r="B133" s="36" t="s">
        <v>27</v>
      </c>
      <c r="C133" s="112">
        <f>SUM(C112:C132)</f>
        <v>46886977.893950805</v>
      </c>
      <c r="D133" s="100"/>
      <c r="E133" s="103"/>
      <c r="H133" s="11"/>
      <c r="I133" s="7"/>
    </row>
    <row r="134" spans="1:9" s="2" customFormat="1" ht="14.4" thickTop="1" x14ac:dyDescent="0.25">
      <c r="A134" s="13"/>
      <c r="B134" s="35"/>
      <c r="C134" s="56"/>
      <c r="D134" s="100"/>
      <c r="E134" s="103"/>
      <c r="H134" s="11"/>
      <c r="I134" s="7"/>
    </row>
    <row r="135" spans="1:9" s="2" customFormat="1" ht="15.6" x14ac:dyDescent="0.25">
      <c r="A135" s="24"/>
      <c r="B135" s="39" t="s">
        <v>28</v>
      </c>
      <c r="C135" s="57"/>
      <c r="D135" s="100"/>
      <c r="E135" s="103"/>
      <c r="H135" s="11"/>
      <c r="I135" s="7"/>
    </row>
    <row r="136" spans="1:9" s="2" customFormat="1" x14ac:dyDescent="0.25">
      <c r="A136" s="12"/>
      <c r="B136" s="36" t="s">
        <v>24</v>
      </c>
      <c r="C136" s="57"/>
      <c r="D136" s="100"/>
      <c r="E136" s="103"/>
      <c r="H136" s="11"/>
      <c r="I136" s="7"/>
    </row>
    <row r="137" spans="1:9" s="2" customFormat="1" x14ac:dyDescent="0.25">
      <c r="A137" s="12"/>
      <c r="B137" s="36" t="s">
        <v>106</v>
      </c>
      <c r="C137" s="57"/>
      <c r="D137" s="100"/>
      <c r="E137" s="103"/>
      <c r="H137" s="11"/>
      <c r="I137" s="7"/>
    </row>
    <row r="138" spans="1:9" s="2" customFormat="1" ht="27.6" x14ac:dyDescent="0.25">
      <c r="A138" s="13"/>
      <c r="B138" s="35" t="s">
        <v>29</v>
      </c>
      <c r="C138" s="57">
        <f>1946890.00454356-C139</f>
        <v>1759170.7430706834</v>
      </c>
      <c r="D138" s="100"/>
      <c r="E138" s="103"/>
      <c r="H138" s="11"/>
      <c r="I138" s="7"/>
    </row>
    <row r="139" spans="1:9" s="2" customFormat="1" x14ac:dyDescent="0.25">
      <c r="A139" s="13"/>
      <c r="B139" s="35" t="s">
        <v>10</v>
      </c>
      <c r="C139" s="57">
        <v>187719.26147287674</v>
      </c>
      <c r="D139" s="100"/>
      <c r="E139" s="103"/>
      <c r="H139" s="11"/>
      <c r="I139" s="7"/>
    </row>
    <row r="140" spans="1:9" s="2" customFormat="1" x14ac:dyDescent="0.25">
      <c r="A140" s="12"/>
      <c r="B140" s="36" t="s">
        <v>108</v>
      </c>
      <c r="D140" s="100"/>
      <c r="E140" s="103"/>
      <c r="H140" s="11"/>
      <c r="I140" s="7"/>
    </row>
    <row r="141" spans="1:9" s="2" customFormat="1" ht="27.6" x14ac:dyDescent="0.25">
      <c r="A141" s="13"/>
      <c r="B141" s="35" t="s">
        <v>30</v>
      </c>
      <c r="C141" s="57">
        <f>1625785.99478027-C142</f>
        <v>1073659.072599448</v>
      </c>
      <c r="D141" s="100"/>
      <c r="E141" s="103"/>
      <c r="H141" s="11"/>
      <c r="I141" s="7"/>
    </row>
    <row r="142" spans="1:9" s="2" customFormat="1" x14ac:dyDescent="0.25">
      <c r="A142" s="13"/>
      <c r="B142" s="35" t="s">
        <v>10</v>
      </c>
      <c r="C142" s="57">
        <v>552126.92218082189</v>
      </c>
      <c r="D142" s="100"/>
      <c r="E142" s="103"/>
      <c r="H142" s="11"/>
      <c r="I142" s="7"/>
    </row>
    <row r="143" spans="1:9" s="2" customFormat="1" x14ac:dyDescent="0.25">
      <c r="A143" s="12"/>
      <c r="B143" s="36" t="s">
        <v>109</v>
      </c>
      <c r="D143" s="100"/>
      <c r="E143" s="103"/>
      <c r="H143" s="11"/>
      <c r="I143" s="7"/>
    </row>
    <row r="144" spans="1:9" s="2" customFormat="1" ht="27.6" x14ac:dyDescent="0.25">
      <c r="A144" s="13"/>
      <c r="B144" s="35" t="s">
        <v>31</v>
      </c>
      <c r="C144" s="57">
        <f>48355599.7683737-C145</f>
        <v>30346884.821456421</v>
      </c>
      <c r="D144" s="100"/>
      <c r="E144" s="103"/>
      <c r="H144" s="11"/>
      <c r="I144" s="7"/>
    </row>
    <row r="145" spans="1:9" s="2" customFormat="1" x14ac:dyDescent="0.25">
      <c r="A145" s="13"/>
      <c r="B145" s="35" t="s">
        <v>10</v>
      </c>
      <c r="C145" s="57">
        <v>18008714.946917277</v>
      </c>
      <c r="D145" s="100"/>
      <c r="E145" s="103"/>
      <c r="H145" s="11"/>
      <c r="I145" s="7"/>
    </row>
    <row r="146" spans="1:9" s="2" customFormat="1" x14ac:dyDescent="0.25">
      <c r="A146" s="12"/>
      <c r="B146" s="36" t="s">
        <v>110</v>
      </c>
      <c r="D146" s="100"/>
      <c r="E146" s="103"/>
      <c r="H146" s="11"/>
      <c r="I146" s="7"/>
    </row>
    <row r="147" spans="1:9" s="2" customFormat="1" ht="27.6" x14ac:dyDescent="0.25">
      <c r="A147" s="13"/>
      <c r="B147" s="35" t="s">
        <v>32</v>
      </c>
      <c r="C147" s="57">
        <f>3040738.70547617-C148</f>
        <v>1768550.8537084986</v>
      </c>
      <c r="D147" s="100"/>
      <c r="E147" s="103"/>
      <c r="H147" s="11"/>
      <c r="I147" s="7"/>
    </row>
    <row r="148" spans="1:9" s="2" customFormat="1" x14ac:dyDescent="0.25">
      <c r="A148" s="13"/>
      <c r="B148" s="35" t="s">
        <v>10</v>
      </c>
      <c r="C148" s="57">
        <v>1272187.8517676713</v>
      </c>
      <c r="D148" s="100"/>
      <c r="E148" s="103"/>
      <c r="H148" s="11"/>
      <c r="I148" s="7"/>
    </row>
    <row r="149" spans="1:9" s="2" customFormat="1" x14ac:dyDescent="0.25">
      <c r="A149" s="12"/>
      <c r="B149" s="36" t="s">
        <v>111</v>
      </c>
      <c r="D149" s="100"/>
      <c r="E149" s="103"/>
      <c r="H149" s="11"/>
      <c r="I149" s="7"/>
    </row>
    <row r="150" spans="1:9" s="2" customFormat="1" ht="27.6" x14ac:dyDescent="0.25">
      <c r="A150" s="13"/>
      <c r="B150" s="35" t="s">
        <v>29</v>
      </c>
      <c r="C150" s="57">
        <f>1080080.39665644-C151</f>
        <v>1063514.0315934264</v>
      </c>
      <c r="D150" s="100"/>
      <c r="E150" s="103"/>
      <c r="H150" s="11"/>
      <c r="I150" s="7"/>
    </row>
    <row r="151" spans="1:9" s="2" customFormat="1" x14ac:dyDescent="0.25">
      <c r="A151" s="13"/>
      <c r="B151" s="35" t="s">
        <v>10</v>
      </c>
      <c r="C151" s="57">
        <v>16566.365063013698</v>
      </c>
      <c r="D151" s="100"/>
      <c r="E151" s="103"/>
      <c r="H151" s="11"/>
      <c r="I151" s="7"/>
    </row>
    <row r="152" spans="1:9" s="2" customFormat="1" x14ac:dyDescent="0.25">
      <c r="A152" s="12"/>
      <c r="B152" s="36" t="s">
        <v>121</v>
      </c>
      <c r="C152" s="57"/>
      <c r="D152" s="100"/>
      <c r="E152" s="103"/>
      <c r="H152" s="11"/>
      <c r="I152" s="7"/>
    </row>
    <row r="153" spans="1:9" s="2" customFormat="1" ht="27.6" x14ac:dyDescent="0.25">
      <c r="A153" s="13"/>
      <c r="B153" s="35" t="s">
        <v>33</v>
      </c>
      <c r="C153" s="57">
        <f>1571030.96721534-C154</f>
        <v>1337349.1953786276</v>
      </c>
      <c r="D153" s="100"/>
      <c r="E153" s="103"/>
      <c r="H153" s="11"/>
      <c r="I153" s="7"/>
    </row>
    <row r="154" spans="1:9" s="2" customFormat="1" x14ac:dyDescent="0.25">
      <c r="A154" s="13"/>
      <c r="B154" s="35" t="s">
        <v>10</v>
      </c>
      <c r="C154" s="57">
        <v>233681.77183671235</v>
      </c>
      <c r="D154" s="100"/>
      <c r="E154" s="103"/>
      <c r="H154" s="11"/>
      <c r="I154" s="7"/>
    </row>
    <row r="155" spans="1:9" s="2" customFormat="1" x14ac:dyDescent="0.25">
      <c r="A155" s="12"/>
      <c r="B155" s="36" t="s">
        <v>118</v>
      </c>
      <c r="D155" s="100"/>
      <c r="E155" s="103"/>
      <c r="H155" s="11"/>
      <c r="I155" s="7"/>
    </row>
    <row r="156" spans="1:9" s="2" customFormat="1" ht="27.6" x14ac:dyDescent="0.25">
      <c r="A156" s="13"/>
      <c r="B156" s="35" t="s">
        <v>35</v>
      </c>
      <c r="C156" s="57">
        <v>22429.276109589042</v>
      </c>
      <c r="D156" s="100"/>
      <c r="E156" s="103"/>
      <c r="H156" s="11"/>
      <c r="I156" s="7"/>
    </row>
    <row r="157" spans="1:9" s="2" customFormat="1" x14ac:dyDescent="0.25">
      <c r="A157" s="12"/>
      <c r="B157" s="36" t="s">
        <v>119</v>
      </c>
      <c r="C157" s="57"/>
      <c r="D157" s="100"/>
      <c r="E157" s="103"/>
      <c r="H157" s="11"/>
      <c r="I157" s="7"/>
    </row>
    <row r="158" spans="1:9" s="2" customFormat="1" ht="27.6" x14ac:dyDescent="0.25">
      <c r="A158" s="13"/>
      <c r="B158" s="35" t="s">
        <v>36</v>
      </c>
      <c r="C158" s="57">
        <f>1032871.38680548-C159</f>
        <v>445777.54412712378</v>
      </c>
      <c r="D158" s="100"/>
      <c r="E158" s="103"/>
      <c r="H158" s="11"/>
      <c r="I158" s="7"/>
    </row>
    <row r="159" spans="1:9" s="2" customFormat="1" x14ac:dyDescent="0.25">
      <c r="A159" s="13"/>
      <c r="B159" s="35" t="s">
        <v>10</v>
      </c>
      <c r="C159" s="57">
        <v>587093.84267835622</v>
      </c>
      <c r="D159" s="100"/>
      <c r="E159" s="103"/>
      <c r="H159" s="11"/>
      <c r="I159" s="7"/>
    </row>
    <row r="160" spans="1:9" s="2" customFormat="1" x14ac:dyDescent="0.25">
      <c r="A160" s="12"/>
      <c r="B160" s="36" t="s">
        <v>115</v>
      </c>
      <c r="C160" s="57"/>
      <c r="D160" s="100"/>
      <c r="E160" s="103"/>
      <c r="H160" s="11"/>
      <c r="I160" s="7"/>
    </row>
    <row r="161" spans="1:9" s="2" customFormat="1" ht="27.6" x14ac:dyDescent="0.25">
      <c r="A161" s="13"/>
      <c r="B161" s="35" t="s">
        <v>37</v>
      </c>
      <c r="C161" s="57">
        <v>13525.439391780821</v>
      </c>
      <c r="D161" s="100"/>
      <c r="E161" s="103"/>
      <c r="H161" s="11"/>
      <c r="I161" s="7"/>
    </row>
    <row r="162" spans="1:9" s="2" customFormat="1" x14ac:dyDescent="0.25">
      <c r="A162" s="22"/>
      <c r="B162" s="37" t="s">
        <v>10</v>
      </c>
      <c r="C162" s="58"/>
      <c r="D162" s="100"/>
      <c r="E162" s="103"/>
      <c r="H162" s="11"/>
      <c r="I162" s="7"/>
    </row>
    <row r="163" spans="1:9" s="2" customFormat="1" x14ac:dyDescent="0.25">
      <c r="A163" s="12"/>
      <c r="B163" s="36" t="s">
        <v>122</v>
      </c>
      <c r="C163" s="57"/>
      <c r="D163" s="100"/>
      <c r="E163" s="103"/>
      <c r="H163" s="11"/>
      <c r="I163" s="7"/>
    </row>
    <row r="164" spans="1:9" s="2" customFormat="1" ht="27.6" x14ac:dyDescent="0.25">
      <c r="A164" s="13"/>
      <c r="B164" s="35" t="s">
        <v>37</v>
      </c>
      <c r="C164" s="57">
        <f>1111303.90577534-C165</f>
        <v>629464.6349797236</v>
      </c>
      <c r="D164" s="100"/>
      <c r="E164" s="103"/>
      <c r="H164" s="11"/>
      <c r="I164" s="7"/>
    </row>
    <row r="165" spans="1:9" s="2" customFormat="1" x14ac:dyDescent="0.25">
      <c r="A165" s="22"/>
      <c r="B165" s="37" t="s">
        <v>10</v>
      </c>
      <c r="C165" s="58">
        <v>481839.27079561644</v>
      </c>
      <c r="D165" s="100"/>
      <c r="E165" s="103"/>
      <c r="H165" s="11"/>
      <c r="I165" s="7"/>
    </row>
    <row r="166" spans="1:9" s="2" customFormat="1" ht="14.4" thickBot="1" x14ac:dyDescent="0.3">
      <c r="A166" s="25"/>
      <c r="B166" s="40" t="s">
        <v>27</v>
      </c>
      <c r="C166" s="127">
        <f>SUM(C136:C165)</f>
        <v>59800255.845127665</v>
      </c>
      <c r="D166" s="59">
        <f t="shared" ref="D166:H166" si="1">SUM(D136:D162)</f>
        <v>0</v>
      </c>
      <c r="E166" s="59">
        <f t="shared" si="1"/>
        <v>0</v>
      </c>
      <c r="F166" s="59">
        <f t="shared" si="1"/>
        <v>0</v>
      </c>
      <c r="G166" s="59">
        <f t="shared" si="1"/>
        <v>0</v>
      </c>
      <c r="H166" s="59">
        <f t="shared" si="1"/>
        <v>0</v>
      </c>
      <c r="I166" s="7"/>
    </row>
    <row r="167" spans="1:9" ht="15" thickTop="1" thickBot="1" x14ac:dyDescent="0.3">
      <c r="A167" s="42"/>
      <c r="B167" s="41"/>
      <c r="C167" s="128">
        <f>C109+C133+C166</f>
        <v>131553408.20625648</v>
      </c>
      <c r="D167" s="41"/>
      <c r="E167" s="106"/>
      <c r="F167" s="41"/>
      <c r="G167" s="41"/>
      <c r="H167" s="14"/>
    </row>
    <row r="168" spans="1:9" ht="42" thickTop="1" x14ac:dyDescent="0.25">
      <c r="B168" s="132" t="s">
        <v>129</v>
      </c>
      <c r="C168" s="131"/>
    </row>
    <row r="170" spans="1:9" x14ac:dyDescent="0.25">
      <c r="B170" s="76" t="s">
        <v>91</v>
      </c>
    </row>
    <row r="171" spans="1:9" x14ac:dyDescent="0.25">
      <c r="B171" s="76" t="s">
        <v>92</v>
      </c>
      <c r="D171" s="113"/>
    </row>
    <row r="172" spans="1:9" ht="14.4" x14ac:dyDescent="0.3">
      <c r="B172" s="76" t="s">
        <v>95</v>
      </c>
    </row>
    <row r="173" spans="1:9" x14ac:dyDescent="0.25">
      <c r="B173" s="76" t="s">
        <v>93</v>
      </c>
    </row>
    <row r="174" spans="1:9" x14ac:dyDescent="0.25">
      <c r="B174" s="76" t="s">
        <v>94</v>
      </c>
    </row>
  </sheetData>
  <phoneticPr fontId="7" type="noConversion"/>
  <pageMargins left="0.23622047244094491" right="0.23622047244094491" top="0.74803149606299213" bottom="0.74803149606299213" header="0.31496062992125984" footer="0.31496062992125984"/>
  <pageSetup paperSize="9" scale="75"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RFP Annexure A</vt:lpstr>
      <vt:lpstr>'RFP Annexure A'!Print_Area</vt:lpstr>
      <vt:lpstr>'RFP Annexure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AGernandt</dc:creator>
  <cp:lastModifiedBy>Pitse, Mpho</cp:lastModifiedBy>
  <cp:lastPrinted>2018-11-23T09:49:16Z</cp:lastPrinted>
  <dcterms:created xsi:type="dcterms:W3CDTF">2018-11-23T08:37:28Z</dcterms:created>
  <dcterms:modified xsi:type="dcterms:W3CDTF">2023-11-21T09:35:57Z</dcterms:modified>
</cp:coreProperties>
</file>