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ukuza-my.sharepoint.com/personal/zoyisile_ukuza_co_za/Documents/ESKOM ROSHERVILLE/REQUEST 027/NEW SCOPE/first draft/"/>
    </mc:Choice>
  </mc:AlternateContent>
  <xr:revisionPtr revIDLastSave="263" documentId="13_ncr:1_{7D62AFA4-80AC-44E2-9138-ED87CFD614A2}" xr6:coauthVersionLast="47" xr6:coauthVersionMax="47" xr10:uidLastSave="{3BC771DF-2B94-4F4A-B3E6-AC2CDDFCC41F}"/>
  <bookViews>
    <workbookView xWindow="-108" yWindow="-108" windowWidth="23256" windowHeight="12456" firstSheet="1" activeTab="2" xr2:uid="{5A415DE8-F3A7-466E-8FD7-A68C47714A5A}"/>
  </bookViews>
  <sheets>
    <sheet name="Summary" sheetId="4" r:id="rId1"/>
    <sheet name="Medupi Fence-Mini Bill " sheetId="2" r:id="rId2"/>
    <sheet name="Marapong Fence-Mini Bill " sheetId="3" r:id="rId3"/>
    <sheet name="Bongidvuba Fencing " sheetId="5" r:id="rId4"/>
    <sheet name="Steenbokpan Fence-Mini Bill" sheetId="6" r:id="rId5"/>
    <sheet name="Le Notsi Fence-Mini Bill" sheetId="7" r:id="rId6"/>
    <sheet name="Nalithuba Fence-Mini Bill" sheetId="8" r:id="rId7"/>
    <sheet name="Eskom Real Estate" sheetId="1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#N/A</definedName>
    <definedName name="\b" localSheetId="0">[1]DCF!#REF!</definedName>
    <definedName name="\b">[1]DCF!#REF!</definedName>
    <definedName name="\c" localSheetId="0">[1]DCF!#REF!</definedName>
    <definedName name="\c">[1]DCF!#REF!</definedName>
    <definedName name="\d">#N/A</definedName>
    <definedName name="\e" localSheetId="0">[1]DCF!#REF!</definedName>
    <definedName name="\e">[1]DCF!#REF!</definedName>
    <definedName name="\f" localSheetId="0">[1]DCF!#REF!</definedName>
    <definedName name="\f">[1]DCF!#REF!</definedName>
    <definedName name="\g" localSheetId="0">[1]DCF!#REF!</definedName>
    <definedName name="\g">[1]DCF!#REF!</definedName>
    <definedName name="\h">[1]DCF!#REF!</definedName>
    <definedName name="\i">[1]DCF!#REF!</definedName>
    <definedName name="\m">#REF!</definedName>
    <definedName name="\MENU">#REF!</definedName>
    <definedName name="\p">[2]Preliminaries!#REF!</definedName>
    <definedName name="\PR_ALL">#REF!</definedName>
    <definedName name="\PR_FF">#REF!</definedName>
    <definedName name="\PR_LE">#REF!</definedName>
    <definedName name="\PR_MV">#REF!</definedName>
    <definedName name="\PR_OE">#REF!</definedName>
    <definedName name="\PR_SUM">#REF!</definedName>
    <definedName name="\PR_T">#REF!</definedName>
    <definedName name="\PRINT">#REF!</definedName>
    <definedName name="__123Graph_A" hidden="1">#REF!</definedName>
    <definedName name="__123Graph_ARICHARDS" hidden="1">#REF!</definedName>
    <definedName name="__123Graph_X" hidden="1">#REF!</definedName>
    <definedName name="__123Graph_XRICHARDS" hidden="1">#REF!</definedName>
    <definedName name="__IntlFixup" hidden="1">TRUE</definedName>
    <definedName name="_17_">[1]DCF!#REF!</definedName>
    <definedName name="_19_0">[3]DCF!#REF!</definedName>
    <definedName name="_28L">[1]DCF!#REF!</definedName>
    <definedName name="_30P_0Print_Area">[3]DCF!#REF!</definedName>
    <definedName name="_38P__Print_Area">[1]DCF!#REF!</definedName>
    <definedName name="_9_">[1]DCF!#REF!</definedName>
    <definedName name="_BRN3">[2]Preliminaries!#REF!</definedName>
    <definedName name="_BRN4">[2]Preliminaries!#REF!</definedName>
    <definedName name="_BRN5">[2]Preliminaries!#REF!</definedName>
    <definedName name="_BRN6">[2]Preliminaries!#REF!</definedName>
    <definedName name="_BRN7">[2]Preliminaries!#REF!</definedName>
    <definedName name="_C8" localSheetId="0">#REF!</definedName>
    <definedName name="_C8">#REF!</definedName>
    <definedName name="_Fill" hidden="1">#REF!</definedName>
    <definedName name="_J" localSheetId="0">[1]DCF!#REF!</definedName>
    <definedName name="_J">[1]DCF!#REF!</definedName>
    <definedName name="_Key1" hidden="1">#REF!</definedName>
    <definedName name="_Order1" hidden="1">255</definedName>
    <definedName name="_Order2" hidden="1">255</definedName>
    <definedName name="_REV1">#REF!</definedName>
    <definedName name="_Sort" hidden="1">#REF!</definedName>
    <definedName name="_Z" localSheetId="0">#REF!</definedName>
    <definedName name="_Z">#REF!</definedName>
    <definedName name="A" localSheetId="2">{#N/A,#N/A,FALSE,"Virgin Flightdeck"}</definedName>
    <definedName name="A" localSheetId="0">{#N/A,#N/A,FALSE,"Virgin Flightdeck"}</definedName>
    <definedName name="A">{#N/A,#N/A,FALSE,"Virgin Flightdeck"}</definedName>
    <definedName name="ACwvu.all." localSheetId="0" hidden="1">#REF!</definedName>
    <definedName name="ACwvu.all." hidden="1">#REF!</definedName>
    <definedName name="ACwvu.prices." localSheetId="0" hidden="1">#REF!</definedName>
    <definedName name="ACwvu.prices." hidden="1">#REF!</definedName>
    <definedName name="ACwvu.summary." localSheetId="0" hidden="1">#REF!</definedName>
    <definedName name="ACwvu.summary." hidden="1">#REF!</definedName>
    <definedName name="amort_normal">#REF!</definedName>
    <definedName name="an">#REF!</definedName>
    <definedName name="Année_de_base">#REF!</definedName>
    <definedName name="Annual_interest_rate">#REF!</definedName>
    <definedName name="APPORT">OFFSET([4]SERVICES!$A$1,1,0,COUNTA([4]SERVICES!$A:$A)-1,COUNTA([4]SERVICES!$1:$1))</definedName>
    <definedName name="APPROP">OFFSET([4]SERVICES!$A$1,1,0,COUNTA([4]SERVICES!$A:$A)-1,COUNTA([4]SERVICES!$1:$1))</definedName>
    <definedName name="APPROP_LIST">OFFSET([4]SERVICES!$A$1,1,1,COUNTA([4]SERVICES!$A:$A)-1,1)</definedName>
    <definedName name="AREA">#REF!</definedName>
    <definedName name="AREA_CAR_PARK">#REF!</definedName>
    <definedName name="AREA_FACTORY">#REF!</definedName>
    <definedName name="Area_in_Sqft">#REF!</definedName>
    <definedName name="AREA_MENZANEN">#REF!</definedName>
    <definedName name="AREA_Offices">#REF!</definedName>
    <definedName name="Area_Sqft">#REF!</definedName>
    <definedName name="ase">#REF!</definedName>
    <definedName name="AUSA">#REF!</definedName>
    <definedName name="AUSB">#REF!</definedName>
    <definedName name="ausbeglog">#REF!</definedName>
    <definedName name="ausbegsov">#REF!</definedName>
    <definedName name="AUSC">#REF!</definedName>
    <definedName name="ausendlog">#REF!</definedName>
    <definedName name="ausendsov">#REF!</definedName>
    <definedName name="AUSN">#REF!</definedName>
    <definedName name="ausout">#REF!</definedName>
    <definedName name="AUSR">#REF!</definedName>
    <definedName name="AUSRA">#REF!</definedName>
    <definedName name="azaz">#REF!</definedName>
    <definedName name="b" hidden="1">IF(COUNTA(#REF!)=0,0,INDEX(#REF!,MATCH(ROW(#REF!),#REF!,TRUE)))+1</definedName>
    <definedName name="BetaElectricity">#REF!</definedName>
    <definedName name="BetaTelecom">#REF!</definedName>
    <definedName name="BOQ">'[5]Data Entry'!$B$9</definedName>
    <definedName name="BWIC">'[6]Data Entry'!$B$15</definedName>
    <definedName name="CALC1">#REF!</definedName>
    <definedName name="CALC2">#REF!</definedName>
    <definedName name="CALC3">#REF!</definedName>
    <definedName name="Calcul_de_l_impôt">#REF!</definedName>
    <definedName name="Calcul_de_la_rentabilité">#REF!</definedName>
    <definedName name="CALCULATION_de_l_BFR">#REF!</definedName>
    <definedName name="CALCULATION_de_l_EBE">#REF!</definedName>
    <definedName name="CAT_BLD">OFFSET([4]CAT_BLDG!$A$1,1,0,COUNTA([4]CAT_BLDG!$A:$A)-1,COUNTA([4]CAT_BLDG!$1:$1))</definedName>
    <definedName name="CAT_BLD_LIST">OFFSET([4]CAT_BLDG!$A$1,1,1,COUNTA([4]CAT_BLDG!$A:$A)-1,1)</definedName>
    <definedName name="Client">'[7]Data Entry'!$B$8</definedName>
    <definedName name="Conesc">'[7]Data Entry'!$B$19</definedName>
    <definedName name="Conti">'[6]Data Entry'!$B$20</definedName>
    <definedName name="CostOption">'[7]Data Entry'!$B$11</definedName>
    <definedName name="costs_copy">#REF!</definedName>
    <definedName name="costs_input">#REF!</definedName>
    <definedName name="COUNT_CAR_PARK">#REF!</definedName>
    <definedName name="COUNT_FACTORY">#REF!</definedName>
    <definedName name="COUNT_MENZANEN">#REF!</definedName>
    <definedName name="COUNT_Offices">#REF!</definedName>
    <definedName name="Countryrisk">#REF!</definedName>
    <definedName name="COVER">#REF!</definedName>
    <definedName name="CRQ400new">#REF!</definedName>
    <definedName name="cum_balance" localSheetId="2">OFFSET(#REF!,2,0,'Marapong Fence-Mini Bill '!nper,1)</definedName>
    <definedName name="cum_balance" localSheetId="0">OFFSET(#REF!,2,0,Summary!nper,1)</definedName>
    <definedName name="cum_balance">OFFSET(#REF!,2,0,nper,1)</definedName>
    <definedName name="cum_interest" localSheetId="2">OFFSET(#REF!,2,0,'Marapong Fence-Mini Bill '!nper,1)</definedName>
    <definedName name="cum_interest" localSheetId="0">OFFSET(#REF!,2,0,Summary!nper,1)</definedName>
    <definedName name="cum_interest">OFFSET(#REF!,2,0,nper,1)</definedName>
    <definedName name="cum_payments" localSheetId="2">OFFSET(#REF!,2,0,'Marapong Fence-Mini Bill '!nper,1)</definedName>
    <definedName name="cum_payments" localSheetId="0">OFFSET(#REF!,2,0,Summary!nper,1)</definedName>
    <definedName name="cum_payments">OFFSET(#REF!,2,0,nper,1)</definedName>
    <definedName name="cum_principal" localSheetId="2">OFFSET(#REF!,2,0,'Marapong Fence-Mini Bill '!nper,1)</definedName>
    <definedName name="cum_principal" localSheetId="0">OFFSET(#REF!,2,0,Summary!nper,1)</definedName>
    <definedName name="cum_principal">OFFSET(#REF!,2,0,nper,1)</definedName>
    <definedName name="CUSTOM1_CAR_PARK">#REF!</definedName>
    <definedName name="CUSTOM1_FACTORY">#REF!</definedName>
    <definedName name="CUSTOM1_MENZANEN">#REF!</definedName>
    <definedName name="CUSTOM1_Offices">#REF!</definedName>
    <definedName name="CUSTOM2_CAR_PARK">#REF!</definedName>
    <definedName name="CUSTOM2_FACTORY">#REF!</definedName>
    <definedName name="CUSTOM2_MENZANEN">#REF!</definedName>
    <definedName name="CUSTOM2_Offices">#REF!</definedName>
    <definedName name="CUSTOM3_CAR_PARK">#REF!</definedName>
    <definedName name="CUSTOM3_FACTORY">#REF!</definedName>
    <definedName name="CUSTOM3_MENZANEN">#REF!</definedName>
    <definedName name="CUSTOM3_Offices">#REF!</definedName>
    <definedName name="Cwvu.summary." localSheetId="0" hidden="1">#REF!</definedName>
    <definedName name="Cwvu.summary." hidden="1">#REF!</definedName>
    <definedName name="Date">'[7]Data Entry'!$B$4</definedName>
    <definedName name="dcpm">#REF!</definedName>
    <definedName name="DEA">#REF!</definedName>
    <definedName name="DEB">#REF!</definedName>
    <definedName name="debeglog">#REF!</definedName>
    <definedName name="debegsov">#REF!</definedName>
    <definedName name="DEC">#REF!</definedName>
    <definedName name="DEElectricity">#REF!</definedName>
    <definedName name="deendlog">#REF!</definedName>
    <definedName name="deendsov">#REF!</definedName>
    <definedName name="DEN">#REF!</definedName>
    <definedName name="deout">#REF!</definedName>
    <definedName name="DER">#REF!</definedName>
    <definedName name="DERA">#REF!</definedName>
    <definedName name="DesignDev">'[6]Data Entry'!$B$18</definedName>
    <definedName name="DETelecom">#REF!</definedName>
    <definedName name="df">#REF!</definedName>
    <definedName name="display_area_4">#REF!</definedName>
    <definedName name="DOMB">#REF!</definedName>
    <definedName name="DOMC">#REF!</definedName>
    <definedName name="DOMRA">#REF!</definedName>
    <definedName name="Données_génerales">#REF!</definedName>
    <definedName name="DUREE">#REF!</definedName>
    <definedName name="Durée_de_vie">#REF!</definedName>
    <definedName name="DUREE1">#REF!</definedName>
    <definedName name="DUREE2">#REF!</definedName>
    <definedName name="DUREE3">#REF!</definedName>
    <definedName name="ECA">#REF!</definedName>
    <definedName name="ECB">#REF!</definedName>
    <definedName name="ECC">#REF!</definedName>
    <definedName name="ECM">#REF!</definedName>
    <definedName name="ecn">#REF!</definedName>
    <definedName name="ECRA">#REF!</definedName>
    <definedName name="ECY">#REF!</definedName>
    <definedName name="EstimateNo">'[7]Data Entry'!$B$6</definedName>
    <definedName name="Exchange">'[8]Data Entry'!$B$14</definedName>
    <definedName name="F">[2]Preliminaries!#REF!</definedName>
    <definedName name="Fee">'[7]Data Entry'!$B$16</definedName>
    <definedName name="FF">#REF!</definedName>
    <definedName name="First_payment_due">#REF!</definedName>
    <definedName name="FLYSHEET1">#REF!</definedName>
    <definedName name="FLYSHEET2">#REF!</definedName>
    <definedName name="FLYSHEET3">#REF!</definedName>
    <definedName name="fpdate">#REF!</definedName>
    <definedName name="GBV_NBV">#REF!</definedName>
    <definedName name="gear">#REF!</definedName>
    <definedName name="Gearing">#REF!</definedName>
    <definedName name="GIA">'[7]Data Entry'!$B$7</definedName>
    <definedName name="GRA">#REF!</definedName>
    <definedName name="GRB">#REF!</definedName>
    <definedName name="grbeglog">#REF!</definedName>
    <definedName name="grbegsov">#REF!</definedName>
    <definedName name="GRC">#REF!</definedName>
    <definedName name="grendlog">#REF!</definedName>
    <definedName name="grendsov">#REF!</definedName>
    <definedName name="GRN">#REF!</definedName>
    <definedName name="grout">#REF!</definedName>
    <definedName name="GRR">#REF!</definedName>
    <definedName name="GRRA">#REF!</definedName>
    <definedName name="GSGifa">#REF!</definedName>
    <definedName name="GST">#REF!</definedName>
    <definedName name="h" localSheetId="2" hidden="1">{#N/A,#N/A,FALSE,"Virgin Flightdeck"}</definedName>
    <definedName name="h" localSheetId="0" hidden="1">{#N/A,#N/A,FALSE,"Virgin Flightdeck"}</definedName>
    <definedName name="h" hidden="1">{#N/A,#N/A,FALSE,"Virgin Flightdeck"}</definedName>
    <definedName name="Header1" hidden="1">IF(COUNTA(#REF!)=0,0,INDEX(#REF!,MATCH(ROW(#REF!),#REF!,TRUE)))+1</definedName>
    <definedName name="Header2" localSheetId="2" hidden="1">[0]!Header1-1 &amp; "." &amp; MAX(1,COUNTA(INDEX(#REF!,MATCH([0]!Header1-1,#REF!,FALSE)):#REF!))</definedName>
    <definedName name="Header2" localSheetId="0" hidden="1">[0]!Header1-1 &amp; "." &amp; MAX(1,COUNTA(INDEX(#REF!,MATCH([0]!Header1-1,#REF!,FALSE)):#REF!))</definedName>
    <definedName name="Header2" hidden="1">[0]!Header1-1 &amp; "." &amp; MAX(1,COUNTA(INDEX(#REF!,MATCH([0]!Header1-1,#REF!,FALSE)):#REF!))</definedName>
    <definedName name="HEADS_BLD">OFFSET([9]CAT_BLDG!$A$1,0,0,1,COUNTA([9]CAT_BLDG!$1:$1))</definedName>
    <definedName name="HEIGHT_CAR_PARK">#REF!</definedName>
    <definedName name="HEIGHT_FACTORY">#REF!</definedName>
    <definedName name="HEIGHT_MENZANEN">#REF!</definedName>
    <definedName name="HEIGHT_Offices">#REF!</definedName>
    <definedName name="Help">OFFSET([4]Help!$A$1,1,0,COUNTA([4]Help!$A:$A)-1,2)</definedName>
    <definedName name="Help_Items">OFFSET([4]Help!$A$1,1,1,COUNTA([4]Help!$A:$A)-1,1)</definedName>
    <definedName name="Help_List">OFFSET([4]Help!$A$1,1,0,COUNTA([4]Help!$A:$A)-1,1)</definedName>
    <definedName name="HUA">#REF!</definedName>
    <definedName name="HUB">#REF!</definedName>
    <definedName name="hubeglog">#REF!</definedName>
    <definedName name="hubegsov">#REF!</definedName>
    <definedName name="HUC">#REF!</definedName>
    <definedName name="huendlog">#REF!</definedName>
    <definedName name="huendsov">#REF!</definedName>
    <definedName name="HUN">#REF!</definedName>
    <definedName name="huout">#REF!</definedName>
    <definedName name="HUR">#REF!</definedName>
    <definedName name="HURA">#REF!</definedName>
    <definedName name="HUY">#REF!</definedName>
    <definedName name="INCOME">#REF!</definedName>
    <definedName name="INDEX">#REF!</definedName>
    <definedName name="initial_invest_a">#REF!</definedName>
    <definedName name="initial_invest_A_copy">#REF!</definedName>
    <definedName name="initial_investments">#REF!</definedName>
    <definedName name="initial_investments_copy">#REF!</definedName>
    <definedName name="initial_investments_e">#REF!</definedName>
    <definedName name="initial_investments_e_copy">#REF!</definedName>
    <definedName name="int_rate_history" localSheetId="2">OFFSET(#REF!,2,0,'Marapong Fence-Mini Bill '!nper,1)</definedName>
    <definedName name="int_rate_history" localSheetId="0">OFFSET(#REF!,2,0,Summary!nper,1)</definedName>
    <definedName name="int_rate_history">OFFSET(#REF!,2,0,nper,1)</definedName>
    <definedName name="invest_initial">#REF!</definedName>
    <definedName name="IRA">#REF!</definedName>
    <definedName name="IRB">#REF!</definedName>
    <definedName name="irbeglog">#REF!</definedName>
    <definedName name="irbegsov">#REF!</definedName>
    <definedName name="IRC">#REF!</definedName>
    <definedName name="irendlog">#REF!</definedName>
    <definedName name="irendsov">#REF!</definedName>
    <definedName name="IRN">#REF!</definedName>
    <definedName name="irout">#REF!</definedName>
    <definedName name="IRR">#REF!</definedName>
    <definedName name="IRRA">#REF!</definedName>
    <definedName name="ISA">#REF!</definedName>
    <definedName name="ISB">#REF!</definedName>
    <definedName name="isbeglog">#REF!</definedName>
    <definedName name="isbegsov">#REF!</definedName>
    <definedName name="ISC">#REF!</definedName>
    <definedName name="isendlog">#REF!</definedName>
    <definedName name="isendsov">#REF!</definedName>
    <definedName name="ISN">#REF!</definedName>
    <definedName name="isout">#REF!</definedName>
    <definedName name="ISR">#REF!</definedName>
    <definedName name="ISRA">#REF!</definedName>
    <definedName name="jmf" localSheetId="3">DATE(YEAR(Loan_Start),MONTH(Loan_Start)+Payment_Number,DAY(Loan_Start))</definedName>
    <definedName name="jmf" localSheetId="5">DATE(YEAR(Loan_Start),MONTH(Loan_Start)+Payment_Number,DAY(Loan_Start))</definedName>
    <definedName name="jmf" localSheetId="2">DATE(YEAR(Loan_Start),MONTH(Loan_Start)+Payment_Number,DAY(Loan_Start))</definedName>
    <definedName name="jmf" localSheetId="1">DATE(YEAR(Loan_Start),MONTH(Loan_Start)+Payment_Number,DAY(Loan_Start))</definedName>
    <definedName name="jmf" localSheetId="6">DATE(YEAR(Loan_Start),MONTH(Loan_Start)+Payment_Number,DAY(Loan_Start))</definedName>
    <definedName name="jmf" localSheetId="4">DATE(YEAR(Loan_Start),MONTH(Loan_Start)+Payment_Number,DAY(Loan_Start))</definedName>
    <definedName name="jmf" localSheetId="0">DATE(YEAR(Loan_Start),MONTH(Loan_Start)+Payment_Number,DAY(Loan_Start))</definedName>
    <definedName name="jmf">DATE(YEAR(Loan_Start),MONTH(Loan_Start)+Payment_Number,DAY(Loan_Start))</definedName>
    <definedName name="JOA">#REF!</definedName>
    <definedName name="job">#REF!</definedName>
    <definedName name="JOC">#REF!</definedName>
    <definedName name="jom">#REF!</definedName>
    <definedName name="JORA">#REF!</definedName>
    <definedName name="JOS">#REF!</definedName>
    <definedName name="joy">#REF!</definedName>
    <definedName name="kaa">#REF!</definedName>
    <definedName name="kab">#REF!</definedName>
    <definedName name="kabeglog">#REF!</definedName>
    <definedName name="kabegsov">#REF!</definedName>
    <definedName name="KAC">#REF!</definedName>
    <definedName name="kaendlog">#REF!</definedName>
    <definedName name="kaendsov">#REF!</definedName>
    <definedName name="kam">#REF!</definedName>
    <definedName name="KAN">#REF!</definedName>
    <definedName name="kaout">#REF!</definedName>
    <definedName name="KAR">#REF!</definedName>
    <definedName name="KARA">#REF!</definedName>
    <definedName name="kasov">#REF!</definedName>
    <definedName name="kay">#REF!</definedName>
    <definedName name="L">[2]Preliminaries!#REF!</definedName>
    <definedName name="langue">#REF!</definedName>
    <definedName name="Last_Row">#N/A</definedName>
    <definedName name="last_saved">#REF!</definedName>
    <definedName name="LE">#REF!</definedName>
    <definedName name="Lease_Amount">#REF!</definedName>
    <definedName name="LENGTH_CAR_PARK">#REF!</definedName>
    <definedName name="LENGTH_FACTORY">#REF!</definedName>
    <definedName name="LENGTH_MENZANEN">#REF!</definedName>
    <definedName name="LENGTH_Offices">#REF!</definedName>
    <definedName name="LIA">#REF!</definedName>
    <definedName name="LIB">#REF!</definedName>
    <definedName name="LIC">#REF!</definedName>
    <definedName name="lim">#REF!</definedName>
    <definedName name="lin">#REF!</definedName>
    <definedName name="lineo">OFFSET([10]SERVICES!$A$1,1,0,COUNTA([10]SERVICES!$A$1:$A$65536)-1,COUNTA([10]SERVICES!$A$1:$IV$1))</definedName>
    <definedName name="LIRA">#REF!</definedName>
    <definedName name="liy">#REF!</definedName>
    <definedName name="LL">[2]Preliminaries!#REF!</definedName>
    <definedName name="LOC_AUTH">#REF!</definedName>
    <definedName name="Location">'[7]Data Entry'!$B$10</definedName>
    <definedName name="margins_input">#REF!</definedName>
    <definedName name="MENU">#REF!</definedName>
    <definedName name="MIRE">#REF!</definedName>
    <definedName name="Misc">'[7]Data Entry'!$B$14</definedName>
    <definedName name="MV">#REF!</definedName>
    <definedName name="Na">[2]Preliminaries!#REF!</definedName>
    <definedName name="Name">'[7]Data Entry'!$B$3</definedName>
    <definedName name="Nom_de_Projet">#REF!</definedName>
    <definedName name="NOTES">#REF!</definedName>
    <definedName name="nper" localSheetId="2">term*12</definedName>
    <definedName name="nper" localSheetId="0">term*12</definedName>
    <definedName name="nper">term*12</definedName>
    <definedName name="Number_of_Payments" localSheetId="3">MATCH(0.01,End_Bal,-1)+1</definedName>
    <definedName name="Number_of_Payments" localSheetId="5">MATCH(0.01,End_Bal,-1)+1</definedName>
    <definedName name="Number_of_Payments" localSheetId="2">MATCH(0.01,End_Bal,-1)+1</definedName>
    <definedName name="Number_of_Payments" localSheetId="1">MATCH(0.01,End_Bal,-1)+1</definedName>
    <definedName name="Number_of_Payments" localSheetId="6">MATCH(0.01,End_Bal,-1)+1</definedName>
    <definedName name="Number_of_Payments" localSheetId="4">MATCH(0.01,End_Bal,-1)+1</definedName>
    <definedName name="Number_of_Payments" localSheetId="0">MATCH(0.01,End_Bal,-1)+1</definedName>
    <definedName name="Number_of_Payments">MATCH(0.01,End_Bal,-1)+1</definedName>
    <definedName name="NZA">#REF!</definedName>
    <definedName name="NZB">#REF!</definedName>
    <definedName name="nzbeglog">#REF!</definedName>
    <definedName name="nzbegsov">#REF!</definedName>
    <definedName name="NZC">#REF!</definedName>
    <definedName name="nzendlog">#REF!</definedName>
    <definedName name="nzendsov">#REF!</definedName>
    <definedName name="NZN">#REF!</definedName>
    <definedName name="nzout">#REF!</definedName>
    <definedName name="NZR">#REF!</definedName>
    <definedName name="NZRA">#REF!</definedName>
    <definedName name="OE">#REF!</definedName>
    <definedName name="OnceOffPmt">#REF!</definedName>
    <definedName name="PAGE1">#N/A</definedName>
    <definedName name="Payment_Date" localSheetId="3">DATE(YEAR(Loan_Start),MONTH(Loan_Start)+Payment_Number,DAY(Loan_Start))</definedName>
    <definedName name="Payment_Date" localSheetId="5">DATE(YEAR(Loan_Start),MONTH(Loan_Start)+Payment_Number,DAY(Loan_Start))</definedName>
    <definedName name="Payment_Date" localSheetId="2">DATE(YEAR(Loan_Start),MONTH(Loan_Start)+Payment_Number,DAY(Loan_Start))</definedName>
    <definedName name="Payment_Date" localSheetId="1">DATE(YEAR(Loan_Start),MONTH(Loan_Start)+Payment_Number,DAY(Loan_Start))</definedName>
    <definedName name="Payment_Date" localSheetId="6">DATE(YEAR(Loan_Start),MONTH(Loan_Start)+Payment_Number,DAY(Loan_Start))</definedName>
    <definedName name="Payment_Date" localSheetId="4">DATE(YEAR(Loan_Start),MONTH(Loan_Start)+Payment_Number,DAY(Loan_Start))</definedName>
    <definedName name="Payment_Date" localSheetId="0">DATE(YEAR(Loan_Start),MONTH(Loan_Start)+Payment_Number,DAY(Loan_Start))</definedName>
    <definedName name="Payment_Date">DATE(YEAR(Loan_Start),MONTH(Loan_Start)+Payment_Number,DAY(Loan_Start))</definedName>
    <definedName name="Payments_per_year">#REF!</definedName>
    <definedName name="PERIOD">#REF!</definedName>
    <definedName name="Pmt_to_use">#REF!</definedName>
    <definedName name="POA">#REF!</definedName>
    <definedName name="POB">#REF!</definedName>
    <definedName name="pobeglog">#REF!</definedName>
    <definedName name="pobegsov">#REF!</definedName>
    <definedName name="poendlog">#REF!</definedName>
    <definedName name="poendsov">#REF!</definedName>
    <definedName name="PON">#REF!</definedName>
    <definedName name="poout">#REF!</definedName>
    <definedName name="PORA">#REF!</definedName>
    <definedName name="PORAA">#REF!</definedName>
    <definedName name="porb">#REF!</definedName>
    <definedName name="porbeglog">#REF!</definedName>
    <definedName name="porbegsov">#REF!</definedName>
    <definedName name="porc">#REF!</definedName>
    <definedName name="porendlog">#REF!</definedName>
    <definedName name="porendsov">#REF!</definedName>
    <definedName name="porm">#REF!</definedName>
    <definedName name="PORN">#REF!</definedName>
    <definedName name="porout">#REF!</definedName>
    <definedName name="PORR">#REF!</definedName>
    <definedName name="porra">#REF!</definedName>
    <definedName name="portout">#REF!</definedName>
    <definedName name="pory">#REF!</definedName>
    <definedName name="potout">#REF!</definedName>
    <definedName name="pp">#REF!</definedName>
    <definedName name="PreEsc">'[7]Data Entry'!$B$18</definedName>
    <definedName name="Prelims">'[7]Data Entry'!$B$15</definedName>
    <definedName name="Price_Arpent">#REF!</definedName>
    <definedName name="print">#REF!</definedName>
    <definedName name="_xlnm.Print_Area" localSheetId="3">'Bongidvuba Fencing '!$A$1:$F$51</definedName>
    <definedName name="_xlnm.Print_Area" localSheetId="7">'Eskom Real Estate'!$A$1:$F$26</definedName>
    <definedName name="_xlnm.Print_Area" localSheetId="5">'Le Notsi Fence-Mini Bill'!$A$1:$F$51</definedName>
    <definedName name="_xlnm.Print_Area" localSheetId="2">'Marapong Fence-Mini Bill '!$A$1:$F$49</definedName>
    <definedName name="_xlnm.Print_Area" localSheetId="1">'Medupi Fence-Mini Bill '!$A$1:$F$57</definedName>
    <definedName name="_xlnm.Print_Area" localSheetId="6">'Nalithuba Fence-Mini Bill'!$A$1:$F$54</definedName>
    <definedName name="_xlnm.Print_Area" localSheetId="4">'Steenbokpan Fence-Mini Bill'!$A$1:$F$53</definedName>
    <definedName name="_xlnm.Print_Area" localSheetId="0">Summary!$A$1:$F$38</definedName>
    <definedName name="_xlnm.Print_Area">#REF!</definedName>
    <definedName name="Print_Area_MI" localSheetId="0">#REF!</definedName>
    <definedName name="Print_Area_MI">#REF!</definedName>
    <definedName name="Print_Area_Reset" localSheetId="3">OFFSET(Full_Print,0,0,[0]!Last_Row)</definedName>
    <definedName name="Print_Area_Reset" localSheetId="5">OFFSET(Full_Print,0,0,[0]!Last_Row)</definedName>
    <definedName name="Print_Area_Reset" localSheetId="2">OFFSET(Full_Print,0,0,[0]!Last_Row)</definedName>
    <definedName name="Print_Area_Reset" localSheetId="1">OFFSET(Full_Print,0,0,[0]!Last_Row)</definedName>
    <definedName name="Print_Area_Reset" localSheetId="6">OFFSET(Full_Print,0,0,[0]!Last_Row)</definedName>
    <definedName name="Print_Area_Reset" localSheetId="4">OFFSET(Full_Print,0,0,[0]!Last_Row)</definedName>
    <definedName name="Print_Area_Reset" localSheetId="0">OFFSET(Full_Print,0,0,[0]!Last_Row)</definedName>
    <definedName name="Print_Area_Reset">OFFSET(Full_Print,0,0,Last_Row)</definedName>
    <definedName name="_xlnm.Print_Titles" localSheetId="0">Summary!$1:$9</definedName>
    <definedName name="Prix_des_actifs">#REF!</definedName>
    <definedName name="Prix_des_actifs_copy">#REF!</definedName>
    <definedName name="Profit">'[6]Data Entry'!$B$16</definedName>
    <definedName name="Projection_des_comptes">#REF!</definedName>
    <definedName name="ProjectType">'[7]Data Entry'!$B$9</definedName>
    <definedName name="QSRef">'[7]Data Entry'!$B$5</definedName>
    <definedName name="Rachat_d_une_société">#REF!</definedName>
    <definedName name="Rank">#REF!</definedName>
    <definedName name="Ranking">#REF!</definedName>
    <definedName name="RATE">#REF!</definedName>
    <definedName name="Remuneration">#REF!</definedName>
    <definedName name="RemValidation">#REF!</definedName>
    <definedName name="REST">#REF!</definedName>
    <definedName name="revod">#REF!</definedName>
    <definedName name="Rwvu.all." localSheetId="0" hidden="1">#REF!,#REF!</definedName>
    <definedName name="Rwvu.all." hidden="1">#REF!,#REF!</definedName>
    <definedName name="Rwvu.prices." localSheetId="0" hidden="1">#REF!,#REF!</definedName>
    <definedName name="Rwvu.prices." hidden="1">#REF!,#REF!</definedName>
    <definedName name="Rwvu.summary." localSheetId="0" hidden="1">#REF!</definedName>
    <definedName name="Rwvu.summary." hidden="1">#REF!</definedName>
    <definedName name="saef">[2]Preliminaries!#REF!</definedName>
    <definedName name="Salinc">#REF!</definedName>
    <definedName name="SCALE2">[4]SCALE2!$A$2:$C$14</definedName>
    <definedName name="SDE">#REF!</definedName>
    <definedName name="sensitivity_matrix">#REF!</definedName>
    <definedName name="SERVICES">OFFSET([4]SERVICES!$A$1,1,0,COUNTA([4]SERVICES!$A:$A)-1,COUNTA([4]SERVICES!$1:$1))</definedName>
    <definedName name="SERVICES_LIST">OFFSET([4]SERVICES!$A$1,1,1,COUNTA([4]SERVICES!$A:$A)-1,1)</definedName>
    <definedName name="SLA">#REF!</definedName>
    <definedName name="SLB">#REF!</definedName>
    <definedName name="SLC">#REF!</definedName>
    <definedName name="slm">#REF!</definedName>
    <definedName name="SLRA">#REF!</definedName>
    <definedName name="sly">#REF!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IE1">#REF!</definedName>
    <definedName name="SORTIE2">#REF!</definedName>
    <definedName name="SORTIE3">#REF!</definedName>
    <definedName name="Sqft_per_Arpent">#REF!</definedName>
    <definedName name="SubbiePrelims">'[6]Data Entry'!$B$14</definedName>
    <definedName name="SUM">#REF!</definedName>
    <definedName name="SUMIFRANGE">#REF!</definedName>
    <definedName name="SUMMARY">#REF!</definedName>
    <definedName name="Surcharges">#REF!</definedName>
    <definedName name="SWA">#REF!</definedName>
    <definedName name="SWB">#REF!</definedName>
    <definedName name="SWC">#REF!</definedName>
    <definedName name="swebeglog">#REF!</definedName>
    <definedName name="swebegsov">#REF!</definedName>
    <definedName name="sweendlog">#REF!</definedName>
    <definedName name="sweendsov">#REF!</definedName>
    <definedName name="sweout">#REF!</definedName>
    <definedName name="SWN">#REF!</definedName>
    <definedName name="SWR">#REF!</definedName>
    <definedName name="SWRA">#REF!</definedName>
    <definedName name="Swvu.all." localSheetId="0" hidden="1">#REF!</definedName>
    <definedName name="Swvu.all." hidden="1">#REF!</definedName>
    <definedName name="Swvu.prices." localSheetId="0" hidden="1">#REF!</definedName>
    <definedName name="Swvu.prices." hidden="1">#REF!</definedName>
    <definedName name="Swvu.summary." localSheetId="0" hidden="1">#REF!</definedName>
    <definedName name="Swvu.summary." hidden="1">#REF!</definedName>
    <definedName name="T">#REF!</definedName>
    <definedName name="TABLE1">#REF!</definedName>
    <definedName name="TABLE2">#REF!</definedName>
    <definedName name="TABLE3">#REF!</definedName>
    <definedName name="Taux_d_act">#REF!</definedName>
    <definedName name="term">#REF!</definedName>
    <definedName name="Term_in_years">#REF!</definedName>
    <definedName name="test">#REF!,#REF!</definedName>
    <definedName name="THAT">[1]DCF!$CB$3:$CC$88</definedName>
    <definedName name="THIS">[1]DCF!$CB$3:$CB$90</definedName>
    <definedName name="to">#REF!</definedName>
    <definedName name="tot">#REF!</definedName>
    <definedName name="Total_Payment" localSheetId="3">Scheduled_Payment+Extra_Payment</definedName>
    <definedName name="Total_Payment" localSheetId="5">Scheduled_Payment+Extra_Payment</definedName>
    <definedName name="Total_Payment" localSheetId="2">Scheduled_Payment+Extra_Payment</definedName>
    <definedName name="Total_Payment" localSheetId="1">Scheduled_Payment+Extra_Payment</definedName>
    <definedName name="Total_Payment" localSheetId="6">Scheduled_Payment+Extra_Payment</definedName>
    <definedName name="Total_Payment" localSheetId="4">Scheduled_Payment+Extra_Payment</definedName>
    <definedName name="Total_Payment" localSheetId="0">Scheduled_Payment+Extra_Payment</definedName>
    <definedName name="Total_Payment">Scheduled_Payment+Extra_Payment</definedName>
    <definedName name="totrev">#REF!</definedName>
    <definedName name="TRI">#REF!</definedName>
    <definedName name="TRI_ancien">#REF!</definedName>
    <definedName name="Unit" hidden="1">#REF!</definedName>
    <definedName name="Unité_mésure">#REF!</definedName>
    <definedName name="Unité_valeur">#REF!</definedName>
    <definedName name="valeur_du_stock">"s21"</definedName>
    <definedName name="Valeur_fixée">#REF!</definedName>
    <definedName name="Valeur_par_volume">#REF!</definedName>
    <definedName name="Values_Entered" localSheetId="3">IF(Loan_Amount*Interest_Rate*Loan_Years*Loan_Start&gt;0,1,0)</definedName>
    <definedName name="Values_Entered" localSheetId="5">IF(Loan_Amount*Interest_Rate*Loan_Years*Loan_Start&gt;0,1,0)</definedName>
    <definedName name="Values_Entered" localSheetId="2">IF(Loan_Amount*Interest_Rate*Loan_Years*Loan_Start&gt;0,1,0)</definedName>
    <definedName name="Values_Entered" localSheetId="1">IF(Loan_Amount*Interest_Rate*Loan_Years*Loan_Start&gt;0,1,0)</definedName>
    <definedName name="Values_Entered" localSheetId="6">IF(Loan_Amount*Interest_Rate*Loan_Years*Loan_Start&gt;0,1,0)</definedName>
    <definedName name="Values_Entered" localSheetId="4">IF(Loan_Amount*Interest_Rate*Loan_Years*Loan_Start&gt;0,1,0)</definedName>
    <definedName name="Values_Entered" localSheetId="0">IF(Loan_Amount*Interest_Rate*Loan_Years*Loan_Start&gt;0,1,0)</definedName>
    <definedName name="Values_Entered">IF(Loan_Amount*Interest_Rate*Loan_Years*Loan_Start&gt;0,1,0)</definedName>
    <definedName name="VAN_intrinsique">#REF!</definedName>
    <definedName name="VAT">'[7]Data Entry'!$B$20</definedName>
    <definedName name="vol_marge_copy">#REF!</definedName>
    <definedName name="vol_marge_input">#REF!</definedName>
    <definedName name="VOLUME_CAR_PARK">#REF!</definedName>
    <definedName name="VOLUME_FACTORY">#REF!</definedName>
    <definedName name="VOLUME_MENZANEN">#REF!</definedName>
    <definedName name="VOLUME_Offices">#REF!</definedName>
    <definedName name="volumes_input">#REF!</definedName>
    <definedName name="vza">#REF!</definedName>
    <definedName name="vzb">#REF!</definedName>
    <definedName name="vzbeglog">#REF!</definedName>
    <definedName name="vzbegsov">#REF!</definedName>
    <definedName name="VZC">#REF!</definedName>
    <definedName name="vzendlog">#REF!</definedName>
    <definedName name="vzendsov">#REF!</definedName>
    <definedName name="vzm">#REF!</definedName>
    <definedName name="VZN">#REF!</definedName>
    <definedName name="vzout">#REF!</definedName>
    <definedName name="VZR">#REF!</definedName>
    <definedName name="VZRA">#REF!</definedName>
    <definedName name="vzy">#REF!</definedName>
    <definedName name="WALLAREA_CAR_PARK">#REF!</definedName>
    <definedName name="WALLAREA_FACTORY">#REF!</definedName>
    <definedName name="WALLAREA_MENZANEN">#REF!</definedName>
    <definedName name="WALLAREA_Offices">#REF!</definedName>
    <definedName name="wefd">#N/A</definedName>
    <definedName name="WEIGHT_CAR_PARK">#REF!</definedName>
    <definedName name="WEIGHT_FACTORY">#REF!</definedName>
    <definedName name="WEIGHT_MENZANEN">#REF!</definedName>
    <definedName name="WEIGHT_Offices">#REF!</definedName>
    <definedName name="wrn.Radio." localSheetId="2" hidden="1">{#N/A,#N/A,FALSE,"Virgin Flightdeck"}</definedName>
    <definedName name="wrn.Radio." localSheetId="0" hidden="1">{#N/A,#N/A,FALSE,"Virgin Flightdeck"}</definedName>
    <definedName name="wrn.Radio." hidden="1">{#N/A,#N/A,FALSE,"Virgin Flightdeck"}</definedName>
    <definedName name="wrn.sr." localSheetId="2" hidden="1">{#N/A,#N/A,FALSE,"financials"}</definedName>
    <definedName name="wrn.sr." localSheetId="0" hidden="1">{#N/A,#N/A,FALSE,"financials"}</definedName>
    <definedName name="wrn.sr." hidden="1">{#N/A,#N/A,FALSE,"financials"}</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0" hidden="1">#REF!,#REF!</definedName>
    <definedName name="Z_07E28E77_F6FA_11D1_8C51_444553540000_.wvu.Cols"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0" hidden="1">#REF!</definedName>
    <definedName name="Z_07E28E85_F6FA_11D1_8C51_444553540000_.wvu.Cols" hidden="1">#REF!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0" hidden="1">#REF!</definedName>
    <definedName name="Z_0F778F82_F6F1_11D1_8C51_444553540000_.wvu.Cols" hidden="1">#REF!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0" hidden="1">#REF!</definedName>
    <definedName name="Z_1BB379A3_F9EC_11D1_8C51_444553540000_.wvu.Cols" hidden="1">#REF!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0" hidden="1">#REF!</definedName>
    <definedName name="Z_1C8D1AC3_F70D_11D1_8C51_444553540000_.wvu.Cols" hidden="1">#REF!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0" hidden="1">#REF!</definedName>
    <definedName name="Z_201040F1_EFFE_11D1_A0B0_00A0246C5A5D_.wvu.Cols" hidden="1">#REF!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0" hidden="1">#REF!,#REF!</definedName>
    <definedName name="Z_2F9A8222_FAB3_11D1_8C51_444553540000_.wvu.Cols" hidden="1">#REF!,#REF!</definedName>
    <definedName name="Z_2F9A8227_FAB3_11D1_8C51_444553540000_.wvu.Cols" localSheetId="0" hidden="1">#REF!</definedName>
    <definedName name="Z_2F9A8227_FAB3_11D1_8C51_444553540000_.wvu.Cols" hidden="1">#REF!</definedName>
    <definedName name="Z_36EC52B6_F657_11D1_8C51_444553540000_.wvu.Cols" localSheetId="0" hidden="1">#REF!,#REF!</definedName>
    <definedName name="Z_36EC52B6_F657_11D1_8C51_444553540000_.wvu.Cols" hidden="1">#REF!,#REF!</definedName>
    <definedName name="Z_36EC52C0_F657_11D1_8C51_444553540000_.wvu.Cols" localSheetId="0" hidden="1">#REF!,#REF!</definedName>
    <definedName name="Z_36EC52C0_F657_11D1_8C51_444553540000_.wvu.Cols" hidden="1">#REF!,#REF!</definedName>
    <definedName name="Z_36EC52C6_F657_11D1_8C51_444553540000_.wvu.Cols" localSheetId="0" hidden="1">#REF!</definedName>
    <definedName name="Z_36EC52C6_F657_11D1_8C51_444553540000_.wvu.Cols" hidden="1">#REF!</definedName>
    <definedName name="Z_42D42DD2_F3CA_11D1_8C51_444553540000_.wvu.Cols" localSheetId="0" hidden="1">#REF!,#REF!</definedName>
    <definedName name="Z_42D42DD2_F3CA_11D1_8C51_444553540000_.wvu.Cols" hidden="1">#REF!,#REF!</definedName>
    <definedName name="Z_42D42DDB_F3CA_11D1_8C51_444553540000_.wvu.Cols" localSheetId="0" hidden="1">#REF!,#REF!</definedName>
    <definedName name="Z_42D42DDB_F3CA_11D1_8C51_444553540000_.wvu.Cols" hidden="1">#REF!,#REF!</definedName>
    <definedName name="Z_42D42DE0_F3CA_11D1_8C51_444553540000_.wvu.Cols" localSheetId="0" hidden="1">#REF!</definedName>
    <definedName name="Z_42D42DE0_F3CA_11D1_8C51_444553540000_.wvu.Cols" hidden="1">#REF!</definedName>
    <definedName name="Z_5488E252_F3A7_11D1_8C51_444553540000_.wvu.Cols" localSheetId="0" hidden="1">#REF!,#REF!</definedName>
    <definedName name="Z_5488E252_F3A7_11D1_8C51_444553540000_.wvu.Cols" hidden="1">#REF!,#REF!</definedName>
    <definedName name="Z_5488E25B_F3A7_11D1_8C51_444553540000_.wvu.Cols" localSheetId="0" hidden="1">#REF!,#REF!</definedName>
    <definedName name="Z_5488E25B_F3A7_11D1_8C51_444553540000_.wvu.Cols" hidden="1">#REF!,#REF!</definedName>
    <definedName name="Z_5488E260_F3A7_11D1_8C51_444553540000_.wvu.Cols" localSheetId="0" hidden="1">#REF!</definedName>
    <definedName name="Z_5488E260_F3A7_11D1_8C51_444553540000_.wvu.Cols" hidden="1">#REF!</definedName>
    <definedName name="Z_57011824_F624_11D1_8C51_444553540000_.wvu.Cols" localSheetId="0" hidden="1">#REF!,#REF!</definedName>
    <definedName name="Z_57011824_F624_11D1_8C51_444553540000_.wvu.Cols" hidden="1">#REF!,#REF!</definedName>
    <definedName name="Z_5701182E_F624_11D1_8C51_444553540000_.wvu.Cols" localSheetId="0" hidden="1">#REF!,#REF!</definedName>
    <definedName name="Z_5701182E_F624_11D1_8C51_444553540000_.wvu.Cols" hidden="1">#REF!,#REF!</definedName>
    <definedName name="Z_57011834_F624_11D1_8C51_444553540000_.wvu.Cols" localSheetId="0" hidden="1">#REF!</definedName>
    <definedName name="Z_57011834_F624_11D1_8C51_444553540000_.wvu.Cols" hidden="1">#REF!</definedName>
    <definedName name="Z_7C7048D6_F613_11D1_8C51_444553540000_.wvu.Cols" localSheetId="0" hidden="1">#REF!,#REF!</definedName>
    <definedName name="Z_7C7048D6_F613_11D1_8C51_444553540000_.wvu.Cols" hidden="1">#REF!,#REF!</definedName>
    <definedName name="Z_7C7048E0_F613_11D1_8C51_444553540000_.wvu.Cols" localSheetId="0" hidden="1">#REF!,#REF!</definedName>
    <definedName name="Z_7C7048E0_F613_11D1_8C51_444553540000_.wvu.Cols" hidden="1">#REF!,#REF!</definedName>
    <definedName name="Z_7C7048E6_F613_11D1_8C51_444553540000_.wvu.Cols" localSheetId="0" hidden="1">#REF!</definedName>
    <definedName name="Z_7C7048E6_F613_11D1_8C51_444553540000_.wvu.Cols" hidden="1">#REF!</definedName>
    <definedName name="Z_88CD029A_F928_11D1_8C51_444553540000_.wvu.Cols" localSheetId="0" hidden="1">#REF!,#REF!</definedName>
    <definedName name="Z_88CD029A_F928_11D1_8C51_444553540000_.wvu.Cols" hidden="1">#REF!,#REF!</definedName>
    <definedName name="Z_88CD02A3_F928_11D1_8C51_444553540000_.wvu.Cols" localSheetId="0" hidden="1">#REF!,#REF!</definedName>
    <definedName name="Z_88CD02A3_F928_11D1_8C51_444553540000_.wvu.Cols" hidden="1">#REF!,#REF!</definedName>
    <definedName name="Z_88CD02A8_F928_11D1_8C51_444553540000_.wvu.Cols" localSheetId="0" hidden="1">#REF!</definedName>
    <definedName name="Z_88CD02A8_F928_11D1_8C51_444553540000_.wvu.Cols" hidden="1">#REF!</definedName>
    <definedName name="Z_96929736_F6C3_11D1_8C51_444553540000_.wvu.Cols" localSheetId="0" hidden="1">#REF!,#REF!</definedName>
    <definedName name="Z_96929736_F6C3_11D1_8C51_444553540000_.wvu.Cols" hidden="1">#REF!,#REF!</definedName>
    <definedName name="Z_96929740_F6C3_11D1_8C51_444553540000_.wvu.Cols" localSheetId="0" hidden="1">#REF!,#REF!</definedName>
    <definedName name="Z_96929740_F6C3_11D1_8C51_444553540000_.wvu.Cols" hidden="1">#REF!,#REF!</definedName>
    <definedName name="Z_96929746_F6C3_11D1_8C51_444553540000_.wvu.Cols" localSheetId="0" hidden="1">#REF!</definedName>
    <definedName name="Z_96929746_F6C3_11D1_8C51_444553540000_.wvu.Cols" hidden="1">#REF!</definedName>
    <definedName name="Z_98F27197_11A4_11D2_8C51_444553540000_.wvu.Cols" localSheetId="0" hidden="1">#REF!,#REF!</definedName>
    <definedName name="Z_98F27197_11A4_11D2_8C51_444553540000_.wvu.Cols" hidden="1">#REF!,#REF!</definedName>
    <definedName name="Z_98F271A0_11A4_11D2_8C51_444553540000_.wvu.Cols" localSheetId="0" hidden="1">#REF!,#REF!</definedName>
    <definedName name="Z_98F271A0_11A4_11D2_8C51_444553540000_.wvu.Cols" hidden="1">#REF!,#REF!</definedName>
    <definedName name="Z_98F271A5_11A4_11D2_8C51_444553540000_.wvu.Cols" localSheetId="0" hidden="1">#REF!</definedName>
    <definedName name="Z_98F271A5_11A4_11D2_8C51_444553540000_.wvu.Cols" hidden="1">#REF!</definedName>
    <definedName name="Z_AD5D9037_FB84_11D1_8C51_444553540000_.wvu.Cols" localSheetId="0" hidden="1">#REF!,#REF!</definedName>
    <definedName name="Z_AD5D9037_FB84_11D1_8C51_444553540000_.wvu.Cols" hidden="1">#REF!,#REF!</definedName>
    <definedName name="Z_AD5D9040_FB84_11D1_8C51_444553540000_.wvu.Cols" localSheetId="0" hidden="1">#REF!,#REF!</definedName>
    <definedName name="Z_AD5D9040_FB84_11D1_8C51_444553540000_.wvu.Cols" hidden="1">#REF!,#REF!</definedName>
    <definedName name="Z_AD5D9045_FB84_11D1_8C51_444553540000_.wvu.Cols" localSheetId="0" hidden="1">#REF!</definedName>
    <definedName name="Z_AD5D9045_FB84_11D1_8C51_444553540000_.wvu.Cols" hidden="1">#REF!</definedName>
    <definedName name="Z_ADC94474_F55C_11D1_8C51_444553540000_.wvu.Cols" localSheetId="0" hidden="1">#REF!,#REF!</definedName>
    <definedName name="Z_ADC94474_F55C_11D1_8C51_444553540000_.wvu.Cols" hidden="1">#REF!,#REF!</definedName>
    <definedName name="Z_ADC9447D_F55C_11D1_8C51_444553540000_.wvu.Cols" localSheetId="0" hidden="1">#REF!,#REF!</definedName>
    <definedName name="Z_ADC9447D_F55C_11D1_8C51_444553540000_.wvu.Cols" hidden="1">#REF!,#REF!</definedName>
    <definedName name="Z_ADC94482_F55C_11D1_8C51_444553540000_.wvu.Cols" localSheetId="0" hidden="1">#REF!</definedName>
    <definedName name="Z_ADC94482_F55C_11D1_8C51_444553540000_.wvu.Cols" hidden="1">#REF!</definedName>
    <definedName name="Z_C772F4DA_F46C_11D1_8C51_444553540000_.wvu.Cols" localSheetId="0" hidden="1">#REF!,#REF!</definedName>
    <definedName name="Z_C772F4DA_F46C_11D1_8C51_444553540000_.wvu.Cols" hidden="1">#REF!,#REF!</definedName>
    <definedName name="Z_C772F4E3_F46C_11D1_8C51_444553540000_.wvu.Cols" localSheetId="0" hidden="1">#REF!,#REF!</definedName>
    <definedName name="Z_C772F4E3_F46C_11D1_8C51_444553540000_.wvu.Cols" hidden="1">#REF!,#REF!</definedName>
    <definedName name="Z_C772F4E8_F46C_11D1_8C51_444553540000_.wvu.Cols" localSheetId="0" hidden="1">#REF!</definedName>
    <definedName name="Z_C772F4E8_F46C_11D1_8C51_444553540000_.wvu.Cols" hidden="1">#REF!</definedName>
    <definedName name="Z_DD23A3E7_1197_11D2_8C51_444553540000_.wvu.Cols" localSheetId="0" hidden="1">#REF!,#REF!</definedName>
    <definedName name="Z_DD23A3E7_1197_11D2_8C51_444553540000_.wvu.Cols" hidden="1">#REF!,#REF!</definedName>
    <definedName name="Z_DD23A3F0_1197_11D2_8C51_444553540000_.wvu.Cols" localSheetId="0" hidden="1">#REF!,#REF!</definedName>
    <definedName name="Z_DD23A3F0_1197_11D2_8C51_444553540000_.wvu.Cols" hidden="1">#REF!,#REF!</definedName>
    <definedName name="Z_DD23A3F5_1197_11D2_8C51_444553540000_.wvu.Cols" localSheetId="0" hidden="1">#REF!</definedName>
    <definedName name="Z_DD23A3F5_1197_11D2_8C51_444553540000_.wvu.Cols" hidden="1">#REF!</definedName>
    <definedName name="Z_E1908297_FB98_11D1_8C51_444553540000_.wvu.Cols" localSheetId="0" hidden="1">#REF!,#REF!</definedName>
    <definedName name="Z_E1908297_FB98_11D1_8C51_444553540000_.wvu.Cols" hidden="1">#REF!,#REF!</definedName>
    <definedName name="Z_E19082A0_FB98_11D1_8C51_444553540000_.wvu.Cols" localSheetId="0" hidden="1">#REF!,#REF!</definedName>
    <definedName name="Z_E19082A0_FB98_11D1_8C51_444553540000_.wvu.Cols" hidden="1">#REF!,#REF!</definedName>
    <definedName name="Z_E19082A5_FB98_11D1_8C51_444553540000_.wvu.Cols" localSheetId="0" hidden="1">#REF!</definedName>
    <definedName name="Z_E19082A5_FB98_11D1_8C51_444553540000_.wvu.Cols" hidden="1">#REF!</definedName>
    <definedName name="Z_E23C3916_F64C_11D1_8C51_444553540000_.wvu.Cols" localSheetId="0" hidden="1">#REF!,#REF!</definedName>
    <definedName name="Z_E23C3916_F64C_11D1_8C51_444553540000_.wvu.Cols" hidden="1">#REF!,#REF!</definedName>
    <definedName name="Z_E23C3920_F64C_11D1_8C51_444553540000_.wvu.Cols" localSheetId="0" hidden="1">#REF!,#REF!</definedName>
    <definedName name="Z_E23C3920_F64C_11D1_8C51_444553540000_.wvu.Cols" hidden="1">#REF!,#REF!</definedName>
    <definedName name="Z_E23C3926_F64C_11D1_8C51_444553540000_.wvu.Cols" localSheetId="0" hidden="1">#REF!</definedName>
    <definedName name="Z_E23C3926_F64C_11D1_8C51_444553540000_.wvu.Cols" hidden="1">#REF!</definedName>
    <definedName name="Z_E23C3926_F64C_11D1_8C51_444553540000_.wvu.Rows" localSheetId="0" hidden="1">#REF!</definedName>
    <definedName name="Z_E23C3926_F64C_11D1_8C51_444553540000_.wvu.Rows" hidden="1">#REF!</definedName>
    <definedName name="Z_E9F13515_FA03_11D1_8C51_444553540000_.wvu.Cols" localSheetId="0" hidden="1">#REF!,#REF!</definedName>
    <definedName name="Z_E9F13515_FA03_11D1_8C51_444553540000_.wvu.Cols" hidden="1">#REF!,#REF!</definedName>
    <definedName name="Z_E9F1351E_FA03_11D1_8C51_444553540000_.wvu.Cols" localSheetId="0" hidden="1">#REF!,#REF!</definedName>
    <definedName name="Z_E9F1351E_FA03_11D1_8C51_444553540000_.wvu.Cols" hidden="1">#REF!,#REF!</definedName>
    <definedName name="Z_E9F13523_FA03_11D1_8C51_444553540000_.wvu.Cols" localSheetId="0" hidden="1">#REF!</definedName>
    <definedName name="Z_E9F13523_FA03_11D1_8C51_444553540000_.wvu.Cols" hidden="1">#REF!</definedName>
    <definedName name="Z_F7CC403E_074D_11D2_8C51_444553540000_.wvu.Cols" localSheetId="0" hidden="1">#REF!,#REF!</definedName>
    <definedName name="Z_F7CC403E_074D_11D2_8C51_444553540000_.wvu.Cols" hidden="1">#REF!,#REF!</definedName>
    <definedName name="Z_F7CC4047_074D_11D2_8C51_444553540000_.wvu.Cols" localSheetId="0" hidden="1">#REF!,#REF!</definedName>
    <definedName name="Z_F7CC4047_074D_11D2_8C51_444553540000_.wvu.Cols" hidden="1">#REF!,#REF!</definedName>
    <definedName name="Z_F7CC404C_074D_11D2_8C51_444553540000_.wvu.Cols" localSheetId="0" hidden="1">#REF!</definedName>
    <definedName name="Z_F7CC404C_074D_11D2_8C51_444553540000_.wvu.Cols" hidden="1">#REF!</definedName>
    <definedName name="zazzaa">#REF!</definedName>
    <definedName name="Zone_impres_MI">#REF!</definedName>
    <definedName name="zone_impress">#REF!,#REF!,#REF!,#REF!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6" l="1"/>
  <c r="D18" i="8"/>
  <c r="F18" i="8" s="1"/>
  <c r="D6" i="10"/>
  <c r="D30" i="8"/>
  <c r="F6" i="10" l="1"/>
  <c r="F8" i="10" s="1"/>
  <c r="E23" i="4" s="1"/>
  <c r="E40" i="5" l="1"/>
  <c r="D40" i="8"/>
  <c r="D42" i="8"/>
  <c r="D38" i="8"/>
  <c r="D36" i="8"/>
  <c r="D34" i="8"/>
  <c r="D32" i="8"/>
  <c r="E14" i="6"/>
  <c r="D34" i="2" l="1"/>
  <c r="B21" i="4"/>
  <c r="B19" i="4"/>
  <c r="B17" i="4"/>
  <c r="B15" i="4"/>
  <c r="F42" i="8"/>
  <c r="F40" i="8"/>
  <c r="F38" i="8"/>
  <c r="F36" i="8"/>
  <c r="F34" i="8"/>
  <c r="F32" i="8"/>
  <c r="F30" i="8"/>
  <c r="D24" i="8"/>
  <c r="D22" i="8"/>
  <c r="F14" i="8"/>
  <c r="F40" i="7"/>
  <c r="F38" i="7"/>
  <c r="F36" i="7"/>
  <c r="F34" i="7"/>
  <c r="D32" i="7"/>
  <c r="F32" i="7" s="1"/>
  <c r="D30" i="7"/>
  <c r="D28" i="7"/>
  <c r="F28" i="7" s="1"/>
  <c r="D22" i="7"/>
  <c r="D20" i="7"/>
  <c r="F14" i="7"/>
  <c r="F42" i="6"/>
  <c r="F40" i="6"/>
  <c r="F36" i="6"/>
  <c r="D34" i="6"/>
  <c r="F34" i="6" s="1"/>
  <c r="D32" i="6"/>
  <c r="D30" i="6"/>
  <c r="D24" i="6"/>
  <c r="D22" i="6"/>
  <c r="F22" i="6" s="1"/>
  <c r="F14" i="6"/>
  <c r="F40" i="5"/>
  <c r="F38" i="5"/>
  <c r="F36" i="5"/>
  <c r="F34" i="5"/>
  <c r="D32" i="5"/>
  <c r="F32" i="5" s="1"/>
  <c r="D30" i="5"/>
  <c r="F30" i="5" s="1"/>
  <c r="D28" i="5"/>
  <c r="F28" i="5" s="1"/>
  <c r="D22" i="5"/>
  <c r="D20" i="5"/>
  <c r="F20" i="5" s="1"/>
  <c r="F14" i="5"/>
  <c r="F37" i="3"/>
  <c r="F35" i="3"/>
  <c r="F40" i="2"/>
  <c r="F24" i="2"/>
  <c r="D33" i="3"/>
  <c r="F14" i="2"/>
  <c r="F39" i="3"/>
  <c r="D31" i="3"/>
  <c r="D29" i="3"/>
  <c r="F29" i="3" s="1"/>
  <c r="D27" i="3"/>
  <c r="D36" i="2"/>
  <c r="D38" i="2"/>
  <c r="F24" i="8" l="1"/>
  <c r="F20" i="7"/>
  <c r="F22" i="8"/>
  <c r="F30" i="7"/>
  <c r="F30" i="6"/>
  <c r="F24" i="6"/>
  <c r="F32" i="6"/>
  <c r="F22" i="5"/>
  <c r="F22" i="7"/>
  <c r="F44" i="6"/>
  <c r="F42" i="5"/>
  <c r="F31" i="3"/>
  <c r="F33" i="3"/>
  <c r="F27" i="3"/>
  <c r="F38" i="2"/>
  <c r="F36" i="2"/>
  <c r="D26" i="4"/>
  <c r="D27" i="4" s="1"/>
  <c r="D21" i="3"/>
  <c r="F21" i="3" s="1"/>
  <c r="D19" i="3"/>
  <c r="F15" i="3"/>
  <c r="F46" i="2"/>
  <c r="F44" i="2"/>
  <c r="F42" i="2"/>
  <c r="D28" i="2"/>
  <c r="D26" i="2"/>
  <c r="D22" i="2"/>
  <c r="F45" i="8" l="1"/>
  <c r="F47" i="8" s="1"/>
  <c r="F49" i="8" s="1"/>
  <c r="F42" i="7"/>
  <c r="F44" i="7" s="1"/>
  <c r="F48" i="7" s="1"/>
  <c r="F50" i="7" s="1"/>
  <c r="F46" i="6"/>
  <c r="F50" i="6" s="1"/>
  <c r="F52" i="6" s="1"/>
  <c r="F44" i="5"/>
  <c r="F19" i="3"/>
  <c r="F41" i="3" s="1"/>
  <c r="F22" i="2"/>
  <c r="F26" i="2"/>
  <c r="F28" i="2"/>
  <c r="F34" i="2"/>
  <c r="F46" i="7" l="1"/>
  <c r="E19" i="4" s="1"/>
  <c r="F51" i="8"/>
  <c r="F53" i="8" s="1"/>
  <c r="E21" i="4"/>
  <c r="F48" i="6"/>
  <c r="E17" i="4" s="1"/>
  <c r="F46" i="5"/>
  <c r="E15" i="4" s="1"/>
  <c r="F48" i="5"/>
  <c r="F50" i="5" s="1"/>
  <c r="F48" i="2"/>
  <c r="F43" i="3"/>
  <c r="F45" i="3" s="1"/>
  <c r="E13" i="4" s="1"/>
  <c r="F50" i="2" l="1"/>
  <c r="F54" i="2" s="1"/>
  <c r="F56" i="2" s="1"/>
  <c r="F47" i="3"/>
  <c r="F49" i="3" l="1"/>
  <c r="F52" i="2"/>
  <c r="E11" i="4" s="1"/>
  <c r="E25" i="4" l="1"/>
  <c r="E28" i="4" s="1"/>
  <c r="E29" i="4" s="1"/>
</calcChain>
</file>

<file path=xl/sharedStrings.xml><?xml version="1.0" encoding="utf-8"?>
<sst xmlns="http://schemas.openxmlformats.org/spreadsheetml/2006/main" count="313" uniqueCount="65">
  <si>
    <t>Medupi Air Quality Monitoring Station high mesh security fencing</t>
  </si>
  <si>
    <t>ALL BILLS PROVISIONAL</t>
  </si>
  <si>
    <t>DESCRIPTION</t>
  </si>
  <si>
    <t>UNIT</t>
  </si>
  <si>
    <t>QTY</t>
  </si>
  <si>
    <t>RATE</t>
  </si>
  <si>
    <t>AMOUNT</t>
  </si>
  <si>
    <t>PRELIMINARY AND GENERAL</t>
  </si>
  <si>
    <t xml:space="preserve">(Applicable to the whole of the Works) </t>
  </si>
  <si>
    <t>Management of works</t>
  </si>
  <si>
    <t>Item</t>
  </si>
  <si>
    <t xml:space="preserve">SITE CLEARANCE, ETC.: </t>
  </si>
  <si>
    <t>m</t>
  </si>
  <si>
    <t>No</t>
  </si>
  <si>
    <t>Allow for clearing site for the width of 1000mm where fencing runs are to be erected including removing trees, shrubs etc, not exceeding 200mm girth, grubbing up roots and roughly levelling,</t>
  </si>
  <si>
    <t>Excavate in earth and fill adjacent portion to make up levels under fence line,</t>
  </si>
  <si>
    <t xml:space="preserve">FENCING </t>
  </si>
  <si>
    <t>50mm Galvanised steel locking chain 500mm long welded to  gate frame.</t>
  </si>
  <si>
    <t>Union 3122-51mm brass padlock.</t>
  </si>
  <si>
    <t>Sub-Total</t>
  </si>
  <si>
    <t>Contigency Amount @10%</t>
  </si>
  <si>
    <t>Add Vat @15%</t>
  </si>
  <si>
    <t>Tatal Incl Vat</t>
  </si>
  <si>
    <t xml:space="preserve"> </t>
  </si>
  <si>
    <t>Marapong Air Quality Monitoring Station high mesh security fencing</t>
  </si>
  <si>
    <t>Add: Contigency Amount @10%</t>
  </si>
  <si>
    <t>ESKOM HOLDINGS SOC LTD</t>
  </si>
  <si>
    <t xml:space="preserve">PROJECT NAME: INSTALLATION  OF HIGH MESH SECURITY FENCING </t>
  </si>
  <si>
    <t>FINAL SUMMARY</t>
  </si>
  <si>
    <t>BILL</t>
  </si>
  <si>
    <t xml:space="preserve"> AMOUNT</t>
  </si>
  <si>
    <t>ADD</t>
  </si>
  <si>
    <t>Contingency @ 10% (Solely for the use of the Client, and only on instruction to Contractor)</t>
  </si>
  <si>
    <t>Subtotal 2</t>
  </si>
  <si>
    <t>Value Added Tax@ 15%</t>
  </si>
  <si>
    <t>……………………………….............</t>
  </si>
  <si>
    <t>……………………………………..</t>
  </si>
  <si>
    <t>Prepared By:</t>
  </si>
  <si>
    <t>Signature:</t>
  </si>
  <si>
    <t>Date:</t>
  </si>
  <si>
    <t>Approved By:</t>
  </si>
  <si>
    <t xml:space="preserve">Galvanised High Security Fencing: </t>
  </si>
  <si>
    <t xml:space="preserve">Extra over fencing for 3000mm long galvanised intermediate post made up of either S275JR or S355JR Grade Steel set vertically into foundations at required centres including countersunk stainless steel cover plates to posts made up of 18mm x 40mm button head security screws, nuts and washers </t>
  </si>
  <si>
    <t>Ditto, but corner post and gate posts</t>
  </si>
  <si>
    <t>Anti-tunnelling at the bottom of the perimeter fence panels, with bottom rail of the panels the flush at maximum 70mm from ground level</t>
  </si>
  <si>
    <t>Galvanised High Security Mesh Panels size 2400mm high, constructed of 76,2 x 12,7 x 4mm high tensile steel welded at a strength of 80% including 25MPa concrete foundations size 650mm x 350mm x 600mm deep for intermediate post, size 650 x 450 x 600mm deep for Corner post and Gate posts,Including compaction of the bottom of the fence post at 93% of mod. Aashto and including 2mm Class A galvanised binding wire and including straining eye bolts; the top covered with a single row of 900mm diameter razor coil  wire attached to and including four rows strands of double stranded barbed wire and weld mesh with Hog ring clips at 300mm centres, and at each overlap of the adjacent raizor coil.</t>
  </si>
  <si>
    <t>TOTAL ESTIMATE AMOUNT</t>
  </si>
  <si>
    <t>Sub-Total Excl VAT</t>
  </si>
  <si>
    <t>Bongidvuba  Air Quality Monitoring Station high mesh security fencing</t>
  </si>
  <si>
    <t>Steenbokpan Air Quality Monitoring Station high mesh security fencing</t>
  </si>
  <si>
    <t>LE Notsi Air Quality Monitoring Station high mesh security fencing</t>
  </si>
  <si>
    <t>Nalithuba Air Quality Monitoring Station high mesh security fencing</t>
  </si>
  <si>
    <r>
      <t>m</t>
    </r>
    <r>
      <rPr>
        <vertAlign val="superscript"/>
        <sz val="11"/>
        <color theme="1"/>
        <rFont val="Arial"/>
        <family val="2"/>
      </rPr>
      <t>2</t>
    </r>
  </si>
  <si>
    <t>Sum</t>
  </si>
  <si>
    <t>Allowance for complete installation of 3000mm x 3000mm diamond mesh fence size 1200mm High with 1,5mm wide pedestrian gate, including 4x Corner posts and Heavy-Duty Black Bitumen Steel Star Picket in between embedded in 150mm thick concrete floor slab</t>
  </si>
  <si>
    <t>Eskom Real Estate:Lephalale Site</t>
  </si>
  <si>
    <t>Sub-Total Excl. VAT</t>
  </si>
  <si>
    <t>REMOVAL OF THE EXISTING FENCE</t>
  </si>
  <si>
    <t>Take down and remove existing 1800mm security fence with 100mm diameter  steel poles, barbed wire and 100 x 100mm, including 1,5m wide pedestrian gate  secumesh and hand over to the Employer.</t>
  </si>
  <si>
    <t>AT MEDUPI ,MARAPONG &amp; OTHER 5 AIR QUALITY MONITORING STATION</t>
  </si>
  <si>
    <t>Breakdown and remove 340 x 340 x 2000mm high above ground level brick columns including removing concrete bases,  backfilling and compaction.</t>
  </si>
  <si>
    <t>Pedestrian access gate size 1500 x 2400mm high fixed  complete including  ironmongery  and 900mm diameter razor coil  on top to match the perimeter fence</t>
  </si>
  <si>
    <t>Excavate in earth and fill adjacent portion to make up levels under fence line</t>
  </si>
  <si>
    <t>Contractor to allow for Health &amp; Safety Requirements, Enviromental &amp; Quality Requirements,  Security, Site Establishment, Ablutions etc. All costs assosciated with running the project</t>
  </si>
  <si>
    <t xml:space="preserve">Item 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</si>
</sst>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quot;R&quot;#,##0.00"/>
    <numFmt numFmtId="165" formatCode="_ * #,##0.00_ ;_ * \-#,##0.00_ ;_ * &quot;-&quot;??_ ;_ @_ "/>
    <numFmt numFmtId="166" formatCode="_ &quot;R&quot;\ * #,##0.00_ ;_ &quot;R&quot;\ * \-#,##0.00_ ;_ &quot;R&quot;\ * &quot;-&quot;??_ ;_ @_ "/>
  </numFmts>
  <fonts count="23" x14ac:knownFonts="1">
    <font>
      <sz val="11"/>
      <color theme="1"/>
      <name val="Aptos Narrow"/>
      <family val="2"/>
      <scheme val="minor"/>
    </font>
    <font>
      <sz val="11"/>
      <color theme="1"/>
      <name val="Aptos Narrow"/>
      <family val="2"/>
      <scheme val="minor"/>
    </font>
    <font>
      <sz val="9"/>
      <color theme="1"/>
      <name val="Arial Narrow"/>
      <family val="2"/>
    </font>
    <font>
      <sz val="10"/>
      <name val="Arial"/>
      <family val="2"/>
    </font>
    <font>
      <b/>
      <u/>
      <sz val="14"/>
      <name val="Arial"/>
      <family val="2"/>
    </font>
    <font>
      <b/>
      <sz val="14"/>
      <name val="Arial"/>
      <family val="2"/>
    </font>
    <font>
      <sz val="14"/>
      <name val="Arial"/>
      <family val="2"/>
    </font>
    <font>
      <sz val="10"/>
      <name val="Arial Narrow"/>
      <family val="2"/>
    </font>
    <font>
      <b/>
      <sz val="12"/>
      <name val="Arial"/>
      <family val="2"/>
    </font>
    <font>
      <b/>
      <sz val="10"/>
      <color rgb="FF000000"/>
      <name val="Arial"/>
      <family val="2"/>
    </font>
    <font>
      <sz val="10"/>
      <name val="Helv"/>
    </font>
    <font>
      <b/>
      <sz val="10"/>
      <name val="Arial Narrow"/>
      <family val="2"/>
    </font>
    <font>
      <sz val="9"/>
      <name val="Arial Narrow"/>
      <family val="2"/>
    </font>
    <font>
      <sz val="12"/>
      <name val="Arial"/>
      <family val="2"/>
    </font>
    <font>
      <b/>
      <i/>
      <sz val="12"/>
      <name val="Arial"/>
      <family val="2"/>
    </font>
    <font>
      <sz val="11"/>
      <color theme="1"/>
      <name val="Arial"/>
      <family val="2"/>
    </font>
    <font>
      <b/>
      <u/>
      <sz val="9"/>
      <color theme="1"/>
      <name val="Arial"/>
      <family val="2"/>
    </font>
    <font>
      <sz val="9"/>
      <color theme="1"/>
      <name val="Arial"/>
      <family val="2"/>
    </font>
    <font>
      <b/>
      <sz val="11"/>
      <color theme="1"/>
      <name val="Arial"/>
      <family val="2"/>
    </font>
    <font>
      <b/>
      <u/>
      <sz val="11"/>
      <color theme="1"/>
      <name val="Arial"/>
      <family val="2"/>
    </font>
    <font>
      <vertAlign val="superscript"/>
      <sz val="11"/>
      <color theme="1"/>
      <name val="Arial"/>
      <family val="2"/>
    </font>
    <font>
      <b/>
      <sz val="11"/>
      <color theme="1"/>
      <name val="Aptos Narrow"/>
      <family val="2"/>
      <scheme val="minor"/>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38">
    <border>
      <left/>
      <right/>
      <top/>
      <bottom/>
      <diagonal/>
    </border>
    <border>
      <left/>
      <right/>
      <top/>
      <bottom style="double">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auto="1"/>
      </right>
      <top style="medium">
        <color auto="1"/>
      </top>
      <bottom/>
      <diagonal/>
    </border>
    <border>
      <left style="thin">
        <color auto="1"/>
      </left>
      <right/>
      <top style="medium">
        <color auto="1"/>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auto="1"/>
      </right>
      <top style="medium">
        <color auto="1"/>
      </top>
      <bottom/>
      <diagonal/>
    </border>
    <border>
      <left style="thin">
        <color indexed="64"/>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auto="1"/>
      </top>
      <bottom style="hair">
        <color auto="1"/>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medium">
        <color indexed="64"/>
      </right>
      <top/>
      <bottom/>
      <diagonal/>
    </border>
    <border>
      <left style="medium">
        <color indexed="64"/>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medium">
        <color indexed="64"/>
      </left>
      <right style="thin">
        <color auto="1"/>
      </right>
      <top/>
      <bottom style="medium">
        <color auto="1"/>
      </bottom>
      <diagonal/>
    </border>
    <border>
      <left/>
      <right style="thin">
        <color auto="1"/>
      </right>
      <top/>
      <bottom style="medium">
        <color auto="1"/>
      </bottom>
      <diagonal/>
    </border>
    <border>
      <left style="thin">
        <color indexed="64"/>
      </left>
      <right style="medium">
        <color indexed="64"/>
      </right>
      <top/>
      <bottom style="medium">
        <color auto="1"/>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3" fillId="0" borderId="0"/>
    <xf numFmtId="165" fontId="3" fillId="0" borderId="0" applyFont="0" applyFill="0" applyBorder="0" applyAlignment="0" applyProtection="0"/>
    <xf numFmtId="0" fontId="1" fillId="0" borderId="0"/>
    <xf numFmtId="9" fontId="10" fillId="0" borderId="0" applyFont="0" applyFill="0" applyBorder="0" applyAlignment="0" applyProtection="0"/>
  </cellStyleXfs>
  <cellXfs count="137">
    <xf numFmtId="0" fontId="0" fillId="0" borderId="0" xfId="0"/>
    <xf numFmtId="0" fontId="2" fillId="0" borderId="0" xfId="0" applyFont="1"/>
    <xf numFmtId="0" fontId="0" fillId="0" borderId="0" xfId="0" applyAlignment="1">
      <alignment horizontal="center"/>
    </xf>
    <xf numFmtId="164" fontId="0" fillId="0" borderId="0" xfId="0" applyNumberFormat="1"/>
    <xf numFmtId="49" fontId="4" fillId="2" borderId="2" xfId="1" applyNumberFormat="1" applyFont="1" applyFill="1" applyBorder="1" applyAlignment="1">
      <alignment horizontal="left" vertical="top"/>
    </xf>
    <xf numFmtId="0" fontId="5" fillId="2" borderId="3" xfId="1" applyFont="1" applyFill="1" applyBorder="1" applyAlignment="1">
      <alignment horizontal="center" vertical="top" wrapText="1"/>
    </xf>
    <xf numFmtId="0" fontId="5" fillId="2" borderId="3" xfId="1" applyFont="1" applyFill="1" applyBorder="1" applyAlignment="1">
      <alignment horizontal="left" vertical="top" wrapText="1"/>
    </xf>
    <xf numFmtId="165" fontId="5" fillId="2" borderId="3" xfId="2" applyFont="1" applyFill="1" applyBorder="1" applyAlignment="1">
      <alignment horizontal="right" vertical="top"/>
    </xf>
    <xf numFmtId="0" fontId="6" fillId="2" borderId="4" xfId="1" applyFont="1" applyFill="1" applyBorder="1" applyAlignment="1">
      <alignment vertical="top"/>
    </xf>
    <xf numFmtId="0" fontId="7" fillId="0" borderId="0" xfId="1" applyFont="1" applyAlignment="1">
      <alignment vertical="top"/>
    </xf>
    <xf numFmtId="0" fontId="5" fillId="2" borderId="5" xfId="3" applyFont="1" applyFill="1" applyBorder="1" applyAlignment="1">
      <alignment horizontal="left" vertical="center"/>
    </xf>
    <xf numFmtId="0" fontId="8" fillId="2" borderId="0" xfId="1" applyFont="1" applyFill="1" applyAlignment="1">
      <alignment horizontal="center" vertical="top" wrapText="1"/>
    </xf>
    <xf numFmtId="0" fontId="5" fillId="2" borderId="0" xfId="1" applyFont="1" applyFill="1" applyAlignment="1">
      <alignment horizontal="left" vertical="top" wrapText="1"/>
    </xf>
    <xf numFmtId="165" fontId="5" fillId="2" borderId="0" xfId="2" applyFont="1" applyFill="1" applyBorder="1" applyAlignment="1">
      <alignment horizontal="right" vertical="top"/>
    </xf>
    <xf numFmtId="0" fontId="6" fillId="2" borderId="6" xfId="1" applyFont="1" applyFill="1" applyBorder="1" applyAlignment="1">
      <alignment vertical="top"/>
    </xf>
    <xf numFmtId="0" fontId="9" fillId="0" borderId="0" xfId="0" applyFont="1"/>
    <xf numFmtId="49" fontId="4" fillId="2" borderId="5" xfId="1" applyNumberFormat="1" applyFont="1" applyFill="1" applyBorder="1" applyAlignment="1">
      <alignment horizontal="left" vertical="top"/>
    </xf>
    <xf numFmtId="0" fontId="5" fillId="2" borderId="0" xfId="1" applyFont="1" applyFill="1" applyAlignment="1">
      <alignment horizontal="center" vertical="top" wrapText="1"/>
    </xf>
    <xf numFmtId="0" fontId="6" fillId="2" borderId="7" xfId="1" applyFont="1" applyFill="1" applyBorder="1" applyAlignment="1">
      <alignment horizontal="center" vertical="top" wrapText="1"/>
    </xf>
    <xf numFmtId="0" fontId="6" fillId="2" borderId="8" xfId="1" applyFont="1" applyFill="1" applyBorder="1" applyAlignment="1">
      <alignment horizontal="left" vertical="top" wrapText="1"/>
    </xf>
    <xf numFmtId="0" fontId="6" fillId="2" borderId="8" xfId="1" applyFont="1" applyFill="1" applyBorder="1" applyAlignment="1">
      <alignment horizontal="center" vertical="top"/>
    </xf>
    <xf numFmtId="4" fontId="6" fillId="2" borderId="8" xfId="1" applyNumberFormat="1" applyFont="1" applyFill="1" applyBorder="1" applyAlignment="1">
      <alignment vertical="top"/>
    </xf>
    <xf numFmtId="0" fontId="6" fillId="2" borderId="9" xfId="1" applyFont="1" applyFill="1" applyBorder="1" applyAlignment="1">
      <alignment vertical="top"/>
    </xf>
    <xf numFmtId="0" fontId="5" fillId="2" borderId="10" xfId="1" applyFont="1" applyFill="1" applyBorder="1" applyAlignment="1">
      <alignment horizontal="center" vertical="top" wrapText="1"/>
    </xf>
    <xf numFmtId="0" fontId="5" fillId="2" borderId="11" xfId="1" applyFont="1" applyFill="1" applyBorder="1" applyAlignment="1">
      <alignment horizontal="left" vertical="top" wrapText="1"/>
    </xf>
    <xf numFmtId="4" fontId="5" fillId="2" borderId="3" xfId="1" applyNumberFormat="1" applyFont="1" applyFill="1" applyBorder="1" applyAlignment="1">
      <alignment vertical="top"/>
    </xf>
    <xf numFmtId="4" fontId="5" fillId="2" borderId="12" xfId="1" applyNumberFormat="1" applyFont="1" applyFill="1" applyBorder="1" applyAlignment="1">
      <alignment horizontal="center" vertical="top"/>
    </xf>
    <xf numFmtId="0" fontId="5" fillId="2" borderId="13" xfId="1" applyFont="1" applyFill="1" applyBorder="1" applyAlignment="1">
      <alignment horizontal="center" vertical="top"/>
    </xf>
    <xf numFmtId="0" fontId="6" fillId="2" borderId="10" xfId="1" applyFont="1" applyFill="1" applyBorder="1" applyAlignment="1">
      <alignment horizontal="center" vertical="center" wrapText="1"/>
    </xf>
    <xf numFmtId="166" fontId="6" fillId="2" borderId="14" xfId="1" applyNumberFormat="1" applyFont="1" applyFill="1" applyBorder="1" applyAlignment="1">
      <alignment horizontal="center" vertical="center"/>
    </xf>
    <xf numFmtId="44" fontId="6" fillId="2" borderId="15" xfId="1" applyNumberFormat="1" applyFont="1" applyFill="1" applyBorder="1" applyAlignment="1">
      <alignment vertical="center"/>
    </xf>
    <xf numFmtId="9" fontId="7" fillId="0" borderId="0" xfId="1" applyNumberFormat="1" applyFont="1" applyAlignment="1">
      <alignment vertical="center"/>
    </xf>
    <xf numFmtId="0" fontId="7" fillId="0" borderId="0" xfId="1" applyFont="1" applyAlignment="1">
      <alignment vertical="center"/>
    </xf>
    <xf numFmtId="0" fontId="6" fillId="2" borderId="16" xfId="1" applyFont="1" applyFill="1" applyBorder="1" applyAlignment="1">
      <alignment horizontal="center" vertical="center" wrapText="1"/>
    </xf>
    <xf numFmtId="0" fontId="6" fillId="2" borderId="17" xfId="1" applyFont="1" applyFill="1" applyBorder="1" applyAlignment="1">
      <alignment horizontal="left" vertical="center" wrapText="1"/>
    </xf>
    <xf numFmtId="0" fontId="6" fillId="2" borderId="18" xfId="1" applyFont="1" applyFill="1" applyBorder="1" applyAlignment="1">
      <alignment horizontal="left" vertical="center" wrapText="1"/>
    </xf>
    <xf numFmtId="0" fontId="6" fillId="2" borderId="19" xfId="1" applyFont="1" applyFill="1" applyBorder="1" applyAlignment="1">
      <alignment horizontal="left" vertical="center" wrapText="1"/>
    </xf>
    <xf numFmtId="44" fontId="6" fillId="2" borderId="20" xfId="1" applyNumberFormat="1" applyFont="1" applyFill="1" applyBorder="1" applyAlignment="1">
      <alignment vertical="center"/>
    </xf>
    <xf numFmtId="0" fontId="11" fillId="0" borderId="0" xfId="1" applyFont="1" applyAlignment="1">
      <alignment vertical="center"/>
    </xf>
    <xf numFmtId="0" fontId="6" fillId="2" borderId="5" xfId="1" applyFont="1" applyFill="1" applyBorder="1" applyAlignment="1">
      <alignment vertical="center"/>
    </xf>
    <xf numFmtId="0" fontId="6" fillId="2" borderId="0" xfId="1" applyFont="1" applyFill="1" applyAlignment="1">
      <alignment horizontal="left" vertical="center" wrapText="1"/>
    </xf>
    <xf numFmtId="0" fontId="6" fillId="0" borderId="0" xfId="1" applyFont="1" applyAlignment="1">
      <alignment horizontal="center" vertical="top"/>
    </xf>
    <xf numFmtId="0" fontId="6" fillId="2" borderId="5" xfId="1" applyFont="1" applyFill="1" applyBorder="1" applyAlignment="1">
      <alignment horizontal="left"/>
    </xf>
    <xf numFmtId="0" fontId="6" fillId="2" borderId="0" xfId="1" applyFont="1" applyFill="1" applyAlignment="1">
      <alignment horizontal="left" wrapText="1"/>
    </xf>
    <xf numFmtId="0" fontId="6" fillId="2" borderId="0" xfId="1" applyFont="1" applyFill="1"/>
    <xf numFmtId="0" fontId="6" fillId="2" borderId="6" xfId="1" applyFont="1" applyFill="1" applyBorder="1"/>
    <xf numFmtId="0" fontId="7" fillId="0" borderId="0" xfId="1" applyFont="1"/>
    <xf numFmtId="0" fontId="5" fillId="2" borderId="5" xfId="1" applyFont="1" applyFill="1" applyBorder="1" applyAlignment="1">
      <alignment vertical="center"/>
    </xf>
    <xf numFmtId="0" fontId="6" fillId="2" borderId="0" xfId="1" applyFont="1" applyFill="1" applyAlignment="1">
      <alignment vertical="center"/>
    </xf>
    <xf numFmtId="0" fontId="5" fillId="2" borderId="0" xfId="1" applyFont="1" applyFill="1" applyAlignment="1">
      <alignment vertical="center" wrapText="1"/>
    </xf>
    <xf numFmtId="0" fontId="5" fillId="2" borderId="0" xfId="1" applyFont="1" applyFill="1" applyAlignment="1">
      <alignment horizontal="left" vertical="center" wrapText="1"/>
    </xf>
    <xf numFmtId="0" fontId="6" fillId="2" borderId="6" xfId="1" applyFont="1" applyFill="1" applyBorder="1" applyAlignment="1">
      <alignment vertical="center"/>
    </xf>
    <xf numFmtId="0" fontId="6" fillId="2" borderId="0" xfId="1" applyFont="1" applyFill="1" applyAlignment="1">
      <alignment horizontal="center" vertical="center"/>
    </xf>
    <xf numFmtId="0" fontId="5" fillId="2" borderId="7" xfId="1" applyFont="1" applyFill="1" applyBorder="1" applyAlignment="1">
      <alignment vertical="center"/>
    </xf>
    <xf numFmtId="0" fontId="6" fillId="2" borderId="8" xfId="1" applyFont="1" applyFill="1" applyBorder="1" applyAlignment="1">
      <alignment vertical="center"/>
    </xf>
    <xf numFmtId="0" fontId="5" fillId="2" borderId="8" xfId="1" applyFont="1" applyFill="1" applyBorder="1" applyAlignment="1">
      <alignment vertical="center" wrapText="1"/>
    </xf>
    <xf numFmtId="4" fontId="6" fillId="2" borderId="8" xfId="1" applyNumberFormat="1" applyFont="1" applyFill="1" applyBorder="1" applyAlignment="1">
      <alignment vertical="center"/>
    </xf>
    <xf numFmtId="0" fontId="6" fillId="2" borderId="9" xfId="1" applyFont="1" applyFill="1" applyBorder="1" applyAlignment="1">
      <alignment vertical="center"/>
    </xf>
    <xf numFmtId="44" fontId="6" fillId="0" borderId="0" xfId="1" applyNumberFormat="1" applyFont="1" applyAlignment="1">
      <alignment vertical="top"/>
    </xf>
    <xf numFmtId="9" fontId="6" fillId="0" borderId="0" xfId="4" applyFont="1" applyAlignment="1">
      <alignment vertical="top"/>
    </xf>
    <xf numFmtId="0" fontId="6" fillId="0" borderId="0" xfId="1" applyFont="1" applyAlignment="1">
      <alignment horizontal="center" vertical="top" wrapText="1"/>
    </xf>
    <xf numFmtId="0" fontId="6" fillId="0" borderId="0" xfId="1" applyFont="1" applyAlignment="1">
      <alignment horizontal="left" vertical="top" wrapText="1"/>
    </xf>
    <xf numFmtId="4" fontId="6" fillId="0" borderId="0" xfId="1" applyNumberFormat="1" applyFont="1" applyAlignment="1">
      <alignment vertical="top"/>
    </xf>
    <xf numFmtId="0" fontId="6" fillId="0" borderId="0" xfId="1" applyFont="1" applyAlignment="1">
      <alignment vertical="top"/>
    </xf>
    <xf numFmtId="0" fontId="12" fillId="0" borderId="0" xfId="1" applyFont="1" applyAlignment="1">
      <alignment vertical="center"/>
    </xf>
    <xf numFmtId="164" fontId="0" fillId="0" borderId="0" xfId="0" applyNumberFormat="1" applyAlignment="1">
      <alignment horizontal="center"/>
    </xf>
    <xf numFmtId="0" fontId="13" fillId="2" borderId="10" xfId="1" applyFont="1" applyFill="1" applyBorder="1" applyAlignment="1">
      <alignment horizontal="center" vertical="center" wrapText="1"/>
    </xf>
    <xf numFmtId="0" fontId="8" fillId="2" borderId="11" xfId="1" applyFont="1" applyFill="1" applyBorder="1" applyAlignment="1">
      <alignment horizontal="left" vertical="center" wrapText="1"/>
    </xf>
    <xf numFmtId="0" fontId="13" fillId="2" borderId="3" xfId="1" applyFont="1" applyFill="1" applyBorder="1" applyAlignment="1">
      <alignment horizontal="center" vertical="center"/>
    </xf>
    <xf numFmtId="166" fontId="13" fillId="2" borderId="14" xfId="1" applyNumberFormat="1" applyFont="1" applyFill="1" applyBorder="1" applyAlignment="1">
      <alignment horizontal="center" vertical="center"/>
    </xf>
    <xf numFmtId="166" fontId="8" fillId="2" borderId="15" xfId="1" applyNumberFormat="1" applyFont="1" applyFill="1" applyBorder="1" applyAlignment="1">
      <alignment horizontal="center" vertical="center"/>
    </xf>
    <xf numFmtId="0" fontId="13" fillId="2" borderId="21" xfId="1" applyFont="1" applyFill="1" applyBorder="1" applyAlignment="1">
      <alignment horizontal="center" vertical="center" wrapText="1"/>
    </xf>
    <xf numFmtId="0" fontId="13" fillId="2" borderId="22" xfId="1" applyFont="1" applyFill="1" applyBorder="1" applyAlignment="1">
      <alignment horizontal="left" vertical="center" wrapText="1"/>
    </xf>
    <xf numFmtId="0" fontId="13" fillId="2" borderId="22" xfId="1" applyFont="1" applyFill="1" applyBorder="1" applyAlignment="1">
      <alignment horizontal="center" vertical="center"/>
    </xf>
    <xf numFmtId="166" fontId="13" fillId="2" borderId="23" xfId="1" applyNumberFormat="1" applyFont="1" applyFill="1" applyBorder="1" applyAlignment="1">
      <alignment horizontal="center" vertical="top"/>
    </xf>
    <xf numFmtId="9" fontId="13" fillId="2" borderId="24" xfId="1" applyNumberFormat="1" applyFont="1" applyFill="1" applyBorder="1" applyAlignment="1">
      <alignment vertical="center"/>
    </xf>
    <xf numFmtId="0" fontId="13" fillId="2" borderId="25" xfId="1" applyFont="1" applyFill="1" applyBorder="1" applyAlignment="1">
      <alignment horizontal="center" vertical="center" wrapText="1"/>
    </xf>
    <xf numFmtId="0" fontId="8" fillId="2" borderId="26" xfId="1" applyFont="1" applyFill="1" applyBorder="1" applyAlignment="1">
      <alignment vertical="center" wrapText="1"/>
    </xf>
    <xf numFmtId="0" fontId="13" fillId="2" borderId="26" xfId="1" applyFont="1" applyFill="1" applyBorder="1" applyAlignment="1">
      <alignment horizontal="center" vertical="center"/>
    </xf>
    <xf numFmtId="166" fontId="13" fillId="2" borderId="27" xfId="1" applyNumberFormat="1" applyFont="1" applyFill="1" applyBorder="1" applyAlignment="1">
      <alignment horizontal="center" vertical="center"/>
    </xf>
    <xf numFmtId="0" fontId="13" fillId="2" borderId="24" xfId="1" applyFont="1" applyFill="1" applyBorder="1" applyAlignment="1">
      <alignment vertical="center"/>
    </xf>
    <xf numFmtId="0" fontId="13" fillId="2" borderId="28" xfId="1" applyFont="1" applyFill="1" applyBorder="1" applyAlignment="1">
      <alignment horizontal="center" vertical="center" wrapText="1"/>
    </xf>
    <xf numFmtId="0" fontId="13" fillId="2" borderId="8" xfId="1" applyFont="1" applyFill="1" applyBorder="1" applyAlignment="1">
      <alignment horizontal="left" vertical="center" wrapText="1"/>
    </xf>
    <xf numFmtId="0" fontId="13" fillId="2" borderId="8" xfId="1" applyFont="1" applyFill="1" applyBorder="1" applyAlignment="1">
      <alignment horizontal="center" vertical="center"/>
    </xf>
    <xf numFmtId="166" fontId="13" fillId="2" borderId="29" xfId="1" applyNumberFormat="1" applyFont="1" applyFill="1" applyBorder="1" applyAlignment="1">
      <alignment horizontal="center" vertical="center"/>
    </xf>
    <xf numFmtId="166" fontId="13" fillId="2" borderId="30" xfId="1" applyNumberFormat="1" applyFont="1" applyFill="1" applyBorder="1" applyAlignment="1">
      <alignment horizontal="center" vertical="center"/>
    </xf>
    <xf numFmtId="0" fontId="8" fillId="2" borderId="31" xfId="1" applyFont="1" applyFill="1" applyBorder="1" applyAlignment="1">
      <alignment horizontal="center" vertical="center" wrapText="1"/>
    </xf>
    <xf numFmtId="0" fontId="14" fillId="2" borderId="32" xfId="1" applyFont="1" applyFill="1" applyBorder="1" applyAlignment="1">
      <alignment vertical="center"/>
    </xf>
    <xf numFmtId="0" fontId="8" fillId="2" borderId="33" xfId="1" applyFont="1" applyFill="1" applyBorder="1" applyAlignment="1">
      <alignment horizontal="center" vertical="center"/>
    </xf>
    <xf numFmtId="44" fontId="8" fillId="2" borderId="29" xfId="1" applyNumberFormat="1" applyFont="1" applyFill="1" applyBorder="1" applyAlignment="1">
      <alignment horizontal="center" vertical="center"/>
    </xf>
    <xf numFmtId="44" fontId="8" fillId="2" borderId="30" xfId="1" applyNumberFormat="1" applyFont="1" applyFill="1" applyBorder="1" applyAlignment="1">
      <alignment horizontal="center" vertical="center"/>
    </xf>
    <xf numFmtId="0" fontId="15" fillId="0" borderId="0" xfId="0" applyFont="1"/>
    <xf numFmtId="0" fontId="15" fillId="0" borderId="0" xfId="0" applyFont="1" applyAlignment="1">
      <alignment horizontal="center"/>
    </xf>
    <xf numFmtId="0" fontId="16" fillId="0" borderId="0" xfId="0" applyFont="1"/>
    <xf numFmtId="0" fontId="17" fillId="0" borderId="0" xfId="0" applyFont="1"/>
    <xf numFmtId="0" fontId="17" fillId="0" borderId="0" xfId="0" applyFont="1" applyAlignment="1">
      <alignment horizontal="center"/>
    </xf>
    <xf numFmtId="0" fontId="18" fillId="0" borderId="0" xfId="0" applyFont="1"/>
    <xf numFmtId="0" fontId="18" fillId="0" borderId="0" xfId="0" applyFont="1" applyAlignment="1">
      <alignment horizontal="center"/>
    </xf>
    <xf numFmtId="0" fontId="19" fillId="0" borderId="0" xfId="0" applyFont="1"/>
    <xf numFmtId="0" fontId="19" fillId="0" borderId="0" xfId="0" applyFont="1" applyAlignment="1">
      <alignment horizontal="justify" wrapText="1"/>
    </xf>
    <xf numFmtId="164" fontId="15" fillId="0" borderId="0" xfId="0" applyNumberFormat="1" applyFont="1"/>
    <xf numFmtId="0" fontId="15" fillId="0" borderId="0" xfId="0" applyFont="1" applyAlignment="1">
      <alignment horizontal="justify" wrapText="1"/>
    </xf>
    <xf numFmtId="0" fontId="18" fillId="0" borderId="0" xfId="0" applyFont="1" applyAlignment="1">
      <alignment horizontal="justify" wrapText="1"/>
    </xf>
    <xf numFmtId="164" fontId="15" fillId="0" borderId="0" xfId="0" applyNumberFormat="1" applyFont="1" applyAlignment="1">
      <alignment horizontal="center"/>
    </xf>
    <xf numFmtId="164" fontId="18" fillId="0" borderId="1" xfId="0" applyNumberFormat="1" applyFont="1" applyBorder="1"/>
    <xf numFmtId="164" fontId="18" fillId="0" borderId="0" xfId="0" applyNumberFormat="1" applyFont="1"/>
    <xf numFmtId="164" fontId="18" fillId="3" borderId="34" xfId="0" applyNumberFormat="1" applyFont="1" applyFill="1" applyBorder="1"/>
    <xf numFmtId="0" fontId="15" fillId="0" borderId="0" xfId="0" applyFont="1" applyAlignment="1">
      <alignment wrapText="1"/>
    </xf>
    <xf numFmtId="0" fontId="15" fillId="0" borderId="36" xfId="0" applyFont="1" applyBorder="1" applyAlignment="1">
      <alignment wrapText="1"/>
    </xf>
    <xf numFmtId="0" fontId="15" fillId="0" borderId="36" xfId="0" applyFont="1" applyBorder="1" applyAlignment="1">
      <alignment horizontal="center"/>
    </xf>
    <xf numFmtId="164" fontId="15" fillId="0" borderId="36" xfId="0" applyNumberFormat="1" applyFont="1" applyBorder="1"/>
    <xf numFmtId="0" fontId="18" fillId="0" borderId="36" xfId="0" applyFont="1" applyBorder="1"/>
    <xf numFmtId="0" fontId="18" fillId="0" borderId="36" xfId="0" applyFont="1" applyBorder="1" applyAlignment="1">
      <alignment horizontal="center"/>
    </xf>
    <xf numFmtId="49" fontId="5" fillId="2" borderId="5" xfId="1" applyNumberFormat="1" applyFont="1" applyFill="1" applyBorder="1" applyAlignment="1">
      <alignment horizontal="center" vertical="top"/>
    </xf>
    <xf numFmtId="49" fontId="5" fillId="2" borderId="0" xfId="1" applyNumberFormat="1" applyFont="1" applyFill="1" applyAlignment="1">
      <alignment horizontal="center" vertical="top"/>
    </xf>
    <xf numFmtId="0" fontId="6" fillId="2" borderId="11" xfId="1" applyFont="1" applyFill="1" applyBorder="1" applyAlignment="1">
      <alignment horizontal="left" vertical="center" wrapText="1"/>
    </xf>
    <xf numFmtId="0" fontId="6" fillId="2" borderId="3" xfId="1" applyFont="1" applyFill="1" applyBorder="1" applyAlignment="1">
      <alignment horizontal="left" vertical="center" wrapText="1"/>
    </xf>
    <xf numFmtId="0" fontId="6" fillId="2" borderId="17" xfId="1" applyFont="1" applyFill="1" applyBorder="1" applyAlignment="1">
      <alignment horizontal="left" vertical="center" wrapText="1"/>
    </xf>
    <xf numFmtId="0" fontId="6" fillId="2" borderId="18" xfId="1" applyFont="1" applyFill="1" applyBorder="1" applyAlignment="1">
      <alignment horizontal="left" vertical="center" wrapText="1"/>
    </xf>
    <xf numFmtId="0" fontId="6" fillId="2" borderId="19" xfId="1" applyFont="1" applyFill="1" applyBorder="1" applyAlignment="1">
      <alignment horizontal="left" vertical="center" wrapText="1"/>
    </xf>
    <xf numFmtId="4" fontId="6" fillId="2" borderId="0" xfId="1" applyNumberFormat="1" applyFont="1" applyFill="1" applyAlignment="1">
      <alignment horizontal="center" vertical="center"/>
    </xf>
    <xf numFmtId="4" fontId="6" fillId="2" borderId="6" xfId="1" applyNumberFormat="1" applyFont="1" applyFill="1" applyBorder="1" applyAlignment="1">
      <alignment horizontal="center" vertical="center"/>
    </xf>
    <xf numFmtId="0" fontId="0" fillId="0" borderId="0" xfId="0" applyFont="1"/>
    <xf numFmtId="0" fontId="15" fillId="0" borderId="36" xfId="0" applyFont="1" applyBorder="1"/>
    <xf numFmtId="0" fontId="22" fillId="0" borderId="36" xfId="0" applyFont="1" applyBorder="1" applyAlignment="1">
      <alignment wrapText="1"/>
    </xf>
    <xf numFmtId="0" fontId="15" fillId="0" borderId="36" xfId="0" applyFont="1" applyBorder="1" applyAlignment="1">
      <alignment horizontal="justify" wrapText="1"/>
    </xf>
    <xf numFmtId="164" fontId="18" fillId="0" borderId="36" xfId="0" applyNumberFormat="1" applyFont="1" applyBorder="1"/>
    <xf numFmtId="164" fontId="18" fillId="3" borderId="36" xfId="0" applyNumberFormat="1" applyFont="1" applyFill="1" applyBorder="1"/>
    <xf numFmtId="0" fontId="15" fillId="0" borderId="37" xfId="0" applyFont="1" applyBorder="1"/>
    <xf numFmtId="164" fontId="15" fillId="0" borderId="36" xfId="0" applyNumberFormat="1" applyFont="1" applyBorder="1" applyAlignment="1">
      <alignment horizontal="justify" wrapText="1"/>
    </xf>
    <xf numFmtId="164" fontId="15" fillId="0" borderId="36" xfId="0" applyNumberFormat="1" applyFont="1" applyBorder="1" applyAlignment="1">
      <alignment horizontal="right" wrapText="1"/>
    </xf>
    <xf numFmtId="164" fontId="18" fillId="0" borderId="35" xfId="0" applyNumberFormat="1" applyFont="1" applyBorder="1"/>
    <xf numFmtId="0" fontId="15" fillId="0" borderId="0" xfId="0" applyFont="1" applyAlignment="1">
      <alignment horizontal="center" vertical="center"/>
    </xf>
    <xf numFmtId="0" fontId="15" fillId="0" borderId="36" xfId="0" applyFont="1" applyBorder="1" applyAlignment="1">
      <alignment horizontal="center" vertical="center"/>
    </xf>
    <xf numFmtId="0" fontId="0" fillId="0" borderId="0" xfId="0" applyAlignment="1">
      <alignment horizontal="center" vertical="center"/>
    </xf>
    <xf numFmtId="0" fontId="18" fillId="0" borderId="36" xfId="0" applyFont="1" applyBorder="1" applyAlignment="1">
      <alignment horizontal="center" vertical="center"/>
    </xf>
    <xf numFmtId="0" fontId="21" fillId="0" borderId="36" xfId="0" applyFont="1" applyBorder="1"/>
  </cellXfs>
  <cellStyles count="5">
    <cellStyle name="Comma 3" xfId="2" xr:uid="{82A6DD22-45F6-4089-8D91-4E27DA401D3B}"/>
    <cellStyle name="Normal" xfId="0" builtinId="0"/>
    <cellStyle name="Normal 2" xfId="3" xr:uid="{10B4C7B2-F888-4910-8F24-9A3A31EB6FAF}"/>
    <cellStyle name="Normal 2 2" xfId="1" xr:uid="{E2C4846F-8988-4CB4-978D-6644CF96D1EA}"/>
    <cellStyle name="Per cent 2" xfId="4" xr:uid="{B4D5DB72-75C6-400A-BEBD-7E3D2D65CB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851647</xdr:colOff>
      <xdr:row>1</xdr:row>
      <xdr:rowOff>100105</xdr:rowOff>
    </xdr:from>
    <xdr:to>
      <xdr:col>4</xdr:col>
      <xdr:colOff>882650</xdr:colOff>
      <xdr:row>3</xdr:row>
      <xdr:rowOff>100105</xdr:rowOff>
    </xdr:to>
    <xdr:pic>
      <xdr:nvPicPr>
        <xdr:cNvPr id="2" name="Picture 1">
          <a:extLst>
            <a:ext uri="{FF2B5EF4-FFF2-40B4-BE49-F238E27FC236}">
              <a16:creationId xmlns:a16="http://schemas.microsoft.com/office/drawing/2014/main" id="{BC36F1C0-FBE3-4AD6-A8F2-A7543D5C7160}"/>
            </a:ext>
          </a:extLst>
        </xdr:cNvPr>
        <xdr:cNvPicPr>
          <a:picLocks noChangeAspect="1"/>
        </xdr:cNvPicPr>
      </xdr:nvPicPr>
      <xdr:blipFill>
        <a:blip xmlns:r="http://schemas.openxmlformats.org/officeDocument/2006/relationships" r:embed="rId1"/>
        <a:stretch>
          <a:fillRect/>
        </a:stretch>
      </xdr:blipFill>
      <xdr:spPr>
        <a:xfrm>
          <a:off x="5782235" y="324223"/>
          <a:ext cx="1492250" cy="4482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user\Local%20Settings\Temp\MSOFFICE\EXCEL\PROJECTS\MERENSKY\ENQ.DOC\DC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mace365-my.sharepoint.com/C/Documents%20and%20Settings/Mandla%20Mlangeni/My%20Documents/Mandla%20Mlangeni/Mandla%20Mlangeni%20QS/Denzhee%20Engineers/K%20Makhosonke%20Fee%20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ce365-my.sharepoint.com/Users/Rendani/Documents/Rendani%20Backup/PROJECTS/NATIONAL%20PUBLIC%20WORKS/KRUGERSDORP%20POLICE%20STATION/2.0%20Estimate%20and%20Financial%20Feasibility/Fees/Financial%20Review.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SOFFICE\EXCEL\PROJECTS\MERENSKY\ENQ.DOC\DCF.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mace365-my.sharepoint.com/Users/Mandla%20Mlangeni/Documents/Documents/MMQS/MMQS/Mandla's%20documents/Mandla%20Mlangeni/Mandla%20Mlangeni/Mandla%20Mlangeni%20QS/FNB,SARB%20&amp;%20CLEGG%20HOUSE/Fees/FNB%20house%20Main%20Contract%20Fee%20No%201%20rev%201.xls?B820B0A1" TargetMode="External"/><Relationship Id="rId1" Type="http://schemas.openxmlformats.org/officeDocument/2006/relationships/externalLinkPath" Target="file:///\\B820B0A1\FNB%20house%20Main%20Contract%20Fee%20No%201%20rev%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ace365-my.sharepoint.com/Users/Noluntu.Nzwana/AppData/Local/Microsoft/Windows/Temporary%20Internet%20Files/Content.Outlook/1LG0DFXA/Yellowwoods%20Offices%20-%20Order%20of%20Magnitude%20Cost%20Estimate%20(%20dated%202017%2007%2027%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mace365-my.sharepoint.com/Users/Noluntu.Nzwana/AppData/Local/Microsoft/Windows/Temporary%20Internet%20Files/Content.Outlook/1LG0DFXA/Absa%20Towers%20Main%20Feasibility(%2030-08-2017)%20Draft%20Emailed%20(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mace365-my.sharepoint.com/Users/Nathalie.Katumba/Desktop/Monarch%20Hotel/Monarch%20Hotel%20Feasibility%20no%201%2001%20August%202016%20xlsx%20REV6.xlsx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Projects\Live\32775%20Microsoft%20Nairobi%20Relocation\02.00%20Cost\02.02%20Cost%20Plan\02%20-%20OCE%20Nr.%2001\32775%20-%20Order%20of%20Cost%20Estimate%20-%20Estimate%20Nr.%2001%20(dated%202016.09.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mace365-my.sharepoint.com/Documents%20and%20Settings/Mandla%20Mlangeni/My%20Documents/Mandla%20Mlangeni%20QS/Mpumalanga%20Public%20Works/2005-06%20Public%20Works%20Schools/Ekuphileni%20Combined%20School/Ekuphileni%20Fee%20N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o"/>
      <sheetName val="Invoice"/>
      <sheetName val="Summary"/>
      <sheetName val="Schedule 1"/>
      <sheetName val="Schedule 2"/>
      <sheetName val="Time Based services"/>
      <sheetName val="Typing "/>
      <sheetName val="Travel "/>
      <sheetName val="Time"/>
      <sheetName val="Other "/>
      <sheetName val="Schedule 7"/>
      <sheetName val="Schedule 8"/>
      <sheetName val="Help"/>
      <sheetName val="CAT_BLDG"/>
      <sheetName val="SERVICES"/>
      <sheetName val="SCALE2"/>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HEAD</v>
          </cell>
        </row>
      </sheetData>
      <sheetData sheetId="13">
        <row r="1">
          <cell r="A1" t="str">
            <v>B00</v>
          </cell>
        </row>
      </sheetData>
      <sheetData sheetId="14">
        <row r="1">
          <cell r="A1" t="str">
            <v>B00</v>
          </cell>
          <cell r="B1" t="str">
            <v>Describe service</v>
          </cell>
          <cell r="C1" t="str">
            <v>A</v>
          </cell>
          <cell r="D1" t="str">
            <v>B</v>
          </cell>
          <cell r="E1" t="str">
            <v>C</v>
          </cell>
          <cell r="F1" t="str">
            <v>D</v>
          </cell>
          <cell r="G1" t="str">
            <v>Col ref</v>
          </cell>
          <cell r="H1" t="str">
            <v>TOT</v>
          </cell>
        </row>
        <row r="2">
          <cell r="A2" t="str">
            <v>B1B</v>
          </cell>
        </row>
        <row r="3">
          <cell r="A3" t="str">
            <v>B1P</v>
          </cell>
        </row>
        <row r="4">
          <cell r="A4" t="str">
            <v>B1R</v>
          </cell>
        </row>
        <row r="5">
          <cell r="A5" t="str">
            <v>B2B</v>
          </cell>
        </row>
        <row r="6">
          <cell r="A6" t="str">
            <v>B2P</v>
          </cell>
        </row>
        <row r="7">
          <cell r="A7" t="str">
            <v>B2R</v>
          </cell>
        </row>
        <row r="8">
          <cell r="A8" t="str">
            <v>B3B</v>
          </cell>
        </row>
        <row r="9">
          <cell r="A9" t="str">
            <v>B3P</v>
          </cell>
        </row>
        <row r="10">
          <cell r="A10" t="str">
            <v>B3R</v>
          </cell>
        </row>
        <row r="11">
          <cell r="A11" t="str">
            <v>B4</v>
          </cell>
        </row>
        <row r="12">
          <cell r="A12" t="str">
            <v>B5</v>
          </cell>
        </row>
        <row r="13">
          <cell r="A13" t="str">
            <v>B6</v>
          </cell>
        </row>
        <row r="14">
          <cell r="A14" t="str">
            <v>B7</v>
          </cell>
        </row>
        <row r="15">
          <cell r="A15" t="str">
            <v>BM</v>
          </cell>
        </row>
        <row r="16">
          <cell r="A16" t="str">
            <v>BR</v>
          </cell>
        </row>
        <row r="17">
          <cell r="A17" t="str">
            <v>E00</v>
          </cell>
        </row>
        <row r="18">
          <cell r="A18" t="str">
            <v>E1B</v>
          </cell>
        </row>
        <row r="19">
          <cell r="A19" t="str">
            <v>E1P</v>
          </cell>
        </row>
        <row r="20">
          <cell r="A20" t="str">
            <v>E1R</v>
          </cell>
        </row>
        <row r="21">
          <cell r="A21" t="str">
            <v>E2</v>
          </cell>
        </row>
        <row r="22">
          <cell r="A22" t="str">
            <v>E3</v>
          </cell>
        </row>
        <row r="23">
          <cell r="A23" t="str">
            <v>E4</v>
          </cell>
        </row>
        <row r="24">
          <cell r="A24" t="str">
            <v>ER</v>
          </cell>
        </row>
        <row r="25">
          <cell r="A25" t="str">
            <v>M00</v>
          </cell>
        </row>
        <row r="26">
          <cell r="A26" t="str">
            <v>M21</v>
          </cell>
        </row>
        <row r="27">
          <cell r="A27" t="str">
            <v>M22</v>
          </cell>
        </row>
        <row r="28">
          <cell r="A28" t="str">
            <v>M41</v>
          </cell>
        </row>
        <row r="29">
          <cell r="A29" t="str">
            <v>M42</v>
          </cell>
        </row>
        <row r="30">
          <cell r="A30" t="str">
            <v>M51</v>
          </cell>
        </row>
        <row r="31">
          <cell r="A31" t="str">
            <v>M52</v>
          </cell>
        </row>
        <row r="32">
          <cell r="A32" t="str">
            <v>M61</v>
          </cell>
        </row>
        <row r="33">
          <cell r="A33" t="str">
            <v>M62</v>
          </cell>
        </row>
        <row r="34">
          <cell r="A34" t="str">
            <v>M71</v>
          </cell>
        </row>
        <row r="35">
          <cell r="A35" t="str">
            <v>M72</v>
          </cell>
        </row>
        <row r="36">
          <cell r="A36" t="str">
            <v>M81</v>
          </cell>
        </row>
        <row r="37">
          <cell r="A37" t="str">
            <v>M82</v>
          </cell>
        </row>
        <row r="38">
          <cell r="A38" t="str">
            <v>O1N</v>
          </cell>
        </row>
        <row r="39">
          <cell r="A39" t="str">
            <v>O2S</v>
          </cell>
        </row>
        <row r="40">
          <cell r="A40" t="str">
            <v>O4T</v>
          </cell>
        </row>
        <row r="41">
          <cell r="A41" t="str">
            <v>XX</v>
          </cell>
        </row>
        <row r="42">
          <cell r="A42" t="str">
            <v>YY</v>
          </cell>
        </row>
        <row r="43">
          <cell r="A43" t="str">
            <v>ZZ</v>
          </cell>
        </row>
      </sheetData>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reliminaries"/>
      <sheetName val="Main Building Works"/>
      <sheetName val="Povisional sums"/>
      <sheetName val="Direct Contract"/>
      <sheetName val="Contigencies"/>
      <sheetName val="Disbursement"/>
      <sheetName val="Escalations"/>
      <sheetName val="Material on site"/>
      <sheetName val="Sheet1"/>
      <sheetName val="PROJECTED V ACTUAL (3)"/>
      <sheetName val="Sheet2"/>
      <sheetName val="Sheet1 (2)"/>
      <sheetName val="Fly Sheet (2)"/>
      <sheetName val="Index"/>
      <sheetName val="Summary cover pg"/>
      <sheetName val="Flysheet"/>
      <sheetName val="Summary (2)"/>
      <sheetName val="Construction Cashflow Calculati"/>
      <sheetName val="Fee Summary"/>
      <sheetName val="Fee Dashboard"/>
      <sheetName val="PM Fees"/>
      <sheetName val="Summary (3)"/>
      <sheetName val="PM Flyer (2)"/>
      <sheetName val="Project Manager"/>
      <sheetName val="Arch Flyer"/>
      <sheetName val="Arch Fees"/>
      <sheetName val="QS Flyer (2)"/>
      <sheetName val="QS Fees"/>
      <sheetName val="Elec Flyer"/>
      <sheetName val="Electrical Engineer"/>
      <sheetName val="Elect Fees"/>
      <sheetName val="Mech Fees"/>
      <sheetName val="Mech Flyer "/>
      <sheetName val="HVAC"/>
      <sheetName val="Struct Flyer "/>
      <sheetName val="Structural Fee"/>
      <sheetName val="Civil Flyer"/>
      <sheetName val="Structural Fees"/>
      <sheetName val="Fire Flyer  "/>
      <sheetName val="FIRE"/>
      <sheetName val="Direct Flyer  "/>
      <sheetName val="Civil Flyer "/>
      <sheetName val="Civil Engineer (Pro Proces"/>
      <sheetName val="Civil Fees"/>
      <sheetName val="PA Fees"/>
      <sheetName val="Civil Engineer"/>
      <sheetName val="Architect"/>
      <sheetName val="Fly Sheet"/>
      <sheetName val="Backup"/>
      <sheetName val="DISCIPLINE view"/>
      <sheetName val="ACTION view"/>
      <sheetName val="DASH1"/>
      <sheetName val="D1 Data"/>
      <sheetName val="D2 Data"/>
      <sheetName val="DATATABLE"/>
      <sheetName val="STAGES"/>
      <sheetName val="BACK-UP"/>
      <sheetName val="Sheet9"/>
      <sheetName val="Sheet3"/>
      <sheetName val="Sheet6"/>
      <sheetName val="Civil Fee"/>
      <sheetName val="Mechanical Flyer"/>
      <sheetName val="Mechanical Fee "/>
      <sheetName val="Electrical Flyer"/>
      <sheetName val="Electrical fee"/>
      <sheetName val="Main Contract invoice"/>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heetName val="Summary"/>
      <sheetName val="QS Fees"/>
      <sheetName val="Typing"/>
      <sheetName val="Travel"/>
      <sheetName val="Hours"/>
      <sheetName val="Other"/>
      <sheetName val="Schedule 7"/>
      <sheetName val="Schedule 8"/>
      <sheetName val="Help"/>
      <sheetName val="CAT_BLDG"/>
      <sheetName val="SERVICES"/>
      <sheetName val="SCALE2"/>
    </sheetNames>
    <sheetDataSet>
      <sheetData sheetId="0"/>
      <sheetData sheetId="1"/>
      <sheetData sheetId="2">
        <row r="2">
          <cell r="A2" t="str">
            <v>Multiple category contract - with alterations and redecorations</v>
          </cell>
        </row>
      </sheetData>
      <sheetData sheetId="3"/>
      <sheetData sheetId="4"/>
      <sheetData sheetId="5"/>
      <sheetData sheetId="6"/>
      <sheetData sheetId="7"/>
      <sheetData sheetId="8"/>
      <sheetData sheetId="9">
        <row r="1">
          <cell r="A1" t="str">
            <v>HEAD</v>
          </cell>
        </row>
        <row r="2">
          <cell r="A2" t="str">
            <v xml:space="preserve"> 1. Check the Fee Scale applicable to your appointment</v>
          </cell>
        </row>
        <row r="3">
          <cell r="A3" t="str">
            <v xml:space="preserve"> 2. Begin here</v>
          </cell>
        </row>
        <row r="4">
          <cell r="A4" t="str">
            <v xml:space="preserve"> 3. Using the forms manually (TOFF2003.xls)</v>
          </cell>
        </row>
        <row r="5">
          <cell r="A5" t="str">
            <v xml:space="preserve"> 4. Using the forms manually (TOFB2003.xls)</v>
          </cell>
        </row>
        <row r="6">
          <cell r="A6" t="str">
            <v xml:space="preserve"> 5. Installing an Add-In &amp; Get the latest!</v>
          </cell>
        </row>
        <row r="7">
          <cell r="A7" t="str">
            <v xml:space="preserve"> 6. Menu item: XtraTools</v>
          </cell>
        </row>
        <row r="8">
          <cell r="A8" t="str">
            <v xml:space="preserve"> 7. Toolbars (Read the ToolTips)</v>
          </cell>
        </row>
        <row r="9">
          <cell r="A9" t="str">
            <v xml:space="preserve"> 8. Toolbars (Repositioning)</v>
          </cell>
        </row>
        <row r="10">
          <cell r="A10" t="str">
            <v xml:space="preserve"> 9.  Blue text &amp; Clearing the data</v>
          </cell>
        </row>
        <row r="11">
          <cell r="A11" t="str">
            <v>10. Changing the Appropriate %</v>
          </cell>
        </row>
        <row r="12">
          <cell r="A12" t="str">
            <v xml:space="preserve">11. Fee scale, and data sheets </v>
          </cell>
        </row>
        <row r="13">
          <cell r="A13" t="str">
            <v>12.  Hide unwanted rows</v>
          </cell>
        </row>
        <row r="14">
          <cell r="A14" t="str">
            <v>13. Writing the summary</v>
          </cell>
        </row>
        <row r="15">
          <cell r="A15" t="str">
            <v>About the format</v>
          </cell>
        </row>
        <row r="16">
          <cell r="A16" t="str">
            <v>About the format, A</v>
          </cell>
        </row>
        <row r="17">
          <cell r="A17" t="str">
            <v>About the format, B</v>
          </cell>
        </row>
        <row r="18">
          <cell r="A18" t="str">
            <v>About the format, C</v>
          </cell>
        </row>
        <row r="19">
          <cell r="A19" t="str">
            <v>About the format, C Contd</v>
          </cell>
        </row>
        <row r="20">
          <cell r="A20" t="str">
            <v>About the format, D</v>
          </cell>
        </row>
        <row r="21">
          <cell r="A21" t="str">
            <v>About the format, E</v>
          </cell>
        </row>
        <row r="22">
          <cell r="A22" t="str">
            <v>Apportionment of Fees, Codes</v>
          </cell>
        </row>
        <row r="23">
          <cell r="A23" t="str">
            <v>Apportionment of Fees, Data</v>
          </cell>
        </row>
        <row r="24">
          <cell r="A24" t="str">
            <v>Apportionment of Fees, Table</v>
          </cell>
        </row>
        <row r="25">
          <cell r="A25" t="str">
            <v>Disbursements, Fees</v>
          </cell>
        </row>
        <row r="26">
          <cell r="A26" t="str">
            <v>Disbursements, Forms</v>
          </cell>
        </row>
        <row r="27">
          <cell r="A27" t="str">
            <v>Excessive variations</v>
          </cell>
        </row>
        <row r="28">
          <cell r="A28" t="str">
            <v>Multi-procurement contract</v>
          </cell>
        </row>
        <row r="29">
          <cell r="A29" t="str">
            <v>Replications, Measured differences</v>
          </cell>
        </row>
        <row r="30">
          <cell r="A30" t="str">
            <v>Replications, Minor differences</v>
          </cell>
        </row>
        <row r="31">
          <cell r="A31" t="str">
            <v>Start</v>
          </cell>
        </row>
        <row r="32">
          <cell r="A32" t="str">
            <v>Summary (1)</v>
          </cell>
        </row>
        <row r="33">
          <cell r="A33" t="str">
            <v>Summary (2)</v>
          </cell>
        </row>
        <row r="34">
          <cell r="A34" t="str">
            <v>Tables</v>
          </cell>
        </row>
        <row r="35">
          <cell r="A35" t="str">
            <v>Tables, Edit</v>
          </cell>
        </row>
        <row r="36">
          <cell r="A36" t="str">
            <v>VAT, No</v>
          </cell>
        </row>
        <row r="37">
          <cell r="A37" t="str">
            <v>Version 2.9</v>
          </cell>
        </row>
        <row r="38">
          <cell r="A38" t="str">
            <v>Version 2.10</v>
          </cell>
        </row>
        <row r="39">
          <cell r="A39" t="str">
            <v>Version 2.11</v>
          </cell>
        </row>
        <row r="40">
          <cell r="A40" t="str">
            <v>Version 3.1</v>
          </cell>
        </row>
      </sheetData>
      <sheetData sheetId="10">
        <row r="1">
          <cell r="A1" t="str">
            <v>B00</v>
          </cell>
          <cell r="B1" t="str">
            <v>BUILDING SERVICES</v>
          </cell>
          <cell r="C1" t="str">
            <v>Bills of quantites</v>
          </cell>
          <cell r="D1" t="str">
            <v>Simplified bills</v>
          </cell>
          <cell r="E1" t="str">
            <v>Performance-based</v>
          </cell>
          <cell r="F1" t="str">
            <v>Without bills</v>
          </cell>
          <cell r="G1" t="str">
            <v>Builders' quantities</v>
          </cell>
          <cell r="H1" t="str">
            <v>Payment valuations</v>
          </cell>
          <cell r="I1" t="str">
            <v>Cost plus</v>
          </cell>
        </row>
        <row r="2">
          <cell r="A2" t="str">
            <v>B01</v>
          </cell>
        </row>
        <row r="3">
          <cell r="A3" t="str">
            <v>B02</v>
          </cell>
        </row>
        <row r="4">
          <cell r="A4" t="str">
            <v>B03</v>
          </cell>
        </row>
        <row r="5">
          <cell r="A5" t="str">
            <v>B08</v>
          </cell>
        </row>
        <row r="6">
          <cell r="A6" t="str">
            <v>B09</v>
          </cell>
        </row>
        <row r="7">
          <cell r="A7" t="str">
            <v>B10</v>
          </cell>
        </row>
        <row r="8">
          <cell r="A8" t="str">
            <v>E00</v>
          </cell>
        </row>
        <row r="9">
          <cell r="A9" t="str">
            <v>E01</v>
          </cell>
        </row>
        <row r="10">
          <cell r="A10" t="str">
            <v>E02</v>
          </cell>
        </row>
        <row r="11">
          <cell r="A11" t="str">
            <v>E03</v>
          </cell>
        </row>
        <row r="12">
          <cell r="A12" t="str">
            <v>E04</v>
          </cell>
        </row>
        <row r="13">
          <cell r="A13" t="str">
            <v>E05</v>
          </cell>
        </row>
        <row r="14">
          <cell r="A14" t="str">
            <v>E06</v>
          </cell>
        </row>
        <row r="15">
          <cell r="A15" t="str">
            <v>E07</v>
          </cell>
        </row>
        <row r="16">
          <cell r="A16" t="str">
            <v>E08</v>
          </cell>
        </row>
        <row r="17">
          <cell r="A17" t="str">
            <v>E09</v>
          </cell>
        </row>
        <row r="18">
          <cell r="A18" t="str">
            <v>M00</v>
          </cell>
        </row>
        <row r="19">
          <cell r="A19" t="str">
            <v>M01</v>
          </cell>
        </row>
        <row r="20">
          <cell r="A20" t="str">
            <v>M02</v>
          </cell>
        </row>
        <row r="21">
          <cell r="A21" t="str">
            <v>M03</v>
          </cell>
        </row>
        <row r="22">
          <cell r="A22" t="str">
            <v>M04</v>
          </cell>
        </row>
        <row r="23">
          <cell r="A23" t="str">
            <v>M05</v>
          </cell>
        </row>
        <row r="24">
          <cell r="A24" t="str">
            <v>M06</v>
          </cell>
        </row>
        <row r="25">
          <cell r="A25" t="str">
            <v>M07</v>
          </cell>
        </row>
        <row r="26">
          <cell r="A26" t="str">
            <v>M08</v>
          </cell>
        </row>
        <row r="27">
          <cell r="A27" t="str">
            <v>O00</v>
          </cell>
        </row>
        <row r="28">
          <cell r="A28" t="str">
            <v>O01</v>
          </cell>
        </row>
        <row r="29">
          <cell r="A29" t="str">
            <v>O02</v>
          </cell>
        </row>
        <row r="30">
          <cell r="A30" t="str">
            <v>O03</v>
          </cell>
        </row>
        <row r="31">
          <cell r="A31" t="str">
            <v>O04</v>
          </cell>
        </row>
        <row r="32">
          <cell r="A32" t="str">
            <v>O05</v>
          </cell>
        </row>
        <row r="33">
          <cell r="A33" t="str">
            <v>O06</v>
          </cell>
        </row>
        <row r="34">
          <cell r="A34" t="str">
            <v>O07</v>
          </cell>
        </row>
        <row r="35">
          <cell r="A35" t="str">
            <v>O08</v>
          </cell>
        </row>
        <row r="36">
          <cell r="A36" t="str">
            <v>X00</v>
          </cell>
        </row>
      </sheetData>
      <sheetData sheetId="11">
        <row r="1">
          <cell r="A1" t="str">
            <v>B00</v>
          </cell>
          <cell r="B1" t="str">
            <v>Describe service</v>
          </cell>
          <cell r="C1" t="str">
            <v>A</v>
          </cell>
          <cell r="D1" t="str">
            <v>B</v>
          </cell>
          <cell r="E1" t="str">
            <v>C</v>
          </cell>
          <cell r="F1" t="str">
            <v>D</v>
          </cell>
          <cell r="G1" t="str">
            <v>Col ref</v>
          </cell>
          <cell r="H1" t="str">
            <v>TOT</v>
          </cell>
        </row>
        <row r="2">
          <cell r="A2" t="str">
            <v>B1B</v>
          </cell>
        </row>
        <row r="3">
          <cell r="A3" t="str">
            <v>B1P</v>
          </cell>
        </row>
        <row r="4">
          <cell r="A4" t="str">
            <v>B1R</v>
          </cell>
        </row>
        <row r="5">
          <cell r="A5" t="str">
            <v>B2B</v>
          </cell>
        </row>
        <row r="6">
          <cell r="A6" t="str">
            <v>B2P</v>
          </cell>
        </row>
        <row r="7">
          <cell r="A7" t="str">
            <v>B2R</v>
          </cell>
        </row>
        <row r="8">
          <cell r="A8" t="str">
            <v>B3B</v>
          </cell>
        </row>
        <row r="9">
          <cell r="A9" t="str">
            <v>B3P</v>
          </cell>
        </row>
        <row r="10">
          <cell r="A10" t="str">
            <v>B3R</v>
          </cell>
        </row>
        <row r="11">
          <cell r="A11" t="str">
            <v>B4</v>
          </cell>
        </row>
        <row r="12">
          <cell r="A12" t="str">
            <v>B5</v>
          </cell>
        </row>
        <row r="13">
          <cell r="A13" t="str">
            <v>B6</v>
          </cell>
        </row>
        <row r="14">
          <cell r="A14" t="str">
            <v>B7</v>
          </cell>
        </row>
        <row r="15">
          <cell r="A15" t="str">
            <v>BM</v>
          </cell>
        </row>
        <row r="16">
          <cell r="A16" t="str">
            <v>BR</v>
          </cell>
        </row>
        <row r="17">
          <cell r="A17" t="str">
            <v>E00</v>
          </cell>
        </row>
        <row r="18">
          <cell r="A18" t="str">
            <v>E1B</v>
          </cell>
        </row>
        <row r="19">
          <cell r="A19" t="str">
            <v>E1P</v>
          </cell>
        </row>
        <row r="20">
          <cell r="A20" t="str">
            <v>E1R</v>
          </cell>
        </row>
        <row r="21">
          <cell r="A21" t="str">
            <v>E2</v>
          </cell>
        </row>
        <row r="22">
          <cell r="A22" t="str">
            <v>E3</v>
          </cell>
        </row>
        <row r="23">
          <cell r="A23" t="str">
            <v>E4</v>
          </cell>
        </row>
        <row r="24">
          <cell r="A24" t="str">
            <v>ER</v>
          </cell>
        </row>
        <row r="25">
          <cell r="A25" t="str">
            <v>M00</v>
          </cell>
        </row>
        <row r="26">
          <cell r="A26" t="str">
            <v>M21</v>
          </cell>
        </row>
        <row r="27">
          <cell r="A27" t="str">
            <v>M22</v>
          </cell>
        </row>
        <row r="28">
          <cell r="A28" t="str">
            <v>M41</v>
          </cell>
        </row>
        <row r="29">
          <cell r="A29" t="str">
            <v>M42</v>
          </cell>
        </row>
        <row r="30">
          <cell r="A30" t="str">
            <v>M51</v>
          </cell>
        </row>
        <row r="31">
          <cell r="A31" t="str">
            <v>M52</v>
          </cell>
        </row>
        <row r="32">
          <cell r="A32" t="str">
            <v>M61</v>
          </cell>
        </row>
        <row r="33">
          <cell r="A33" t="str">
            <v>M62</v>
          </cell>
        </row>
        <row r="34">
          <cell r="A34" t="str">
            <v>M71</v>
          </cell>
        </row>
        <row r="35">
          <cell r="A35" t="str">
            <v>M72</v>
          </cell>
        </row>
        <row r="36">
          <cell r="A36" t="str">
            <v>M81</v>
          </cell>
        </row>
        <row r="37">
          <cell r="A37" t="str">
            <v>M82</v>
          </cell>
        </row>
        <row r="38">
          <cell r="A38" t="str">
            <v>O1N</v>
          </cell>
        </row>
        <row r="39">
          <cell r="A39" t="str">
            <v>O2S</v>
          </cell>
        </row>
        <row r="40">
          <cell r="A40" t="str">
            <v>O4T</v>
          </cell>
        </row>
        <row r="41">
          <cell r="A41" t="str">
            <v>XX</v>
          </cell>
        </row>
        <row r="42">
          <cell r="A42" t="str">
            <v>YY</v>
          </cell>
        </row>
        <row r="43">
          <cell r="A43" t="str">
            <v>ZZ</v>
          </cell>
        </row>
      </sheetData>
      <sheetData sheetId="12">
        <row r="2">
          <cell r="A2">
            <v>0</v>
          </cell>
          <cell r="B2">
            <v>1430</v>
          </cell>
          <cell r="C2">
            <v>8.25</v>
          </cell>
        </row>
        <row r="3">
          <cell r="A3">
            <v>250000</v>
          </cell>
          <cell r="B3">
            <v>22055</v>
          </cell>
          <cell r="C3">
            <v>5.83</v>
          </cell>
        </row>
        <row r="4">
          <cell r="A4">
            <v>500000</v>
          </cell>
          <cell r="B4">
            <v>36630</v>
          </cell>
          <cell r="C4">
            <v>5.17</v>
          </cell>
        </row>
        <row r="5">
          <cell r="A5">
            <v>1000000</v>
          </cell>
          <cell r="B5">
            <v>62480</v>
          </cell>
          <cell r="C5">
            <v>5.0599999999999996</v>
          </cell>
        </row>
        <row r="6">
          <cell r="A6">
            <v>2000000</v>
          </cell>
          <cell r="B6">
            <v>113080</v>
          </cell>
          <cell r="C6">
            <v>4.95</v>
          </cell>
        </row>
        <row r="7">
          <cell r="A7">
            <v>4000000</v>
          </cell>
          <cell r="B7">
            <v>212000</v>
          </cell>
          <cell r="C7">
            <v>4.4000000000000004</v>
          </cell>
        </row>
        <row r="8">
          <cell r="A8">
            <v>8000000</v>
          </cell>
          <cell r="B8">
            <v>388000</v>
          </cell>
          <cell r="C8">
            <v>4.1500000000000004</v>
          </cell>
        </row>
        <row r="9">
          <cell r="A9">
            <v>16000000</v>
          </cell>
          <cell r="B9">
            <v>720000</v>
          </cell>
          <cell r="C9">
            <v>3.69</v>
          </cell>
        </row>
        <row r="10">
          <cell r="A10">
            <v>32000000</v>
          </cell>
          <cell r="B10">
            <v>1310000</v>
          </cell>
          <cell r="C10">
            <v>3.44</v>
          </cell>
        </row>
        <row r="11">
          <cell r="A11">
            <v>64000000</v>
          </cell>
          <cell r="B11">
            <v>2410000</v>
          </cell>
          <cell r="C11">
            <v>3.38</v>
          </cell>
        </row>
        <row r="12">
          <cell r="A12">
            <v>128000000</v>
          </cell>
          <cell r="B12">
            <v>4570000</v>
          </cell>
          <cell r="C12">
            <v>2.87</v>
          </cell>
        </row>
        <row r="13">
          <cell r="A13">
            <v>256000000</v>
          </cell>
          <cell r="B13">
            <v>8245000</v>
          </cell>
          <cell r="C13">
            <v>2.64</v>
          </cell>
        </row>
        <row r="14">
          <cell r="A14">
            <v>9999999999</v>
          </cell>
          <cell r="B14">
            <v>8245000</v>
          </cell>
          <cell r="C14">
            <v>2.64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over"/>
      <sheetName val="Contents (2)"/>
      <sheetName val="Executive 2"/>
      <sheetName val="Basis, etc"/>
      <sheetName val="Fly0.1"/>
      <sheetName val="Feasibility"/>
      <sheetName val="Basis, etc (2)"/>
      <sheetName val="Fly0.0"/>
      <sheetName val="Client Summary"/>
      <sheetName val="Fly0.2"/>
      <sheetName val="Construction Summary"/>
      <sheetName val="Cost Estimate - Alternative"/>
      <sheetName val="Chart1"/>
      <sheetName val="Chart2"/>
      <sheetName val="Chart3"/>
      <sheetName val="Cost Estimate - Summary (2)"/>
      <sheetName val="Fly1"/>
      <sheetName val="Cost Estimate - Summary"/>
      <sheetName val="Fly2"/>
      <sheetName val="Building Works Summary"/>
      <sheetName val="Building Works BOQ (2)"/>
      <sheetName val="Chart4"/>
      <sheetName val="Chart5"/>
      <sheetName val="Chart6"/>
      <sheetName val="Architectural"/>
      <sheetName val="Elemental Estimate"/>
      <sheetName val="Cost Breakdown"/>
      <sheetName val="MEP Services"/>
      <sheetName val="Equipment"/>
      <sheetName val="TI Installations"/>
      <sheetName val="Fly3 (2)"/>
      <sheetName val="Prov Summary"/>
      <sheetName val="Provisional Sums BOQ"/>
      <sheetName val="Fly"/>
      <sheetName val="Specialist Summary"/>
      <sheetName val="Specialist  Work BOQ"/>
      <sheetName val="Alterations (2)"/>
      <sheetName val="Fly- Alterations"/>
      <sheetName val="Alterations  BOQ"/>
      <sheetName val=" Alterations Allowance"/>
      <sheetName val="Fly3 (3)"/>
      <sheetName val="External Works"/>
      <sheetName val="Sheet1"/>
      <sheetName val="External Works, etc (2)"/>
      <sheetName val="Alterations"/>
      <sheetName val="External Works, etc"/>
      <sheetName val="Provisional sums"/>
      <sheetName val="Fly3 (4)"/>
      <sheetName val="Additional work"/>
      <sheetName val="Fly3 (5)"/>
      <sheetName val="Fly3 (6)"/>
      <sheetName val="Fly3"/>
      <sheetName val="Fly4"/>
      <sheetName val="Fly5"/>
      <sheetName val="Fly6"/>
      <sheetName val="Electrical Estimate"/>
      <sheetName val="Prov sum"/>
      <sheetName val="Key Measures"/>
      <sheetName val="The Pines Outer Building"/>
      <sheetName val="Measuring list"/>
      <sheetName val="NOT USED AFTER THIS"/>
      <sheetName val="Rate Calcs - Internal USE ONLY "/>
    </sheetNames>
    <sheetDataSet>
      <sheetData sheetId="0">
        <row r="9">
          <cell r="B9" t="str">
            <v>The Yellowwoods Office Park - (Concrete)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5">
          <cell r="N5" t="str">
            <v>Rev 0</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Budget"/>
      <sheetName val="Viability(Mkt) "/>
      <sheetName val="Cost Estimate(Mkt)"/>
      <sheetName val="OM Estimate(Mkt)"/>
      <sheetName val="Data Entry"/>
      <sheetName val="Cover "/>
      <sheetName val="Contents"/>
      <sheetName val="Basis, etc"/>
      <sheetName val="Fly1"/>
      <sheetName val="Viability"/>
      <sheetName val="Site Area"/>
      <sheetName val="Fly2"/>
      <sheetName val="Construction Summary "/>
      <sheetName val="Fly3"/>
      <sheetName val="Cost Estimate - Summary"/>
      <sheetName val="Cost Estimate - External Works"/>
      <sheetName val="INCOME"/>
      <sheetName val="Fly4"/>
      <sheetName val="Architectural"/>
      <sheetName val="MEP Services"/>
      <sheetName val="Equipment"/>
      <sheetName val="TI Installations"/>
      <sheetName val="Alterations"/>
      <sheetName val="External Works, etc (2)"/>
      <sheetName val="Building Works BOE"/>
      <sheetName val="Fly5"/>
      <sheetName val="External Works, etc"/>
      <sheetName val="Fly6"/>
      <sheetName val="Electrical BOQ Rev1"/>
      <sheetName val="Fly6 (2)"/>
      <sheetName val="Electrical BOQ"/>
      <sheetName val="Cost Estimate"/>
      <sheetName val="Elemental estimate"/>
      <sheetName val="Cost Estimate (Min)"/>
      <sheetName val="El.Est(Offices)"/>
      <sheetName val="OM Estimate (Min)"/>
      <sheetName val="Shares"/>
      <sheetName val="Inv. Calculations"/>
      <sheetName val="Viability Check"/>
      <sheetName val="Sheet1"/>
      <sheetName val="Cover"/>
      <sheetName val="Executive 2"/>
      <sheetName val="Feasibility"/>
      <sheetName val="Construction Summary"/>
      <sheetName val="Cost Estimate - Alternative"/>
      <sheetName val="Chart1"/>
      <sheetName val="Chart2"/>
      <sheetName val="Chart3"/>
      <sheetName val=" Area Schedule"/>
      <sheetName val="Provisional Sums BOQ"/>
      <sheetName val="Construction Cost Summary (Res)"/>
      <sheetName val="Costruction Cost( Res)"/>
      <sheetName val="Wet Services"/>
      <sheetName val="Unallocated Items"/>
      <sheetName val="Structural"/>
      <sheetName val="Fly05"/>
      <sheetName val="Building Works BOQ (2)"/>
      <sheetName val="Res Core Cost Summary"/>
      <sheetName val="Residential Core Spcace(13 &amp;14)"/>
      <sheetName val="Residential Core Spcace(16 - 29"/>
      <sheetName val="Fly06"/>
      <sheetName val="Office (10th Floor) Summary"/>
      <sheetName val="Office (10th Floor) "/>
      <sheetName val="Key Measurements Offices (10th)"/>
      <sheetName val="Fly07"/>
      <sheetName val="Office (11th Floor)  Summary"/>
      <sheetName val="Office (11th Floor) "/>
      <sheetName val="Key Measurements Offices (11th)"/>
      <sheetName val="Key Measurements Retail"/>
      <sheetName val="Chart4"/>
      <sheetName val="Chart5"/>
      <sheetName val="Chart6"/>
      <sheetName val="Fly4 (2)"/>
      <sheetName val="Specialist Summary"/>
      <sheetName val="Specialist  Work BOQ"/>
      <sheetName val="Fly08"/>
      <sheetName val="Key Measures"/>
      <sheetName val="NOT USED AFTER THIS"/>
      <sheetName val="Rate Calcs - Internal USE ONLY "/>
    </sheetNames>
    <sheetDataSet>
      <sheetData sheetId="0"/>
      <sheetData sheetId="1"/>
      <sheetData sheetId="2"/>
      <sheetData sheetId="3"/>
      <sheetData sheetId="4">
        <row r="3">
          <cell r="B3" t="str">
            <v>DEVELOPMENT APPRAISAL</v>
          </cell>
        </row>
        <row r="14">
          <cell r="B14">
            <v>5.5E-2</v>
          </cell>
        </row>
        <row r="15">
          <cell r="B15">
            <v>0.03</v>
          </cell>
        </row>
        <row r="16">
          <cell r="B16">
            <v>0.1</v>
          </cell>
        </row>
        <row r="18">
          <cell r="B18">
            <v>0.1</v>
          </cell>
        </row>
        <row r="20">
          <cell r="B20">
            <v>0.05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3">
          <cell r="H3">
            <v>42978</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over (2)"/>
      <sheetName val="Total Dev Value"/>
      <sheetName val="Total Dev Cost"/>
      <sheetName val="Sensitivity"/>
      <sheetName val="A3"/>
      <sheetName val="A1"/>
      <sheetName val="A2"/>
      <sheetName val="B1"/>
      <sheetName val="B2"/>
      <sheetName val="B3"/>
      <sheetName val="C1"/>
      <sheetName val="C2"/>
      <sheetName val="Sheet1"/>
      <sheetName val="Base Budget"/>
      <sheetName val="R10 000"/>
      <sheetName val="R 15 000"/>
      <sheetName val="Benchmark"/>
      <sheetName val="Fly1"/>
      <sheetName val="Summary"/>
      <sheetName val="Basis, etc"/>
      <sheetName val="Cost Estimate 1"/>
      <sheetName val="Fly2"/>
      <sheetName val="Not used after this"/>
      <sheetName val="Residual Land Value"/>
      <sheetName val="Area Schedule"/>
    </sheetNames>
    <sheetDataSet>
      <sheetData sheetId="0">
        <row r="3">
          <cell r="B3" t="str">
            <v>Order of Magnitude Estimate</v>
          </cell>
        </row>
        <row r="4">
          <cell r="B4" t="str">
            <v>01 August 2016</v>
          </cell>
        </row>
        <row r="5">
          <cell r="B5" t="str">
            <v>C/SNHP519C/22062016/C3066/TZ</v>
          </cell>
        </row>
        <row r="6">
          <cell r="B6">
            <v>1</v>
          </cell>
        </row>
        <row r="7">
          <cell r="B7">
            <v>17516</v>
          </cell>
        </row>
        <row r="8">
          <cell r="B8" t="str">
            <v>Atterbury</v>
          </cell>
        </row>
        <row r="9">
          <cell r="B9" t="str">
            <v xml:space="preserve">The Monarch Hotel </v>
          </cell>
        </row>
        <row r="10">
          <cell r="B10" t="str">
            <v>Rosebank</v>
          </cell>
        </row>
        <row r="11">
          <cell r="B11" t="str">
            <v>Viability Based on an Order of Magnitude Estimate No. 1</v>
          </cell>
        </row>
        <row r="14">
          <cell r="B14">
            <v>0.03</v>
          </cell>
        </row>
        <row r="15">
          <cell r="B15">
            <v>0.12</v>
          </cell>
        </row>
        <row r="16">
          <cell r="B16">
            <v>0.06</v>
          </cell>
        </row>
        <row r="18">
          <cell r="B18">
            <v>0.06</v>
          </cell>
        </row>
        <row r="19">
          <cell r="B19">
            <v>0.06</v>
          </cell>
        </row>
        <row r="20">
          <cell r="B20">
            <v>0</v>
          </cell>
        </row>
      </sheetData>
      <sheetData sheetId="1"/>
      <sheetData sheetId="2">
        <row r="5">
          <cell r="J5">
            <v>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over"/>
      <sheetName val="Executive Summary"/>
      <sheetName val="Basis, etc"/>
      <sheetName val="Fly - Tenant Improvements"/>
      <sheetName val="Master Elemental Summary"/>
      <sheetName val="Demos, etc"/>
      <sheetName val="Terrace Extension"/>
      <sheetName val="Fit-out Works"/>
      <sheetName val="Engineering Services"/>
      <sheetName val="External Works"/>
      <sheetName val="Prelims, etc"/>
      <sheetName val="Fly - Fees"/>
      <sheetName val="PM Fees"/>
      <sheetName val="Design Fees"/>
      <sheetName val="Fly -Directs"/>
      <sheetName val="Furniture"/>
      <sheetName val="Cabling"/>
      <sheetName val="IT"/>
      <sheetName val="AV"/>
      <sheetName val="Security"/>
      <sheetName val="Fly - Contingency"/>
      <sheetName val="Contingency"/>
      <sheetName val="Fly - Measures"/>
      <sheetName val="Measure - Areas"/>
      <sheetName val="Measure - Other"/>
      <sheetName val="Fly - Supp. Drawings"/>
      <sheetName val="Not used after this &amp; Back-up"/>
      <sheetName val="Rate Calcs - Internal USE ONLY "/>
      <sheetName val="Fly - Rates"/>
      <sheetName val="Rate Build-ups - Master"/>
      <sheetName val="Master Rates"/>
      <sheetName val="Cost Estimate"/>
    </sheetNames>
    <sheetDataSet>
      <sheetData sheetId="0">
        <row r="14">
          <cell r="B14">
            <v>98.400015699999997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heetName val="Summary"/>
      <sheetName val="BW 1"/>
      <sheetName val="PM"/>
      <sheetName val="Typing "/>
      <sheetName val="Travel"/>
      <sheetName val="Time"/>
      <sheetName val="Hours"/>
      <sheetName val="Other"/>
      <sheetName val="Help"/>
      <sheetName val="CAT_BLDG"/>
      <sheetName val="SERVICES"/>
      <sheetName val="SCALE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B00</v>
          </cell>
          <cell r="B1" t="str">
            <v>BUILDING SERVICES</v>
          </cell>
          <cell r="C1" t="str">
            <v>Bills of quantites</v>
          </cell>
          <cell r="D1" t="str">
            <v>Simplified bills</v>
          </cell>
          <cell r="E1" t="str">
            <v>Performance-based</v>
          </cell>
          <cell r="F1" t="str">
            <v>Without bills</v>
          </cell>
          <cell r="G1" t="str">
            <v>Builders' quantities</v>
          </cell>
          <cell r="H1" t="str">
            <v>Payment valuations</v>
          </cell>
          <cell r="I1" t="str">
            <v>Cost plus</v>
          </cell>
        </row>
      </sheetData>
      <sheetData sheetId="11" refreshError="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46C49-3914-4CED-93DB-BF1395ED7471}">
  <sheetPr>
    <pageSetUpPr fitToPage="1"/>
  </sheetPr>
  <dimension ref="A1:F45"/>
  <sheetViews>
    <sheetView showWhiteSpace="0" view="pageBreakPreview" topLeftCell="A7" zoomScale="85" zoomScaleNormal="110" zoomScaleSheetLayoutView="85" zoomScalePageLayoutView="85" workbookViewId="0">
      <selection activeCell="E11" sqref="E11"/>
    </sheetView>
  </sheetViews>
  <sheetFormatPr defaultColWidth="6.33203125" defaultRowHeight="17.399999999999999" x14ac:dyDescent="0.3"/>
  <cols>
    <col min="1" max="1" width="7.88671875" style="60" customWidth="1"/>
    <col min="2" max="2" width="35.6640625" style="61" customWidth="1"/>
    <col min="3" max="3" width="28.33203125" style="41" customWidth="1"/>
    <col min="4" max="4" width="21.33203125" style="62" customWidth="1"/>
    <col min="5" max="5" width="18.109375" style="63" bestFit="1" customWidth="1"/>
    <col min="6" max="6" width="6.88671875" style="9" customWidth="1"/>
    <col min="7" max="238" width="6.33203125" style="9"/>
    <col min="239" max="239" width="12.33203125" style="9" customWidth="1"/>
    <col min="240" max="240" width="35.6640625" style="9" customWidth="1"/>
    <col min="241" max="241" width="40.6640625" style="9" customWidth="1"/>
    <col min="242" max="243" width="21.33203125" style="9" customWidth="1"/>
    <col min="244" max="244" width="6.33203125" style="9"/>
    <col min="245" max="245" width="11.33203125" style="9" bestFit="1" customWidth="1"/>
    <col min="246" max="494" width="6.33203125" style="9"/>
    <col min="495" max="495" width="12.33203125" style="9" customWidth="1"/>
    <col min="496" max="496" width="35.6640625" style="9" customWidth="1"/>
    <col min="497" max="497" width="40.6640625" style="9" customWidth="1"/>
    <col min="498" max="499" width="21.33203125" style="9" customWidth="1"/>
    <col min="500" max="500" width="6.33203125" style="9"/>
    <col min="501" max="501" width="11.33203125" style="9" bestFit="1" customWidth="1"/>
    <col min="502" max="750" width="6.33203125" style="9"/>
    <col min="751" max="751" width="12.33203125" style="9" customWidth="1"/>
    <col min="752" max="752" width="35.6640625" style="9" customWidth="1"/>
    <col min="753" max="753" width="40.6640625" style="9" customWidth="1"/>
    <col min="754" max="755" width="21.33203125" style="9" customWidth="1"/>
    <col min="756" max="756" width="6.33203125" style="9"/>
    <col min="757" max="757" width="11.33203125" style="9" bestFit="1" customWidth="1"/>
    <col min="758" max="1006" width="6.33203125" style="9"/>
    <col min="1007" max="1007" width="12.33203125" style="9" customWidth="1"/>
    <col min="1008" max="1008" width="35.6640625" style="9" customWidth="1"/>
    <col min="1009" max="1009" width="40.6640625" style="9" customWidth="1"/>
    <col min="1010" max="1011" width="21.33203125" style="9" customWidth="1"/>
    <col min="1012" max="1012" width="6.33203125" style="9"/>
    <col min="1013" max="1013" width="11.33203125" style="9" bestFit="1" customWidth="1"/>
    <col min="1014" max="1262" width="6.33203125" style="9"/>
    <col min="1263" max="1263" width="12.33203125" style="9" customWidth="1"/>
    <col min="1264" max="1264" width="35.6640625" style="9" customWidth="1"/>
    <col min="1265" max="1265" width="40.6640625" style="9" customWidth="1"/>
    <col min="1266" max="1267" width="21.33203125" style="9" customWidth="1"/>
    <col min="1268" max="1268" width="6.33203125" style="9"/>
    <col min="1269" max="1269" width="11.33203125" style="9" bestFit="1" customWidth="1"/>
    <col min="1270" max="1518" width="6.33203125" style="9"/>
    <col min="1519" max="1519" width="12.33203125" style="9" customWidth="1"/>
    <col min="1520" max="1520" width="35.6640625" style="9" customWidth="1"/>
    <col min="1521" max="1521" width="40.6640625" style="9" customWidth="1"/>
    <col min="1522" max="1523" width="21.33203125" style="9" customWidth="1"/>
    <col min="1524" max="1524" width="6.33203125" style="9"/>
    <col min="1525" max="1525" width="11.33203125" style="9" bestFit="1" customWidth="1"/>
    <col min="1526" max="1774" width="6.33203125" style="9"/>
    <col min="1775" max="1775" width="12.33203125" style="9" customWidth="1"/>
    <col min="1776" max="1776" width="35.6640625" style="9" customWidth="1"/>
    <col min="1777" max="1777" width="40.6640625" style="9" customWidth="1"/>
    <col min="1778" max="1779" width="21.33203125" style="9" customWidth="1"/>
    <col min="1780" max="1780" width="6.33203125" style="9"/>
    <col min="1781" max="1781" width="11.33203125" style="9" bestFit="1" customWidth="1"/>
    <col min="1782" max="2030" width="6.33203125" style="9"/>
    <col min="2031" max="2031" width="12.33203125" style="9" customWidth="1"/>
    <col min="2032" max="2032" width="35.6640625" style="9" customWidth="1"/>
    <col min="2033" max="2033" width="40.6640625" style="9" customWidth="1"/>
    <col min="2034" max="2035" width="21.33203125" style="9" customWidth="1"/>
    <col min="2036" max="2036" width="6.33203125" style="9"/>
    <col min="2037" max="2037" width="11.33203125" style="9" bestFit="1" customWidth="1"/>
    <col min="2038" max="2286" width="6.33203125" style="9"/>
    <col min="2287" max="2287" width="12.33203125" style="9" customWidth="1"/>
    <col min="2288" max="2288" width="35.6640625" style="9" customWidth="1"/>
    <col min="2289" max="2289" width="40.6640625" style="9" customWidth="1"/>
    <col min="2290" max="2291" width="21.33203125" style="9" customWidth="1"/>
    <col min="2292" max="2292" width="6.33203125" style="9"/>
    <col min="2293" max="2293" width="11.33203125" style="9" bestFit="1" customWidth="1"/>
    <col min="2294" max="2542" width="6.33203125" style="9"/>
    <col min="2543" max="2543" width="12.33203125" style="9" customWidth="1"/>
    <col min="2544" max="2544" width="35.6640625" style="9" customWidth="1"/>
    <col min="2545" max="2545" width="40.6640625" style="9" customWidth="1"/>
    <col min="2546" max="2547" width="21.33203125" style="9" customWidth="1"/>
    <col min="2548" max="2548" width="6.33203125" style="9"/>
    <col min="2549" max="2549" width="11.33203125" style="9" bestFit="1" customWidth="1"/>
    <col min="2550" max="2798" width="6.33203125" style="9"/>
    <col min="2799" max="2799" width="12.33203125" style="9" customWidth="1"/>
    <col min="2800" max="2800" width="35.6640625" style="9" customWidth="1"/>
    <col min="2801" max="2801" width="40.6640625" style="9" customWidth="1"/>
    <col min="2802" max="2803" width="21.33203125" style="9" customWidth="1"/>
    <col min="2804" max="2804" width="6.33203125" style="9"/>
    <col min="2805" max="2805" width="11.33203125" style="9" bestFit="1" customWidth="1"/>
    <col min="2806" max="3054" width="6.33203125" style="9"/>
    <col min="3055" max="3055" width="12.33203125" style="9" customWidth="1"/>
    <col min="3056" max="3056" width="35.6640625" style="9" customWidth="1"/>
    <col min="3057" max="3057" width="40.6640625" style="9" customWidth="1"/>
    <col min="3058" max="3059" width="21.33203125" style="9" customWidth="1"/>
    <col min="3060" max="3060" width="6.33203125" style="9"/>
    <col min="3061" max="3061" width="11.33203125" style="9" bestFit="1" customWidth="1"/>
    <col min="3062" max="3310" width="6.33203125" style="9"/>
    <col min="3311" max="3311" width="12.33203125" style="9" customWidth="1"/>
    <col min="3312" max="3312" width="35.6640625" style="9" customWidth="1"/>
    <col min="3313" max="3313" width="40.6640625" style="9" customWidth="1"/>
    <col min="3314" max="3315" width="21.33203125" style="9" customWidth="1"/>
    <col min="3316" max="3316" width="6.33203125" style="9"/>
    <col min="3317" max="3317" width="11.33203125" style="9" bestFit="1" customWidth="1"/>
    <col min="3318" max="3566" width="6.33203125" style="9"/>
    <col min="3567" max="3567" width="12.33203125" style="9" customWidth="1"/>
    <col min="3568" max="3568" width="35.6640625" style="9" customWidth="1"/>
    <col min="3569" max="3569" width="40.6640625" style="9" customWidth="1"/>
    <col min="3570" max="3571" width="21.33203125" style="9" customWidth="1"/>
    <col min="3572" max="3572" width="6.33203125" style="9"/>
    <col min="3573" max="3573" width="11.33203125" style="9" bestFit="1" customWidth="1"/>
    <col min="3574" max="3822" width="6.33203125" style="9"/>
    <col min="3823" max="3823" width="12.33203125" style="9" customWidth="1"/>
    <col min="3824" max="3824" width="35.6640625" style="9" customWidth="1"/>
    <col min="3825" max="3825" width="40.6640625" style="9" customWidth="1"/>
    <col min="3826" max="3827" width="21.33203125" style="9" customWidth="1"/>
    <col min="3828" max="3828" width="6.33203125" style="9"/>
    <col min="3829" max="3829" width="11.33203125" style="9" bestFit="1" customWidth="1"/>
    <col min="3830" max="4078" width="6.33203125" style="9"/>
    <col min="4079" max="4079" width="12.33203125" style="9" customWidth="1"/>
    <col min="4080" max="4080" width="35.6640625" style="9" customWidth="1"/>
    <col min="4081" max="4081" width="40.6640625" style="9" customWidth="1"/>
    <col min="4082" max="4083" width="21.33203125" style="9" customWidth="1"/>
    <col min="4084" max="4084" width="6.33203125" style="9"/>
    <col min="4085" max="4085" width="11.33203125" style="9" bestFit="1" customWidth="1"/>
    <col min="4086" max="4334" width="6.33203125" style="9"/>
    <col min="4335" max="4335" width="12.33203125" style="9" customWidth="1"/>
    <col min="4336" max="4336" width="35.6640625" style="9" customWidth="1"/>
    <col min="4337" max="4337" width="40.6640625" style="9" customWidth="1"/>
    <col min="4338" max="4339" width="21.33203125" style="9" customWidth="1"/>
    <col min="4340" max="4340" width="6.33203125" style="9"/>
    <col min="4341" max="4341" width="11.33203125" style="9" bestFit="1" customWidth="1"/>
    <col min="4342" max="4590" width="6.33203125" style="9"/>
    <col min="4591" max="4591" width="12.33203125" style="9" customWidth="1"/>
    <col min="4592" max="4592" width="35.6640625" style="9" customWidth="1"/>
    <col min="4593" max="4593" width="40.6640625" style="9" customWidth="1"/>
    <col min="4594" max="4595" width="21.33203125" style="9" customWidth="1"/>
    <col min="4596" max="4596" width="6.33203125" style="9"/>
    <col min="4597" max="4597" width="11.33203125" style="9" bestFit="1" customWidth="1"/>
    <col min="4598" max="4846" width="6.33203125" style="9"/>
    <col min="4847" max="4847" width="12.33203125" style="9" customWidth="1"/>
    <col min="4848" max="4848" width="35.6640625" style="9" customWidth="1"/>
    <col min="4849" max="4849" width="40.6640625" style="9" customWidth="1"/>
    <col min="4850" max="4851" width="21.33203125" style="9" customWidth="1"/>
    <col min="4852" max="4852" width="6.33203125" style="9"/>
    <col min="4853" max="4853" width="11.33203125" style="9" bestFit="1" customWidth="1"/>
    <col min="4854" max="5102" width="6.33203125" style="9"/>
    <col min="5103" max="5103" width="12.33203125" style="9" customWidth="1"/>
    <col min="5104" max="5104" width="35.6640625" style="9" customWidth="1"/>
    <col min="5105" max="5105" width="40.6640625" style="9" customWidth="1"/>
    <col min="5106" max="5107" width="21.33203125" style="9" customWidth="1"/>
    <col min="5108" max="5108" width="6.33203125" style="9"/>
    <col min="5109" max="5109" width="11.33203125" style="9" bestFit="1" customWidth="1"/>
    <col min="5110" max="5358" width="6.33203125" style="9"/>
    <col min="5359" max="5359" width="12.33203125" style="9" customWidth="1"/>
    <col min="5360" max="5360" width="35.6640625" style="9" customWidth="1"/>
    <col min="5361" max="5361" width="40.6640625" style="9" customWidth="1"/>
    <col min="5362" max="5363" width="21.33203125" style="9" customWidth="1"/>
    <col min="5364" max="5364" width="6.33203125" style="9"/>
    <col min="5365" max="5365" width="11.33203125" style="9" bestFit="1" customWidth="1"/>
    <col min="5366" max="5614" width="6.33203125" style="9"/>
    <col min="5615" max="5615" width="12.33203125" style="9" customWidth="1"/>
    <col min="5616" max="5616" width="35.6640625" style="9" customWidth="1"/>
    <col min="5617" max="5617" width="40.6640625" style="9" customWidth="1"/>
    <col min="5618" max="5619" width="21.33203125" style="9" customWidth="1"/>
    <col min="5620" max="5620" width="6.33203125" style="9"/>
    <col min="5621" max="5621" width="11.33203125" style="9" bestFit="1" customWidth="1"/>
    <col min="5622" max="5870" width="6.33203125" style="9"/>
    <col min="5871" max="5871" width="12.33203125" style="9" customWidth="1"/>
    <col min="5872" max="5872" width="35.6640625" style="9" customWidth="1"/>
    <col min="5873" max="5873" width="40.6640625" style="9" customWidth="1"/>
    <col min="5874" max="5875" width="21.33203125" style="9" customWidth="1"/>
    <col min="5876" max="5876" width="6.33203125" style="9"/>
    <col min="5877" max="5877" width="11.33203125" style="9" bestFit="1" customWidth="1"/>
    <col min="5878" max="6126" width="6.33203125" style="9"/>
    <col min="6127" max="6127" width="12.33203125" style="9" customWidth="1"/>
    <col min="6128" max="6128" width="35.6640625" style="9" customWidth="1"/>
    <col min="6129" max="6129" width="40.6640625" style="9" customWidth="1"/>
    <col min="6130" max="6131" width="21.33203125" style="9" customWidth="1"/>
    <col min="6132" max="6132" width="6.33203125" style="9"/>
    <col min="6133" max="6133" width="11.33203125" style="9" bestFit="1" customWidth="1"/>
    <col min="6134" max="6382" width="6.33203125" style="9"/>
    <col min="6383" max="6383" width="12.33203125" style="9" customWidth="1"/>
    <col min="6384" max="6384" width="35.6640625" style="9" customWidth="1"/>
    <col min="6385" max="6385" width="40.6640625" style="9" customWidth="1"/>
    <col min="6386" max="6387" width="21.33203125" style="9" customWidth="1"/>
    <col min="6388" max="6388" width="6.33203125" style="9"/>
    <col min="6389" max="6389" width="11.33203125" style="9" bestFit="1" customWidth="1"/>
    <col min="6390" max="6638" width="6.33203125" style="9"/>
    <col min="6639" max="6639" width="12.33203125" style="9" customWidth="1"/>
    <col min="6640" max="6640" width="35.6640625" style="9" customWidth="1"/>
    <col min="6641" max="6641" width="40.6640625" style="9" customWidth="1"/>
    <col min="6642" max="6643" width="21.33203125" style="9" customWidth="1"/>
    <col min="6644" max="6644" width="6.33203125" style="9"/>
    <col min="6645" max="6645" width="11.33203125" style="9" bestFit="1" customWidth="1"/>
    <col min="6646" max="6894" width="6.33203125" style="9"/>
    <col min="6895" max="6895" width="12.33203125" style="9" customWidth="1"/>
    <col min="6896" max="6896" width="35.6640625" style="9" customWidth="1"/>
    <col min="6897" max="6897" width="40.6640625" style="9" customWidth="1"/>
    <col min="6898" max="6899" width="21.33203125" style="9" customWidth="1"/>
    <col min="6900" max="6900" width="6.33203125" style="9"/>
    <col min="6901" max="6901" width="11.33203125" style="9" bestFit="1" customWidth="1"/>
    <col min="6902" max="7150" width="6.33203125" style="9"/>
    <col min="7151" max="7151" width="12.33203125" style="9" customWidth="1"/>
    <col min="7152" max="7152" width="35.6640625" style="9" customWidth="1"/>
    <col min="7153" max="7153" width="40.6640625" style="9" customWidth="1"/>
    <col min="7154" max="7155" width="21.33203125" style="9" customWidth="1"/>
    <col min="7156" max="7156" width="6.33203125" style="9"/>
    <col min="7157" max="7157" width="11.33203125" style="9" bestFit="1" customWidth="1"/>
    <col min="7158" max="7406" width="6.33203125" style="9"/>
    <col min="7407" max="7407" width="12.33203125" style="9" customWidth="1"/>
    <col min="7408" max="7408" width="35.6640625" style="9" customWidth="1"/>
    <col min="7409" max="7409" width="40.6640625" style="9" customWidth="1"/>
    <col min="7410" max="7411" width="21.33203125" style="9" customWidth="1"/>
    <col min="7412" max="7412" width="6.33203125" style="9"/>
    <col min="7413" max="7413" width="11.33203125" style="9" bestFit="1" customWidth="1"/>
    <col min="7414" max="7662" width="6.33203125" style="9"/>
    <col min="7663" max="7663" width="12.33203125" style="9" customWidth="1"/>
    <col min="7664" max="7664" width="35.6640625" style="9" customWidth="1"/>
    <col min="7665" max="7665" width="40.6640625" style="9" customWidth="1"/>
    <col min="7666" max="7667" width="21.33203125" style="9" customWidth="1"/>
    <col min="7668" max="7668" width="6.33203125" style="9"/>
    <col min="7669" max="7669" width="11.33203125" style="9" bestFit="1" customWidth="1"/>
    <col min="7670" max="7918" width="6.33203125" style="9"/>
    <col min="7919" max="7919" width="12.33203125" style="9" customWidth="1"/>
    <col min="7920" max="7920" width="35.6640625" style="9" customWidth="1"/>
    <col min="7921" max="7921" width="40.6640625" style="9" customWidth="1"/>
    <col min="7922" max="7923" width="21.33203125" style="9" customWidth="1"/>
    <col min="7924" max="7924" width="6.33203125" style="9"/>
    <col min="7925" max="7925" width="11.33203125" style="9" bestFit="1" customWidth="1"/>
    <col min="7926" max="8174" width="6.33203125" style="9"/>
    <col min="8175" max="8175" width="12.33203125" style="9" customWidth="1"/>
    <col min="8176" max="8176" width="35.6640625" style="9" customWidth="1"/>
    <col min="8177" max="8177" width="40.6640625" style="9" customWidth="1"/>
    <col min="8178" max="8179" width="21.33203125" style="9" customWidth="1"/>
    <col min="8180" max="8180" width="6.33203125" style="9"/>
    <col min="8181" max="8181" width="11.33203125" style="9" bestFit="1" customWidth="1"/>
    <col min="8182" max="8430" width="6.33203125" style="9"/>
    <col min="8431" max="8431" width="12.33203125" style="9" customWidth="1"/>
    <col min="8432" max="8432" width="35.6640625" style="9" customWidth="1"/>
    <col min="8433" max="8433" width="40.6640625" style="9" customWidth="1"/>
    <col min="8434" max="8435" width="21.33203125" style="9" customWidth="1"/>
    <col min="8436" max="8436" width="6.33203125" style="9"/>
    <col min="8437" max="8437" width="11.33203125" style="9" bestFit="1" customWidth="1"/>
    <col min="8438" max="8686" width="6.33203125" style="9"/>
    <col min="8687" max="8687" width="12.33203125" style="9" customWidth="1"/>
    <col min="8688" max="8688" width="35.6640625" style="9" customWidth="1"/>
    <col min="8689" max="8689" width="40.6640625" style="9" customWidth="1"/>
    <col min="8690" max="8691" width="21.33203125" style="9" customWidth="1"/>
    <col min="8692" max="8692" width="6.33203125" style="9"/>
    <col min="8693" max="8693" width="11.33203125" style="9" bestFit="1" customWidth="1"/>
    <col min="8694" max="8942" width="6.33203125" style="9"/>
    <col min="8943" max="8943" width="12.33203125" style="9" customWidth="1"/>
    <col min="8944" max="8944" width="35.6640625" style="9" customWidth="1"/>
    <col min="8945" max="8945" width="40.6640625" style="9" customWidth="1"/>
    <col min="8946" max="8947" width="21.33203125" style="9" customWidth="1"/>
    <col min="8948" max="8948" width="6.33203125" style="9"/>
    <col min="8949" max="8949" width="11.33203125" style="9" bestFit="1" customWidth="1"/>
    <col min="8950" max="9198" width="6.33203125" style="9"/>
    <col min="9199" max="9199" width="12.33203125" style="9" customWidth="1"/>
    <col min="9200" max="9200" width="35.6640625" style="9" customWidth="1"/>
    <col min="9201" max="9201" width="40.6640625" style="9" customWidth="1"/>
    <col min="9202" max="9203" width="21.33203125" style="9" customWidth="1"/>
    <col min="9204" max="9204" width="6.33203125" style="9"/>
    <col min="9205" max="9205" width="11.33203125" style="9" bestFit="1" customWidth="1"/>
    <col min="9206" max="9454" width="6.33203125" style="9"/>
    <col min="9455" max="9455" width="12.33203125" style="9" customWidth="1"/>
    <col min="9456" max="9456" width="35.6640625" style="9" customWidth="1"/>
    <col min="9457" max="9457" width="40.6640625" style="9" customWidth="1"/>
    <col min="9458" max="9459" width="21.33203125" style="9" customWidth="1"/>
    <col min="9460" max="9460" width="6.33203125" style="9"/>
    <col min="9461" max="9461" width="11.33203125" style="9" bestFit="1" customWidth="1"/>
    <col min="9462" max="9710" width="6.33203125" style="9"/>
    <col min="9711" max="9711" width="12.33203125" style="9" customWidth="1"/>
    <col min="9712" max="9712" width="35.6640625" style="9" customWidth="1"/>
    <col min="9713" max="9713" width="40.6640625" style="9" customWidth="1"/>
    <col min="9714" max="9715" width="21.33203125" style="9" customWidth="1"/>
    <col min="9716" max="9716" width="6.33203125" style="9"/>
    <col min="9717" max="9717" width="11.33203125" style="9" bestFit="1" customWidth="1"/>
    <col min="9718" max="9966" width="6.33203125" style="9"/>
    <col min="9967" max="9967" width="12.33203125" style="9" customWidth="1"/>
    <col min="9968" max="9968" width="35.6640625" style="9" customWidth="1"/>
    <col min="9969" max="9969" width="40.6640625" style="9" customWidth="1"/>
    <col min="9970" max="9971" width="21.33203125" style="9" customWidth="1"/>
    <col min="9972" max="9972" width="6.33203125" style="9"/>
    <col min="9973" max="9973" width="11.33203125" style="9" bestFit="1" customWidth="1"/>
    <col min="9974" max="10222" width="6.33203125" style="9"/>
    <col min="10223" max="10223" width="12.33203125" style="9" customWidth="1"/>
    <col min="10224" max="10224" width="35.6640625" style="9" customWidth="1"/>
    <col min="10225" max="10225" width="40.6640625" style="9" customWidth="1"/>
    <col min="10226" max="10227" width="21.33203125" style="9" customWidth="1"/>
    <col min="10228" max="10228" width="6.33203125" style="9"/>
    <col min="10229" max="10229" width="11.33203125" style="9" bestFit="1" customWidth="1"/>
    <col min="10230" max="10478" width="6.33203125" style="9"/>
    <col min="10479" max="10479" width="12.33203125" style="9" customWidth="1"/>
    <col min="10480" max="10480" width="35.6640625" style="9" customWidth="1"/>
    <col min="10481" max="10481" width="40.6640625" style="9" customWidth="1"/>
    <col min="10482" max="10483" width="21.33203125" style="9" customWidth="1"/>
    <col min="10484" max="10484" width="6.33203125" style="9"/>
    <col min="10485" max="10485" width="11.33203125" style="9" bestFit="1" customWidth="1"/>
    <col min="10486" max="10734" width="6.33203125" style="9"/>
    <col min="10735" max="10735" width="12.33203125" style="9" customWidth="1"/>
    <col min="10736" max="10736" width="35.6640625" style="9" customWidth="1"/>
    <col min="10737" max="10737" width="40.6640625" style="9" customWidth="1"/>
    <col min="10738" max="10739" width="21.33203125" style="9" customWidth="1"/>
    <col min="10740" max="10740" width="6.33203125" style="9"/>
    <col min="10741" max="10741" width="11.33203125" style="9" bestFit="1" customWidth="1"/>
    <col min="10742" max="10990" width="6.33203125" style="9"/>
    <col min="10991" max="10991" width="12.33203125" style="9" customWidth="1"/>
    <col min="10992" max="10992" width="35.6640625" style="9" customWidth="1"/>
    <col min="10993" max="10993" width="40.6640625" style="9" customWidth="1"/>
    <col min="10994" max="10995" width="21.33203125" style="9" customWidth="1"/>
    <col min="10996" max="10996" width="6.33203125" style="9"/>
    <col min="10997" max="10997" width="11.33203125" style="9" bestFit="1" customWidth="1"/>
    <col min="10998" max="11246" width="6.33203125" style="9"/>
    <col min="11247" max="11247" width="12.33203125" style="9" customWidth="1"/>
    <col min="11248" max="11248" width="35.6640625" style="9" customWidth="1"/>
    <col min="11249" max="11249" width="40.6640625" style="9" customWidth="1"/>
    <col min="11250" max="11251" width="21.33203125" style="9" customWidth="1"/>
    <col min="11252" max="11252" width="6.33203125" style="9"/>
    <col min="11253" max="11253" width="11.33203125" style="9" bestFit="1" customWidth="1"/>
    <col min="11254" max="11502" width="6.33203125" style="9"/>
    <col min="11503" max="11503" width="12.33203125" style="9" customWidth="1"/>
    <col min="11504" max="11504" width="35.6640625" style="9" customWidth="1"/>
    <col min="11505" max="11505" width="40.6640625" style="9" customWidth="1"/>
    <col min="11506" max="11507" width="21.33203125" style="9" customWidth="1"/>
    <col min="11508" max="11508" width="6.33203125" style="9"/>
    <col min="11509" max="11509" width="11.33203125" style="9" bestFit="1" customWidth="1"/>
    <col min="11510" max="11758" width="6.33203125" style="9"/>
    <col min="11759" max="11759" width="12.33203125" style="9" customWidth="1"/>
    <col min="11760" max="11760" width="35.6640625" style="9" customWidth="1"/>
    <col min="11761" max="11761" width="40.6640625" style="9" customWidth="1"/>
    <col min="11762" max="11763" width="21.33203125" style="9" customWidth="1"/>
    <col min="11764" max="11764" width="6.33203125" style="9"/>
    <col min="11765" max="11765" width="11.33203125" style="9" bestFit="1" customWidth="1"/>
    <col min="11766" max="12014" width="6.33203125" style="9"/>
    <col min="12015" max="12015" width="12.33203125" style="9" customWidth="1"/>
    <col min="12016" max="12016" width="35.6640625" style="9" customWidth="1"/>
    <col min="12017" max="12017" width="40.6640625" style="9" customWidth="1"/>
    <col min="12018" max="12019" width="21.33203125" style="9" customWidth="1"/>
    <col min="12020" max="12020" width="6.33203125" style="9"/>
    <col min="12021" max="12021" width="11.33203125" style="9" bestFit="1" customWidth="1"/>
    <col min="12022" max="12270" width="6.33203125" style="9"/>
    <col min="12271" max="12271" width="12.33203125" style="9" customWidth="1"/>
    <col min="12272" max="12272" width="35.6640625" style="9" customWidth="1"/>
    <col min="12273" max="12273" width="40.6640625" style="9" customWidth="1"/>
    <col min="12274" max="12275" width="21.33203125" style="9" customWidth="1"/>
    <col min="12276" max="12276" width="6.33203125" style="9"/>
    <col min="12277" max="12277" width="11.33203125" style="9" bestFit="1" customWidth="1"/>
    <col min="12278" max="12526" width="6.33203125" style="9"/>
    <col min="12527" max="12527" width="12.33203125" style="9" customWidth="1"/>
    <col min="12528" max="12528" width="35.6640625" style="9" customWidth="1"/>
    <col min="12529" max="12529" width="40.6640625" style="9" customWidth="1"/>
    <col min="12530" max="12531" width="21.33203125" style="9" customWidth="1"/>
    <col min="12532" max="12532" width="6.33203125" style="9"/>
    <col min="12533" max="12533" width="11.33203125" style="9" bestFit="1" customWidth="1"/>
    <col min="12534" max="12782" width="6.33203125" style="9"/>
    <col min="12783" max="12783" width="12.33203125" style="9" customWidth="1"/>
    <col min="12784" max="12784" width="35.6640625" style="9" customWidth="1"/>
    <col min="12785" max="12785" width="40.6640625" style="9" customWidth="1"/>
    <col min="12786" max="12787" width="21.33203125" style="9" customWidth="1"/>
    <col min="12788" max="12788" width="6.33203125" style="9"/>
    <col min="12789" max="12789" width="11.33203125" style="9" bestFit="1" customWidth="1"/>
    <col min="12790" max="13038" width="6.33203125" style="9"/>
    <col min="13039" max="13039" width="12.33203125" style="9" customWidth="1"/>
    <col min="13040" max="13040" width="35.6640625" style="9" customWidth="1"/>
    <col min="13041" max="13041" width="40.6640625" style="9" customWidth="1"/>
    <col min="13042" max="13043" width="21.33203125" style="9" customWidth="1"/>
    <col min="13044" max="13044" width="6.33203125" style="9"/>
    <col min="13045" max="13045" width="11.33203125" style="9" bestFit="1" customWidth="1"/>
    <col min="13046" max="13294" width="6.33203125" style="9"/>
    <col min="13295" max="13295" width="12.33203125" style="9" customWidth="1"/>
    <col min="13296" max="13296" width="35.6640625" style="9" customWidth="1"/>
    <col min="13297" max="13297" width="40.6640625" style="9" customWidth="1"/>
    <col min="13298" max="13299" width="21.33203125" style="9" customWidth="1"/>
    <col min="13300" max="13300" width="6.33203125" style="9"/>
    <col min="13301" max="13301" width="11.33203125" style="9" bestFit="1" customWidth="1"/>
    <col min="13302" max="13550" width="6.33203125" style="9"/>
    <col min="13551" max="13551" width="12.33203125" style="9" customWidth="1"/>
    <col min="13552" max="13552" width="35.6640625" style="9" customWidth="1"/>
    <col min="13553" max="13553" width="40.6640625" style="9" customWidth="1"/>
    <col min="13554" max="13555" width="21.33203125" style="9" customWidth="1"/>
    <col min="13556" max="13556" width="6.33203125" style="9"/>
    <col min="13557" max="13557" width="11.33203125" style="9" bestFit="1" customWidth="1"/>
    <col min="13558" max="13806" width="6.33203125" style="9"/>
    <col min="13807" max="13807" width="12.33203125" style="9" customWidth="1"/>
    <col min="13808" max="13808" width="35.6640625" style="9" customWidth="1"/>
    <col min="13809" max="13809" width="40.6640625" style="9" customWidth="1"/>
    <col min="13810" max="13811" width="21.33203125" style="9" customWidth="1"/>
    <col min="13812" max="13812" width="6.33203125" style="9"/>
    <col min="13813" max="13813" width="11.33203125" style="9" bestFit="1" customWidth="1"/>
    <col min="13814" max="14062" width="6.33203125" style="9"/>
    <col min="14063" max="14063" width="12.33203125" style="9" customWidth="1"/>
    <col min="14064" max="14064" width="35.6640625" style="9" customWidth="1"/>
    <col min="14065" max="14065" width="40.6640625" style="9" customWidth="1"/>
    <col min="14066" max="14067" width="21.33203125" style="9" customWidth="1"/>
    <col min="14068" max="14068" width="6.33203125" style="9"/>
    <col min="14069" max="14069" width="11.33203125" style="9" bestFit="1" customWidth="1"/>
    <col min="14070" max="14318" width="6.33203125" style="9"/>
    <col min="14319" max="14319" width="12.33203125" style="9" customWidth="1"/>
    <col min="14320" max="14320" width="35.6640625" style="9" customWidth="1"/>
    <col min="14321" max="14321" width="40.6640625" style="9" customWidth="1"/>
    <col min="14322" max="14323" width="21.33203125" style="9" customWidth="1"/>
    <col min="14324" max="14324" width="6.33203125" style="9"/>
    <col min="14325" max="14325" width="11.33203125" style="9" bestFit="1" customWidth="1"/>
    <col min="14326" max="14574" width="6.33203125" style="9"/>
    <col min="14575" max="14575" width="12.33203125" style="9" customWidth="1"/>
    <col min="14576" max="14576" width="35.6640625" style="9" customWidth="1"/>
    <col min="14577" max="14577" width="40.6640625" style="9" customWidth="1"/>
    <col min="14578" max="14579" width="21.33203125" style="9" customWidth="1"/>
    <col min="14580" max="14580" width="6.33203125" style="9"/>
    <col min="14581" max="14581" width="11.33203125" style="9" bestFit="1" customWidth="1"/>
    <col min="14582" max="14830" width="6.33203125" style="9"/>
    <col min="14831" max="14831" width="12.33203125" style="9" customWidth="1"/>
    <col min="14832" max="14832" width="35.6640625" style="9" customWidth="1"/>
    <col min="14833" max="14833" width="40.6640625" style="9" customWidth="1"/>
    <col min="14834" max="14835" width="21.33203125" style="9" customWidth="1"/>
    <col min="14836" max="14836" width="6.33203125" style="9"/>
    <col min="14837" max="14837" width="11.33203125" style="9" bestFit="1" customWidth="1"/>
    <col min="14838" max="15086" width="6.33203125" style="9"/>
    <col min="15087" max="15087" width="12.33203125" style="9" customWidth="1"/>
    <col min="15088" max="15088" width="35.6640625" style="9" customWidth="1"/>
    <col min="15089" max="15089" width="40.6640625" style="9" customWidth="1"/>
    <col min="15090" max="15091" width="21.33203125" style="9" customWidth="1"/>
    <col min="15092" max="15092" width="6.33203125" style="9"/>
    <col min="15093" max="15093" width="11.33203125" style="9" bestFit="1" customWidth="1"/>
    <col min="15094" max="15342" width="6.33203125" style="9"/>
    <col min="15343" max="15343" width="12.33203125" style="9" customWidth="1"/>
    <col min="15344" max="15344" width="35.6640625" style="9" customWidth="1"/>
    <col min="15345" max="15345" width="40.6640625" style="9" customWidth="1"/>
    <col min="15346" max="15347" width="21.33203125" style="9" customWidth="1"/>
    <col min="15348" max="15348" width="6.33203125" style="9"/>
    <col min="15349" max="15349" width="11.33203125" style="9" bestFit="1" customWidth="1"/>
    <col min="15350" max="15598" width="6.33203125" style="9"/>
    <col min="15599" max="15599" width="12.33203125" style="9" customWidth="1"/>
    <col min="15600" max="15600" width="35.6640625" style="9" customWidth="1"/>
    <col min="15601" max="15601" width="40.6640625" style="9" customWidth="1"/>
    <col min="15602" max="15603" width="21.33203125" style="9" customWidth="1"/>
    <col min="15604" max="15604" width="6.33203125" style="9"/>
    <col min="15605" max="15605" width="11.33203125" style="9" bestFit="1" customWidth="1"/>
    <col min="15606" max="15854" width="6.33203125" style="9"/>
    <col min="15855" max="15855" width="12.33203125" style="9" customWidth="1"/>
    <col min="15856" max="15856" width="35.6640625" style="9" customWidth="1"/>
    <col min="15857" max="15857" width="40.6640625" style="9" customWidth="1"/>
    <col min="15858" max="15859" width="21.33203125" style="9" customWidth="1"/>
    <col min="15860" max="15860" width="6.33203125" style="9"/>
    <col min="15861" max="15861" width="11.33203125" style="9" bestFit="1" customWidth="1"/>
    <col min="15862" max="16110" width="6.33203125" style="9"/>
    <col min="16111" max="16111" width="12.33203125" style="9" customWidth="1"/>
    <col min="16112" max="16112" width="35.6640625" style="9" customWidth="1"/>
    <col min="16113" max="16113" width="40.6640625" style="9" customWidth="1"/>
    <col min="16114" max="16115" width="21.33203125" style="9" customWidth="1"/>
    <col min="16116" max="16116" width="6.33203125" style="9"/>
    <col min="16117" max="16117" width="11.33203125" style="9" bestFit="1" customWidth="1"/>
    <col min="16118" max="16384" width="6.33203125" style="9"/>
  </cols>
  <sheetData>
    <row r="1" spans="1:6" ht="17.7" customHeight="1" x14ac:dyDescent="0.3">
      <c r="A1" s="4"/>
      <c r="B1" s="5"/>
      <c r="C1" s="6"/>
      <c r="D1" s="7"/>
      <c r="E1" s="8"/>
    </row>
    <row r="2" spans="1:6" ht="17.7" customHeight="1" x14ac:dyDescent="0.3">
      <c r="A2" s="10" t="s">
        <v>26</v>
      </c>
      <c r="B2" s="11"/>
      <c r="C2" s="12"/>
      <c r="D2" s="13"/>
      <c r="E2" s="14"/>
    </row>
    <row r="3" spans="1:6" ht="17.7" customHeight="1" x14ac:dyDescent="0.25">
      <c r="A3" s="15" t="s">
        <v>27</v>
      </c>
      <c r="B3" s="11"/>
      <c r="C3" s="12"/>
      <c r="D3" s="13"/>
      <c r="E3" s="14"/>
    </row>
    <row r="4" spans="1:6" ht="17.7" customHeight="1" x14ac:dyDescent="0.25">
      <c r="A4" s="15" t="s">
        <v>59</v>
      </c>
      <c r="B4" s="11"/>
      <c r="C4" s="15"/>
      <c r="D4" s="13"/>
      <c r="E4" s="14"/>
    </row>
    <row r="5" spans="1:6" ht="17.7" customHeight="1" x14ac:dyDescent="0.3">
      <c r="A5" s="16"/>
      <c r="B5" s="17"/>
      <c r="C5" s="12"/>
      <c r="D5" s="13"/>
      <c r="E5" s="14"/>
    </row>
    <row r="6" spans="1:6" ht="17.7" customHeight="1" x14ac:dyDescent="0.3">
      <c r="A6" s="16"/>
      <c r="B6" s="17"/>
      <c r="C6" s="12"/>
      <c r="D6" s="13"/>
      <c r="E6" s="14"/>
    </row>
    <row r="7" spans="1:6" ht="17.7" customHeight="1" x14ac:dyDescent="0.3">
      <c r="A7" s="16"/>
      <c r="B7" s="17"/>
      <c r="C7" s="12"/>
      <c r="D7" s="13"/>
      <c r="E7" s="14"/>
    </row>
    <row r="8" spans="1:6" ht="17.7" customHeight="1" x14ac:dyDescent="0.3">
      <c r="A8" s="113" t="s">
        <v>28</v>
      </c>
      <c r="B8" s="114"/>
      <c r="C8" s="114"/>
      <c r="D8" s="114"/>
      <c r="E8" s="14"/>
    </row>
    <row r="9" spans="1:6" ht="17.7" customHeight="1" thickBot="1" x14ac:dyDescent="0.35">
      <c r="A9" s="18"/>
      <c r="B9" s="19"/>
      <c r="C9" s="20"/>
      <c r="D9" s="21"/>
      <c r="E9" s="22"/>
    </row>
    <row r="10" spans="1:6" ht="30" customHeight="1" thickBot="1" x14ac:dyDescent="0.35">
      <c r="A10" s="23" t="s">
        <v>29</v>
      </c>
      <c r="B10" s="24" t="s">
        <v>2</v>
      </c>
      <c r="C10" s="25"/>
      <c r="D10" s="26"/>
      <c r="E10" s="27" t="s">
        <v>30</v>
      </c>
    </row>
    <row r="11" spans="1:6" s="32" customFormat="1" ht="36" customHeight="1" x14ac:dyDescent="0.3">
      <c r="A11" s="28">
        <v>1</v>
      </c>
      <c r="B11" s="115" t="s">
        <v>0</v>
      </c>
      <c r="C11" s="116"/>
      <c r="D11" s="29"/>
      <c r="E11" s="30">
        <f>'Medupi Fence-Mini Bill '!F52</f>
        <v>0</v>
      </c>
      <c r="F11" s="31"/>
    </row>
    <row r="12" spans="1:6" s="32" customFormat="1" ht="9.75" customHeight="1" x14ac:dyDescent="0.3">
      <c r="A12" s="33"/>
      <c r="B12" s="34"/>
      <c r="C12" s="35"/>
      <c r="D12" s="36"/>
      <c r="E12" s="37"/>
      <c r="F12" s="31"/>
    </row>
    <row r="13" spans="1:6" s="32" customFormat="1" ht="24.75" customHeight="1" x14ac:dyDescent="0.3">
      <c r="A13" s="33">
        <v>2</v>
      </c>
      <c r="B13" s="117" t="s">
        <v>24</v>
      </c>
      <c r="C13" s="118"/>
      <c r="D13" s="119"/>
      <c r="E13" s="37">
        <f>'Marapong Fence-Mini Bill '!F45</f>
        <v>0</v>
      </c>
      <c r="F13" s="31"/>
    </row>
    <row r="14" spans="1:6" s="32" customFormat="1" ht="24.75" customHeight="1" x14ac:dyDescent="0.3">
      <c r="A14" s="33"/>
      <c r="B14" s="34"/>
      <c r="C14" s="35"/>
      <c r="D14" s="36"/>
      <c r="E14" s="37"/>
      <c r="F14" s="31"/>
    </row>
    <row r="15" spans="1:6" s="32" customFormat="1" ht="24.75" customHeight="1" x14ac:dyDescent="0.3">
      <c r="A15" s="33">
        <v>3</v>
      </c>
      <c r="B15" s="117" t="str">
        <f>'Bongidvuba Fencing '!B2</f>
        <v>Bongidvuba  Air Quality Monitoring Station high mesh security fencing</v>
      </c>
      <c r="C15" s="118"/>
      <c r="D15" s="119"/>
      <c r="E15" s="37">
        <f>'Bongidvuba Fencing '!F46</f>
        <v>0</v>
      </c>
      <c r="F15" s="31"/>
    </row>
    <row r="16" spans="1:6" s="32" customFormat="1" ht="24.75" customHeight="1" x14ac:dyDescent="0.3">
      <c r="A16" s="33"/>
      <c r="B16" s="34"/>
      <c r="C16" s="35"/>
      <c r="D16" s="36"/>
      <c r="E16" s="37"/>
      <c r="F16" s="31"/>
    </row>
    <row r="17" spans="1:6" s="32" customFormat="1" ht="24.75" customHeight="1" x14ac:dyDescent="0.3">
      <c r="A17" s="33">
        <v>4</v>
      </c>
      <c r="B17" s="117" t="str">
        <f>'Steenbokpan Fence-Mini Bill'!B2</f>
        <v>Steenbokpan Air Quality Monitoring Station high mesh security fencing</v>
      </c>
      <c r="C17" s="118"/>
      <c r="D17" s="119"/>
      <c r="E17" s="37">
        <f>'Steenbokpan Fence-Mini Bill'!F48</f>
        <v>0</v>
      </c>
      <c r="F17" s="31"/>
    </row>
    <row r="18" spans="1:6" s="32" customFormat="1" ht="24.75" customHeight="1" x14ac:dyDescent="0.3">
      <c r="A18" s="33"/>
      <c r="B18" s="34"/>
      <c r="C18" s="35"/>
      <c r="D18" s="36"/>
      <c r="E18" s="37"/>
      <c r="F18" s="31"/>
    </row>
    <row r="19" spans="1:6" s="32" customFormat="1" ht="24.75" customHeight="1" x14ac:dyDescent="0.3">
      <c r="A19" s="33">
        <v>5</v>
      </c>
      <c r="B19" s="117" t="str">
        <f>'Le Notsi Fence-Mini Bill'!B2</f>
        <v>LE Notsi Air Quality Monitoring Station high mesh security fencing</v>
      </c>
      <c r="C19" s="118"/>
      <c r="D19" s="119"/>
      <c r="E19" s="37">
        <f>'Le Notsi Fence-Mini Bill'!F46</f>
        <v>0</v>
      </c>
      <c r="F19" s="31"/>
    </row>
    <row r="20" spans="1:6" s="32" customFormat="1" ht="24.75" customHeight="1" x14ac:dyDescent="0.3">
      <c r="A20" s="33"/>
      <c r="B20" s="34"/>
      <c r="C20" s="35"/>
      <c r="D20" s="36"/>
      <c r="E20" s="37"/>
      <c r="F20" s="31"/>
    </row>
    <row r="21" spans="1:6" s="32" customFormat="1" ht="24.75" customHeight="1" x14ac:dyDescent="0.3">
      <c r="A21" s="33">
        <v>6</v>
      </c>
      <c r="B21" s="117" t="str">
        <f>'Nalithuba Fence-Mini Bill'!B2</f>
        <v>Nalithuba Air Quality Monitoring Station high mesh security fencing</v>
      </c>
      <c r="C21" s="118"/>
      <c r="D21" s="119"/>
      <c r="E21" s="37">
        <f>'Nalithuba Fence-Mini Bill'!F49</f>
        <v>0</v>
      </c>
      <c r="F21" s="31"/>
    </row>
    <row r="22" spans="1:6" s="32" customFormat="1" ht="24.75" customHeight="1" x14ac:dyDescent="0.3">
      <c r="A22" s="33"/>
      <c r="B22" s="34"/>
      <c r="C22" s="35"/>
      <c r="D22" s="36"/>
      <c r="E22" s="37"/>
      <c r="F22" s="31"/>
    </row>
    <row r="23" spans="1:6" s="32" customFormat="1" ht="24.75" customHeight="1" x14ac:dyDescent="0.3">
      <c r="A23" s="33">
        <v>7</v>
      </c>
      <c r="B23" s="117" t="s">
        <v>55</v>
      </c>
      <c r="C23" s="118"/>
      <c r="D23" s="119"/>
      <c r="E23" s="37">
        <f>'Eskom Real Estate'!F8</f>
        <v>0</v>
      </c>
      <c r="F23" s="31"/>
    </row>
    <row r="24" spans="1:6" s="32" customFormat="1" ht="9.75" customHeight="1" thickBot="1" x14ac:dyDescent="0.35">
      <c r="A24" s="33"/>
      <c r="B24" s="34"/>
      <c r="C24" s="35"/>
      <c r="D24" s="36"/>
      <c r="E24" s="37"/>
      <c r="F24" s="31"/>
    </row>
    <row r="25" spans="1:6" s="32" customFormat="1" ht="15" customHeight="1" x14ac:dyDescent="0.3">
      <c r="A25" s="66"/>
      <c r="B25" s="67" t="s">
        <v>47</v>
      </c>
      <c r="C25" s="68"/>
      <c r="D25" s="69"/>
      <c r="E25" s="70">
        <f>SUM(E11:E24)</f>
        <v>0</v>
      </c>
      <c r="F25" s="31"/>
    </row>
    <row r="26" spans="1:6" s="32" customFormat="1" ht="47.25" hidden="1" customHeight="1" x14ac:dyDescent="0.3">
      <c r="A26" s="71" t="s">
        <v>31</v>
      </c>
      <c r="B26" s="72" t="s">
        <v>32</v>
      </c>
      <c r="C26" s="73"/>
      <c r="D26" s="74">
        <f>D25*E26</f>
        <v>0</v>
      </c>
      <c r="E26" s="75"/>
      <c r="F26" s="64"/>
    </row>
    <row r="27" spans="1:6" s="32" customFormat="1" ht="30" hidden="1" customHeight="1" thickBot="1" x14ac:dyDescent="0.35">
      <c r="A27" s="76"/>
      <c r="B27" s="77" t="s">
        <v>33</v>
      </c>
      <c r="C27" s="78"/>
      <c r="D27" s="79">
        <f>SUM(D25:D26)</f>
        <v>0</v>
      </c>
      <c r="E27" s="80"/>
      <c r="F27" s="64"/>
    </row>
    <row r="28" spans="1:6" s="32" customFormat="1" ht="23.4" customHeight="1" thickBot="1" x14ac:dyDescent="0.35">
      <c r="A28" s="81" t="s">
        <v>31</v>
      </c>
      <c r="B28" s="82" t="s">
        <v>34</v>
      </c>
      <c r="C28" s="83"/>
      <c r="D28" s="84"/>
      <c r="E28" s="85">
        <f>+E25*15%</f>
        <v>0</v>
      </c>
      <c r="F28" s="31"/>
    </row>
    <row r="29" spans="1:6" s="38" customFormat="1" ht="22.2" customHeight="1" thickBot="1" x14ac:dyDescent="0.35">
      <c r="A29" s="86"/>
      <c r="B29" s="87" t="s">
        <v>46</v>
      </c>
      <c r="C29" s="88"/>
      <c r="D29" s="89"/>
      <c r="E29" s="90">
        <f>+E25+E28</f>
        <v>0</v>
      </c>
      <c r="F29" s="31"/>
    </row>
    <row r="30" spans="1:6" s="32" customFormat="1" ht="45" customHeight="1" x14ac:dyDescent="0.3">
      <c r="A30" s="39"/>
      <c r="B30" s="40"/>
      <c r="C30" s="41"/>
      <c r="D30" s="120"/>
      <c r="E30" s="121"/>
      <c r="F30" s="31"/>
    </row>
    <row r="31" spans="1:6" s="46" customFormat="1" ht="8.25" customHeight="1" x14ac:dyDescent="0.3">
      <c r="A31" s="42" t="s">
        <v>35</v>
      </c>
      <c r="B31" s="43"/>
      <c r="C31" s="44" t="s">
        <v>36</v>
      </c>
      <c r="D31" s="44" t="s">
        <v>36</v>
      </c>
      <c r="E31" s="45"/>
    </row>
    <row r="32" spans="1:6" s="32" customFormat="1" ht="25.2" customHeight="1" x14ac:dyDescent="0.3">
      <c r="A32" s="47" t="s">
        <v>37</v>
      </c>
      <c r="B32" s="48"/>
      <c r="C32" s="49" t="s">
        <v>38</v>
      </c>
      <c r="D32" s="50" t="s">
        <v>39</v>
      </c>
      <c r="E32" s="51"/>
    </row>
    <row r="33" spans="1:5" s="32" customFormat="1" ht="7.2" customHeight="1" x14ac:dyDescent="0.3">
      <c r="A33" s="47"/>
      <c r="B33" s="48"/>
      <c r="C33" s="49"/>
      <c r="D33" s="49"/>
      <c r="E33" s="51"/>
    </row>
    <row r="34" spans="1:5" s="32" customFormat="1" ht="21" customHeight="1" x14ac:dyDescent="0.3">
      <c r="A34" s="47"/>
      <c r="B34" s="48"/>
      <c r="C34" s="49"/>
      <c r="D34" s="49"/>
      <c r="E34" s="51"/>
    </row>
    <row r="35" spans="1:5" s="32" customFormat="1" ht="19.5" customHeight="1" x14ac:dyDescent="0.3">
      <c r="A35" s="39"/>
      <c r="B35" s="40"/>
      <c r="C35" s="52"/>
      <c r="D35" s="120"/>
      <c r="E35" s="121"/>
    </row>
    <row r="36" spans="1:5" s="46" customFormat="1" ht="9.75" customHeight="1" x14ac:dyDescent="0.3">
      <c r="A36" s="42" t="s">
        <v>35</v>
      </c>
      <c r="B36" s="43"/>
      <c r="C36" s="44" t="s">
        <v>36</v>
      </c>
      <c r="D36" s="44" t="s">
        <v>36</v>
      </c>
      <c r="E36" s="45"/>
    </row>
    <row r="37" spans="1:5" s="46" customFormat="1" ht="25.2" customHeight="1" x14ac:dyDescent="0.3">
      <c r="A37" s="47" t="s">
        <v>40</v>
      </c>
      <c r="B37" s="48"/>
      <c r="C37" s="49" t="s">
        <v>38</v>
      </c>
      <c r="D37" s="50" t="s">
        <v>39</v>
      </c>
      <c r="E37" s="45"/>
    </row>
    <row r="38" spans="1:5" s="32" customFormat="1" ht="11.25" customHeight="1" thickBot="1" x14ac:dyDescent="0.35">
      <c r="A38" s="53"/>
      <c r="B38" s="54"/>
      <c r="C38" s="55"/>
      <c r="D38" s="56"/>
      <c r="E38" s="57"/>
    </row>
    <row r="41" spans="1:5" x14ac:dyDescent="0.3">
      <c r="E41" s="58"/>
    </row>
    <row r="43" spans="1:5" x14ac:dyDescent="0.3">
      <c r="E43" s="58"/>
    </row>
    <row r="45" spans="1:5" x14ac:dyDescent="0.3">
      <c r="E45" s="59"/>
    </row>
  </sheetData>
  <mergeCells count="10">
    <mergeCell ref="A8:D8"/>
    <mergeCell ref="B11:C11"/>
    <mergeCell ref="B13:D13"/>
    <mergeCell ref="D30:E30"/>
    <mergeCell ref="D35:E35"/>
    <mergeCell ref="B15:D15"/>
    <mergeCell ref="B17:D17"/>
    <mergeCell ref="B19:D19"/>
    <mergeCell ref="B21:D21"/>
    <mergeCell ref="B23:D23"/>
  </mergeCells>
  <printOptions horizontalCentered="1"/>
  <pageMargins left="0.19685039370078741" right="0.19685039370078741" top="0.31496062992125984" bottom="0.31496062992125984" header="0.11811023622047245" footer="0.11811023622047245"/>
  <pageSetup paperSize="9" scale="82" orientation="portrait" useFirstPageNumber="1" r:id="rId1"/>
  <headerFooter alignWithMargins="0">
    <oddHeader>&amp;L&amp;"Arial,Bold"&amp;8
ESKOM HOLDINGS SOC LIMITED
PROJECT TITLE: CONSTRUCTION CONTRACTOR PANEL - NATIONAL CONTRACT
&amp;R&amp;"Arial,Bold"&amp;8CONTRACT NO.  : XXX</oddHeader>
    <oddFooter>&amp;CPage &amp;P&amp;L&amp;1#&amp;"Calibri"&amp;10 Sensitivity: Secret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F3E52-18B1-4D9A-9E98-24789F5E52E4}">
  <sheetPr>
    <pageSetUpPr fitToPage="1"/>
  </sheetPr>
  <dimension ref="A1:F111"/>
  <sheetViews>
    <sheetView view="pageBreakPreview" topLeftCell="A13" zoomScale="107" zoomScaleNormal="100" zoomScaleSheetLayoutView="107" workbookViewId="0">
      <selection activeCell="B12" sqref="B12"/>
    </sheetView>
  </sheetViews>
  <sheetFormatPr defaultRowHeight="14.4" x14ac:dyDescent="0.3"/>
  <cols>
    <col min="2" max="2" width="62.21875" customWidth="1"/>
    <col min="4" max="4" width="9" style="2" bestFit="1" customWidth="1"/>
    <col min="5" max="5" width="9.44140625" bestFit="1" customWidth="1"/>
    <col min="6" max="6" width="17" customWidth="1"/>
  </cols>
  <sheetData>
    <row r="1" spans="1:6" x14ac:dyDescent="0.3">
      <c r="A1" s="91"/>
      <c r="B1" s="91"/>
      <c r="C1" s="91"/>
      <c r="D1" s="92"/>
      <c r="E1" s="91"/>
      <c r="F1" s="91"/>
    </row>
    <row r="2" spans="1:6" x14ac:dyDescent="0.3">
      <c r="A2" s="91"/>
      <c r="B2" s="98" t="s">
        <v>0</v>
      </c>
      <c r="C2" s="94"/>
      <c r="D2" s="95"/>
      <c r="E2" s="94"/>
      <c r="F2" s="94"/>
    </row>
    <row r="3" spans="1:6" ht="25.8" customHeight="1" x14ac:dyDescent="0.3">
      <c r="A3" s="91"/>
      <c r="B3" s="93"/>
      <c r="C3" s="94"/>
      <c r="D3" s="95"/>
      <c r="E3" s="94"/>
      <c r="F3" s="94"/>
    </row>
    <row r="4" spans="1:6" x14ac:dyDescent="0.3">
      <c r="A4" s="91"/>
      <c r="B4" s="98" t="s">
        <v>1</v>
      </c>
      <c r="C4" s="91"/>
      <c r="D4" s="92"/>
      <c r="E4" s="91"/>
      <c r="F4" s="91"/>
    </row>
    <row r="5" spans="1:6" x14ac:dyDescent="0.3">
      <c r="A5" s="91"/>
      <c r="B5" s="98"/>
      <c r="C5" s="91"/>
      <c r="D5" s="92"/>
      <c r="E5" s="91"/>
      <c r="F5" s="91"/>
    </row>
    <row r="6" spans="1:6" x14ac:dyDescent="0.3">
      <c r="A6" s="111" t="s">
        <v>10</v>
      </c>
      <c r="B6" s="111" t="s">
        <v>2</v>
      </c>
      <c r="C6" s="111" t="s">
        <v>3</v>
      </c>
      <c r="D6" s="112" t="s">
        <v>4</v>
      </c>
      <c r="E6" s="111" t="s">
        <v>5</v>
      </c>
      <c r="F6" s="111" t="s">
        <v>6</v>
      </c>
    </row>
    <row r="7" spans="1:6" x14ac:dyDescent="0.3">
      <c r="A7" s="91"/>
      <c r="B7" s="91"/>
      <c r="C7" s="91"/>
      <c r="D7" s="92"/>
      <c r="E7" s="91"/>
      <c r="F7" s="91"/>
    </row>
    <row r="8" spans="1:6" x14ac:dyDescent="0.3">
      <c r="A8" s="91"/>
      <c r="B8" s="96" t="s">
        <v>7</v>
      </c>
      <c r="C8" s="91"/>
      <c r="D8" s="92"/>
      <c r="E8" s="91"/>
      <c r="F8" s="91"/>
    </row>
    <row r="9" spans="1:6" x14ac:dyDescent="0.3">
      <c r="A9" s="91"/>
      <c r="B9" s="91"/>
      <c r="C9" s="91"/>
      <c r="D9" s="92"/>
      <c r="E9" s="91"/>
      <c r="F9" s="91"/>
    </row>
    <row r="10" spans="1:6" x14ac:dyDescent="0.3">
      <c r="A10" s="91"/>
      <c r="B10" s="91" t="s">
        <v>8</v>
      </c>
      <c r="C10" s="91"/>
      <c r="D10" s="92"/>
      <c r="E10" s="91"/>
      <c r="F10" s="91"/>
    </row>
    <row r="11" spans="1:6" x14ac:dyDescent="0.3">
      <c r="A11" s="91"/>
      <c r="B11" s="91"/>
      <c r="C11" s="91"/>
      <c r="D11" s="92"/>
      <c r="E11" s="91"/>
      <c r="F11" s="91"/>
    </row>
    <row r="12" spans="1:6" ht="42" x14ac:dyDescent="0.3">
      <c r="A12" s="91"/>
      <c r="B12" s="107" t="s">
        <v>63</v>
      </c>
      <c r="C12" s="91"/>
      <c r="D12" s="92"/>
      <c r="E12" s="91"/>
      <c r="F12" s="91"/>
    </row>
    <row r="13" spans="1:6" x14ac:dyDescent="0.3">
      <c r="A13" s="91"/>
      <c r="B13" s="91"/>
      <c r="C13" s="91"/>
      <c r="D13" s="92"/>
      <c r="E13" s="91"/>
      <c r="F13" s="91"/>
    </row>
    <row r="14" spans="1:6" x14ac:dyDescent="0.3">
      <c r="A14" s="133">
        <v>1</v>
      </c>
      <c r="B14" s="123" t="s">
        <v>9</v>
      </c>
      <c r="C14" s="123" t="s">
        <v>10</v>
      </c>
      <c r="D14" s="109">
        <v>1</v>
      </c>
      <c r="E14" s="110"/>
      <c r="F14" s="110">
        <f>D14*E14</f>
        <v>0</v>
      </c>
    </row>
    <row r="15" spans="1:6" x14ac:dyDescent="0.3">
      <c r="A15" s="132"/>
      <c r="B15" s="91"/>
      <c r="C15" s="91"/>
      <c r="D15" s="92"/>
      <c r="E15" s="91"/>
      <c r="F15" s="91"/>
    </row>
    <row r="16" spans="1:6" x14ac:dyDescent="0.3">
      <c r="A16" s="132"/>
      <c r="B16" s="98" t="s">
        <v>0</v>
      </c>
      <c r="C16" s="91"/>
      <c r="D16" s="92"/>
      <c r="E16" s="91"/>
      <c r="F16" s="91"/>
    </row>
    <row r="17" spans="1:6" x14ac:dyDescent="0.3">
      <c r="A17" s="132"/>
      <c r="B17" s="91"/>
      <c r="C17" s="91"/>
      <c r="D17" s="92"/>
      <c r="E17" s="91"/>
      <c r="F17" s="91"/>
    </row>
    <row r="18" spans="1:6" x14ac:dyDescent="0.3">
      <c r="A18" s="132"/>
      <c r="B18" s="98" t="s">
        <v>57</v>
      </c>
      <c r="C18" s="91"/>
      <c r="D18" s="92"/>
      <c r="E18" s="91"/>
      <c r="F18" s="91"/>
    </row>
    <row r="19" spans="1:6" x14ac:dyDescent="0.3">
      <c r="A19" s="132"/>
      <c r="B19" s="98"/>
      <c r="C19" s="91"/>
      <c r="D19" s="92"/>
      <c r="E19" s="91"/>
      <c r="F19" s="91"/>
    </row>
    <row r="20" spans="1:6" x14ac:dyDescent="0.3">
      <c r="A20" s="132"/>
      <c r="B20" s="98" t="s">
        <v>11</v>
      </c>
      <c r="C20" s="91"/>
      <c r="D20" s="92"/>
      <c r="E20" s="91"/>
      <c r="F20" s="91"/>
    </row>
    <row r="21" spans="1:6" x14ac:dyDescent="0.3">
      <c r="A21" s="132"/>
      <c r="B21" s="122"/>
      <c r="C21" s="91"/>
      <c r="D21" s="92"/>
      <c r="E21" s="91"/>
      <c r="F21" s="91"/>
    </row>
    <row r="22" spans="1:6" ht="40.200000000000003" x14ac:dyDescent="0.3">
      <c r="A22" s="133">
        <v>2</v>
      </c>
      <c r="B22" s="124" t="s">
        <v>58</v>
      </c>
      <c r="C22" s="109" t="s">
        <v>12</v>
      </c>
      <c r="D22" s="109">
        <f>(8.2*2)+(10.5*2)-(1.5)</f>
        <v>35.9</v>
      </c>
      <c r="E22" s="110"/>
      <c r="F22" s="110">
        <f>D22*E22</f>
        <v>0</v>
      </c>
    </row>
    <row r="23" spans="1:6" x14ac:dyDescent="0.3">
      <c r="A23" s="132"/>
      <c r="B23" s="91"/>
      <c r="C23" s="92"/>
      <c r="D23" s="92"/>
      <c r="E23" s="100"/>
      <c r="F23" s="100"/>
    </row>
    <row r="24" spans="1:6" ht="40.200000000000003" x14ac:dyDescent="0.3">
      <c r="A24" s="133">
        <v>3</v>
      </c>
      <c r="B24" s="124" t="s">
        <v>60</v>
      </c>
      <c r="C24" s="109" t="s">
        <v>13</v>
      </c>
      <c r="D24" s="109">
        <v>2</v>
      </c>
      <c r="E24" s="110"/>
      <c r="F24" s="110">
        <f>D24*E24</f>
        <v>0</v>
      </c>
    </row>
    <row r="25" spans="1:6" x14ac:dyDescent="0.3">
      <c r="A25" s="132"/>
      <c r="B25" s="91"/>
      <c r="C25" s="91"/>
      <c r="D25" s="92"/>
      <c r="E25" s="100"/>
      <c r="F25" s="100"/>
    </row>
    <row r="26" spans="1:6" ht="42" x14ac:dyDescent="0.3">
      <c r="A26" s="133">
        <v>4</v>
      </c>
      <c r="B26" s="125" t="s">
        <v>14</v>
      </c>
      <c r="C26" s="123" t="s">
        <v>52</v>
      </c>
      <c r="D26" s="109">
        <f>(8.5*2)+(11.5*2)-(1.5)</f>
        <v>38.5</v>
      </c>
      <c r="E26" s="110"/>
      <c r="F26" s="110">
        <f t="shared" ref="F26:F28" si="0">D26*E26</f>
        <v>0</v>
      </c>
    </row>
    <row r="27" spans="1:6" x14ac:dyDescent="0.3">
      <c r="A27" s="132"/>
      <c r="B27" s="102"/>
      <c r="C27" s="91"/>
      <c r="D27" s="92"/>
      <c r="E27" s="100"/>
      <c r="F27" s="100"/>
    </row>
    <row r="28" spans="1:6" ht="28.2" x14ac:dyDescent="0.3">
      <c r="A28" s="133">
        <v>5</v>
      </c>
      <c r="B28" s="125" t="s">
        <v>15</v>
      </c>
      <c r="C28" s="123" t="s">
        <v>52</v>
      </c>
      <c r="D28" s="109">
        <f>(8.5*2)+(11.5*2)-(1.5)</f>
        <v>38.5</v>
      </c>
      <c r="E28" s="110"/>
      <c r="F28" s="110">
        <f t="shared" si="0"/>
        <v>0</v>
      </c>
    </row>
    <row r="29" spans="1:6" x14ac:dyDescent="0.3">
      <c r="A29" s="132"/>
      <c r="B29" s="101"/>
      <c r="C29" s="91"/>
      <c r="D29" s="92"/>
      <c r="E29" s="100"/>
      <c r="F29" s="100"/>
    </row>
    <row r="30" spans="1:6" x14ac:dyDescent="0.3">
      <c r="A30" s="132"/>
      <c r="B30" s="99" t="s">
        <v>16</v>
      </c>
      <c r="C30" s="91"/>
      <c r="D30" s="92"/>
      <c r="E30" s="100"/>
      <c r="F30" s="100"/>
    </row>
    <row r="31" spans="1:6" x14ac:dyDescent="0.3">
      <c r="A31" s="132"/>
      <c r="B31" s="99"/>
      <c r="C31" s="91"/>
      <c r="D31" s="92"/>
      <c r="E31" s="100"/>
      <c r="F31" s="100"/>
    </row>
    <row r="32" spans="1:6" x14ac:dyDescent="0.3">
      <c r="A32" s="132"/>
      <c r="B32" s="99" t="s">
        <v>41</v>
      </c>
      <c r="C32" s="91"/>
      <c r="D32" s="92"/>
      <c r="E32" s="100"/>
      <c r="F32" s="100"/>
    </row>
    <row r="33" spans="1:6" x14ac:dyDescent="0.3">
      <c r="A33" s="132"/>
      <c r="B33" s="99"/>
      <c r="C33" s="91"/>
      <c r="D33" s="92"/>
      <c r="E33" s="100"/>
      <c r="F33" s="100"/>
    </row>
    <row r="34" spans="1:6" ht="152.4" x14ac:dyDescent="0.3">
      <c r="A34" s="133">
        <v>6</v>
      </c>
      <c r="B34" s="125" t="s">
        <v>45</v>
      </c>
      <c r="C34" s="123" t="s">
        <v>12</v>
      </c>
      <c r="D34" s="109">
        <f>(8.5*2)+(11.5*2)-(1.5)</f>
        <v>38.5</v>
      </c>
      <c r="E34" s="110"/>
      <c r="F34" s="110">
        <f>D34*E34</f>
        <v>0</v>
      </c>
    </row>
    <row r="35" spans="1:6" x14ac:dyDescent="0.3">
      <c r="A35" s="132"/>
      <c r="B35" s="101"/>
      <c r="C35" s="91"/>
      <c r="D35" s="92"/>
      <c r="E35" s="100"/>
      <c r="F35" s="100"/>
    </row>
    <row r="36" spans="1:6" ht="69.599999999999994" x14ac:dyDescent="0.3">
      <c r="A36" s="133">
        <v>7</v>
      </c>
      <c r="B36" s="125" t="s">
        <v>42</v>
      </c>
      <c r="C36" s="123" t="s">
        <v>13</v>
      </c>
      <c r="D36" s="109">
        <f>15</f>
        <v>15</v>
      </c>
      <c r="E36" s="110"/>
      <c r="F36" s="110">
        <f>D36*E36</f>
        <v>0</v>
      </c>
    </row>
    <row r="37" spans="1:6" x14ac:dyDescent="0.3">
      <c r="A37" s="132"/>
      <c r="B37" s="101"/>
      <c r="C37" s="91"/>
      <c r="D37" s="92"/>
      <c r="E37" s="100"/>
      <c r="F37" s="100"/>
    </row>
    <row r="38" spans="1:6" x14ac:dyDescent="0.3">
      <c r="A38" s="133">
        <v>8</v>
      </c>
      <c r="B38" s="125" t="s">
        <v>43</v>
      </c>
      <c r="C38" s="123" t="s">
        <v>13</v>
      </c>
      <c r="D38" s="109">
        <f>6</f>
        <v>6</v>
      </c>
      <c r="E38" s="110"/>
      <c r="F38" s="110">
        <f>D38*E38</f>
        <v>0</v>
      </c>
    </row>
    <row r="39" spans="1:6" x14ac:dyDescent="0.3">
      <c r="A39" s="132"/>
      <c r="B39" s="101"/>
      <c r="C39" s="91"/>
      <c r="D39" s="92"/>
      <c r="E39" s="100"/>
      <c r="F39" s="100"/>
    </row>
    <row r="40" spans="1:6" ht="42" x14ac:dyDescent="0.3">
      <c r="A40" s="133">
        <v>9</v>
      </c>
      <c r="B40" s="125" t="s">
        <v>44</v>
      </c>
      <c r="C40" s="123" t="s">
        <v>13</v>
      </c>
      <c r="D40" s="109">
        <v>14</v>
      </c>
      <c r="E40" s="110"/>
      <c r="F40" s="110">
        <f>D40*E40</f>
        <v>0</v>
      </c>
    </row>
    <row r="41" spans="1:6" x14ac:dyDescent="0.3">
      <c r="A41" s="132"/>
      <c r="B41" s="102"/>
      <c r="C41" s="91"/>
      <c r="D41" s="92"/>
      <c r="E41" s="100"/>
      <c r="F41" s="100"/>
    </row>
    <row r="42" spans="1:6" ht="40.200000000000003" x14ac:dyDescent="0.3">
      <c r="A42" s="133">
        <v>10</v>
      </c>
      <c r="B42" s="124" t="s">
        <v>61</v>
      </c>
      <c r="C42" s="128" t="s">
        <v>13</v>
      </c>
      <c r="D42" s="109">
        <v>1</v>
      </c>
      <c r="E42" s="110"/>
      <c r="F42" s="110">
        <f t="shared" ref="F42:F46" si="1">D42*E42</f>
        <v>0</v>
      </c>
    </row>
    <row r="43" spans="1:6" x14ac:dyDescent="0.3">
      <c r="A43" s="132"/>
      <c r="B43" s="91"/>
      <c r="C43" s="91"/>
      <c r="D43" s="92"/>
      <c r="E43" s="100"/>
      <c r="F43" s="100"/>
    </row>
    <row r="44" spans="1:6" ht="28.2" x14ac:dyDescent="0.3">
      <c r="A44" s="133">
        <v>11</v>
      </c>
      <c r="B44" s="108" t="s">
        <v>17</v>
      </c>
      <c r="C44" s="123" t="s">
        <v>13</v>
      </c>
      <c r="D44" s="109">
        <v>1</v>
      </c>
      <c r="E44" s="110"/>
      <c r="F44" s="110">
        <f t="shared" si="1"/>
        <v>0</v>
      </c>
    </row>
    <row r="45" spans="1:6" x14ac:dyDescent="0.3">
      <c r="A45" s="132"/>
      <c r="B45" s="91"/>
      <c r="C45" s="91"/>
      <c r="D45" s="92"/>
      <c r="E45" s="100"/>
      <c r="F45" s="100"/>
    </row>
    <row r="46" spans="1:6" x14ac:dyDescent="0.3">
      <c r="A46" s="133">
        <v>12</v>
      </c>
      <c r="B46" s="123" t="s">
        <v>18</v>
      </c>
      <c r="C46" s="123" t="s">
        <v>13</v>
      </c>
      <c r="D46" s="109">
        <v>1</v>
      </c>
      <c r="E46" s="110"/>
      <c r="F46" s="110">
        <f t="shared" si="1"/>
        <v>0</v>
      </c>
    </row>
    <row r="47" spans="1:6" x14ac:dyDescent="0.3">
      <c r="A47" s="91"/>
      <c r="B47" s="91"/>
      <c r="C47" s="91"/>
      <c r="D47" s="103"/>
      <c r="E47" s="100"/>
      <c r="F47" s="100"/>
    </row>
    <row r="48" spans="1:6" x14ac:dyDescent="0.3">
      <c r="A48" s="91"/>
      <c r="B48" s="111" t="s">
        <v>19</v>
      </c>
      <c r="C48" s="91"/>
      <c r="D48" s="103"/>
      <c r="E48" s="100"/>
      <c r="F48" s="126">
        <f>SUM(F14:F46)</f>
        <v>0</v>
      </c>
    </row>
    <row r="49" spans="1:6" x14ac:dyDescent="0.3">
      <c r="A49" s="91"/>
      <c r="B49" s="96"/>
      <c r="C49" s="91"/>
      <c r="D49" s="103"/>
      <c r="E49" s="100"/>
      <c r="F49" s="105"/>
    </row>
    <row r="50" spans="1:6" x14ac:dyDescent="0.3">
      <c r="A50" s="109">
        <v>13</v>
      </c>
      <c r="B50" s="111" t="s">
        <v>20</v>
      </c>
      <c r="C50" s="91"/>
      <c r="D50" s="103"/>
      <c r="E50" s="100"/>
      <c r="F50" s="126">
        <f>F48*10%</f>
        <v>0</v>
      </c>
    </row>
    <row r="51" spans="1:6" x14ac:dyDescent="0.3">
      <c r="A51" s="91"/>
      <c r="B51" s="96"/>
      <c r="C51" s="91"/>
      <c r="D51" s="103"/>
      <c r="E51" s="100"/>
      <c r="F51" s="105"/>
    </row>
    <row r="52" spans="1:6" x14ac:dyDescent="0.3">
      <c r="A52" s="91"/>
      <c r="B52" s="111" t="s">
        <v>19</v>
      </c>
      <c r="C52" s="91"/>
      <c r="D52" s="103"/>
      <c r="E52" s="100"/>
      <c r="F52" s="127">
        <f t="shared" ref="F52" si="2">F48+F50</f>
        <v>0</v>
      </c>
    </row>
    <row r="53" spans="1:6" x14ac:dyDescent="0.3">
      <c r="A53" s="91"/>
      <c r="B53" s="91"/>
      <c r="C53" s="91"/>
      <c r="D53" s="92"/>
      <c r="E53" s="91"/>
      <c r="F53" s="91"/>
    </row>
    <row r="54" spans="1:6" x14ac:dyDescent="0.3">
      <c r="A54" s="91"/>
      <c r="B54" s="123" t="s">
        <v>21</v>
      </c>
      <c r="C54" s="91"/>
      <c r="D54" s="92"/>
      <c r="E54" s="91"/>
      <c r="F54" s="110">
        <f t="shared" ref="F54" si="3">(F48+F50)*15%</f>
        <v>0</v>
      </c>
    </row>
    <row r="55" spans="1:6" x14ac:dyDescent="0.3">
      <c r="A55" s="91"/>
      <c r="B55" s="91"/>
      <c r="C55" s="91"/>
      <c r="D55" s="92"/>
      <c r="E55" s="91"/>
      <c r="F55" s="91"/>
    </row>
    <row r="56" spans="1:6" x14ac:dyDescent="0.3">
      <c r="A56" s="91"/>
      <c r="B56" s="111" t="s">
        <v>22</v>
      </c>
      <c r="C56" s="91"/>
      <c r="D56" s="92"/>
      <c r="E56" s="91"/>
      <c r="F56" s="126">
        <f>F48+F50+F54</f>
        <v>0</v>
      </c>
    </row>
    <row r="57" spans="1:6" x14ac:dyDescent="0.3">
      <c r="A57" s="91"/>
      <c r="B57" s="94"/>
      <c r="C57" s="91"/>
      <c r="D57" s="92"/>
      <c r="E57" s="91"/>
      <c r="F57" s="91"/>
    </row>
    <row r="58" spans="1:6" x14ac:dyDescent="0.3">
      <c r="B58" s="1"/>
      <c r="F58" s="3"/>
    </row>
    <row r="59" spans="1:6" x14ac:dyDescent="0.3">
      <c r="B59" s="1" t="s">
        <v>23</v>
      </c>
      <c r="F59" s="3"/>
    </row>
    <row r="60" spans="1:6" x14ac:dyDescent="0.3">
      <c r="B60" s="1"/>
      <c r="F60" s="3"/>
    </row>
    <row r="61" spans="1:6" x14ac:dyDescent="0.3">
      <c r="B61" s="1"/>
    </row>
    <row r="62" spans="1:6" x14ac:dyDescent="0.3">
      <c r="B62" s="1"/>
    </row>
    <row r="63" spans="1:6" x14ac:dyDescent="0.3">
      <c r="B63" s="1"/>
    </row>
    <row r="64" spans="1:6" x14ac:dyDescent="0.3">
      <c r="B64" s="1" t="s">
        <v>23</v>
      </c>
    </row>
    <row r="65" spans="2:2" x14ac:dyDescent="0.3">
      <c r="B65" s="1"/>
    </row>
    <row r="66" spans="2:2" x14ac:dyDescent="0.3">
      <c r="B66" s="1"/>
    </row>
    <row r="67" spans="2:2" x14ac:dyDescent="0.3">
      <c r="B67" s="1"/>
    </row>
    <row r="68" spans="2:2" x14ac:dyDescent="0.3">
      <c r="B68" s="1" t="s">
        <v>23</v>
      </c>
    </row>
    <row r="69" spans="2:2" x14ac:dyDescent="0.3">
      <c r="B69" s="1"/>
    </row>
    <row r="70" spans="2:2" x14ac:dyDescent="0.3">
      <c r="B70" s="1"/>
    </row>
    <row r="71" spans="2:2" x14ac:dyDescent="0.3">
      <c r="B71" s="1"/>
    </row>
    <row r="72" spans="2:2" x14ac:dyDescent="0.3">
      <c r="B72" s="1"/>
    </row>
    <row r="73" spans="2:2" x14ac:dyDescent="0.3">
      <c r="B73" s="1"/>
    </row>
    <row r="74" spans="2:2" x14ac:dyDescent="0.3">
      <c r="B74" s="1" t="s">
        <v>23</v>
      </c>
    </row>
    <row r="75" spans="2:2" x14ac:dyDescent="0.3">
      <c r="B75" s="1"/>
    </row>
    <row r="76" spans="2:2" x14ac:dyDescent="0.3">
      <c r="B76" s="1"/>
    </row>
    <row r="77" spans="2:2" x14ac:dyDescent="0.3">
      <c r="B77" s="1"/>
    </row>
    <row r="79" spans="2:2" x14ac:dyDescent="0.3">
      <c r="B79" s="1"/>
    </row>
    <row r="80" spans="2:2" x14ac:dyDescent="0.3">
      <c r="B80" s="1"/>
    </row>
    <row r="81" spans="2:2" x14ac:dyDescent="0.3">
      <c r="B81" s="1" t="s">
        <v>23</v>
      </c>
    </row>
    <row r="82" spans="2:2" x14ac:dyDescent="0.3">
      <c r="B82" s="1"/>
    </row>
    <row r="111" spans="2:2" x14ac:dyDescent="0.3">
      <c r="B111" s="1"/>
    </row>
  </sheetData>
  <pageMargins left="0.7" right="0.7" top="0.75" bottom="0.75" header="0.3" footer="0.3"/>
  <pageSetup paperSize="9" scale="57" orientation="portrait" r:id="rId1"/>
  <rowBreaks count="1" manualBreakCount="1">
    <brk id="1" max="16383"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BF2A1-12E8-4A98-B8F6-CA00AB466C1A}">
  <sheetPr>
    <pageSetUpPr fitToPage="1"/>
  </sheetPr>
  <dimension ref="A1:G103"/>
  <sheetViews>
    <sheetView tabSelected="1" view="pageBreakPreview" topLeftCell="A16" zoomScale="98" zoomScaleNormal="100" zoomScaleSheetLayoutView="98" workbookViewId="0">
      <selection activeCell="A43" sqref="A43"/>
    </sheetView>
  </sheetViews>
  <sheetFormatPr defaultRowHeight="14.4" x14ac:dyDescent="0.3"/>
  <cols>
    <col min="2" max="2" width="64.88671875" customWidth="1"/>
    <col min="3" max="3" width="8.88671875" style="2"/>
    <col min="4" max="4" width="9.109375" style="2" bestFit="1" customWidth="1"/>
    <col min="5" max="5" width="11.5546875" style="3" bestFit="1" customWidth="1"/>
    <col min="6" max="6" width="17" style="3" customWidth="1"/>
  </cols>
  <sheetData>
    <row r="1" spans="1:6" x14ac:dyDescent="0.3">
      <c r="A1" s="91"/>
      <c r="B1" s="91"/>
      <c r="C1" s="92"/>
      <c r="D1" s="92"/>
      <c r="E1" s="100"/>
      <c r="F1" s="100"/>
    </row>
    <row r="2" spans="1:6" x14ac:dyDescent="0.3">
      <c r="A2" s="91"/>
      <c r="B2" s="91"/>
      <c r="C2" s="92"/>
      <c r="D2" s="92"/>
      <c r="E2" s="100"/>
      <c r="F2" s="100"/>
    </row>
    <row r="3" spans="1:6" x14ac:dyDescent="0.3">
      <c r="A3" s="91"/>
      <c r="B3" s="98" t="s">
        <v>24</v>
      </c>
      <c r="C3" s="92"/>
      <c r="D3" s="92"/>
      <c r="E3" s="100"/>
      <c r="F3" s="100"/>
    </row>
    <row r="4" spans="1:6" x14ac:dyDescent="0.3">
      <c r="A4" s="91"/>
      <c r="B4" s="98"/>
      <c r="C4" s="92"/>
      <c r="D4" s="92"/>
      <c r="E4" s="100"/>
      <c r="F4" s="100"/>
    </row>
    <row r="5" spans="1:6" ht="22.2" customHeight="1" x14ac:dyDescent="0.3">
      <c r="A5" s="91"/>
      <c r="B5" s="98" t="s">
        <v>1</v>
      </c>
      <c r="C5" s="92"/>
      <c r="D5" s="92"/>
      <c r="E5" s="100"/>
      <c r="F5" s="100"/>
    </row>
    <row r="6" spans="1:6" x14ac:dyDescent="0.3">
      <c r="A6" s="91"/>
      <c r="B6" s="98"/>
      <c r="C6" s="92"/>
      <c r="D6" s="92"/>
      <c r="E6" s="100"/>
      <c r="F6" s="100"/>
    </row>
    <row r="7" spans="1:6" x14ac:dyDescent="0.3">
      <c r="A7" s="91"/>
      <c r="B7" s="96" t="s">
        <v>2</v>
      </c>
      <c r="C7" s="97" t="s">
        <v>3</v>
      </c>
      <c r="D7" s="97" t="s">
        <v>4</v>
      </c>
      <c r="E7" s="105" t="s">
        <v>5</v>
      </c>
      <c r="F7" s="105" t="s">
        <v>6</v>
      </c>
    </row>
    <row r="8" spans="1:6" x14ac:dyDescent="0.3">
      <c r="A8" s="91"/>
      <c r="B8" s="91"/>
      <c r="C8" s="92"/>
      <c r="D8" s="92"/>
      <c r="E8" s="100"/>
      <c r="F8" s="100"/>
    </row>
    <row r="9" spans="1:6" x14ac:dyDescent="0.3">
      <c r="A9" s="91"/>
      <c r="B9" s="96" t="s">
        <v>7</v>
      </c>
      <c r="C9" s="92"/>
      <c r="D9" s="92"/>
      <c r="E9" s="100"/>
      <c r="F9" s="100"/>
    </row>
    <row r="10" spans="1:6" x14ac:dyDescent="0.3">
      <c r="A10" s="91"/>
      <c r="B10" s="91"/>
      <c r="C10" s="92"/>
      <c r="D10" s="92"/>
      <c r="E10" s="100"/>
      <c r="F10" s="100"/>
    </row>
    <row r="11" spans="1:6" x14ac:dyDescent="0.3">
      <c r="A11" s="91"/>
      <c r="B11" s="91" t="s">
        <v>8</v>
      </c>
      <c r="C11" s="92"/>
      <c r="D11" s="92"/>
      <c r="E11" s="100"/>
      <c r="F11" s="100"/>
    </row>
    <row r="12" spans="1:6" x14ac:dyDescent="0.3">
      <c r="A12" s="91"/>
      <c r="B12" s="91"/>
      <c r="C12" s="92"/>
      <c r="D12" s="92"/>
      <c r="E12" s="100"/>
      <c r="F12" s="100"/>
    </row>
    <row r="13" spans="1:6" ht="42" x14ac:dyDescent="0.3">
      <c r="A13" s="91"/>
      <c r="B13" s="107" t="s">
        <v>63</v>
      </c>
      <c r="C13" s="92"/>
      <c r="D13" s="92"/>
      <c r="E13" s="100"/>
      <c r="F13" s="100"/>
    </row>
    <row r="14" spans="1:6" x14ac:dyDescent="0.3">
      <c r="A14" s="91"/>
      <c r="B14" s="107"/>
      <c r="C14" s="92"/>
      <c r="D14" s="92"/>
      <c r="E14" s="100"/>
      <c r="F14" s="100"/>
    </row>
    <row r="15" spans="1:6" x14ac:dyDescent="0.3">
      <c r="A15" s="133">
        <v>1</v>
      </c>
      <c r="B15" s="123" t="s">
        <v>9</v>
      </c>
      <c r="C15" s="109" t="s">
        <v>10</v>
      </c>
      <c r="D15" s="109">
        <v>1</v>
      </c>
      <c r="E15" s="110"/>
      <c r="F15" s="110">
        <f>D15*E15</f>
        <v>0</v>
      </c>
    </row>
    <row r="16" spans="1:6" x14ac:dyDescent="0.3">
      <c r="A16" s="132"/>
      <c r="B16" s="91"/>
      <c r="C16" s="92"/>
      <c r="D16" s="92"/>
      <c r="E16" s="100"/>
      <c r="F16" s="100"/>
    </row>
    <row r="17" spans="1:6" x14ac:dyDescent="0.3">
      <c r="A17" s="132"/>
      <c r="B17" s="98" t="s">
        <v>11</v>
      </c>
      <c r="C17" s="92"/>
      <c r="D17" s="92"/>
      <c r="E17" s="100"/>
      <c r="F17" s="100"/>
    </row>
    <row r="18" spans="1:6" x14ac:dyDescent="0.3">
      <c r="A18" s="132"/>
      <c r="B18" s="91"/>
      <c r="C18" s="92"/>
      <c r="D18" s="92"/>
      <c r="E18" s="100"/>
      <c r="F18" s="100"/>
    </row>
    <row r="19" spans="1:6" ht="42" x14ac:dyDescent="0.3">
      <c r="A19" s="133">
        <v>2</v>
      </c>
      <c r="B19" s="125" t="s">
        <v>14</v>
      </c>
      <c r="C19" s="109" t="s">
        <v>52</v>
      </c>
      <c r="D19" s="109">
        <f>(8.5*2)+(11.5*2)-(1.5)</f>
        <v>38.5</v>
      </c>
      <c r="E19" s="110"/>
      <c r="F19" s="110">
        <f>D19*E19</f>
        <v>0</v>
      </c>
    </row>
    <row r="20" spans="1:6" x14ac:dyDescent="0.3">
      <c r="A20" s="132"/>
      <c r="B20" s="102"/>
      <c r="C20" s="92"/>
      <c r="D20" s="92"/>
      <c r="E20" s="100"/>
      <c r="F20" s="100"/>
    </row>
    <row r="21" spans="1:6" ht="28.2" x14ac:dyDescent="0.3">
      <c r="A21" s="133">
        <v>3</v>
      </c>
      <c r="B21" s="125" t="s">
        <v>15</v>
      </c>
      <c r="C21" s="109" t="s">
        <v>52</v>
      </c>
      <c r="D21" s="109">
        <f>(8.5*2)+(11.5*2)-(1.5)</f>
        <v>38.5</v>
      </c>
      <c r="E21" s="110"/>
      <c r="F21" s="110">
        <f t="shared" ref="F21" si="0">D21*E21</f>
        <v>0</v>
      </c>
    </row>
    <row r="22" spans="1:6" x14ac:dyDescent="0.3">
      <c r="A22" s="132"/>
      <c r="B22" s="101"/>
      <c r="C22" s="92"/>
      <c r="D22" s="92"/>
      <c r="E22" s="100"/>
      <c r="F22" s="100"/>
    </row>
    <row r="23" spans="1:6" x14ac:dyDescent="0.3">
      <c r="A23" s="132"/>
      <c r="B23" s="99" t="s">
        <v>16</v>
      </c>
      <c r="C23" s="92"/>
      <c r="D23" s="92"/>
      <c r="E23" s="100"/>
      <c r="F23" s="100"/>
    </row>
    <row r="24" spans="1:6" x14ac:dyDescent="0.3">
      <c r="A24" s="132"/>
      <c r="B24" s="99"/>
      <c r="C24" s="92"/>
      <c r="D24" s="92"/>
      <c r="E24" s="100"/>
      <c r="F24" s="100"/>
    </row>
    <row r="25" spans="1:6" x14ac:dyDescent="0.3">
      <c r="A25" s="132"/>
      <c r="B25" s="99" t="s">
        <v>41</v>
      </c>
      <c r="C25" s="91"/>
      <c r="D25" s="92"/>
      <c r="E25" s="100"/>
      <c r="F25" s="100"/>
    </row>
    <row r="26" spans="1:6" x14ac:dyDescent="0.3">
      <c r="A26" s="132"/>
      <c r="B26" s="99"/>
      <c r="C26" s="91"/>
      <c r="D26" s="92"/>
      <c r="E26" s="100"/>
      <c r="F26" s="100"/>
    </row>
    <row r="27" spans="1:6" ht="152.4" x14ac:dyDescent="0.3">
      <c r="A27" s="133">
        <v>4</v>
      </c>
      <c r="B27" s="125" t="s">
        <v>45</v>
      </c>
      <c r="C27" s="123" t="s">
        <v>12</v>
      </c>
      <c r="D27" s="109">
        <f>(8.5*2)+(11.5*2)-(1.5)</f>
        <v>38.5</v>
      </c>
      <c r="E27" s="110"/>
      <c r="F27" s="110">
        <f>D27*E27</f>
        <v>0</v>
      </c>
    </row>
    <row r="28" spans="1:6" x14ac:dyDescent="0.3">
      <c r="A28" s="132"/>
      <c r="B28" s="101"/>
      <c r="C28" s="91"/>
      <c r="D28" s="92"/>
      <c r="E28" s="100"/>
      <c r="F28" s="100"/>
    </row>
    <row r="29" spans="1:6" ht="69.599999999999994" x14ac:dyDescent="0.3">
      <c r="A29" s="133">
        <v>5</v>
      </c>
      <c r="B29" s="125" t="s">
        <v>42</v>
      </c>
      <c r="C29" s="123" t="s">
        <v>13</v>
      </c>
      <c r="D29" s="109">
        <f>15</f>
        <v>15</v>
      </c>
      <c r="E29" s="110"/>
      <c r="F29" s="110">
        <f t="shared" ref="F29:F39" si="1">D29*E29</f>
        <v>0</v>
      </c>
    </row>
    <row r="30" spans="1:6" x14ac:dyDescent="0.3">
      <c r="A30" s="132"/>
      <c r="B30" s="101"/>
      <c r="C30" s="91"/>
      <c r="D30" s="92"/>
      <c r="E30" s="100"/>
      <c r="F30" s="100"/>
    </row>
    <row r="31" spans="1:6" x14ac:dyDescent="0.3">
      <c r="A31" s="133">
        <v>6</v>
      </c>
      <c r="B31" s="125" t="s">
        <v>43</v>
      </c>
      <c r="C31" s="123" t="s">
        <v>13</v>
      </c>
      <c r="D31" s="109">
        <f>6</f>
        <v>6</v>
      </c>
      <c r="E31" s="110"/>
      <c r="F31" s="110">
        <f t="shared" si="1"/>
        <v>0</v>
      </c>
    </row>
    <row r="32" spans="1:6" x14ac:dyDescent="0.3">
      <c r="A32" s="132"/>
      <c r="B32" s="101"/>
      <c r="C32" s="91"/>
      <c r="D32" s="92"/>
      <c r="E32" s="100"/>
      <c r="F32" s="100"/>
    </row>
    <row r="33" spans="1:7" ht="28.2" x14ac:dyDescent="0.3">
      <c r="A33" s="133">
        <v>7</v>
      </c>
      <c r="B33" s="125" t="s">
        <v>44</v>
      </c>
      <c r="C33" s="123" t="s">
        <v>13</v>
      </c>
      <c r="D33" s="109">
        <f>14</f>
        <v>14</v>
      </c>
      <c r="E33" s="110"/>
      <c r="F33" s="110">
        <f t="shared" si="1"/>
        <v>0</v>
      </c>
    </row>
    <row r="34" spans="1:7" x14ac:dyDescent="0.3">
      <c r="A34" s="132"/>
      <c r="B34" s="102"/>
      <c r="C34" s="91"/>
      <c r="D34" s="92"/>
      <c r="E34" s="100"/>
      <c r="F34" s="100"/>
    </row>
    <row r="35" spans="1:7" ht="42" x14ac:dyDescent="0.3">
      <c r="A35" s="133">
        <v>8</v>
      </c>
      <c r="B35" s="108" t="s">
        <v>61</v>
      </c>
      <c r="C35" s="123" t="s">
        <v>13</v>
      </c>
      <c r="D35" s="109">
        <v>1</v>
      </c>
      <c r="E35" s="110"/>
      <c r="F35" s="110">
        <f t="shared" si="1"/>
        <v>0</v>
      </c>
    </row>
    <row r="36" spans="1:7" x14ac:dyDescent="0.3">
      <c r="A36" s="132"/>
      <c r="B36" s="91"/>
      <c r="C36" s="91"/>
      <c r="D36" s="92"/>
      <c r="E36" s="100"/>
      <c r="F36" s="100"/>
    </row>
    <row r="37" spans="1:7" ht="28.2" x14ac:dyDescent="0.3">
      <c r="A37" s="133">
        <v>9</v>
      </c>
      <c r="B37" s="108" t="s">
        <v>17</v>
      </c>
      <c r="C37" s="123" t="s">
        <v>13</v>
      </c>
      <c r="D37" s="109">
        <v>1</v>
      </c>
      <c r="E37" s="110"/>
      <c r="F37" s="110">
        <f t="shared" si="1"/>
        <v>0</v>
      </c>
    </row>
    <row r="38" spans="1:7" x14ac:dyDescent="0.3">
      <c r="A38" s="132"/>
      <c r="B38" s="91"/>
      <c r="C38" s="91"/>
      <c r="D38" s="92"/>
      <c r="E38" s="100"/>
      <c r="F38" s="100"/>
    </row>
    <row r="39" spans="1:7" x14ac:dyDescent="0.3">
      <c r="A39" s="133">
        <v>10</v>
      </c>
      <c r="B39" s="123" t="s">
        <v>18</v>
      </c>
      <c r="C39" s="123" t="s">
        <v>13</v>
      </c>
      <c r="D39" s="109">
        <v>1</v>
      </c>
      <c r="E39" s="110"/>
      <c r="F39" s="110">
        <f t="shared" si="1"/>
        <v>0</v>
      </c>
    </row>
    <row r="40" spans="1:7" x14ac:dyDescent="0.3">
      <c r="A40" s="132"/>
      <c r="B40" s="91"/>
      <c r="C40" s="91"/>
      <c r="D40" s="103"/>
      <c r="E40" s="100"/>
      <c r="F40" s="100"/>
      <c r="G40" s="2"/>
    </row>
    <row r="41" spans="1:7" x14ac:dyDescent="0.3">
      <c r="A41" s="132"/>
      <c r="B41" s="111" t="s">
        <v>19</v>
      </c>
      <c r="C41" s="92"/>
      <c r="D41" s="103"/>
      <c r="E41" s="100"/>
      <c r="F41" s="126">
        <f>SUM(F15:F39)</f>
        <v>0</v>
      </c>
      <c r="G41" s="2"/>
    </row>
    <row r="42" spans="1:7" x14ac:dyDescent="0.3">
      <c r="A42" s="132"/>
      <c r="B42" s="96"/>
      <c r="C42" s="92"/>
      <c r="D42" s="103"/>
      <c r="E42" s="100"/>
      <c r="F42" s="105"/>
      <c r="G42" s="2"/>
    </row>
    <row r="43" spans="1:7" x14ac:dyDescent="0.3">
      <c r="A43" s="133">
        <v>11</v>
      </c>
      <c r="B43" s="111" t="s">
        <v>25</v>
      </c>
      <c r="C43" s="92"/>
      <c r="D43" s="103"/>
      <c r="E43" s="100"/>
      <c r="F43" s="126">
        <f>F41*10%</f>
        <v>0</v>
      </c>
      <c r="G43" s="2"/>
    </row>
    <row r="44" spans="1:7" x14ac:dyDescent="0.3">
      <c r="A44" s="132"/>
      <c r="B44" s="96"/>
      <c r="C44" s="92"/>
      <c r="D44" s="103"/>
      <c r="E44" s="100"/>
      <c r="F44" s="105"/>
      <c r="G44" s="2"/>
    </row>
    <row r="45" spans="1:7" x14ac:dyDescent="0.3">
      <c r="A45" s="132"/>
      <c r="B45" s="111" t="s">
        <v>19</v>
      </c>
      <c r="C45" s="91"/>
      <c r="D45" s="103"/>
      <c r="E45" s="100"/>
      <c r="F45" s="127">
        <f t="shared" ref="F45" si="2">F43+F41</f>
        <v>0</v>
      </c>
      <c r="G45" s="2"/>
    </row>
    <row r="46" spans="1:7" x14ac:dyDescent="0.3">
      <c r="A46" s="132"/>
      <c r="B46" s="91"/>
      <c r="C46" s="92"/>
      <c r="D46" s="92"/>
      <c r="E46" s="100"/>
      <c r="F46" s="100"/>
      <c r="G46" s="2"/>
    </row>
    <row r="47" spans="1:7" x14ac:dyDescent="0.3">
      <c r="A47" s="132"/>
      <c r="B47" s="123" t="s">
        <v>21</v>
      </c>
      <c r="C47" s="92"/>
      <c r="D47" s="92"/>
      <c r="E47" s="100"/>
      <c r="F47" s="110">
        <f>(F41+F43)*15%</f>
        <v>0</v>
      </c>
      <c r="G47" s="2"/>
    </row>
    <row r="48" spans="1:7" x14ac:dyDescent="0.3">
      <c r="A48" s="132"/>
      <c r="B48" s="91"/>
      <c r="C48" s="92"/>
      <c r="D48" s="92"/>
      <c r="E48" s="100"/>
      <c r="F48" s="100"/>
      <c r="G48" s="2"/>
    </row>
    <row r="49" spans="1:7" x14ac:dyDescent="0.3">
      <c r="A49" s="132"/>
      <c r="B49" s="111" t="s">
        <v>22</v>
      </c>
      <c r="C49" s="92"/>
      <c r="D49" s="92"/>
      <c r="E49" s="100"/>
      <c r="F49" s="126">
        <f>F41+F43+F47</f>
        <v>0</v>
      </c>
      <c r="G49" s="2"/>
    </row>
    <row r="50" spans="1:7" x14ac:dyDescent="0.3">
      <c r="B50" s="1"/>
      <c r="G50" s="2"/>
    </row>
    <row r="51" spans="1:7" x14ac:dyDescent="0.3">
      <c r="B51" s="1" t="s">
        <v>23</v>
      </c>
      <c r="F51" s="65"/>
      <c r="G51" s="2"/>
    </row>
    <row r="52" spans="1:7" x14ac:dyDescent="0.3">
      <c r="B52" s="1"/>
      <c r="F52" s="65"/>
      <c r="G52" s="2"/>
    </row>
    <row r="53" spans="1:7" x14ac:dyDescent="0.3">
      <c r="B53" s="1"/>
      <c r="F53" s="65"/>
      <c r="G53" s="2"/>
    </row>
    <row r="54" spans="1:7" x14ac:dyDescent="0.3">
      <c r="B54" s="1"/>
      <c r="F54" s="65"/>
      <c r="G54" s="2"/>
    </row>
    <row r="55" spans="1:7" x14ac:dyDescent="0.3">
      <c r="B55" s="1"/>
      <c r="F55" s="65"/>
      <c r="G55" s="2"/>
    </row>
    <row r="56" spans="1:7" x14ac:dyDescent="0.3">
      <c r="B56" s="1" t="s">
        <v>23</v>
      </c>
      <c r="F56" s="65"/>
      <c r="G56" s="2"/>
    </row>
    <row r="57" spans="1:7" x14ac:dyDescent="0.3">
      <c r="B57" s="1"/>
      <c r="F57" s="65"/>
      <c r="G57" s="2"/>
    </row>
    <row r="58" spans="1:7" x14ac:dyDescent="0.3">
      <c r="B58" s="1"/>
      <c r="F58" s="65"/>
      <c r="G58" s="2"/>
    </row>
    <row r="59" spans="1:7" x14ac:dyDescent="0.3">
      <c r="B59" s="1"/>
      <c r="F59" s="65"/>
      <c r="G59" s="2"/>
    </row>
    <row r="60" spans="1:7" x14ac:dyDescent="0.3">
      <c r="B60" s="1" t="s">
        <v>23</v>
      </c>
      <c r="F60" s="65"/>
      <c r="G60" s="2"/>
    </row>
    <row r="61" spans="1:7" x14ac:dyDescent="0.3">
      <c r="B61" s="1"/>
      <c r="F61" s="65"/>
      <c r="G61" s="2"/>
    </row>
    <row r="62" spans="1:7" x14ac:dyDescent="0.3">
      <c r="B62" s="1"/>
      <c r="F62" s="65"/>
      <c r="G62" s="2"/>
    </row>
    <row r="63" spans="1:7" x14ac:dyDescent="0.3">
      <c r="B63" s="1"/>
      <c r="F63" s="65"/>
      <c r="G63" s="2"/>
    </row>
    <row r="64" spans="1:7" x14ac:dyDescent="0.3">
      <c r="B64" s="1"/>
      <c r="F64" s="65"/>
      <c r="G64" s="2"/>
    </row>
    <row r="65" spans="2:7" x14ac:dyDescent="0.3">
      <c r="B65" s="1"/>
      <c r="F65" s="65"/>
      <c r="G65" s="2"/>
    </row>
    <row r="66" spans="2:7" x14ac:dyDescent="0.3">
      <c r="B66" s="1" t="s">
        <v>23</v>
      </c>
      <c r="F66" s="65"/>
      <c r="G66" s="2"/>
    </row>
    <row r="67" spans="2:7" x14ac:dyDescent="0.3">
      <c r="B67" s="1"/>
      <c r="F67" s="65"/>
      <c r="G67" s="2"/>
    </row>
    <row r="68" spans="2:7" x14ac:dyDescent="0.3">
      <c r="B68" s="1"/>
      <c r="F68" s="65"/>
      <c r="G68" s="2"/>
    </row>
    <row r="69" spans="2:7" x14ac:dyDescent="0.3">
      <c r="B69" s="1"/>
    </row>
    <row r="71" spans="2:7" x14ac:dyDescent="0.3">
      <c r="B71" s="1"/>
    </row>
    <row r="72" spans="2:7" x14ac:dyDescent="0.3">
      <c r="B72" s="1"/>
    </row>
    <row r="73" spans="2:7" x14ac:dyDescent="0.3">
      <c r="B73" s="1" t="s">
        <v>23</v>
      </c>
    </row>
    <row r="74" spans="2:7" x14ac:dyDescent="0.3">
      <c r="B74" s="1"/>
    </row>
    <row r="103" spans="2:2" x14ac:dyDescent="0.3">
      <c r="B103" s="1"/>
    </row>
  </sheetData>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CF2AD-F93F-4899-8F86-5640890AC3CC}">
  <sheetPr>
    <pageSetUpPr fitToPage="1"/>
  </sheetPr>
  <dimension ref="A1:F105"/>
  <sheetViews>
    <sheetView view="pageBreakPreview" zoomScale="107" zoomScaleNormal="100" zoomScaleSheetLayoutView="107" workbookViewId="0">
      <selection activeCell="B12" sqref="B12"/>
    </sheetView>
  </sheetViews>
  <sheetFormatPr defaultRowHeight="14.4" x14ac:dyDescent="0.3"/>
  <cols>
    <col min="1" max="1" width="8.88671875" style="134"/>
    <col min="2" max="2" width="63.88671875" customWidth="1"/>
    <col min="4" max="4" width="9" style="2" bestFit="1" customWidth="1"/>
    <col min="5" max="5" width="9.44140625" bestFit="1" customWidth="1"/>
    <col min="6" max="6" width="17" customWidth="1"/>
  </cols>
  <sheetData>
    <row r="1" spans="1:6" x14ac:dyDescent="0.3">
      <c r="A1" s="132"/>
      <c r="B1" s="91"/>
      <c r="C1" s="91"/>
      <c r="D1" s="92"/>
      <c r="E1" s="91"/>
      <c r="F1" s="91"/>
    </row>
    <row r="2" spans="1:6" x14ac:dyDescent="0.3">
      <c r="A2" s="132"/>
      <c r="B2" s="98" t="s">
        <v>48</v>
      </c>
      <c r="C2" s="91"/>
      <c r="D2" s="92"/>
      <c r="E2" s="91"/>
      <c r="F2" s="91"/>
    </row>
    <row r="3" spans="1:6" ht="25.8" customHeight="1" x14ac:dyDescent="0.3">
      <c r="A3" s="132"/>
      <c r="B3" s="98"/>
      <c r="C3" s="91"/>
      <c r="D3" s="92"/>
      <c r="E3" s="91"/>
      <c r="F3" s="91"/>
    </row>
    <row r="4" spans="1:6" x14ac:dyDescent="0.3">
      <c r="A4" s="132"/>
      <c r="B4" s="98" t="s">
        <v>1</v>
      </c>
      <c r="C4" s="91"/>
      <c r="D4" s="92"/>
      <c r="E4" s="91"/>
      <c r="F4" s="91"/>
    </row>
    <row r="5" spans="1:6" x14ac:dyDescent="0.3">
      <c r="A5" s="132"/>
      <c r="B5" s="98"/>
      <c r="C5" s="91"/>
      <c r="D5" s="92"/>
      <c r="E5" s="91"/>
      <c r="F5" s="91"/>
    </row>
    <row r="6" spans="1:6" x14ac:dyDescent="0.3">
      <c r="A6" s="132"/>
      <c r="B6" s="96" t="s">
        <v>2</v>
      </c>
      <c r="C6" s="96" t="s">
        <v>3</v>
      </c>
      <c r="D6" s="97" t="s">
        <v>4</v>
      </c>
      <c r="E6" s="96" t="s">
        <v>5</v>
      </c>
      <c r="F6" s="96" t="s">
        <v>6</v>
      </c>
    </row>
    <row r="7" spans="1:6" x14ac:dyDescent="0.3">
      <c r="A7" s="132"/>
      <c r="B7" s="91"/>
      <c r="C7" s="91"/>
      <c r="D7" s="92"/>
      <c r="E7" s="91"/>
      <c r="F7" s="91"/>
    </row>
    <row r="8" spans="1:6" x14ac:dyDescent="0.3">
      <c r="A8" s="132"/>
      <c r="B8" s="96" t="s">
        <v>7</v>
      </c>
      <c r="C8" s="91"/>
      <c r="D8" s="92"/>
      <c r="E8" s="91"/>
      <c r="F8" s="91"/>
    </row>
    <row r="9" spans="1:6" x14ac:dyDescent="0.3">
      <c r="A9" s="132"/>
      <c r="B9" s="91"/>
      <c r="C9" s="91"/>
      <c r="D9" s="92"/>
      <c r="E9" s="91"/>
      <c r="F9" s="91"/>
    </row>
    <row r="10" spans="1:6" x14ac:dyDescent="0.3">
      <c r="A10" s="132"/>
      <c r="B10" s="91" t="s">
        <v>8</v>
      </c>
      <c r="C10" s="91"/>
      <c r="D10" s="92"/>
      <c r="E10" s="91"/>
      <c r="F10" s="91"/>
    </row>
    <row r="11" spans="1:6" x14ac:dyDescent="0.3">
      <c r="A11" s="132"/>
      <c r="B11" s="91"/>
      <c r="C11" s="91"/>
      <c r="D11" s="92"/>
      <c r="E11" s="91"/>
      <c r="F11" s="91"/>
    </row>
    <row r="12" spans="1:6" ht="42" x14ac:dyDescent="0.3">
      <c r="A12" s="132"/>
      <c r="B12" s="108" t="s">
        <v>63</v>
      </c>
      <c r="C12" s="91"/>
      <c r="D12" s="92"/>
      <c r="E12" s="91"/>
      <c r="F12" s="91"/>
    </row>
    <row r="13" spans="1:6" x14ac:dyDescent="0.3">
      <c r="A13" s="132"/>
      <c r="B13" s="107"/>
      <c r="C13" s="91"/>
      <c r="D13" s="92"/>
      <c r="E13" s="91"/>
      <c r="F13" s="91"/>
    </row>
    <row r="14" spans="1:6" x14ac:dyDescent="0.3">
      <c r="A14" s="133">
        <v>1</v>
      </c>
      <c r="B14" s="123" t="s">
        <v>9</v>
      </c>
      <c r="C14" s="123" t="s">
        <v>10</v>
      </c>
      <c r="D14" s="109">
        <v>1</v>
      </c>
      <c r="E14" s="110"/>
      <c r="F14" s="110">
        <f>D14*E14</f>
        <v>0</v>
      </c>
    </row>
    <row r="15" spans="1:6" x14ac:dyDescent="0.3">
      <c r="A15" s="132"/>
      <c r="B15" s="91"/>
      <c r="C15" s="91"/>
      <c r="D15" s="92"/>
      <c r="E15" s="91"/>
      <c r="F15" s="91"/>
    </row>
    <row r="16" spans="1:6" x14ac:dyDescent="0.3">
      <c r="A16" s="132"/>
      <c r="B16" s="98" t="s">
        <v>48</v>
      </c>
      <c r="C16" s="91"/>
      <c r="D16" s="92"/>
      <c r="E16" s="91"/>
      <c r="F16" s="91"/>
    </row>
    <row r="17" spans="1:6" x14ac:dyDescent="0.3">
      <c r="A17" s="132"/>
      <c r="B17" s="91"/>
      <c r="C17" s="91"/>
      <c r="D17" s="92"/>
      <c r="E17" s="91"/>
      <c r="F17" s="91"/>
    </row>
    <row r="18" spans="1:6" x14ac:dyDescent="0.3">
      <c r="A18" s="132"/>
      <c r="B18" s="98" t="s">
        <v>11</v>
      </c>
      <c r="C18" s="91"/>
      <c r="D18" s="92"/>
      <c r="E18" s="91"/>
      <c r="F18" s="91"/>
    </row>
    <row r="19" spans="1:6" x14ac:dyDescent="0.3">
      <c r="A19" s="132"/>
      <c r="B19" s="91"/>
      <c r="C19" s="91"/>
      <c r="D19" s="92"/>
      <c r="E19" s="100"/>
      <c r="F19" s="100"/>
    </row>
    <row r="20" spans="1:6" ht="42" x14ac:dyDescent="0.3">
      <c r="A20" s="133">
        <v>2</v>
      </c>
      <c r="B20" s="125" t="s">
        <v>14</v>
      </c>
      <c r="C20" s="123" t="s">
        <v>52</v>
      </c>
      <c r="D20" s="109">
        <f>(8.5*2)+(11.5*2)-(1.5)</f>
        <v>38.5</v>
      </c>
      <c r="E20" s="110"/>
      <c r="F20" s="110">
        <f t="shared" ref="F20:F22" si="0">D20*E20</f>
        <v>0</v>
      </c>
    </row>
    <row r="21" spans="1:6" x14ac:dyDescent="0.3">
      <c r="A21" s="132"/>
      <c r="B21" s="102"/>
      <c r="C21" s="91"/>
      <c r="D21" s="92"/>
      <c r="E21" s="100"/>
      <c r="F21" s="100"/>
    </row>
    <row r="22" spans="1:6" ht="28.2" x14ac:dyDescent="0.3">
      <c r="A22" s="133">
        <v>3</v>
      </c>
      <c r="B22" s="125" t="s">
        <v>62</v>
      </c>
      <c r="C22" s="123" t="s">
        <v>52</v>
      </c>
      <c r="D22" s="109">
        <f>(8.5*2)+(11.5*2)-(1.5)</f>
        <v>38.5</v>
      </c>
      <c r="E22" s="110"/>
      <c r="F22" s="110">
        <f t="shared" si="0"/>
        <v>0</v>
      </c>
    </row>
    <row r="23" spans="1:6" x14ac:dyDescent="0.3">
      <c r="A23" s="132"/>
      <c r="B23" s="101"/>
      <c r="C23" s="91"/>
      <c r="D23" s="92"/>
      <c r="E23" s="100"/>
      <c r="F23" s="100"/>
    </row>
    <row r="24" spans="1:6" x14ac:dyDescent="0.3">
      <c r="A24" s="132"/>
      <c r="B24" s="99" t="s">
        <v>16</v>
      </c>
      <c r="C24" s="91"/>
      <c r="D24" s="92"/>
      <c r="E24" s="100"/>
      <c r="F24" s="100"/>
    </row>
    <row r="25" spans="1:6" x14ac:dyDescent="0.3">
      <c r="A25" s="132"/>
      <c r="B25" s="99"/>
      <c r="C25" s="91"/>
      <c r="D25" s="92"/>
      <c r="E25" s="100"/>
      <c r="F25" s="100"/>
    </row>
    <row r="26" spans="1:6" x14ac:dyDescent="0.3">
      <c r="A26" s="132"/>
      <c r="B26" s="99" t="s">
        <v>41</v>
      </c>
      <c r="C26" s="91"/>
      <c r="D26" s="92"/>
      <c r="E26" s="100"/>
      <c r="F26" s="100"/>
    </row>
    <row r="27" spans="1:6" x14ac:dyDescent="0.3">
      <c r="A27" s="132"/>
      <c r="B27" s="99"/>
      <c r="C27" s="91"/>
      <c r="D27" s="92"/>
      <c r="E27" s="100"/>
      <c r="F27" s="100"/>
    </row>
    <row r="28" spans="1:6" ht="152.4" x14ac:dyDescent="0.3">
      <c r="A28" s="133">
        <v>4</v>
      </c>
      <c r="B28" s="125" t="s">
        <v>45</v>
      </c>
      <c r="C28" s="123" t="s">
        <v>12</v>
      </c>
      <c r="D28" s="109">
        <f>(8.5*2)+(11.5*2)-(1.5)</f>
        <v>38.5</v>
      </c>
      <c r="E28" s="110"/>
      <c r="F28" s="110">
        <f>D28*E28</f>
        <v>0</v>
      </c>
    </row>
    <row r="29" spans="1:6" x14ac:dyDescent="0.3">
      <c r="A29" s="132"/>
      <c r="B29" s="101"/>
      <c r="C29" s="91"/>
      <c r="D29" s="92"/>
      <c r="E29" s="100"/>
      <c r="F29" s="100"/>
    </row>
    <row r="30" spans="1:6" ht="69.599999999999994" x14ac:dyDescent="0.3">
      <c r="A30" s="133">
        <v>5</v>
      </c>
      <c r="B30" s="125" t="s">
        <v>42</v>
      </c>
      <c r="C30" s="123" t="s">
        <v>13</v>
      </c>
      <c r="D30" s="109">
        <f>15</f>
        <v>15</v>
      </c>
      <c r="E30" s="110"/>
      <c r="F30" s="110">
        <f>D30*E30</f>
        <v>0</v>
      </c>
    </row>
    <row r="31" spans="1:6" x14ac:dyDescent="0.3">
      <c r="A31" s="132"/>
      <c r="B31" s="101"/>
      <c r="C31" s="91"/>
      <c r="D31" s="92"/>
      <c r="E31" s="100"/>
      <c r="F31" s="100"/>
    </row>
    <row r="32" spans="1:6" x14ac:dyDescent="0.3">
      <c r="A32" s="133">
        <v>6</v>
      </c>
      <c r="B32" s="125" t="s">
        <v>43</v>
      </c>
      <c r="C32" s="123" t="s">
        <v>13</v>
      </c>
      <c r="D32" s="109">
        <f>6</f>
        <v>6</v>
      </c>
      <c r="E32" s="110"/>
      <c r="F32" s="110">
        <f>D32*E32</f>
        <v>0</v>
      </c>
    </row>
    <row r="33" spans="1:6" x14ac:dyDescent="0.3">
      <c r="A33" s="132"/>
      <c r="B33" s="101"/>
      <c r="C33" s="91"/>
      <c r="D33" s="92"/>
      <c r="E33" s="100"/>
      <c r="F33" s="100"/>
    </row>
    <row r="34" spans="1:6" ht="42" x14ac:dyDescent="0.3">
      <c r="A34" s="133">
        <v>7</v>
      </c>
      <c r="B34" s="125" t="s">
        <v>44</v>
      </c>
      <c r="C34" s="123" t="s">
        <v>13</v>
      </c>
      <c r="D34" s="109">
        <v>14</v>
      </c>
      <c r="E34" s="110"/>
      <c r="F34" s="110">
        <f>D34*E34</f>
        <v>0</v>
      </c>
    </row>
    <row r="35" spans="1:6" x14ac:dyDescent="0.3">
      <c r="A35" s="132"/>
      <c r="B35" s="102"/>
      <c r="C35" s="91"/>
      <c r="D35" s="92"/>
      <c r="E35" s="100"/>
      <c r="F35" s="100"/>
    </row>
    <row r="36" spans="1:6" ht="42" x14ac:dyDescent="0.3">
      <c r="A36" s="133">
        <v>8</v>
      </c>
      <c r="B36" s="108" t="s">
        <v>61</v>
      </c>
      <c r="C36" s="123" t="s">
        <v>13</v>
      </c>
      <c r="D36" s="109">
        <v>1</v>
      </c>
      <c r="E36" s="110"/>
      <c r="F36" s="110">
        <f t="shared" ref="F36:F40" si="1">D36*E36</f>
        <v>0</v>
      </c>
    </row>
    <row r="37" spans="1:6" x14ac:dyDescent="0.3">
      <c r="A37" s="132"/>
      <c r="B37" s="91"/>
      <c r="C37" s="91"/>
      <c r="D37" s="92"/>
      <c r="E37" s="100"/>
      <c r="F37" s="100"/>
    </row>
    <row r="38" spans="1:6" ht="28.2" x14ac:dyDescent="0.3">
      <c r="A38" s="133">
        <v>9</v>
      </c>
      <c r="B38" s="108" t="s">
        <v>17</v>
      </c>
      <c r="C38" s="123" t="s">
        <v>13</v>
      </c>
      <c r="D38" s="109">
        <v>1</v>
      </c>
      <c r="E38" s="110"/>
      <c r="F38" s="110">
        <f t="shared" si="1"/>
        <v>0</v>
      </c>
    </row>
    <row r="39" spans="1:6" x14ac:dyDescent="0.3">
      <c r="A39" s="132"/>
      <c r="B39" s="91"/>
      <c r="C39" s="91"/>
      <c r="D39" s="92"/>
      <c r="E39" s="100"/>
      <c r="F39" s="100"/>
    </row>
    <row r="40" spans="1:6" x14ac:dyDescent="0.3">
      <c r="A40" s="133">
        <v>10</v>
      </c>
      <c r="B40" s="123" t="s">
        <v>18</v>
      </c>
      <c r="C40" s="123" t="s">
        <v>13</v>
      </c>
      <c r="D40" s="109">
        <v>1</v>
      </c>
      <c r="E40" s="110">
        <f>'Marapong Fence-Mini Bill '!E39</f>
        <v>0</v>
      </c>
      <c r="F40" s="110">
        <f t="shared" si="1"/>
        <v>0</v>
      </c>
    </row>
    <row r="41" spans="1:6" x14ac:dyDescent="0.3">
      <c r="A41" s="132"/>
      <c r="B41" s="91"/>
      <c r="C41" s="91"/>
      <c r="D41" s="103"/>
      <c r="E41" s="100"/>
      <c r="F41" s="100"/>
    </row>
    <row r="42" spans="1:6" ht="15" thickBot="1" x14ac:dyDescent="0.35">
      <c r="A42" s="132"/>
      <c r="B42" s="111" t="s">
        <v>19</v>
      </c>
      <c r="C42" s="91"/>
      <c r="D42" s="103"/>
      <c r="E42" s="100"/>
      <c r="F42" s="104">
        <f>SUM(F14:F40)</f>
        <v>0</v>
      </c>
    </row>
    <row r="43" spans="1:6" ht="15" thickTop="1" x14ac:dyDescent="0.3">
      <c r="A43" s="132"/>
      <c r="B43" s="96"/>
      <c r="C43" s="91"/>
      <c r="D43" s="103"/>
      <c r="E43" s="100"/>
      <c r="F43" s="105"/>
    </row>
    <row r="44" spans="1:6" x14ac:dyDescent="0.3">
      <c r="A44" s="133">
        <v>11</v>
      </c>
      <c r="B44" s="111" t="s">
        <v>20</v>
      </c>
      <c r="C44" s="91"/>
      <c r="D44" s="103"/>
      <c r="E44" s="100"/>
      <c r="F44" s="126">
        <f>F42*10%</f>
        <v>0</v>
      </c>
    </row>
    <row r="45" spans="1:6" x14ac:dyDescent="0.3">
      <c r="A45" s="132"/>
      <c r="B45" s="96"/>
      <c r="C45" s="91"/>
      <c r="D45" s="103"/>
      <c r="E45" s="100"/>
      <c r="F45" s="105"/>
    </row>
    <row r="46" spans="1:6" ht="15" thickBot="1" x14ac:dyDescent="0.35">
      <c r="A46" s="132"/>
      <c r="B46" s="111" t="s">
        <v>19</v>
      </c>
      <c r="C46" s="91"/>
      <c r="D46" s="103"/>
      <c r="E46" s="100"/>
      <c r="F46" s="106">
        <f t="shared" ref="F46" si="2">F42+F44</f>
        <v>0</v>
      </c>
    </row>
    <row r="47" spans="1:6" ht="15" thickTop="1" x14ac:dyDescent="0.3">
      <c r="A47" s="132"/>
      <c r="B47" s="91"/>
      <c r="C47" s="91"/>
      <c r="D47" s="92"/>
      <c r="E47" s="91"/>
      <c r="F47" s="91"/>
    </row>
    <row r="48" spans="1:6" x14ac:dyDescent="0.3">
      <c r="A48" s="132"/>
      <c r="B48" s="123" t="s">
        <v>21</v>
      </c>
      <c r="C48" s="91"/>
      <c r="D48" s="92"/>
      <c r="E48" s="91"/>
      <c r="F48" s="110">
        <f t="shared" ref="F48" si="3">(F42+F44)*15%</f>
        <v>0</v>
      </c>
    </row>
    <row r="49" spans="1:6" x14ac:dyDescent="0.3">
      <c r="A49" s="132"/>
      <c r="B49" s="91"/>
      <c r="C49" s="91"/>
      <c r="D49" s="92"/>
      <c r="E49" s="91"/>
      <c r="F49" s="91"/>
    </row>
    <row r="50" spans="1:6" x14ac:dyDescent="0.3">
      <c r="A50" s="132"/>
      <c r="B50" s="111" t="s">
        <v>22</v>
      </c>
      <c r="C50" s="91"/>
      <c r="D50" s="92"/>
      <c r="E50" s="91"/>
      <c r="F50" s="126">
        <f>F42+F44+F48</f>
        <v>0</v>
      </c>
    </row>
    <row r="51" spans="1:6" x14ac:dyDescent="0.3">
      <c r="A51" s="132"/>
      <c r="B51" s="91"/>
      <c r="C51" s="91"/>
      <c r="D51" s="92"/>
      <c r="E51" s="91"/>
      <c r="F51" s="91"/>
    </row>
    <row r="52" spans="1:6" x14ac:dyDescent="0.3">
      <c r="B52" s="1"/>
      <c r="F52" s="3"/>
    </row>
    <row r="53" spans="1:6" x14ac:dyDescent="0.3">
      <c r="B53" s="1" t="s">
        <v>23</v>
      </c>
      <c r="F53" s="3"/>
    </row>
    <row r="54" spans="1:6" x14ac:dyDescent="0.3">
      <c r="B54" s="1"/>
      <c r="F54" s="3"/>
    </row>
    <row r="55" spans="1:6" x14ac:dyDescent="0.3">
      <c r="B55" s="1"/>
    </row>
    <row r="56" spans="1:6" x14ac:dyDescent="0.3">
      <c r="B56" s="1"/>
    </row>
    <row r="57" spans="1:6" x14ac:dyDescent="0.3">
      <c r="B57" s="1"/>
    </row>
    <row r="58" spans="1:6" x14ac:dyDescent="0.3">
      <c r="B58" s="1" t="s">
        <v>23</v>
      </c>
    </row>
    <row r="59" spans="1:6" x14ac:dyDescent="0.3">
      <c r="B59" s="1"/>
    </row>
    <row r="60" spans="1:6" x14ac:dyDescent="0.3">
      <c r="B60" s="1"/>
    </row>
    <row r="61" spans="1:6" x14ac:dyDescent="0.3">
      <c r="B61" s="1"/>
    </row>
    <row r="62" spans="1:6" x14ac:dyDescent="0.3">
      <c r="B62" s="1" t="s">
        <v>23</v>
      </c>
    </row>
    <row r="63" spans="1:6" x14ac:dyDescent="0.3">
      <c r="B63" s="1"/>
    </row>
    <row r="64" spans="1:6" x14ac:dyDescent="0.3">
      <c r="B64" s="1"/>
    </row>
    <row r="65" spans="2:2" x14ac:dyDescent="0.3">
      <c r="B65" s="1"/>
    </row>
    <row r="66" spans="2:2" x14ac:dyDescent="0.3">
      <c r="B66" s="1"/>
    </row>
    <row r="67" spans="2:2" x14ac:dyDescent="0.3">
      <c r="B67" s="1"/>
    </row>
    <row r="68" spans="2:2" x14ac:dyDescent="0.3">
      <c r="B68" s="1" t="s">
        <v>23</v>
      </c>
    </row>
    <row r="69" spans="2:2" x14ac:dyDescent="0.3">
      <c r="B69" s="1"/>
    </row>
    <row r="70" spans="2:2" x14ac:dyDescent="0.3">
      <c r="B70" s="1"/>
    </row>
    <row r="71" spans="2:2" x14ac:dyDescent="0.3">
      <c r="B71" s="1"/>
    </row>
    <row r="73" spans="2:2" x14ac:dyDescent="0.3">
      <c r="B73" s="1"/>
    </row>
    <row r="74" spans="2:2" x14ac:dyDescent="0.3">
      <c r="B74" s="1"/>
    </row>
    <row r="75" spans="2:2" x14ac:dyDescent="0.3">
      <c r="B75" s="1" t="s">
        <v>23</v>
      </c>
    </row>
    <row r="76" spans="2:2" x14ac:dyDescent="0.3">
      <c r="B76" s="1"/>
    </row>
    <row r="105" spans="2:2" x14ac:dyDescent="0.3">
      <c r="B105" s="1"/>
    </row>
  </sheetData>
  <pageMargins left="0.7" right="0.7" top="0.75" bottom="0.75" header="0.3" footer="0.3"/>
  <pageSetup paperSize="9" scale="64" orientation="portrait" r:id="rId1"/>
  <rowBreaks count="1" manualBreakCount="1">
    <brk id="1" max="16383" man="1"/>
  </rowBreaks>
  <colBreaks count="1" manualBreakCount="1">
    <brk id="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5BD34-0252-4A47-BEF2-F81BDDBD1DFE}">
  <sheetPr>
    <pageSetUpPr fitToPage="1"/>
  </sheetPr>
  <dimension ref="A1:F107"/>
  <sheetViews>
    <sheetView view="pageBreakPreview" topLeftCell="A3" zoomScale="107" zoomScaleNormal="100" zoomScaleSheetLayoutView="107" workbookViewId="0">
      <selection activeCell="B12" sqref="B12"/>
    </sheetView>
  </sheetViews>
  <sheetFormatPr defaultRowHeight="14.4" x14ac:dyDescent="0.3"/>
  <cols>
    <col min="1" max="1" width="8.88671875" style="134"/>
    <col min="2" max="2" width="57.5546875" customWidth="1"/>
    <col min="3" max="3" width="8.88671875" style="2"/>
    <col min="4" max="4" width="9" style="2" bestFit="1" customWidth="1"/>
    <col min="5" max="5" width="9.44140625" bestFit="1" customWidth="1"/>
    <col min="6" max="6" width="17" customWidth="1"/>
  </cols>
  <sheetData>
    <row r="1" spans="1:6" x14ac:dyDescent="0.3">
      <c r="A1" s="132"/>
      <c r="B1" s="91"/>
      <c r="C1" s="92"/>
      <c r="D1" s="92"/>
      <c r="E1" s="91"/>
      <c r="F1" s="91"/>
    </row>
    <row r="2" spans="1:6" x14ac:dyDescent="0.3">
      <c r="A2" s="132"/>
      <c r="B2" s="98" t="s">
        <v>49</v>
      </c>
      <c r="C2" s="92"/>
      <c r="D2" s="92"/>
      <c r="E2" s="91"/>
      <c r="F2" s="91"/>
    </row>
    <row r="3" spans="1:6" ht="15" customHeight="1" x14ac:dyDescent="0.3">
      <c r="A3" s="132"/>
      <c r="B3" s="98"/>
      <c r="C3" s="92"/>
      <c r="D3" s="92"/>
      <c r="E3" s="91"/>
      <c r="F3" s="91"/>
    </row>
    <row r="4" spans="1:6" x14ac:dyDescent="0.3">
      <c r="A4" s="132"/>
      <c r="B4" s="98" t="s">
        <v>1</v>
      </c>
      <c r="C4" s="92"/>
      <c r="D4" s="92"/>
      <c r="E4" s="91"/>
      <c r="F4" s="91"/>
    </row>
    <row r="5" spans="1:6" x14ac:dyDescent="0.3">
      <c r="A5" s="132"/>
      <c r="B5" s="98"/>
      <c r="C5" s="92"/>
      <c r="D5" s="92"/>
      <c r="E5" s="91"/>
      <c r="F5" s="91"/>
    </row>
    <row r="6" spans="1:6" x14ac:dyDescent="0.3">
      <c r="A6" s="135" t="s">
        <v>64</v>
      </c>
      <c r="B6" s="111" t="s">
        <v>2</v>
      </c>
      <c r="C6" s="112" t="s">
        <v>3</v>
      </c>
      <c r="D6" s="112" t="s">
        <v>4</v>
      </c>
      <c r="E6" s="111" t="s">
        <v>5</v>
      </c>
      <c r="F6" s="111" t="s">
        <v>6</v>
      </c>
    </row>
    <row r="7" spans="1:6" x14ac:dyDescent="0.3">
      <c r="A7" s="132"/>
      <c r="B7" s="91"/>
      <c r="C7" s="92"/>
      <c r="D7" s="92"/>
      <c r="E7" s="91"/>
      <c r="F7" s="91"/>
    </row>
    <row r="8" spans="1:6" x14ac:dyDescent="0.3">
      <c r="A8" s="132"/>
      <c r="B8" s="96" t="s">
        <v>7</v>
      </c>
      <c r="C8" s="92"/>
      <c r="D8" s="92"/>
      <c r="E8" s="91"/>
      <c r="F8" s="91"/>
    </row>
    <row r="9" spans="1:6" x14ac:dyDescent="0.3">
      <c r="A9" s="132"/>
      <c r="B9" s="91"/>
      <c r="C9" s="92"/>
      <c r="D9" s="92"/>
      <c r="E9" s="91"/>
      <c r="F9" s="91"/>
    </row>
    <row r="10" spans="1:6" x14ac:dyDescent="0.3">
      <c r="A10" s="132"/>
      <c r="B10" s="91" t="s">
        <v>8</v>
      </c>
      <c r="C10" s="92"/>
      <c r="D10" s="92"/>
      <c r="E10" s="91"/>
      <c r="F10" s="91"/>
    </row>
    <row r="11" spans="1:6" x14ac:dyDescent="0.3">
      <c r="A11" s="132"/>
      <c r="B11" s="91"/>
      <c r="C11" s="92"/>
      <c r="D11" s="92"/>
      <c r="E11" s="91"/>
      <c r="F11" s="91"/>
    </row>
    <row r="12" spans="1:6" ht="55.8" x14ac:dyDescent="0.3">
      <c r="A12" s="132"/>
      <c r="B12" s="108" t="s">
        <v>63</v>
      </c>
      <c r="C12" s="92"/>
      <c r="D12" s="92"/>
      <c r="E12" s="91"/>
      <c r="F12" s="91"/>
    </row>
    <row r="13" spans="1:6" x14ac:dyDescent="0.3">
      <c r="A13" s="132"/>
      <c r="B13" s="108"/>
      <c r="C13" s="92"/>
      <c r="D13" s="92"/>
      <c r="E13" s="91"/>
      <c r="F13" s="91"/>
    </row>
    <row r="14" spans="1:6" x14ac:dyDescent="0.3">
      <c r="A14" s="133">
        <v>1</v>
      </c>
      <c r="B14" s="123" t="s">
        <v>9</v>
      </c>
      <c r="C14" s="109" t="s">
        <v>10</v>
      </c>
      <c r="D14" s="109">
        <v>1</v>
      </c>
      <c r="E14" s="110">
        <f>'Bongidvuba Fencing '!E14</f>
        <v>0</v>
      </c>
      <c r="F14" s="110">
        <f>D14*E14</f>
        <v>0</v>
      </c>
    </row>
    <row r="15" spans="1:6" x14ac:dyDescent="0.3">
      <c r="A15" s="132"/>
      <c r="B15" s="91"/>
      <c r="C15" s="92"/>
      <c r="D15" s="92"/>
      <c r="E15" s="91"/>
      <c r="F15" s="91"/>
    </row>
    <row r="16" spans="1:6" x14ac:dyDescent="0.3">
      <c r="A16" s="132"/>
      <c r="B16" s="91"/>
      <c r="C16" s="92"/>
      <c r="D16" s="92"/>
      <c r="E16" s="91"/>
      <c r="F16" s="91"/>
    </row>
    <row r="17" spans="1:6" x14ac:dyDescent="0.3">
      <c r="A17" s="132"/>
      <c r="B17" s="98" t="s">
        <v>49</v>
      </c>
      <c r="C17" s="92"/>
      <c r="D17" s="92"/>
      <c r="E17" s="91"/>
      <c r="F17" s="91"/>
    </row>
    <row r="18" spans="1:6" x14ac:dyDescent="0.3">
      <c r="A18" s="132"/>
      <c r="B18" s="91"/>
      <c r="C18" s="92"/>
      <c r="D18" s="92"/>
      <c r="E18" s="91"/>
      <c r="F18" s="91"/>
    </row>
    <row r="19" spans="1:6" x14ac:dyDescent="0.3">
      <c r="A19" s="132"/>
      <c r="B19" s="98" t="s">
        <v>11</v>
      </c>
      <c r="C19" s="92"/>
      <c r="D19" s="92"/>
      <c r="E19" s="91"/>
      <c r="F19" s="91"/>
    </row>
    <row r="20" spans="1:6" x14ac:dyDescent="0.3">
      <c r="A20" s="132"/>
      <c r="B20" s="91"/>
      <c r="C20" s="92"/>
      <c r="D20" s="92"/>
      <c r="E20" s="91"/>
      <c r="F20" s="91"/>
    </row>
    <row r="21" spans="1:6" x14ac:dyDescent="0.3">
      <c r="A21" s="132"/>
      <c r="B21" s="91"/>
      <c r="C21" s="92"/>
      <c r="D21" s="92"/>
      <c r="E21" s="100"/>
      <c r="F21" s="100"/>
    </row>
    <row r="22" spans="1:6" ht="55.8" x14ac:dyDescent="0.3">
      <c r="A22" s="133">
        <v>2</v>
      </c>
      <c r="B22" s="125" t="s">
        <v>14</v>
      </c>
      <c r="C22" s="109" t="s">
        <v>52</v>
      </c>
      <c r="D22" s="109">
        <f>(8.5*2)+(11.5*2)-(1.5)</f>
        <v>38.5</v>
      </c>
      <c r="E22" s="110"/>
      <c r="F22" s="110">
        <f t="shared" ref="F22:F24" si="0">D22*E22</f>
        <v>0</v>
      </c>
    </row>
    <row r="23" spans="1:6" x14ac:dyDescent="0.3">
      <c r="A23" s="132"/>
      <c r="B23" s="102"/>
      <c r="C23" s="92"/>
      <c r="D23" s="92"/>
      <c r="E23" s="100"/>
      <c r="F23" s="100"/>
    </row>
    <row r="24" spans="1:6" ht="28.2" x14ac:dyDescent="0.3">
      <c r="A24" s="133">
        <v>3</v>
      </c>
      <c r="B24" s="125" t="s">
        <v>15</v>
      </c>
      <c r="C24" s="109" t="s">
        <v>52</v>
      </c>
      <c r="D24" s="109">
        <f>(8.5*2)+(11.5*2)-(1.5)</f>
        <v>38.5</v>
      </c>
      <c r="E24" s="110"/>
      <c r="F24" s="110">
        <f t="shared" si="0"/>
        <v>0</v>
      </c>
    </row>
    <row r="25" spans="1:6" x14ac:dyDescent="0.3">
      <c r="A25" s="132"/>
      <c r="B25" s="101"/>
      <c r="C25" s="92"/>
      <c r="D25" s="92"/>
      <c r="E25" s="100"/>
      <c r="F25" s="100"/>
    </row>
    <row r="26" spans="1:6" x14ac:dyDescent="0.3">
      <c r="A26" s="132"/>
      <c r="B26" s="99" t="s">
        <v>16</v>
      </c>
      <c r="C26" s="92"/>
      <c r="D26" s="92"/>
      <c r="E26" s="100"/>
      <c r="F26" s="100"/>
    </row>
    <row r="27" spans="1:6" x14ac:dyDescent="0.3">
      <c r="A27" s="132"/>
      <c r="B27" s="99"/>
      <c r="C27" s="92"/>
      <c r="D27" s="92"/>
      <c r="E27" s="100"/>
      <c r="F27" s="100"/>
    </row>
    <row r="28" spans="1:6" x14ac:dyDescent="0.3">
      <c r="A28" s="132"/>
      <c r="B28" s="99" t="s">
        <v>41</v>
      </c>
      <c r="C28" s="92"/>
      <c r="D28" s="92"/>
      <c r="E28" s="100"/>
      <c r="F28" s="100"/>
    </row>
    <row r="29" spans="1:6" x14ac:dyDescent="0.3">
      <c r="A29" s="132"/>
      <c r="B29" s="99"/>
      <c r="C29" s="92"/>
      <c r="D29" s="92"/>
      <c r="E29" s="100"/>
      <c r="F29" s="100"/>
    </row>
    <row r="30" spans="1:6" ht="166.2" x14ac:dyDescent="0.3">
      <c r="A30" s="133">
        <v>4</v>
      </c>
      <c r="B30" s="125" t="s">
        <v>45</v>
      </c>
      <c r="C30" s="109" t="s">
        <v>12</v>
      </c>
      <c r="D30" s="109">
        <f>(8.5*2)+(11.5*2)-(1.5)</f>
        <v>38.5</v>
      </c>
      <c r="E30" s="110"/>
      <c r="F30" s="110">
        <f>D30*E30</f>
        <v>0</v>
      </c>
    </row>
    <row r="31" spans="1:6" x14ac:dyDescent="0.3">
      <c r="A31" s="132"/>
      <c r="B31" s="101"/>
      <c r="C31" s="92"/>
      <c r="D31" s="92"/>
      <c r="E31" s="100"/>
      <c r="F31" s="100"/>
    </row>
    <row r="32" spans="1:6" ht="69.599999999999994" x14ac:dyDescent="0.3">
      <c r="A32" s="133">
        <v>5</v>
      </c>
      <c r="B32" s="125" t="s">
        <v>42</v>
      </c>
      <c r="C32" s="109" t="s">
        <v>13</v>
      </c>
      <c r="D32" s="109">
        <f>15</f>
        <v>15</v>
      </c>
      <c r="E32" s="110"/>
      <c r="F32" s="110">
        <f>D32*E32</f>
        <v>0</v>
      </c>
    </row>
    <row r="33" spans="1:6" x14ac:dyDescent="0.3">
      <c r="A33" s="132"/>
      <c r="B33" s="101"/>
      <c r="C33" s="92"/>
      <c r="D33" s="92"/>
      <c r="E33" s="100"/>
      <c r="F33" s="100"/>
    </row>
    <row r="34" spans="1:6" x14ac:dyDescent="0.3">
      <c r="A34" s="133">
        <v>6</v>
      </c>
      <c r="B34" s="125" t="s">
        <v>43</v>
      </c>
      <c r="C34" s="109" t="s">
        <v>13</v>
      </c>
      <c r="D34" s="109">
        <f>6</f>
        <v>6</v>
      </c>
      <c r="E34" s="110"/>
      <c r="F34" s="110">
        <f>D34*E34</f>
        <v>0</v>
      </c>
    </row>
    <row r="35" spans="1:6" x14ac:dyDescent="0.3">
      <c r="A35" s="132"/>
      <c r="B35" s="101"/>
      <c r="C35" s="92"/>
      <c r="D35" s="92"/>
      <c r="E35" s="100"/>
      <c r="F35" s="100"/>
    </row>
    <row r="36" spans="1:6" ht="42" x14ac:dyDescent="0.3">
      <c r="A36" s="133">
        <v>7</v>
      </c>
      <c r="B36" s="125" t="s">
        <v>44</v>
      </c>
      <c r="C36" s="109" t="s">
        <v>13</v>
      </c>
      <c r="D36" s="109">
        <v>14</v>
      </c>
      <c r="E36" s="110"/>
      <c r="F36" s="110">
        <f>D36*E36</f>
        <v>0</v>
      </c>
    </row>
    <row r="37" spans="1:6" x14ac:dyDescent="0.3">
      <c r="A37" s="132"/>
      <c r="B37" s="102"/>
      <c r="C37" s="92"/>
      <c r="D37" s="92"/>
      <c r="E37" s="100"/>
      <c r="F37" s="100"/>
    </row>
    <row r="38" spans="1:6" ht="42" x14ac:dyDescent="0.3">
      <c r="A38" s="133">
        <v>8</v>
      </c>
      <c r="B38" s="108" t="s">
        <v>61</v>
      </c>
      <c r="C38" s="123" t="s">
        <v>13</v>
      </c>
      <c r="D38" s="109">
        <v>1</v>
      </c>
      <c r="E38" s="110"/>
      <c r="F38" s="110">
        <f t="shared" ref="F38" si="1">D38*E38</f>
        <v>0</v>
      </c>
    </row>
    <row r="39" spans="1:6" x14ac:dyDescent="0.3">
      <c r="A39" s="132"/>
      <c r="B39" s="91"/>
      <c r="C39" s="92"/>
      <c r="D39" s="92"/>
      <c r="E39" s="100"/>
      <c r="F39" s="100"/>
    </row>
    <row r="40" spans="1:6" ht="28.2" x14ac:dyDescent="0.3">
      <c r="A40" s="133">
        <v>9</v>
      </c>
      <c r="B40" s="108" t="s">
        <v>17</v>
      </c>
      <c r="C40" s="109" t="s">
        <v>13</v>
      </c>
      <c r="D40" s="109">
        <v>1</v>
      </c>
      <c r="E40" s="110"/>
      <c r="F40" s="110">
        <f t="shared" ref="F40:F42" si="2">D40*E40</f>
        <v>0</v>
      </c>
    </row>
    <row r="41" spans="1:6" x14ac:dyDescent="0.3">
      <c r="A41" s="132"/>
      <c r="B41" s="91"/>
      <c r="C41" s="92"/>
      <c r="D41" s="92"/>
      <c r="E41" s="100"/>
      <c r="F41" s="100"/>
    </row>
    <row r="42" spans="1:6" x14ac:dyDescent="0.3">
      <c r="A42" s="133">
        <v>10</v>
      </c>
      <c r="B42" s="123" t="s">
        <v>18</v>
      </c>
      <c r="C42" s="109" t="s">
        <v>13</v>
      </c>
      <c r="D42" s="109">
        <v>1</v>
      </c>
      <c r="E42" s="110"/>
      <c r="F42" s="110">
        <f t="shared" si="2"/>
        <v>0</v>
      </c>
    </row>
    <row r="43" spans="1:6" x14ac:dyDescent="0.3">
      <c r="A43" s="132"/>
      <c r="B43" s="91"/>
      <c r="C43" s="92"/>
      <c r="D43" s="103"/>
      <c r="E43" s="100"/>
      <c r="F43" s="100"/>
    </row>
    <row r="44" spans="1:6" x14ac:dyDescent="0.3">
      <c r="A44" s="132"/>
      <c r="B44" s="111" t="s">
        <v>19</v>
      </c>
      <c r="C44" s="92"/>
      <c r="D44" s="103"/>
      <c r="E44" s="100"/>
      <c r="F44" s="126">
        <f>SUM(F14:F42)</f>
        <v>0</v>
      </c>
    </row>
    <row r="45" spans="1:6" x14ac:dyDescent="0.3">
      <c r="A45" s="132"/>
      <c r="B45" s="96"/>
      <c r="C45" s="92"/>
      <c r="D45" s="103"/>
      <c r="E45" s="100"/>
      <c r="F45" s="105"/>
    </row>
    <row r="46" spans="1:6" x14ac:dyDescent="0.3">
      <c r="A46" s="133">
        <v>11</v>
      </c>
      <c r="B46" s="111" t="s">
        <v>20</v>
      </c>
      <c r="C46" s="92"/>
      <c r="D46" s="103"/>
      <c r="E46" s="100"/>
      <c r="F46" s="126">
        <f>F44*10%</f>
        <v>0</v>
      </c>
    </row>
    <row r="47" spans="1:6" x14ac:dyDescent="0.3">
      <c r="A47" s="132"/>
      <c r="B47" s="96"/>
      <c r="C47" s="92"/>
      <c r="D47" s="103"/>
      <c r="E47" s="100"/>
      <c r="F47" s="105"/>
    </row>
    <row r="48" spans="1:6" x14ac:dyDescent="0.3">
      <c r="A48" s="132"/>
      <c r="B48" s="111" t="s">
        <v>19</v>
      </c>
      <c r="C48" s="92"/>
      <c r="D48" s="103"/>
      <c r="E48" s="100"/>
      <c r="F48" s="127">
        <f t="shared" ref="F48" si="3">F44+F46</f>
        <v>0</v>
      </c>
    </row>
    <row r="49" spans="1:6" x14ac:dyDescent="0.3">
      <c r="A49" s="132"/>
      <c r="B49" s="91"/>
      <c r="C49" s="92"/>
      <c r="D49" s="92"/>
      <c r="E49" s="91"/>
      <c r="F49" s="91"/>
    </row>
    <row r="50" spans="1:6" x14ac:dyDescent="0.3">
      <c r="A50" s="132"/>
      <c r="B50" s="123" t="s">
        <v>21</v>
      </c>
      <c r="C50" s="92"/>
      <c r="D50" s="92"/>
      <c r="E50" s="91"/>
      <c r="F50" s="110">
        <f t="shared" ref="F50" si="4">(F44+F46)*15%</f>
        <v>0</v>
      </c>
    </row>
    <row r="51" spans="1:6" x14ac:dyDescent="0.3">
      <c r="A51" s="132"/>
      <c r="B51" s="91"/>
      <c r="C51" s="92"/>
      <c r="D51" s="92"/>
      <c r="E51" s="91"/>
      <c r="F51" s="91"/>
    </row>
    <row r="52" spans="1:6" x14ac:dyDescent="0.3">
      <c r="A52" s="132"/>
      <c r="B52" s="111" t="s">
        <v>22</v>
      </c>
      <c r="C52" s="92"/>
      <c r="D52" s="92"/>
      <c r="E52" s="91"/>
      <c r="F52" s="126">
        <f>F44+F46+F50</f>
        <v>0</v>
      </c>
    </row>
    <row r="53" spans="1:6" x14ac:dyDescent="0.3">
      <c r="A53" s="132"/>
      <c r="B53" s="91"/>
      <c r="C53" s="92"/>
      <c r="D53" s="92"/>
      <c r="E53" s="91"/>
      <c r="F53" s="91"/>
    </row>
    <row r="54" spans="1:6" x14ac:dyDescent="0.3">
      <c r="B54" s="1"/>
      <c r="F54" s="3"/>
    </row>
    <row r="55" spans="1:6" x14ac:dyDescent="0.3">
      <c r="B55" s="1" t="s">
        <v>23</v>
      </c>
      <c r="F55" s="3"/>
    </row>
    <row r="56" spans="1:6" x14ac:dyDescent="0.3">
      <c r="B56" s="1"/>
      <c r="F56" s="3"/>
    </row>
    <row r="57" spans="1:6" x14ac:dyDescent="0.3">
      <c r="B57" s="1"/>
    </row>
    <row r="58" spans="1:6" x14ac:dyDescent="0.3">
      <c r="B58" s="1"/>
    </row>
    <row r="59" spans="1:6" x14ac:dyDescent="0.3">
      <c r="B59" s="1"/>
    </row>
    <row r="60" spans="1:6" x14ac:dyDescent="0.3">
      <c r="B60" s="1" t="s">
        <v>23</v>
      </c>
    </row>
    <row r="61" spans="1:6" x14ac:dyDescent="0.3">
      <c r="B61" s="1"/>
    </row>
    <row r="62" spans="1:6" x14ac:dyDescent="0.3">
      <c r="B62" s="1"/>
    </row>
    <row r="63" spans="1:6" x14ac:dyDescent="0.3">
      <c r="B63" s="1"/>
    </row>
    <row r="64" spans="1:6" x14ac:dyDescent="0.3">
      <c r="B64" s="1" t="s">
        <v>23</v>
      </c>
    </row>
    <row r="65" spans="2:2" x14ac:dyDescent="0.3">
      <c r="B65" s="1"/>
    </row>
    <row r="66" spans="2:2" x14ac:dyDescent="0.3">
      <c r="B66" s="1"/>
    </row>
    <row r="67" spans="2:2" x14ac:dyDescent="0.3">
      <c r="B67" s="1"/>
    </row>
    <row r="68" spans="2:2" x14ac:dyDescent="0.3">
      <c r="B68" s="1"/>
    </row>
    <row r="69" spans="2:2" x14ac:dyDescent="0.3">
      <c r="B69" s="1"/>
    </row>
    <row r="70" spans="2:2" x14ac:dyDescent="0.3">
      <c r="B70" s="1" t="s">
        <v>23</v>
      </c>
    </row>
    <row r="71" spans="2:2" x14ac:dyDescent="0.3">
      <c r="B71" s="1"/>
    </row>
    <row r="72" spans="2:2" x14ac:dyDescent="0.3">
      <c r="B72" s="1"/>
    </row>
    <row r="73" spans="2:2" x14ac:dyDescent="0.3">
      <c r="B73" s="1"/>
    </row>
    <row r="75" spans="2:2" x14ac:dyDescent="0.3">
      <c r="B75" s="1"/>
    </row>
    <row r="76" spans="2:2" x14ac:dyDescent="0.3">
      <c r="B76" s="1"/>
    </row>
    <row r="77" spans="2:2" x14ac:dyDescent="0.3">
      <c r="B77" s="1" t="s">
        <v>23</v>
      </c>
    </row>
    <row r="78" spans="2:2" x14ac:dyDescent="0.3">
      <c r="B78" s="1"/>
    </row>
    <row r="107" spans="2:2" x14ac:dyDescent="0.3">
      <c r="B107" s="1"/>
    </row>
  </sheetData>
  <pageMargins left="0.7" right="0.7" top="0.75" bottom="0.75" header="0.3" footer="0.3"/>
  <pageSetup paperSize="9" scale="61" orientation="portrait" r:id="rId1"/>
  <rowBreaks count="1" manualBreakCount="1">
    <brk id="1" max="16383" man="1"/>
  </rowBreaks>
  <colBreaks count="1" manualBreakCount="1">
    <brk id="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0DC87-1E0B-4573-B495-82CFAAE78DC9}">
  <sheetPr>
    <pageSetUpPr fitToPage="1"/>
  </sheetPr>
  <dimension ref="A2:F105"/>
  <sheetViews>
    <sheetView view="pageBreakPreview" topLeftCell="A12" zoomScale="107" zoomScaleNormal="100" zoomScaleSheetLayoutView="107" workbookViewId="0">
      <selection activeCell="B12" sqref="B12"/>
    </sheetView>
  </sheetViews>
  <sheetFormatPr defaultRowHeight="14.4" x14ac:dyDescent="0.3"/>
  <cols>
    <col min="1" max="1" width="8.88671875" style="134"/>
    <col min="2" max="2" width="61" customWidth="1"/>
    <col min="3" max="3" width="8.88671875" style="2"/>
    <col min="4" max="4" width="9" style="2" bestFit="1" customWidth="1"/>
    <col min="5" max="5" width="11.21875" bestFit="1" customWidth="1"/>
    <col min="6" max="6" width="17" customWidth="1"/>
  </cols>
  <sheetData>
    <row r="2" spans="1:6" x14ac:dyDescent="0.3">
      <c r="A2" s="132"/>
      <c r="B2" s="98" t="s">
        <v>50</v>
      </c>
      <c r="C2" s="92"/>
      <c r="D2" s="92"/>
      <c r="E2" s="91"/>
      <c r="F2" s="91"/>
    </row>
    <row r="3" spans="1:6" ht="25.8" customHeight="1" x14ac:dyDescent="0.3">
      <c r="A3" s="132"/>
      <c r="B3" s="98"/>
      <c r="C3" s="92"/>
      <c r="D3" s="92"/>
      <c r="E3" s="91"/>
      <c r="F3" s="91"/>
    </row>
    <row r="4" spans="1:6" x14ac:dyDescent="0.3">
      <c r="A4" s="132"/>
      <c r="B4" s="98" t="s">
        <v>1</v>
      </c>
      <c r="C4" s="92"/>
      <c r="D4" s="92"/>
      <c r="E4" s="91"/>
      <c r="F4" s="91"/>
    </row>
    <row r="5" spans="1:6" x14ac:dyDescent="0.3">
      <c r="A5" s="132"/>
      <c r="B5" s="98"/>
      <c r="C5" s="92"/>
      <c r="D5" s="92"/>
      <c r="E5" s="91"/>
      <c r="F5" s="91"/>
    </row>
    <row r="6" spans="1:6" x14ac:dyDescent="0.3">
      <c r="A6" s="135" t="s">
        <v>64</v>
      </c>
      <c r="B6" s="111" t="s">
        <v>2</v>
      </c>
      <c r="C6" s="112" t="s">
        <v>3</v>
      </c>
      <c r="D6" s="112" t="s">
        <v>4</v>
      </c>
      <c r="E6" s="111" t="s">
        <v>5</v>
      </c>
      <c r="F6" s="111" t="s">
        <v>6</v>
      </c>
    </row>
    <row r="7" spans="1:6" x14ac:dyDescent="0.3">
      <c r="A7" s="132"/>
      <c r="B7" s="91"/>
      <c r="C7" s="92"/>
      <c r="D7" s="92"/>
      <c r="E7" s="91"/>
      <c r="F7" s="91"/>
    </row>
    <row r="8" spans="1:6" x14ac:dyDescent="0.3">
      <c r="A8" s="132"/>
      <c r="B8" s="96" t="s">
        <v>7</v>
      </c>
      <c r="C8" s="92"/>
      <c r="D8" s="92"/>
      <c r="E8" s="91"/>
      <c r="F8" s="91"/>
    </row>
    <row r="9" spans="1:6" x14ac:dyDescent="0.3">
      <c r="A9" s="132"/>
      <c r="B9" s="91"/>
      <c r="C9" s="92"/>
      <c r="D9" s="92"/>
      <c r="E9" s="91"/>
      <c r="F9" s="91"/>
    </row>
    <row r="10" spans="1:6" x14ac:dyDescent="0.3">
      <c r="A10" s="132"/>
      <c r="B10" s="91" t="s">
        <v>8</v>
      </c>
      <c r="C10" s="92"/>
      <c r="D10" s="92"/>
      <c r="E10" s="91"/>
      <c r="F10" s="91"/>
    </row>
    <row r="11" spans="1:6" x14ac:dyDescent="0.3">
      <c r="A11" s="132"/>
      <c r="B11" s="91"/>
      <c r="C11" s="92"/>
      <c r="D11" s="92"/>
      <c r="E11" s="91"/>
      <c r="F11" s="91"/>
    </row>
    <row r="12" spans="1:6" ht="55.8" x14ac:dyDescent="0.3">
      <c r="A12" s="132"/>
      <c r="B12" s="108" t="s">
        <v>63</v>
      </c>
      <c r="C12" s="92"/>
      <c r="D12" s="92"/>
      <c r="E12" s="91"/>
      <c r="F12" s="91"/>
    </row>
    <row r="13" spans="1:6" x14ac:dyDescent="0.3">
      <c r="A13" s="132"/>
      <c r="B13" s="108"/>
      <c r="C13" s="92"/>
      <c r="D13" s="92"/>
      <c r="E13" s="91"/>
      <c r="F13" s="91"/>
    </row>
    <row r="14" spans="1:6" x14ac:dyDescent="0.3">
      <c r="A14" s="133">
        <v>1</v>
      </c>
      <c r="B14" s="123" t="s">
        <v>9</v>
      </c>
      <c r="C14" s="109" t="s">
        <v>10</v>
      </c>
      <c r="D14" s="109">
        <v>1</v>
      </c>
      <c r="E14" s="110"/>
      <c r="F14" s="110">
        <f>D14*E14</f>
        <v>0</v>
      </c>
    </row>
    <row r="15" spans="1:6" x14ac:dyDescent="0.3">
      <c r="A15" s="132"/>
      <c r="B15" s="91"/>
      <c r="C15" s="92"/>
      <c r="D15" s="92"/>
      <c r="E15" s="91"/>
      <c r="F15" s="91"/>
    </row>
    <row r="16" spans="1:6" x14ac:dyDescent="0.3">
      <c r="A16" s="132"/>
      <c r="B16" s="98" t="s">
        <v>50</v>
      </c>
      <c r="C16" s="92"/>
      <c r="D16" s="92"/>
      <c r="E16" s="91"/>
      <c r="F16" s="91"/>
    </row>
    <row r="17" spans="1:6" x14ac:dyDescent="0.3">
      <c r="A17" s="132"/>
      <c r="B17" s="91"/>
      <c r="C17" s="92"/>
      <c r="D17" s="92"/>
      <c r="E17" s="91"/>
      <c r="F17" s="91"/>
    </row>
    <row r="18" spans="1:6" x14ac:dyDescent="0.3">
      <c r="A18" s="132"/>
      <c r="B18" s="98" t="s">
        <v>11</v>
      </c>
      <c r="C18" s="92"/>
      <c r="D18" s="92"/>
      <c r="E18" s="91"/>
      <c r="F18" s="91"/>
    </row>
    <row r="19" spans="1:6" x14ac:dyDescent="0.3">
      <c r="A19" s="132"/>
      <c r="B19" s="91"/>
      <c r="C19" s="92"/>
      <c r="D19" s="92"/>
      <c r="E19" s="91"/>
      <c r="F19" s="91"/>
    </row>
    <row r="20" spans="1:6" ht="42" x14ac:dyDescent="0.3">
      <c r="A20" s="133">
        <v>2</v>
      </c>
      <c r="B20" s="125" t="s">
        <v>14</v>
      </c>
      <c r="C20" s="109" t="s">
        <v>52</v>
      </c>
      <c r="D20" s="109">
        <f>(8.5*2)+(11.5*2)-(1.5)</f>
        <v>38.5</v>
      </c>
      <c r="E20" s="110"/>
      <c r="F20" s="110">
        <f t="shared" ref="F20:F22" si="0">D20*E20</f>
        <v>0</v>
      </c>
    </row>
    <row r="21" spans="1:6" x14ac:dyDescent="0.3">
      <c r="A21" s="132"/>
      <c r="B21" s="102"/>
      <c r="C21" s="92"/>
      <c r="D21" s="92"/>
      <c r="E21" s="100"/>
      <c r="F21" s="100"/>
    </row>
    <row r="22" spans="1:6" ht="28.2" x14ac:dyDescent="0.3">
      <c r="A22" s="133">
        <v>3</v>
      </c>
      <c r="B22" s="125" t="s">
        <v>62</v>
      </c>
      <c r="C22" s="109" t="s">
        <v>52</v>
      </c>
      <c r="D22" s="109">
        <f>(8.5*2)+(11.5*2)-(1.5)</f>
        <v>38.5</v>
      </c>
      <c r="E22" s="110"/>
      <c r="F22" s="110">
        <f t="shared" si="0"/>
        <v>0</v>
      </c>
    </row>
    <row r="23" spans="1:6" x14ac:dyDescent="0.3">
      <c r="A23" s="132"/>
      <c r="B23" s="101"/>
      <c r="C23" s="92"/>
      <c r="D23" s="92"/>
      <c r="E23" s="100"/>
      <c r="F23" s="100"/>
    </row>
    <row r="24" spans="1:6" x14ac:dyDescent="0.3">
      <c r="A24" s="132"/>
      <c r="B24" s="99" t="s">
        <v>16</v>
      </c>
      <c r="C24" s="92"/>
      <c r="D24" s="92"/>
      <c r="E24" s="100"/>
      <c r="F24" s="100"/>
    </row>
    <row r="25" spans="1:6" x14ac:dyDescent="0.3">
      <c r="A25" s="132"/>
      <c r="B25" s="99"/>
      <c r="C25" s="92"/>
      <c r="D25" s="92"/>
      <c r="E25" s="100"/>
      <c r="F25" s="100"/>
    </row>
    <row r="26" spans="1:6" x14ac:dyDescent="0.3">
      <c r="A26" s="132"/>
      <c r="B26" s="99" t="s">
        <v>41</v>
      </c>
      <c r="C26" s="92"/>
      <c r="D26" s="92"/>
      <c r="E26" s="100"/>
      <c r="F26" s="100"/>
    </row>
    <row r="27" spans="1:6" x14ac:dyDescent="0.3">
      <c r="A27" s="132"/>
      <c r="B27" s="99"/>
      <c r="C27" s="92"/>
      <c r="D27" s="92"/>
      <c r="E27" s="100"/>
      <c r="F27" s="100"/>
    </row>
    <row r="28" spans="1:6" ht="177" customHeight="1" x14ac:dyDescent="0.3">
      <c r="A28" s="133">
        <v>4</v>
      </c>
      <c r="B28" s="125" t="s">
        <v>45</v>
      </c>
      <c r="C28" s="109" t="s">
        <v>12</v>
      </c>
      <c r="D28" s="109">
        <f>(8.5*2)+(11.5*2)-(1.5)</f>
        <v>38.5</v>
      </c>
      <c r="E28" s="110"/>
      <c r="F28" s="110">
        <f>D28*E28</f>
        <v>0</v>
      </c>
    </row>
    <row r="29" spans="1:6" x14ac:dyDescent="0.3">
      <c r="A29" s="132"/>
      <c r="B29" s="101"/>
      <c r="C29" s="92"/>
      <c r="D29" s="92"/>
      <c r="E29" s="100"/>
      <c r="F29" s="100"/>
    </row>
    <row r="30" spans="1:6" ht="69.599999999999994" x14ac:dyDescent="0.3">
      <c r="A30" s="133">
        <v>5</v>
      </c>
      <c r="B30" s="125" t="s">
        <v>42</v>
      </c>
      <c r="C30" s="109" t="s">
        <v>13</v>
      </c>
      <c r="D30" s="109">
        <f>15</f>
        <v>15</v>
      </c>
      <c r="E30" s="110"/>
      <c r="F30" s="110">
        <f>D30*E30</f>
        <v>0</v>
      </c>
    </row>
    <row r="31" spans="1:6" x14ac:dyDescent="0.3">
      <c r="A31" s="132"/>
      <c r="B31" s="101"/>
      <c r="C31" s="92"/>
      <c r="D31" s="92"/>
      <c r="E31" s="100"/>
      <c r="F31" s="100"/>
    </row>
    <row r="32" spans="1:6" x14ac:dyDescent="0.3">
      <c r="A32" s="133">
        <v>6</v>
      </c>
      <c r="B32" s="125" t="s">
        <v>43</v>
      </c>
      <c r="C32" s="109" t="s">
        <v>13</v>
      </c>
      <c r="D32" s="109">
        <f>6</f>
        <v>6</v>
      </c>
      <c r="E32" s="110"/>
      <c r="F32" s="110">
        <f>D32*E32</f>
        <v>0</v>
      </c>
    </row>
    <row r="33" spans="1:6" x14ac:dyDescent="0.3">
      <c r="A33" s="132"/>
      <c r="B33" s="101"/>
      <c r="C33" s="92"/>
      <c r="D33" s="92"/>
      <c r="E33" s="100"/>
      <c r="F33" s="100"/>
    </row>
    <row r="34" spans="1:6" ht="42" x14ac:dyDescent="0.3">
      <c r="A34" s="133">
        <v>7</v>
      </c>
      <c r="B34" s="125" t="s">
        <v>44</v>
      </c>
      <c r="C34" s="109" t="s">
        <v>13</v>
      </c>
      <c r="D34" s="109">
        <v>14</v>
      </c>
      <c r="E34" s="110"/>
      <c r="F34" s="110">
        <f>D34*E34</f>
        <v>0</v>
      </c>
    </row>
    <row r="35" spans="1:6" x14ac:dyDescent="0.3">
      <c r="A35" s="132"/>
      <c r="B35" s="102"/>
      <c r="C35" s="92"/>
      <c r="D35" s="92"/>
      <c r="E35" s="100"/>
      <c r="F35" s="100"/>
    </row>
    <row r="36" spans="1:6" ht="42" x14ac:dyDescent="0.3">
      <c r="A36" s="133">
        <v>8</v>
      </c>
      <c r="B36" s="108" t="s">
        <v>61</v>
      </c>
      <c r="C36" s="109" t="s">
        <v>13</v>
      </c>
      <c r="D36" s="109">
        <v>1</v>
      </c>
      <c r="E36" s="110"/>
      <c r="F36" s="110">
        <f t="shared" ref="F36:F40" si="1">D36*E36</f>
        <v>0</v>
      </c>
    </row>
    <row r="37" spans="1:6" x14ac:dyDescent="0.3">
      <c r="A37" s="132"/>
      <c r="B37" s="91"/>
      <c r="C37" s="92"/>
      <c r="D37" s="92"/>
      <c r="E37" s="100"/>
      <c r="F37" s="100"/>
    </row>
    <row r="38" spans="1:6" x14ac:dyDescent="0.3">
      <c r="A38" s="133">
        <v>9</v>
      </c>
      <c r="B38" s="123" t="s">
        <v>17</v>
      </c>
      <c r="C38" s="109" t="s">
        <v>13</v>
      </c>
      <c r="D38" s="109">
        <v>1</v>
      </c>
      <c r="E38" s="110"/>
      <c r="F38" s="110">
        <f t="shared" si="1"/>
        <v>0</v>
      </c>
    </row>
    <row r="39" spans="1:6" x14ac:dyDescent="0.3">
      <c r="A39" s="132"/>
      <c r="B39" s="91"/>
      <c r="C39" s="92"/>
      <c r="D39" s="92"/>
      <c r="E39" s="100"/>
      <c r="F39" s="100"/>
    </row>
    <row r="40" spans="1:6" x14ac:dyDescent="0.3">
      <c r="A40" s="133">
        <v>10</v>
      </c>
      <c r="B40" s="123" t="s">
        <v>18</v>
      </c>
      <c r="C40" s="109" t="s">
        <v>13</v>
      </c>
      <c r="D40" s="109">
        <v>1</v>
      </c>
      <c r="E40" s="110"/>
      <c r="F40" s="110">
        <f t="shared" si="1"/>
        <v>0</v>
      </c>
    </row>
    <row r="41" spans="1:6" x14ac:dyDescent="0.3">
      <c r="A41" s="132"/>
      <c r="B41" s="91"/>
      <c r="C41" s="92"/>
      <c r="D41" s="103"/>
      <c r="E41" s="100"/>
      <c r="F41" s="100"/>
    </row>
    <row r="42" spans="1:6" x14ac:dyDescent="0.3">
      <c r="A42" s="132"/>
      <c r="B42" s="111" t="s">
        <v>19</v>
      </c>
      <c r="C42" s="92"/>
      <c r="D42" s="103"/>
      <c r="E42" s="100"/>
      <c r="F42" s="126">
        <f>SUM(F14:F40)</f>
        <v>0</v>
      </c>
    </row>
    <row r="43" spans="1:6" x14ac:dyDescent="0.3">
      <c r="A43" s="132"/>
      <c r="B43" s="96"/>
      <c r="C43" s="92"/>
      <c r="D43" s="103"/>
      <c r="E43" s="100"/>
      <c r="F43" s="105"/>
    </row>
    <row r="44" spans="1:6" x14ac:dyDescent="0.3">
      <c r="A44" s="133">
        <v>11</v>
      </c>
      <c r="B44" s="111" t="s">
        <v>20</v>
      </c>
      <c r="C44" s="92"/>
      <c r="D44" s="103"/>
      <c r="E44" s="100"/>
      <c r="F44" s="126">
        <f>F42*10%</f>
        <v>0</v>
      </c>
    </row>
    <row r="45" spans="1:6" x14ac:dyDescent="0.3">
      <c r="A45" s="132"/>
      <c r="B45" s="96"/>
      <c r="C45" s="92"/>
      <c r="D45" s="103"/>
      <c r="E45" s="100"/>
      <c r="F45" s="105"/>
    </row>
    <row r="46" spans="1:6" x14ac:dyDescent="0.3">
      <c r="A46" s="132"/>
      <c r="B46" s="111" t="s">
        <v>19</v>
      </c>
      <c r="C46" s="92"/>
      <c r="D46" s="103"/>
      <c r="E46" s="100"/>
      <c r="F46" s="127">
        <f t="shared" ref="F46" si="2">F42+F44</f>
        <v>0</v>
      </c>
    </row>
    <row r="47" spans="1:6" x14ac:dyDescent="0.3">
      <c r="A47" s="132"/>
      <c r="B47" s="91"/>
      <c r="C47" s="92"/>
      <c r="D47" s="92"/>
      <c r="E47" s="91"/>
      <c r="F47" s="91"/>
    </row>
    <row r="48" spans="1:6" x14ac:dyDescent="0.3">
      <c r="A48" s="132"/>
      <c r="B48" s="123" t="s">
        <v>21</v>
      </c>
      <c r="C48" s="92"/>
      <c r="D48" s="92"/>
      <c r="E48" s="91"/>
      <c r="F48" s="110">
        <f t="shared" ref="F48" si="3">(F42+F44)*15%</f>
        <v>0</v>
      </c>
    </row>
    <row r="49" spans="1:6" x14ac:dyDescent="0.3">
      <c r="A49" s="132"/>
      <c r="B49" s="91"/>
      <c r="C49" s="92"/>
      <c r="D49" s="92"/>
      <c r="E49" s="91"/>
      <c r="F49" s="91"/>
    </row>
    <row r="50" spans="1:6" x14ac:dyDescent="0.3">
      <c r="A50" s="132"/>
      <c r="B50" s="111" t="s">
        <v>22</v>
      </c>
      <c r="C50" s="92"/>
      <c r="D50" s="92"/>
      <c r="E50" s="91"/>
      <c r="F50" s="126">
        <f>F42+F44+F48</f>
        <v>0</v>
      </c>
    </row>
    <row r="51" spans="1:6" x14ac:dyDescent="0.3">
      <c r="A51" s="132"/>
      <c r="B51" s="91"/>
      <c r="C51" s="92"/>
      <c r="D51" s="92"/>
      <c r="E51" s="91"/>
      <c r="F51" s="91"/>
    </row>
    <row r="52" spans="1:6" x14ac:dyDescent="0.3">
      <c r="B52" s="1"/>
      <c r="F52" s="3"/>
    </row>
    <row r="53" spans="1:6" x14ac:dyDescent="0.3">
      <c r="B53" s="1" t="s">
        <v>23</v>
      </c>
      <c r="F53" s="3"/>
    </row>
    <row r="54" spans="1:6" x14ac:dyDescent="0.3">
      <c r="B54" s="1"/>
      <c r="F54" s="3"/>
    </row>
    <row r="55" spans="1:6" x14ac:dyDescent="0.3">
      <c r="B55" s="1"/>
    </row>
    <row r="56" spans="1:6" x14ac:dyDescent="0.3">
      <c r="B56" s="1"/>
    </row>
    <row r="57" spans="1:6" x14ac:dyDescent="0.3">
      <c r="B57" s="1"/>
    </row>
    <row r="58" spans="1:6" x14ac:dyDescent="0.3">
      <c r="B58" s="1" t="s">
        <v>23</v>
      </c>
    </row>
    <row r="59" spans="1:6" x14ac:dyDescent="0.3">
      <c r="B59" s="1"/>
    </row>
    <row r="60" spans="1:6" x14ac:dyDescent="0.3">
      <c r="B60" s="1"/>
    </row>
    <row r="61" spans="1:6" x14ac:dyDescent="0.3">
      <c r="B61" s="1"/>
    </row>
    <row r="62" spans="1:6" x14ac:dyDescent="0.3">
      <c r="B62" s="1" t="s">
        <v>23</v>
      </c>
    </row>
    <row r="63" spans="1:6" x14ac:dyDescent="0.3">
      <c r="B63" s="1"/>
    </row>
    <row r="64" spans="1:6" x14ac:dyDescent="0.3">
      <c r="B64" s="1"/>
    </row>
    <row r="65" spans="2:2" x14ac:dyDescent="0.3">
      <c r="B65" s="1"/>
    </row>
    <row r="66" spans="2:2" x14ac:dyDescent="0.3">
      <c r="B66" s="1"/>
    </row>
    <row r="67" spans="2:2" x14ac:dyDescent="0.3">
      <c r="B67" s="1"/>
    </row>
    <row r="68" spans="2:2" x14ac:dyDescent="0.3">
      <c r="B68" s="1" t="s">
        <v>23</v>
      </c>
    </row>
    <row r="69" spans="2:2" x14ac:dyDescent="0.3">
      <c r="B69" s="1"/>
    </row>
    <row r="70" spans="2:2" x14ac:dyDescent="0.3">
      <c r="B70" s="1"/>
    </row>
    <row r="71" spans="2:2" x14ac:dyDescent="0.3">
      <c r="B71" s="1"/>
    </row>
    <row r="73" spans="2:2" x14ac:dyDescent="0.3">
      <c r="B73" s="1"/>
    </row>
    <row r="74" spans="2:2" x14ac:dyDescent="0.3">
      <c r="B74" s="1"/>
    </row>
    <row r="75" spans="2:2" x14ac:dyDescent="0.3">
      <c r="B75" s="1" t="s">
        <v>23</v>
      </c>
    </row>
    <row r="76" spans="2:2" x14ac:dyDescent="0.3">
      <c r="B76" s="1"/>
    </row>
    <row r="105" spans="2:2" x14ac:dyDescent="0.3">
      <c r="B105" s="1"/>
    </row>
  </sheetData>
  <pageMargins left="0.7" right="0.7" top="0.75" bottom="0.75" header="0.3" footer="0.3"/>
  <pageSetup paperSize="9" scale="62" orientation="portrait" r:id="rId1"/>
  <rowBreaks count="1" manualBreakCount="1">
    <brk id="1" max="16383" man="1"/>
  </rowBreaks>
  <colBreaks count="1" manualBreakCount="1">
    <brk id="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627B8-8998-4B6A-8795-730A8996FB4A}">
  <sheetPr>
    <pageSetUpPr fitToPage="1"/>
  </sheetPr>
  <dimension ref="A1:F108"/>
  <sheetViews>
    <sheetView view="pageBreakPreview" topLeftCell="A36" zoomScale="107" zoomScaleNormal="100" zoomScaleSheetLayoutView="107" workbookViewId="0">
      <selection activeCell="A47" activeCellId="7" sqref="A30 A32 A34 A36 A38 A40 A42 A47"/>
    </sheetView>
  </sheetViews>
  <sheetFormatPr defaultRowHeight="14.4" x14ac:dyDescent="0.3"/>
  <cols>
    <col min="2" max="2" width="68.33203125" customWidth="1"/>
    <col min="3" max="3" width="8.88671875" style="2"/>
    <col min="4" max="4" width="9.109375" style="2" bestFit="1" customWidth="1"/>
    <col min="5" max="5" width="11.6640625" bestFit="1" customWidth="1"/>
    <col min="6" max="6" width="17" customWidth="1"/>
  </cols>
  <sheetData>
    <row r="1" spans="1:6" x14ac:dyDescent="0.3">
      <c r="A1" s="91"/>
      <c r="B1" s="91"/>
      <c r="C1" s="92"/>
      <c r="D1" s="92"/>
      <c r="E1" s="91"/>
      <c r="F1" s="91"/>
    </row>
    <row r="2" spans="1:6" x14ac:dyDescent="0.3">
      <c r="A2" s="91"/>
      <c r="B2" s="98" t="s">
        <v>51</v>
      </c>
      <c r="C2" s="92"/>
      <c r="D2" s="92"/>
      <c r="E2" s="91"/>
      <c r="F2" s="91"/>
    </row>
    <row r="3" spans="1:6" ht="15.6" customHeight="1" x14ac:dyDescent="0.3">
      <c r="A3" s="91"/>
      <c r="B3" s="98"/>
      <c r="C3" s="92"/>
      <c r="D3" s="92"/>
      <c r="E3" s="91"/>
      <c r="F3" s="91"/>
    </row>
    <row r="4" spans="1:6" x14ac:dyDescent="0.3">
      <c r="A4" s="91"/>
      <c r="B4" s="98" t="s">
        <v>1</v>
      </c>
      <c r="C4" s="92"/>
      <c r="D4" s="92"/>
      <c r="E4" s="91"/>
      <c r="F4" s="91"/>
    </row>
    <row r="5" spans="1:6" x14ac:dyDescent="0.3">
      <c r="A5" s="91"/>
      <c r="B5" s="98"/>
      <c r="C5" s="92"/>
      <c r="D5" s="92"/>
      <c r="E5" s="91"/>
      <c r="F5" s="91"/>
    </row>
    <row r="6" spans="1:6" x14ac:dyDescent="0.3">
      <c r="A6" s="123" t="s">
        <v>64</v>
      </c>
      <c r="B6" s="111" t="s">
        <v>2</v>
      </c>
      <c r="C6" s="112" t="s">
        <v>3</v>
      </c>
      <c r="D6" s="112" t="s">
        <v>4</v>
      </c>
      <c r="E6" s="111" t="s">
        <v>5</v>
      </c>
      <c r="F6" s="111" t="s">
        <v>6</v>
      </c>
    </row>
    <row r="7" spans="1:6" x14ac:dyDescent="0.3">
      <c r="A7" s="91"/>
      <c r="B7" s="91"/>
      <c r="C7" s="92"/>
      <c r="D7" s="92"/>
      <c r="E7" s="91"/>
      <c r="F7" s="91"/>
    </row>
    <row r="8" spans="1:6" x14ac:dyDescent="0.3">
      <c r="A8" s="91"/>
      <c r="B8" s="96" t="s">
        <v>7</v>
      </c>
      <c r="C8" s="92"/>
      <c r="D8" s="92"/>
      <c r="E8" s="91"/>
      <c r="F8" s="91"/>
    </row>
    <row r="9" spans="1:6" x14ac:dyDescent="0.3">
      <c r="A9" s="91"/>
      <c r="B9" s="91"/>
      <c r="C9" s="92"/>
      <c r="D9" s="92"/>
      <c r="E9" s="91"/>
      <c r="F9" s="91"/>
    </row>
    <row r="10" spans="1:6" x14ac:dyDescent="0.3">
      <c r="A10" s="91"/>
      <c r="B10" s="91" t="s">
        <v>8</v>
      </c>
      <c r="C10" s="92"/>
      <c r="D10" s="92"/>
      <c r="E10" s="91"/>
      <c r="F10" s="91"/>
    </row>
    <row r="11" spans="1:6" x14ac:dyDescent="0.3">
      <c r="A11" s="91"/>
      <c r="B11" s="91"/>
      <c r="C11" s="92"/>
      <c r="D11" s="92"/>
      <c r="E11" s="91"/>
      <c r="F11" s="91"/>
    </row>
    <row r="12" spans="1:6" ht="42" x14ac:dyDescent="0.3">
      <c r="A12" s="91"/>
      <c r="B12" s="108" t="s">
        <v>63</v>
      </c>
      <c r="C12" s="92"/>
      <c r="D12" s="92"/>
      <c r="E12" s="91"/>
      <c r="F12" s="91"/>
    </row>
    <row r="13" spans="1:6" x14ac:dyDescent="0.3">
      <c r="A13" s="91"/>
      <c r="B13" s="91"/>
      <c r="C13" s="92"/>
      <c r="D13" s="92"/>
      <c r="E13" s="91"/>
      <c r="F13" s="91"/>
    </row>
    <row r="14" spans="1:6" x14ac:dyDescent="0.3">
      <c r="A14" s="133">
        <v>1</v>
      </c>
      <c r="B14" s="123" t="s">
        <v>9</v>
      </c>
      <c r="C14" s="109" t="s">
        <v>10</v>
      </c>
      <c r="D14" s="109">
        <v>1</v>
      </c>
      <c r="E14" s="110"/>
      <c r="F14" s="110">
        <f>D14*E14</f>
        <v>0</v>
      </c>
    </row>
    <row r="15" spans="1:6" x14ac:dyDescent="0.3">
      <c r="A15" s="132"/>
      <c r="B15" s="91"/>
      <c r="C15" s="92"/>
      <c r="D15" s="92"/>
      <c r="E15" s="100"/>
      <c r="F15" s="100"/>
    </row>
    <row r="16" spans="1:6" x14ac:dyDescent="0.3">
      <c r="A16" s="132"/>
      <c r="B16" s="98" t="s">
        <v>57</v>
      </c>
      <c r="C16" s="92"/>
      <c r="D16" s="92"/>
      <c r="E16" s="100"/>
      <c r="F16" s="100"/>
    </row>
    <row r="17" spans="1:6" x14ac:dyDescent="0.3">
      <c r="A17" s="132"/>
      <c r="B17" s="91"/>
      <c r="C17" s="92"/>
      <c r="D17" s="92"/>
      <c r="E17" s="91"/>
      <c r="F17" s="91"/>
    </row>
    <row r="18" spans="1:6" ht="42" x14ac:dyDescent="0.3">
      <c r="A18" s="133">
        <v>2</v>
      </c>
      <c r="B18" s="125" t="s">
        <v>58</v>
      </c>
      <c r="C18" s="125" t="s">
        <v>12</v>
      </c>
      <c r="D18" s="125">
        <f>82</f>
        <v>82</v>
      </c>
      <c r="E18" s="129"/>
      <c r="F18" s="130">
        <f>D18*E18</f>
        <v>0</v>
      </c>
    </row>
    <row r="19" spans="1:6" x14ac:dyDescent="0.3">
      <c r="A19" s="132"/>
      <c r="B19" s="101"/>
      <c r="C19" s="101"/>
      <c r="D19" s="101"/>
      <c r="E19" s="101"/>
      <c r="F19" s="101"/>
    </row>
    <row r="20" spans="1:6" x14ac:dyDescent="0.3">
      <c r="A20" s="132"/>
      <c r="B20" s="98" t="s">
        <v>11</v>
      </c>
      <c r="C20" s="92"/>
      <c r="D20" s="92"/>
      <c r="E20" s="91"/>
      <c r="F20" s="91"/>
    </row>
    <row r="21" spans="1:6" x14ac:dyDescent="0.3">
      <c r="A21" s="132"/>
      <c r="B21" s="91"/>
      <c r="C21" s="92"/>
      <c r="D21" s="92"/>
      <c r="E21" s="91"/>
      <c r="F21" s="91"/>
    </row>
    <row r="22" spans="1:6" ht="42" x14ac:dyDescent="0.3">
      <c r="A22" s="133">
        <v>3</v>
      </c>
      <c r="B22" s="125" t="s">
        <v>14</v>
      </c>
      <c r="C22" s="109" t="s">
        <v>52</v>
      </c>
      <c r="D22" s="109">
        <f>(8.5*2)+(11.5*2)-(1.5)</f>
        <v>38.5</v>
      </c>
      <c r="E22" s="110"/>
      <c r="F22" s="110">
        <f t="shared" ref="F22:F24" si="0">D22*E22</f>
        <v>0</v>
      </c>
    </row>
    <row r="23" spans="1:6" x14ac:dyDescent="0.3">
      <c r="A23" s="132"/>
      <c r="B23" s="102"/>
      <c r="C23" s="92"/>
      <c r="D23" s="92"/>
      <c r="E23" s="100"/>
      <c r="F23" s="100"/>
    </row>
    <row r="24" spans="1:6" ht="28.2" x14ac:dyDescent="0.3">
      <c r="A24" s="133">
        <v>4</v>
      </c>
      <c r="B24" s="125" t="s">
        <v>62</v>
      </c>
      <c r="C24" s="109" t="s">
        <v>52</v>
      </c>
      <c r="D24" s="109">
        <f>(8.5*2)+(11.5*2)-(1.5)</f>
        <v>38.5</v>
      </c>
      <c r="E24" s="110"/>
      <c r="F24" s="110">
        <f t="shared" si="0"/>
        <v>0</v>
      </c>
    </row>
    <row r="25" spans="1:6" x14ac:dyDescent="0.3">
      <c r="A25" s="132"/>
      <c r="B25" s="101"/>
      <c r="C25" s="92"/>
      <c r="D25" s="92"/>
      <c r="E25" s="100"/>
      <c r="F25" s="100"/>
    </row>
    <row r="26" spans="1:6" x14ac:dyDescent="0.3">
      <c r="A26" s="132"/>
      <c r="B26" s="99" t="s">
        <v>16</v>
      </c>
      <c r="C26" s="92"/>
      <c r="D26" s="92"/>
      <c r="E26" s="100"/>
      <c r="F26" s="100"/>
    </row>
    <row r="27" spans="1:6" x14ac:dyDescent="0.3">
      <c r="A27" s="132"/>
      <c r="B27" s="99"/>
      <c r="C27" s="92"/>
      <c r="D27" s="92"/>
      <c r="E27" s="100"/>
      <c r="F27" s="100"/>
    </row>
    <row r="28" spans="1:6" x14ac:dyDescent="0.3">
      <c r="A28" s="132"/>
      <c r="B28" s="99" t="s">
        <v>41</v>
      </c>
      <c r="C28" s="92"/>
      <c r="D28" s="92"/>
      <c r="E28" s="100"/>
      <c r="F28" s="100"/>
    </row>
    <row r="29" spans="1:6" x14ac:dyDescent="0.3">
      <c r="A29" s="132"/>
      <c r="B29" s="99"/>
      <c r="C29" s="92"/>
      <c r="D29" s="92"/>
      <c r="E29" s="100"/>
      <c r="F29" s="100"/>
    </row>
    <row r="30" spans="1:6" ht="138.6" x14ac:dyDescent="0.3">
      <c r="A30" s="133">
        <v>5</v>
      </c>
      <c r="B30" s="125" t="s">
        <v>45</v>
      </c>
      <c r="C30" s="109" t="s">
        <v>12</v>
      </c>
      <c r="D30" s="109">
        <f>82</f>
        <v>82</v>
      </c>
      <c r="E30" s="110"/>
      <c r="F30" s="110">
        <f>D30*E30</f>
        <v>0</v>
      </c>
    </row>
    <row r="31" spans="1:6" x14ac:dyDescent="0.3">
      <c r="A31" s="132"/>
      <c r="B31" s="101"/>
      <c r="C31" s="92"/>
      <c r="D31" s="92"/>
      <c r="E31" s="100"/>
      <c r="F31" s="100"/>
    </row>
    <row r="32" spans="1:6" ht="69.599999999999994" x14ac:dyDescent="0.3">
      <c r="A32" s="133">
        <v>6</v>
      </c>
      <c r="B32" s="125" t="s">
        <v>42</v>
      </c>
      <c r="C32" s="109" t="s">
        <v>13</v>
      </c>
      <c r="D32" s="109">
        <f>15*2</f>
        <v>30</v>
      </c>
      <c r="E32" s="110"/>
      <c r="F32" s="110">
        <f>D32*E32</f>
        <v>0</v>
      </c>
    </row>
    <row r="33" spans="1:6" x14ac:dyDescent="0.3">
      <c r="A33" s="132"/>
      <c r="B33" s="101"/>
      <c r="C33" s="92"/>
      <c r="D33" s="92"/>
      <c r="E33" s="100"/>
      <c r="F33" s="100"/>
    </row>
    <row r="34" spans="1:6" x14ac:dyDescent="0.3">
      <c r="A34" s="133">
        <v>7</v>
      </c>
      <c r="B34" s="125" t="s">
        <v>43</v>
      </c>
      <c r="C34" s="109" t="s">
        <v>13</v>
      </c>
      <c r="D34" s="109">
        <f>6*2</f>
        <v>12</v>
      </c>
      <c r="E34" s="110"/>
      <c r="F34" s="110">
        <f>D34*E34</f>
        <v>0</v>
      </c>
    </row>
    <row r="35" spans="1:6" x14ac:dyDescent="0.3">
      <c r="A35" s="132"/>
      <c r="B35" s="101"/>
      <c r="C35" s="92"/>
      <c r="D35" s="92"/>
      <c r="E35" s="100"/>
      <c r="F35" s="100"/>
    </row>
    <row r="36" spans="1:6" ht="28.2" x14ac:dyDescent="0.3">
      <c r="A36" s="133">
        <v>8</v>
      </c>
      <c r="B36" s="125" t="s">
        <v>44</v>
      </c>
      <c r="C36" s="109" t="s">
        <v>13</v>
      </c>
      <c r="D36" s="109">
        <f>14*2</f>
        <v>28</v>
      </c>
      <c r="E36" s="110"/>
      <c r="F36" s="110">
        <f>D36*E36</f>
        <v>0</v>
      </c>
    </row>
    <row r="37" spans="1:6" x14ac:dyDescent="0.3">
      <c r="A37" s="132"/>
      <c r="B37" s="102"/>
      <c r="C37" s="92"/>
      <c r="D37" s="92"/>
      <c r="E37" s="100"/>
      <c r="F37" s="100"/>
    </row>
    <row r="38" spans="1:6" ht="42" x14ac:dyDescent="0.3">
      <c r="A38" s="133">
        <v>9</v>
      </c>
      <c r="B38" s="108" t="s">
        <v>61</v>
      </c>
      <c r="C38" s="109" t="s">
        <v>13</v>
      </c>
      <c r="D38" s="109">
        <f>1*2</f>
        <v>2</v>
      </c>
      <c r="E38" s="110"/>
      <c r="F38" s="110">
        <f t="shared" ref="F38:F42" si="1">D38*E38</f>
        <v>0</v>
      </c>
    </row>
    <row r="39" spans="1:6" x14ac:dyDescent="0.3">
      <c r="A39" s="132"/>
      <c r="B39" s="91"/>
      <c r="C39" s="92"/>
      <c r="D39" s="92"/>
      <c r="E39" s="100"/>
      <c r="F39" s="100"/>
    </row>
    <row r="40" spans="1:6" x14ac:dyDescent="0.3">
      <c r="A40" s="133">
        <v>10</v>
      </c>
      <c r="B40" s="123" t="s">
        <v>17</v>
      </c>
      <c r="C40" s="109" t="s">
        <v>13</v>
      </c>
      <c r="D40" s="109">
        <f>2</f>
        <v>2</v>
      </c>
      <c r="E40" s="110"/>
      <c r="F40" s="110">
        <f t="shared" si="1"/>
        <v>0</v>
      </c>
    </row>
    <row r="41" spans="1:6" x14ac:dyDescent="0.3">
      <c r="A41" s="132"/>
      <c r="B41" s="91"/>
      <c r="C41" s="92"/>
      <c r="D41" s="92"/>
      <c r="E41" s="100"/>
      <c r="F41" s="100"/>
    </row>
    <row r="42" spans="1:6" x14ac:dyDescent="0.3">
      <c r="A42" s="133">
        <v>11</v>
      </c>
      <c r="B42" s="123" t="s">
        <v>18</v>
      </c>
      <c r="C42" s="109" t="s">
        <v>13</v>
      </c>
      <c r="D42" s="109">
        <f>1*2</f>
        <v>2</v>
      </c>
      <c r="E42" s="110"/>
      <c r="F42" s="110">
        <f t="shared" si="1"/>
        <v>0</v>
      </c>
    </row>
    <row r="43" spans="1:6" x14ac:dyDescent="0.3">
      <c r="A43" s="132"/>
      <c r="B43" s="91"/>
      <c r="C43" s="92"/>
      <c r="D43" s="92"/>
      <c r="E43" s="100"/>
      <c r="F43" s="100"/>
    </row>
    <row r="44" spans="1:6" x14ac:dyDescent="0.3">
      <c r="A44" s="132"/>
      <c r="B44" s="91"/>
      <c r="C44" s="92"/>
      <c r="D44" s="103"/>
      <c r="E44" s="100"/>
      <c r="F44" s="100"/>
    </row>
    <row r="45" spans="1:6" x14ac:dyDescent="0.3">
      <c r="A45" s="132"/>
      <c r="B45" s="111" t="s">
        <v>19</v>
      </c>
      <c r="C45" s="92"/>
      <c r="D45" s="103"/>
      <c r="E45" s="100"/>
      <c r="F45" s="126">
        <f>SUM(F14:F43)</f>
        <v>0</v>
      </c>
    </row>
    <row r="46" spans="1:6" x14ac:dyDescent="0.3">
      <c r="A46" s="132"/>
      <c r="B46" s="96"/>
      <c r="C46" s="92"/>
      <c r="D46" s="103"/>
      <c r="E46" s="100"/>
      <c r="F46" s="105"/>
    </row>
    <row r="47" spans="1:6" x14ac:dyDescent="0.3">
      <c r="A47" s="133">
        <v>12</v>
      </c>
      <c r="B47" s="111" t="s">
        <v>20</v>
      </c>
      <c r="C47" s="92"/>
      <c r="D47" s="103"/>
      <c r="E47" s="100"/>
      <c r="F47" s="126">
        <f>F45*10%</f>
        <v>0</v>
      </c>
    </row>
    <row r="48" spans="1:6" x14ac:dyDescent="0.3">
      <c r="A48" s="132"/>
      <c r="B48" s="96"/>
      <c r="C48" s="92"/>
      <c r="D48" s="103"/>
      <c r="E48" s="100"/>
      <c r="F48" s="105"/>
    </row>
    <row r="49" spans="1:6" x14ac:dyDescent="0.3">
      <c r="A49" s="132"/>
      <c r="B49" s="111" t="s">
        <v>19</v>
      </c>
      <c r="C49" s="92"/>
      <c r="D49" s="103"/>
      <c r="E49" s="100"/>
      <c r="F49" s="127">
        <f>F45+F47</f>
        <v>0</v>
      </c>
    </row>
    <row r="50" spans="1:6" x14ac:dyDescent="0.3">
      <c r="A50" s="132"/>
      <c r="B50" s="91"/>
      <c r="C50" s="92"/>
      <c r="D50" s="92"/>
      <c r="E50" s="91"/>
      <c r="F50" s="91"/>
    </row>
    <row r="51" spans="1:6" x14ac:dyDescent="0.3">
      <c r="A51" s="132"/>
      <c r="B51" s="123" t="s">
        <v>21</v>
      </c>
      <c r="C51" s="92"/>
      <c r="D51" s="92"/>
      <c r="E51" s="91"/>
      <c r="F51" s="110">
        <f t="shared" ref="F51" si="2">(F45+F47)*15%</f>
        <v>0</v>
      </c>
    </row>
    <row r="52" spans="1:6" x14ac:dyDescent="0.3">
      <c r="A52" s="91"/>
      <c r="B52" s="91"/>
      <c r="C52" s="92"/>
      <c r="D52" s="92"/>
      <c r="E52" s="91"/>
      <c r="F52" s="91"/>
    </row>
    <row r="53" spans="1:6" x14ac:dyDescent="0.3">
      <c r="A53" s="91"/>
      <c r="B53" s="111" t="s">
        <v>22</v>
      </c>
      <c r="C53" s="92"/>
      <c r="D53" s="92"/>
      <c r="E53" s="91"/>
      <c r="F53" s="126">
        <f>F45+F47+F51</f>
        <v>0</v>
      </c>
    </row>
    <row r="54" spans="1:6" x14ac:dyDescent="0.3">
      <c r="A54" s="91"/>
      <c r="B54" s="91"/>
      <c r="C54" s="92"/>
      <c r="D54" s="92"/>
      <c r="E54" s="91"/>
      <c r="F54" s="91"/>
    </row>
    <row r="55" spans="1:6" x14ac:dyDescent="0.3">
      <c r="B55" s="1"/>
      <c r="F55" s="3"/>
    </row>
    <row r="56" spans="1:6" x14ac:dyDescent="0.3">
      <c r="B56" s="1" t="s">
        <v>23</v>
      </c>
      <c r="F56" s="3"/>
    </row>
    <row r="57" spans="1:6" x14ac:dyDescent="0.3">
      <c r="B57" s="1"/>
      <c r="F57" s="3"/>
    </row>
    <row r="58" spans="1:6" x14ac:dyDescent="0.3">
      <c r="B58" s="1"/>
    </row>
    <row r="59" spans="1:6" x14ac:dyDescent="0.3">
      <c r="B59" s="1"/>
    </row>
    <row r="60" spans="1:6" x14ac:dyDescent="0.3">
      <c r="B60" s="1"/>
    </row>
    <row r="61" spans="1:6" x14ac:dyDescent="0.3">
      <c r="B61" s="1" t="s">
        <v>23</v>
      </c>
    </row>
    <row r="62" spans="1:6" x14ac:dyDescent="0.3">
      <c r="B62" s="1"/>
    </row>
    <row r="63" spans="1:6" x14ac:dyDescent="0.3">
      <c r="B63" s="1"/>
    </row>
    <row r="64" spans="1:6" x14ac:dyDescent="0.3">
      <c r="B64" s="1"/>
    </row>
    <row r="65" spans="2:2" x14ac:dyDescent="0.3">
      <c r="B65" s="1" t="s">
        <v>23</v>
      </c>
    </row>
    <row r="66" spans="2:2" x14ac:dyDescent="0.3">
      <c r="B66" s="1"/>
    </row>
    <row r="67" spans="2:2" x14ac:dyDescent="0.3">
      <c r="B67" s="1"/>
    </row>
    <row r="68" spans="2:2" x14ac:dyDescent="0.3">
      <c r="B68" s="1"/>
    </row>
    <row r="69" spans="2:2" x14ac:dyDescent="0.3">
      <c r="B69" s="1"/>
    </row>
    <row r="70" spans="2:2" x14ac:dyDescent="0.3">
      <c r="B70" s="1"/>
    </row>
    <row r="71" spans="2:2" x14ac:dyDescent="0.3">
      <c r="B71" s="1" t="s">
        <v>23</v>
      </c>
    </row>
    <row r="72" spans="2:2" x14ac:dyDescent="0.3">
      <c r="B72" s="1"/>
    </row>
    <row r="73" spans="2:2" x14ac:dyDescent="0.3">
      <c r="B73" s="1"/>
    </row>
    <row r="74" spans="2:2" x14ac:dyDescent="0.3">
      <c r="B74" s="1"/>
    </row>
    <row r="76" spans="2:2" x14ac:dyDescent="0.3">
      <c r="B76" s="1"/>
    </row>
    <row r="77" spans="2:2" x14ac:dyDescent="0.3">
      <c r="B77" s="1"/>
    </row>
    <row r="78" spans="2:2" x14ac:dyDescent="0.3">
      <c r="B78" s="1" t="s">
        <v>23</v>
      </c>
    </row>
    <row r="79" spans="2:2" x14ac:dyDescent="0.3">
      <c r="B79" s="1"/>
    </row>
    <row r="108" spans="2:2" x14ac:dyDescent="0.3">
      <c r="B108" s="1"/>
    </row>
  </sheetData>
  <pageMargins left="0.7" right="0.7" top="0.75" bottom="0.75" header="0.3" footer="0.3"/>
  <pageSetup paperSize="9" scale="63" orientation="portrait" r:id="rId1"/>
  <rowBreaks count="1" manualBreakCount="1">
    <brk id="1" max="16383" man="1"/>
  </rowBreaks>
  <colBreaks count="1" manualBreakCount="1">
    <brk id="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7E0C9-96DF-4872-B476-0043A724E5B0}">
  <dimension ref="A2:F9"/>
  <sheetViews>
    <sheetView view="pageBreakPreview" topLeftCell="A4" zoomScaleNormal="100" zoomScaleSheetLayoutView="100" workbookViewId="0">
      <selection activeCell="B15" sqref="B15"/>
    </sheetView>
  </sheetViews>
  <sheetFormatPr defaultRowHeight="14.4" x14ac:dyDescent="0.3"/>
  <cols>
    <col min="2" max="2" width="52.6640625" customWidth="1"/>
    <col min="3" max="3" width="14.88671875" customWidth="1"/>
    <col min="5" max="5" width="11.33203125" bestFit="1" customWidth="1"/>
    <col min="6" max="6" width="10.5546875" bestFit="1" customWidth="1"/>
  </cols>
  <sheetData>
    <row r="2" spans="1:6" x14ac:dyDescent="0.3">
      <c r="A2" s="91"/>
      <c r="B2" s="98" t="s">
        <v>55</v>
      </c>
      <c r="C2" s="91"/>
      <c r="D2" s="91"/>
      <c r="E2" s="91"/>
      <c r="F2" s="91"/>
    </row>
    <row r="3" spans="1:6" x14ac:dyDescent="0.3">
      <c r="B3" s="91"/>
      <c r="C3" s="91"/>
      <c r="D3" s="91"/>
      <c r="E3" s="91"/>
      <c r="F3" s="91"/>
    </row>
    <row r="4" spans="1:6" x14ac:dyDescent="0.3">
      <c r="A4" s="136" t="s">
        <v>64</v>
      </c>
      <c r="B4" s="111" t="s">
        <v>2</v>
      </c>
      <c r="C4" s="112" t="s">
        <v>3</v>
      </c>
      <c r="D4" s="112" t="s">
        <v>4</v>
      </c>
      <c r="E4" s="111" t="s">
        <v>5</v>
      </c>
      <c r="F4" s="111" t="s">
        <v>6</v>
      </c>
    </row>
    <row r="5" spans="1:6" x14ac:dyDescent="0.3">
      <c r="B5" s="96"/>
      <c r="C5" s="97"/>
      <c r="D5" s="97"/>
      <c r="E5" s="96"/>
      <c r="F5" s="96"/>
    </row>
    <row r="6" spans="1:6" ht="69.599999999999994" x14ac:dyDescent="0.3">
      <c r="A6" s="133">
        <v>1</v>
      </c>
      <c r="B6" s="108" t="s">
        <v>54</v>
      </c>
      <c r="C6" s="109" t="s">
        <v>53</v>
      </c>
      <c r="D6" s="109">
        <f>1</f>
        <v>1</v>
      </c>
      <c r="E6" s="110"/>
      <c r="F6" s="110">
        <f>D6*E6</f>
        <v>0</v>
      </c>
    </row>
    <row r="7" spans="1:6" x14ac:dyDescent="0.3">
      <c r="B7" s="91"/>
      <c r="C7" s="91"/>
      <c r="D7" s="91"/>
      <c r="E7" s="91"/>
      <c r="F7" s="91"/>
    </row>
    <row r="8" spans="1:6" ht="15" thickBot="1" x14ac:dyDescent="0.35">
      <c r="B8" s="111" t="s">
        <v>56</v>
      </c>
      <c r="C8" s="91"/>
      <c r="D8" s="91"/>
      <c r="E8" s="91"/>
      <c r="F8" s="131">
        <f>F6</f>
        <v>0</v>
      </c>
    </row>
    <row r="9" spans="1:6" ht="15" thickTop="1" x14ac:dyDescent="0.3">
      <c r="B9" s="91"/>
      <c r="C9" s="91"/>
      <c r="D9" s="91"/>
      <c r="E9" s="91"/>
      <c r="F9" s="9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Summary</vt:lpstr>
      <vt:lpstr>Medupi Fence-Mini Bill </vt:lpstr>
      <vt:lpstr>Marapong Fence-Mini Bill </vt:lpstr>
      <vt:lpstr>Bongidvuba Fencing </vt:lpstr>
      <vt:lpstr>Steenbokpan Fence-Mini Bill</vt:lpstr>
      <vt:lpstr>Le Notsi Fence-Mini Bill</vt:lpstr>
      <vt:lpstr>Nalithuba Fence-Mini Bill</vt:lpstr>
      <vt:lpstr>Eskom Real Estate</vt:lpstr>
      <vt:lpstr>'Bongidvuba Fencing '!Print_Area</vt:lpstr>
      <vt:lpstr>'Eskom Real Estate'!Print_Area</vt:lpstr>
      <vt:lpstr>'Le Notsi Fence-Mini Bill'!Print_Area</vt:lpstr>
      <vt:lpstr>'Marapong Fence-Mini Bill '!Print_Area</vt:lpstr>
      <vt:lpstr>'Medupi Fence-Mini Bill '!Print_Area</vt:lpstr>
      <vt:lpstr>'Nalithuba Fence-Mini Bill'!Print_Area</vt:lpstr>
      <vt:lpstr>'Steenbokpan Fence-Mini Bill'!Print_Area</vt:lpstr>
      <vt:lpstr>Summary!Print_Area</vt:lpstr>
      <vt:lpstr>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Zoyisile Tshakaza</dc:creator>
  <cp:lastModifiedBy>Zoyisile Tshakaza</cp:lastModifiedBy>
  <cp:lastPrinted>2025-03-17T09:37:33Z</cp:lastPrinted>
  <dcterms:created xsi:type="dcterms:W3CDTF">2024-12-03T13:18:10Z</dcterms:created>
  <dcterms:modified xsi:type="dcterms:W3CDTF">2026-09-04T13:33:25Z</dcterms:modified>
</cp:coreProperties>
</file>