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bisilc\Desktop\Firebreaks- new\"/>
    </mc:Choice>
  </mc:AlternateContent>
  <xr:revisionPtr revIDLastSave="0" documentId="8_{D1E39085-6741-4483-90B4-9A1E597FE089}" xr6:coauthVersionLast="47" xr6:coauthVersionMax="47" xr10:uidLastSave="{00000000-0000-0000-0000-000000000000}"/>
  <bookViews>
    <workbookView xWindow="-110" yWindow="-110" windowWidth="19420" windowHeight="10560" xr2:uid="{40255936-9BE9-4F4E-B755-CD7937A626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M23" i="1"/>
  <c r="N18" i="1" l="1"/>
  <c r="M22" i="1" s="1"/>
  <c r="M24" i="1" s="1"/>
  <c r="K23" i="1"/>
  <c r="M15" i="1" l="1"/>
  <c r="M14" i="1"/>
  <c r="K15" i="1"/>
  <c r="K14" i="1"/>
  <c r="K18" i="1" s="1"/>
  <c r="G10" i="1" l="1"/>
  <c r="I10" i="1" s="1"/>
  <c r="G9" i="1"/>
  <c r="I9" i="1" s="1"/>
  <c r="G8" i="1"/>
  <c r="I8" i="1" s="1"/>
  <c r="G7" i="1"/>
  <c r="I7" i="1" s="1"/>
  <c r="G19" i="1"/>
  <c r="I19" i="1" s="1"/>
  <c r="G21" i="1"/>
  <c r="I21" i="1" s="1"/>
  <c r="G18" i="1"/>
  <c r="I18" i="1" s="1"/>
  <c r="G17" i="1"/>
  <c r="I17" i="1" s="1"/>
  <c r="G16" i="1"/>
  <c r="I16" i="1" s="1"/>
  <c r="G14" i="1"/>
  <c r="I14" i="1" s="1"/>
  <c r="G13" i="1"/>
  <c r="I13" i="1" s="1"/>
  <c r="G11" i="1"/>
  <c r="I11" i="1" s="1"/>
  <c r="G5" i="1"/>
  <c r="I5" i="1" s="1"/>
  <c r="G4" i="1"/>
  <c r="I4" i="1" s="1"/>
  <c r="M18" i="1"/>
  <c r="G15" i="1" s="1"/>
  <c r="I15" i="1" s="1"/>
  <c r="I22" i="1" l="1"/>
  <c r="G25" i="1" s="1"/>
  <c r="G27" i="1" s="1"/>
  <c r="G28" i="1" l="1"/>
  <c r="G29" i="1" l="1"/>
  <c r="H28" i="1"/>
  <c r="G30" i="1" l="1"/>
  <c r="H30" i="1" s="1"/>
  <c r="H29" i="1"/>
  <c r="G31" i="1" l="1"/>
  <c r="G32" i="1" s="1"/>
  <c r="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Nomfundo Zwane</author>
  </authors>
  <commentList>
    <comment ref="M23" authorId="0" shapeId="0" xr:uid="{FB3FDEE5-C0D5-49F7-8F57-E058180FFA99}">
      <text>
        <r>
          <rPr>
            <b/>
            <sz val="9"/>
            <color indexed="81"/>
            <rFont val="Tahoma"/>
            <family val="2"/>
          </rPr>
          <t>Nomfundo Zwane:</t>
        </r>
        <r>
          <rPr>
            <sz val="9"/>
            <color indexed="81"/>
            <rFont val="Tahoma"/>
            <family val="2"/>
          </rPr>
          <t xml:space="preserve">
29 000 for 6000km travelled 
We anticipate 3000km in 10 days 
2000 for contin. </t>
        </r>
      </text>
    </comment>
  </commentList>
</comments>
</file>

<file path=xl/sharedStrings.xml><?xml version="1.0" encoding="utf-8"?>
<sst xmlns="http://schemas.openxmlformats.org/spreadsheetml/2006/main" count="86" uniqueCount="66">
  <si>
    <t>Description</t>
  </si>
  <si>
    <t>Quantity</t>
  </si>
  <si>
    <t>Total</t>
  </si>
  <si>
    <t>Hours</t>
  </si>
  <si>
    <t>Rate</t>
  </si>
  <si>
    <t>Safety File as per The Mine Health and Safety Act.</t>
  </si>
  <si>
    <t>Supervisor Qualified to perform and supervise the activity and team.</t>
  </si>
  <si>
    <t>Team Leader. Qualified to perform and supervise the activity and team.</t>
  </si>
  <si>
    <t>Driver (As per MHSA Requirements)</t>
  </si>
  <si>
    <t>Fire Beaters (Basic Fire Fighting Hand Tool)</t>
  </si>
  <si>
    <t>Rake Hoes (Basic Fire Fighting Hand Tool)</t>
  </si>
  <si>
    <t>Knapsacks (16 litre backpack Basic Fire Fighting Hand Tool)</t>
  </si>
  <si>
    <t>Fire Fight Members (Brush Cutter/Blower Operators)</t>
  </si>
  <si>
    <r>
      <t xml:space="preserve">Safety Requirements &amp; PPE: </t>
    </r>
    <r>
      <rPr>
        <sz val="10"/>
        <color theme="1"/>
        <rFont val="Arial"/>
        <family val="2"/>
      </rPr>
      <t>Enter and Exit Medicals, Fire Fighting Helmets, Overalls, Safety Goggles, Hearing protection, Dust Masks, 100% Cotton pants and shirts, Nomex balaclavas, Leather gloves, Leather boots and cotton socks. First Aid Kit. (Basic Fire Fighting Grade PPE).</t>
    </r>
  </si>
  <si>
    <t>Unit</t>
  </si>
  <si>
    <t>EA</t>
  </si>
  <si>
    <t>R/Hour</t>
  </si>
  <si>
    <t xml:space="preserve">Safety </t>
  </si>
  <si>
    <t xml:space="preserve">Kilbarchan Fire Break </t>
  </si>
  <si>
    <t xml:space="preserve">Item </t>
  </si>
  <si>
    <t xml:space="preserve">Labour </t>
  </si>
  <si>
    <t xml:space="preserve">Equipment </t>
  </si>
  <si>
    <t>LDV</t>
  </si>
  <si>
    <t xml:space="preserve">Comments_10 Nov </t>
  </si>
  <si>
    <t>Years</t>
  </si>
  <si>
    <t>What is th vehicle that the driver will be vehicle. For Fire truck+LDV)</t>
  </si>
  <si>
    <t xml:space="preserve">Machine </t>
  </si>
  <si>
    <t xml:space="preserve">Fuel </t>
  </si>
  <si>
    <t xml:space="preserve">Service </t>
  </si>
  <si>
    <t xml:space="preserve">Contingency </t>
  </si>
  <si>
    <t>Breakdown _ Brush cutter</t>
  </si>
  <si>
    <t>Breakdown _ Fire blowers</t>
  </si>
  <si>
    <t>Purchase</t>
  </si>
  <si>
    <t>Calibration costs</t>
  </si>
  <si>
    <t xml:space="preserve">Pump with a tank </t>
  </si>
  <si>
    <t xml:space="preserve">LDV </t>
  </si>
  <si>
    <t xml:space="preserve">LDV - 3000km </t>
  </si>
  <si>
    <t>high-pressure spraying system</t>
  </si>
  <si>
    <t>4X4 LDV (3000km) with 1000 litres water capacity and high-pressure spraying system with one 20-meter high-pressure hose. Supplied with fuel. Rental for 2 weeks duration of the project.</t>
  </si>
  <si>
    <t>Kestrel 3000 Weather Instrument. Calibrated with Batteries. Rental for 2 weeks duration of the project.</t>
  </si>
  <si>
    <t>4X4 Fire Truck with 1500 litres water capacity and high-pressure spraying system mounted around the truck with two 20-meter high-pressure hoses on both sides. Sufficient to transport 10 Fire Fighters. Supplied with fuel. Rental for 2 weeks duration of the project.</t>
  </si>
  <si>
    <t xml:space="preserve">Portable Hand Radios capable of reaching 5 km supplied with batteries. </t>
  </si>
  <si>
    <t>45 cc straight shaft brush cutters with steel blades. Supplied serviced with fuel (10 Litres). Rental for 2 weeks duration of the project.</t>
  </si>
  <si>
    <t>Fire Blowers (600 cfm Air Capacity) Supplied serviced with fuel (5 Litres) . Rental for 2 weeks duration of the project.</t>
  </si>
  <si>
    <t>Estimated Price per year</t>
  </si>
  <si>
    <t>Total for year one</t>
  </si>
  <si>
    <t>Total for year two</t>
  </si>
  <si>
    <t>Total for year three</t>
  </si>
  <si>
    <t>Total for year four</t>
  </si>
  <si>
    <t>Total  including CPA</t>
  </si>
  <si>
    <t>Contingency 10%</t>
  </si>
  <si>
    <t>Total including Contingency and CPA estimate</t>
  </si>
  <si>
    <t>STATSSA CPI Oct 2022 (106.5) - Sept 2023 (111.8) = 4.85%</t>
  </si>
  <si>
    <t>Total for 1 Years</t>
  </si>
  <si>
    <t xml:space="preserve"> </t>
  </si>
  <si>
    <t>Compiled by:</t>
  </si>
  <si>
    <t>Name: Chris Visser</t>
  </si>
  <si>
    <t>Date: ____________________________________</t>
  </si>
  <si>
    <t>_________________________________________</t>
  </si>
  <si>
    <t>Site Manager</t>
  </si>
  <si>
    <t xml:space="preserve">Senior Quantity Surveyor </t>
  </si>
  <si>
    <t>Quantity Survey by:</t>
  </si>
  <si>
    <t>Name: Nomfundo Zwane</t>
  </si>
  <si>
    <t>Cost Price Adjustment by:</t>
  </si>
  <si>
    <t>Name: Stuart Edkins</t>
  </si>
  <si>
    <t>Project Office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</si>
</sst>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.0_-;\-* #,##0.0_-;_-* &quot;-&quot;??_-;_-@_-"/>
    <numFmt numFmtId="165" formatCode="_ [$R-1C09]\ * #,##0.00_ ;_ [$R-1C09]\ * \-#,##0.00_ ;_ [$R-1C09]\ * &quot;-&quot;??_ ;_ @_ "/>
    <numFmt numFmtId="166" formatCode="_-[$R-1C09]* #,##0.00_-;\-[$R-1C09]* #,##0.00_-;_-[$R-1C09]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5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4" fontId="8" fillId="0" borderId="0" xfId="2" applyFont="1" applyAlignment="1">
      <alignment wrapText="1"/>
    </xf>
    <xf numFmtId="0" fontId="2" fillId="0" borderId="0" xfId="0" applyFont="1"/>
    <xf numFmtId="0" fontId="2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4" fontId="8" fillId="0" borderId="0" xfId="2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44" fontId="8" fillId="0" borderId="0" xfId="2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44" fontId="1" fillId="0" borderId="8" xfId="0" applyNumberFormat="1" applyFont="1" applyBorder="1" applyAlignment="1">
      <alignment vertical="center"/>
    </xf>
    <xf numFmtId="0" fontId="9" fillId="0" borderId="0" xfId="0" applyFont="1" applyAlignment="1">
      <alignment wrapText="1"/>
    </xf>
    <xf numFmtId="44" fontId="9" fillId="0" borderId="0" xfId="2" applyFont="1" applyAlignment="1">
      <alignment wrapText="1"/>
    </xf>
    <xf numFmtId="0" fontId="1" fillId="0" borderId="0" xfId="0" applyFont="1"/>
    <xf numFmtId="0" fontId="10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44" fontId="9" fillId="0" borderId="0" xfId="2" applyFont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1" applyFont="1" applyAlignment="1">
      <alignment wrapText="1"/>
    </xf>
    <xf numFmtId="44" fontId="11" fillId="0" borderId="0" xfId="2" applyFont="1" applyAlignment="1">
      <alignment wrapText="1"/>
    </xf>
    <xf numFmtId="0" fontId="2" fillId="2" borderId="0" xfId="0" applyFont="1" applyFill="1"/>
    <xf numFmtId="0" fontId="1" fillId="0" borderId="7" xfId="0" applyFont="1" applyBorder="1" applyAlignment="1">
      <alignment horizontal="center"/>
    </xf>
    <xf numFmtId="44" fontId="2" fillId="0" borderId="1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44" fontId="2" fillId="0" borderId="8" xfId="0" applyNumberFormat="1" applyFont="1" applyBorder="1"/>
    <xf numFmtId="44" fontId="2" fillId="0" borderId="0" xfId="2" applyFont="1"/>
    <xf numFmtId="0" fontId="1" fillId="0" borderId="9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44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1" fillId="0" borderId="10" xfId="0" applyFont="1" applyBorder="1"/>
    <xf numFmtId="2" fontId="9" fillId="0" borderId="0" xfId="2" applyNumberFormat="1" applyFont="1" applyAlignment="1">
      <alignment wrapText="1"/>
    </xf>
    <xf numFmtId="44" fontId="1" fillId="0" borderId="0" xfId="2" applyFont="1"/>
    <xf numFmtId="44" fontId="1" fillId="0" borderId="10" xfId="0" applyNumberFormat="1" applyFont="1" applyBorder="1"/>
    <xf numFmtId="44" fontId="1" fillId="0" borderId="0" xfId="0" applyNumberFormat="1" applyFont="1"/>
    <xf numFmtId="44" fontId="2" fillId="0" borderId="1" xfId="0" applyNumberFormat="1" applyFont="1" applyBorder="1" applyAlignment="1">
      <alignment vertical="center"/>
    </xf>
    <xf numFmtId="164" fontId="1" fillId="0" borderId="0" xfId="3" applyNumberFormat="1" applyFont="1" applyFill="1" applyBorder="1" applyAlignment="1">
      <alignment horizontal="right" vertical="center" wrapText="1"/>
    </xf>
    <xf numFmtId="44" fontId="1" fillId="0" borderId="0" xfId="0" applyNumberFormat="1" applyFont="1" applyBorder="1" applyAlignment="1">
      <alignment vertical="center"/>
    </xf>
    <xf numFmtId="0" fontId="12" fillId="0" borderId="1" xfId="0" applyFont="1" applyBorder="1"/>
    <xf numFmtId="165" fontId="12" fillId="0" borderId="1" xfId="0" applyNumberFormat="1" applyFont="1" applyBorder="1"/>
    <xf numFmtId="165" fontId="13" fillId="0" borderId="1" xfId="0" applyNumberFormat="1" applyFont="1" applyBorder="1" applyAlignment="1">
      <alignment horizontal="center"/>
    </xf>
    <xf numFmtId="10" fontId="12" fillId="0" borderId="1" xfId="0" applyNumberFormat="1" applyFont="1" applyBorder="1"/>
    <xf numFmtId="166" fontId="13" fillId="0" borderId="1" xfId="0" applyNumberFormat="1" applyFont="1" applyBorder="1"/>
    <xf numFmtId="166" fontId="12" fillId="0" borderId="1" xfId="0" applyNumberFormat="1" applyFont="1" applyBorder="1"/>
    <xf numFmtId="0" fontId="13" fillId="0" borderId="0" xfId="0" applyFont="1" applyBorder="1"/>
    <xf numFmtId="0" fontId="12" fillId="0" borderId="15" xfId="0" applyFont="1" applyBorder="1"/>
    <xf numFmtId="166" fontId="12" fillId="0" borderId="15" xfId="0" applyNumberFormat="1" applyFont="1" applyBorder="1"/>
    <xf numFmtId="0" fontId="13" fillId="0" borderId="16" xfId="0" applyFont="1" applyBorder="1"/>
    <xf numFmtId="0" fontId="1" fillId="0" borderId="17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/>
    <xf numFmtId="44" fontId="1" fillId="0" borderId="19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21" xfId="0" applyFont="1" applyBorder="1" applyAlignment="1">
      <alignment horizontal="center" wrapText="1"/>
    </xf>
    <xf numFmtId="0" fontId="14" fillId="0" borderId="16" xfId="0" applyFont="1" applyBorder="1" applyAlignment="1">
      <alignment vertical="center"/>
    </xf>
    <xf numFmtId="165" fontId="12" fillId="0" borderId="11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64" fontId="2" fillId="0" borderId="7" xfId="3" quotePrefix="1" applyNumberFormat="1" applyFont="1" applyFill="1" applyBorder="1" applyAlignment="1">
      <alignment horizontal="center" vertical="center" wrapText="1"/>
    </xf>
    <xf numFmtId="164" fontId="2" fillId="0" borderId="1" xfId="3" quotePrefix="1" applyNumberFormat="1" applyFont="1" applyFill="1" applyBorder="1" applyAlignment="1">
      <alignment horizontal="center" vertical="center" wrapText="1"/>
    </xf>
    <xf numFmtId="164" fontId="2" fillId="0" borderId="11" xfId="3" quotePrefix="1" applyNumberFormat="1" applyFont="1" applyFill="1" applyBorder="1" applyAlignment="1">
      <alignment horizontal="center" vertical="center" wrapText="1"/>
    </xf>
    <xf numFmtId="164" fontId="2" fillId="0" borderId="2" xfId="3" quotePrefix="1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6BF8-1D5A-4B28-B48E-B2193B66B9E6}">
  <dimension ref="A1:N53"/>
  <sheetViews>
    <sheetView tabSelected="1" zoomScale="90" zoomScaleNormal="90" workbookViewId="0">
      <selection activeCell="G27" sqref="G27"/>
    </sheetView>
  </sheetViews>
  <sheetFormatPr defaultColWidth="8.7265625" defaultRowHeight="12.5" x14ac:dyDescent="0.25"/>
  <cols>
    <col min="1" max="1" width="5.54296875" style="76" customWidth="1"/>
    <col min="2" max="2" width="46.7265625" style="77" customWidth="1"/>
    <col min="3" max="3" width="10.81640625" style="77" customWidth="1"/>
    <col min="4" max="4" width="8.26953125" style="37" bestFit="1" customWidth="1"/>
    <col min="5" max="5" width="5.81640625" style="37" bestFit="1" customWidth="1"/>
    <col min="6" max="6" width="16" style="61" customWidth="1"/>
    <col min="7" max="7" width="15.26953125" style="61" bestFit="1" customWidth="1"/>
    <col min="8" max="8" width="13.453125" style="78" customWidth="1"/>
    <col min="9" max="9" width="24.54296875" style="37" customWidth="1"/>
    <col min="10" max="10" width="23.54296875" style="35" hidden="1" customWidth="1"/>
    <col min="11" max="11" width="23.54296875" style="36" hidden="1" customWidth="1"/>
    <col min="12" max="12" width="0" style="37" hidden="1" customWidth="1"/>
    <col min="13" max="13" width="26.1796875" style="37" hidden="1" customWidth="1"/>
    <col min="14" max="14" width="20.7265625" style="37" hidden="1" customWidth="1"/>
    <col min="15" max="16" width="0" style="37" hidden="1" customWidth="1"/>
    <col min="17" max="16384" width="8.7265625" style="37"/>
  </cols>
  <sheetData>
    <row r="1" spans="1:14" s="12" customFormat="1" ht="14.5" customHeight="1" x14ac:dyDescent="0.3">
      <c r="A1" s="97" t="s">
        <v>18</v>
      </c>
      <c r="B1" s="98"/>
      <c r="C1" s="98"/>
      <c r="D1" s="98"/>
      <c r="E1" s="98"/>
      <c r="F1" s="98"/>
      <c r="G1" s="98"/>
      <c r="H1" s="98"/>
      <c r="I1" s="99"/>
      <c r="J1" s="10"/>
      <c r="K1" s="11"/>
    </row>
    <row r="2" spans="1:14" s="21" customFormat="1" ht="13" x14ac:dyDescent="0.3">
      <c r="A2" s="13" t="s">
        <v>19</v>
      </c>
      <c r="B2" s="14" t="s">
        <v>0</v>
      </c>
      <c r="C2" s="14" t="s">
        <v>14</v>
      </c>
      <c r="D2" s="15" t="s">
        <v>1</v>
      </c>
      <c r="E2" s="15" t="s">
        <v>3</v>
      </c>
      <c r="F2" s="16" t="s">
        <v>4</v>
      </c>
      <c r="G2" s="16" t="s">
        <v>2</v>
      </c>
      <c r="H2" s="17" t="s">
        <v>24</v>
      </c>
      <c r="I2" s="18" t="s">
        <v>53</v>
      </c>
      <c r="J2" s="19" t="s">
        <v>23</v>
      </c>
      <c r="K2" s="20" t="s">
        <v>23</v>
      </c>
    </row>
    <row r="3" spans="1:14" s="30" customFormat="1" ht="13" x14ac:dyDescent="0.3">
      <c r="A3" s="22"/>
      <c r="B3" s="23" t="s">
        <v>17</v>
      </c>
      <c r="C3" s="23"/>
      <c r="D3" s="24"/>
      <c r="E3" s="24"/>
      <c r="F3" s="25"/>
      <c r="G3" s="25"/>
      <c r="H3" s="26"/>
      <c r="I3" s="27"/>
      <c r="J3" s="28"/>
      <c r="K3" s="29"/>
    </row>
    <row r="4" spans="1:14" x14ac:dyDescent="0.25">
      <c r="A4" s="7">
        <v>1</v>
      </c>
      <c r="B4" s="1" t="s">
        <v>5</v>
      </c>
      <c r="C4" s="5" t="s">
        <v>15</v>
      </c>
      <c r="D4" s="31">
        <v>1</v>
      </c>
      <c r="E4" s="31"/>
      <c r="F4" s="32">
        <v>0</v>
      </c>
      <c r="G4" s="32">
        <f>D4*F4</f>
        <v>0</v>
      </c>
      <c r="H4" s="33">
        <v>1</v>
      </c>
      <c r="I4" s="34">
        <f>G4*H4</f>
        <v>0</v>
      </c>
    </row>
    <row r="5" spans="1:14" ht="75.5" x14ac:dyDescent="0.25">
      <c r="A5" s="8">
        <v>2</v>
      </c>
      <c r="B5" s="2" t="s">
        <v>13</v>
      </c>
      <c r="C5" s="5" t="s">
        <v>15</v>
      </c>
      <c r="D5" s="38">
        <v>15</v>
      </c>
      <c r="E5" s="31"/>
      <c r="F5" s="32">
        <v>0</v>
      </c>
      <c r="G5" s="32">
        <f t="shared" ref="G5:G21" si="0">D5*F5</f>
        <v>0</v>
      </c>
      <c r="H5" s="33">
        <v>1</v>
      </c>
      <c r="I5" s="34">
        <f>G5*H5</f>
        <v>0</v>
      </c>
    </row>
    <row r="6" spans="1:14" s="43" customFormat="1" ht="13" x14ac:dyDescent="0.25">
      <c r="A6" s="8"/>
      <c r="B6" s="6" t="s">
        <v>20</v>
      </c>
      <c r="C6" s="5"/>
      <c r="D6" s="31"/>
      <c r="E6" s="31"/>
      <c r="F6" s="39"/>
      <c r="G6" s="39"/>
      <c r="H6" s="33"/>
      <c r="I6" s="40"/>
      <c r="J6" s="41"/>
      <c r="K6" s="42"/>
    </row>
    <row r="7" spans="1:14" ht="25" x14ac:dyDescent="0.25">
      <c r="A7" s="7">
        <v>3</v>
      </c>
      <c r="B7" s="1" t="s">
        <v>6</v>
      </c>
      <c r="C7" s="5" t="s">
        <v>16</v>
      </c>
      <c r="D7" s="31">
        <v>1</v>
      </c>
      <c r="E7" s="31">
        <v>80</v>
      </c>
      <c r="F7" s="32">
        <v>0</v>
      </c>
      <c r="G7" s="32">
        <f>D7*F7*E7</f>
        <v>0</v>
      </c>
      <c r="H7" s="33">
        <v>1</v>
      </c>
      <c r="I7" s="34">
        <f>G7*H7</f>
        <v>0</v>
      </c>
    </row>
    <row r="8" spans="1:14" ht="25" x14ac:dyDescent="0.25">
      <c r="A8" s="7">
        <v>4</v>
      </c>
      <c r="B8" s="1" t="s">
        <v>7</v>
      </c>
      <c r="C8" s="5" t="s">
        <v>16</v>
      </c>
      <c r="D8" s="31">
        <v>2</v>
      </c>
      <c r="E8" s="31">
        <v>80</v>
      </c>
      <c r="F8" s="32">
        <v>0</v>
      </c>
      <c r="G8" s="32">
        <f t="shared" ref="G8:G10" si="1">D8*F8*E8</f>
        <v>0</v>
      </c>
      <c r="H8" s="33">
        <v>1</v>
      </c>
      <c r="I8" s="34">
        <f>G8*H8</f>
        <v>0</v>
      </c>
    </row>
    <row r="9" spans="1:14" ht="37.5" x14ac:dyDescent="0.25">
      <c r="A9" s="7">
        <v>5</v>
      </c>
      <c r="B9" s="1" t="s">
        <v>8</v>
      </c>
      <c r="C9" s="5" t="s">
        <v>16</v>
      </c>
      <c r="D9" s="31">
        <v>2</v>
      </c>
      <c r="E9" s="31">
        <v>80</v>
      </c>
      <c r="F9" s="32">
        <v>0</v>
      </c>
      <c r="G9" s="32">
        <f t="shared" si="1"/>
        <v>0</v>
      </c>
      <c r="H9" s="33">
        <v>1</v>
      </c>
      <c r="I9" s="34">
        <f>G9*H9</f>
        <v>0</v>
      </c>
      <c r="K9" s="36" t="s">
        <v>25</v>
      </c>
    </row>
    <row r="10" spans="1:14" x14ac:dyDescent="0.25">
      <c r="A10" s="7">
        <v>6</v>
      </c>
      <c r="B10" s="1" t="s">
        <v>12</v>
      </c>
      <c r="C10" s="5" t="s">
        <v>16</v>
      </c>
      <c r="D10" s="31">
        <v>10</v>
      </c>
      <c r="E10" s="31">
        <v>80</v>
      </c>
      <c r="F10" s="32">
        <v>0</v>
      </c>
      <c r="G10" s="32">
        <f t="shared" si="1"/>
        <v>0</v>
      </c>
      <c r="H10" s="33">
        <v>1</v>
      </c>
      <c r="I10" s="34">
        <f>G10*H10</f>
        <v>0</v>
      </c>
    </row>
    <row r="11" spans="1:14" x14ac:dyDescent="0.25">
      <c r="A11" s="7">
        <v>7</v>
      </c>
      <c r="B11" s="1" t="s">
        <v>9</v>
      </c>
      <c r="C11" s="5" t="s">
        <v>15</v>
      </c>
      <c r="D11" s="31">
        <v>10</v>
      </c>
      <c r="E11" s="31"/>
      <c r="F11" s="32">
        <v>0</v>
      </c>
      <c r="G11" s="32">
        <f t="shared" si="0"/>
        <v>0</v>
      </c>
      <c r="H11" s="33">
        <v>1</v>
      </c>
      <c r="I11" s="34">
        <f>G11*H11</f>
        <v>0</v>
      </c>
    </row>
    <row r="12" spans="1:14" s="43" customFormat="1" ht="13" x14ac:dyDescent="0.25">
      <c r="A12" s="8"/>
      <c r="B12" s="6" t="s">
        <v>21</v>
      </c>
      <c r="C12" s="5"/>
      <c r="D12" s="31"/>
      <c r="E12" s="31"/>
      <c r="F12" s="39"/>
      <c r="G12" s="39"/>
      <c r="H12" s="33"/>
      <c r="I12" s="40"/>
      <c r="J12" s="41"/>
      <c r="K12" s="42"/>
    </row>
    <row r="13" spans="1:14" ht="46.5" customHeight="1" x14ac:dyDescent="0.25">
      <c r="A13" s="7">
        <v>8</v>
      </c>
      <c r="B13" s="1" t="s">
        <v>10</v>
      </c>
      <c r="C13" s="5" t="s">
        <v>15</v>
      </c>
      <c r="D13" s="31">
        <v>10</v>
      </c>
      <c r="E13" s="31"/>
      <c r="F13" s="32">
        <v>0</v>
      </c>
      <c r="G13" s="32">
        <f t="shared" si="0"/>
        <v>0</v>
      </c>
      <c r="H13" s="33">
        <v>1</v>
      </c>
      <c r="I13" s="34">
        <f>G13*H13</f>
        <v>0</v>
      </c>
      <c r="K13" s="36" t="s">
        <v>30</v>
      </c>
      <c r="M13" s="36" t="s">
        <v>31</v>
      </c>
      <c r="N13" s="36" t="s">
        <v>37</v>
      </c>
    </row>
    <row r="14" spans="1:14" ht="25" x14ac:dyDescent="0.25">
      <c r="A14" s="7">
        <v>9</v>
      </c>
      <c r="B14" s="1" t="s">
        <v>11</v>
      </c>
      <c r="C14" s="5" t="s">
        <v>15</v>
      </c>
      <c r="D14" s="31">
        <v>6</v>
      </c>
      <c r="E14" s="31"/>
      <c r="F14" s="32">
        <v>0</v>
      </c>
      <c r="G14" s="32">
        <f t="shared" si="0"/>
        <v>0</v>
      </c>
      <c r="H14" s="33">
        <v>1</v>
      </c>
      <c r="I14" s="34">
        <f t="shared" ref="I14:I19" si="2">G14*H14</f>
        <v>0</v>
      </c>
      <c r="K14" s="36">
        <f>15000/(22*12)*10</f>
        <v>568.18181818181824</v>
      </c>
      <c r="L14" s="37" t="s">
        <v>26</v>
      </c>
      <c r="M14" s="36">
        <f>10000/(22*12)*10</f>
        <v>378.78787878787875</v>
      </c>
      <c r="N14" s="36">
        <f>15000/(22*12)*10</f>
        <v>568.18181818181824</v>
      </c>
    </row>
    <row r="15" spans="1:14" ht="37.5" x14ac:dyDescent="0.25">
      <c r="A15" s="8">
        <v>10</v>
      </c>
      <c r="B15" s="3" t="s">
        <v>43</v>
      </c>
      <c r="C15" s="5" t="s">
        <v>15</v>
      </c>
      <c r="D15" s="31">
        <v>4</v>
      </c>
      <c r="E15" s="31"/>
      <c r="F15" s="32">
        <v>0</v>
      </c>
      <c r="G15" s="32">
        <f t="shared" si="0"/>
        <v>0</v>
      </c>
      <c r="H15" s="33">
        <v>1</v>
      </c>
      <c r="I15" s="34">
        <f t="shared" si="2"/>
        <v>0</v>
      </c>
      <c r="K15" s="36">
        <f>10*25</f>
        <v>250</v>
      </c>
      <c r="L15" s="37" t="s">
        <v>27</v>
      </c>
      <c r="M15" s="36">
        <f>5*25</f>
        <v>125</v>
      </c>
      <c r="N15" s="36">
        <f>10*25</f>
        <v>250</v>
      </c>
    </row>
    <row r="16" spans="1:14" ht="37.5" x14ac:dyDescent="0.25">
      <c r="A16" s="9">
        <v>11</v>
      </c>
      <c r="B16" s="4" t="s">
        <v>42</v>
      </c>
      <c r="C16" s="5" t="s">
        <v>15</v>
      </c>
      <c r="D16" s="31">
        <v>10</v>
      </c>
      <c r="E16" s="31"/>
      <c r="F16" s="32">
        <v>0</v>
      </c>
      <c r="G16" s="32">
        <f t="shared" si="0"/>
        <v>0</v>
      </c>
      <c r="H16" s="33">
        <v>1</v>
      </c>
      <c r="I16" s="34">
        <f t="shared" si="2"/>
        <v>0</v>
      </c>
      <c r="K16" s="36">
        <v>750</v>
      </c>
      <c r="L16" s="37" t="s">
        <v>28</v>
      </c>
      <c r="M16" s="36">
        <v>750</v>
      </c>
      <c r="N16" s="36">
        <v>750</v>
      </c>
    </row>
    <row r="17" spans="1:14" ht="29.15" customHeight="1" x14ac:dyDescent="0.25">
      <c r="A17" s="7">
        <v>12</v>
      </c>
      <c r="B17" s="1" t="s">
        <v>41</v>
      </c>
      <c r="C17" s="5" t="s">
        <v>15</v>
      </c>
      <c r="D17" s="31">
        <v>2</v>
      </c>
      <c r="E17" s="31"/>
      <c r="F17" s="32">
        <v>0</v>
      </c>
      <c r="G17" s="32">
        <f t="shared" si="0"/>
        <v>0</v>
      </c>
      <c r="H17" s="33">
        <v>1</v>
      </c>
      <c r="I17" s="34">
        <f t="shared" si="2"/>
        <v>0</v>
      </c>
      <c r="J17" s="35" t="s">
        <v>32</v>
      </c>
      <c r="K17" s="36">
        <v>431.81818181818176</v>
      </c>
      <c r="L17" s="37" t="s">
        <v>29</v>
      </c>
      <c r="M17" s="36">
        <v>246.21212121212125</v>
      </c>
      <c r="N17" s="36">
        <v>431.81818181818176</v>
      </c>
    </row>
    <row r="18" spans="1:14" ht="62.5" x14ac:dyDescent="0.25">
      <c r="A18" s="7">
        <v>13</v>
      </c>
      <c r="B18" s="1" t="s">
        <v>40</v>
      </c>
      <c r="C18" s="5" t="s">
        <v>15</v>
      </c>
      <c r="D18" s="31">
        <v>1</v>
      </c>
      <c r="E18" s="31"/>
      <c r="F18" s="32">
        <v>0</v>
      </c>
      <c r="G18" s="32">
        <f t="shared" si="0"/>
        <v>0</v>
      </c>
      <c r="H18" s="33">
        <v>1</v>
      </c>
      <c r="I18" s="34">
        <f t="shared" si="2"/>
        <v>0</v>
      </c>
      <c r="K18" s="36">
        <f>SUM(K14:K17)</f>
        <v>2000</v>
      </c>
      <c r="M18" s="36">
        <f>SUM(M14:M17)</f>
        <v>1500</v>
      </c>
      <c r="N18" s="36">
        <f>SUM(N14:N17)</f>
        <v>2000</v>
      </c>
    </row>
    <row r="19" spans="1:14" ht="25.5" x14ac:dyDescent="0.3">
      <c r="A19" s="7">
        <v>14</v>
      </c>
      <c r="B19" s="1" t="s">
        <v>39</v>
      </c>
      <c r="C19" s="5" t="s">
        <v>15</v>
      </c>
      <c r="D19" s="31">
        <v>1</v>
      </c>
      <c r="E19" s="31"/>
      <c r="F19" s="32">
        <v>0</v>
      </c>
      <c r="G19" s="32">
        <f>D19*F19</f>
        <v>0</v>
      </c>
      <c r="H19" s="33">
        <v>1</v>
      </c>
      <c r="I19" s="34">
        <f t="shared" si="2"/>
        <v>0</v>
      </c>
      <c r="J19" s="44" t="s">
        <v>33</v>
      </c>
      <c r="K19" s="45"/>
    </row>
    <row r="20" spans="1:14" s="43" customFormat="1" ht="13" x14ac:dyDescent="0.25">
      <c r="A20" s="8"/>
      <c r="B20" s="6" t="s">
        <v>22</v>
      </c>
      <c r="C20" s="5"/>
      <c r="D20" s="31"/>
      <c r="E20" s="31"/>
      <c r="F20" s="39"/>
      <c r="G20" s="39"/>
      <c r="H20" s="33"/>
      <c r="I20" s="40"/>
      <c r="J20" s="41"/>
      <c r="K20" s="42"/>
    </row>
    <row r="21" spans="1:14" ht="50.5" x14ac:dyDescent="0.3">
      <c r="A21" s="7">
        <v>15</v>
      </c>
      <c r="B21" s="1" t="s">
        <v>38</v>
      </c>
      <c r="C21" s="5" t="s">
        <v>15</v>
      </c>
      <c r="D21" s="31">
        <v>1</v>
      </c>
      <c r="E21" s="31"/>
      <c r="F21" s="32">
        <v>0</v>
      </c>
      <c r="G21" s="32">
        <f t="shared" si="0"/>
        <v>0</v>
      </c>
      <c r="H21" s="33">
        <v>1</v>
      </c>
      <c r="I21" s="34">
        <f>G21*H21</f>
        <v>0</v>
      </c>
      <c r="L21" s="46" t="s">
        <v>36</v>
      </c>
    </row>
    <row r="22" spans="1:14" s="12" customFormat="1" ht="13" x14ac:dyDescent="0.3">
      <c r="A22" s="47"/>
      <c r="B22" s="100" t="s">
        <v>2</v>
      </c>
      <c r="C22" s="100"/>
      <c r="D22" s="100"/>
      <c r="E22" s="100"/>
      <c r="F22" s="100"/>
      <c r="G22" s="48"/>
      <c r="H22" s="49"/>
      <c r="I22" s="50">
        <f>SUM(I4:I21)</f>
        <v>0</v>
      </c>
      <c r="J22" s="10"/>
      <c r="K22" s="11"/>
      <c r="L22" s="12" t="s">
        <v>34</v>
      </c>
      <c r="M22" s="51">
        <f>N18</f>
        <v>2000</v>
      </c>
    </row>
    <row r="23" spans="1:14" x14ac:dyDescent="0.25">
      <c r="A23" s="52"/>
      <c r="B23" s="53"/>
      <c r="C23" s="53"/>
      <c r="D23" s="54"/>
      <c r="E23" s="54"/>
      <c r="F23" s="55"/>
      <c r="G23" s="55"/>
      <c r="H23" s="56"/>
      <c r="I23" s="57"/>
      <c r="K23" s="58">
        <f>200*10</f>
        <v>2000</v>
      </c>
      <c r="L23" s="37" t="s">
        <v>35</v>
      </c>
      <c r="M23" s="59">
        <f>(29000/2)+2000</f>
        <v>16500</v>
      </c>
    </row>
    <row r="24" spans="1:14" x14ac:dyDescent="0.25">
      <c r="A24" s="52"/>
      <c r="B24" s="53"/>
      <c r="C24" s="53"/>
      <c r="D24" s="54"/>
      <c r="E24" s="54"/>
      <c r="F24" s="55"/>
      <c r="G24" s="55"/>
      <c r="H24" s="56"/>
      <c r="I24" s="60"/>
      <c r="M24" s="61">
        <f>SUM(M22:M23)</f>
        <v>18500</v>
      </c>
    </row>
    <row r="25" spans="1:14" ht="13" x14ac:dyDescent="0.25">
      <c r="A25" s="101" t="s">
        <v>44</v>
      </c>
      <c r="B25" s="102"/>
      <c r="C25" s="102"/>
      <c r="D25" s="102"/>
      <c r="E25" s="102"/>
      <c r="F25" s="102"/>
      <c r="G25" s="62">
        <f>I22</f>
        <v>0</v>
      </c>
      <c r="H25" s="63"/>
      <c r="I25" s="57"/>
      <c r="J25" s="37"/>
      <c r="K25" s="37"/>
    </row>
    <row r="26" spans="1:14" ht="13" x14ac:dyDescent="0.25">
      <c r="A26" s="103" t="s">
        <v>52</v>
      </c>
      <c r="B26" s="104"/>
      <c r="C26" s="104"/>
      <c r="D26" s="104"/>
      <c r="E26" s="104"/>
      <c r="F26" s="64"/>
      <c r="G26" s="64"/>
      <c r="H26" s="63"/>
      <c r="I26" s="57"/>
      <c r="J26" s="37"/>
      <c r="K26" s="37"/>
    </row>
    <row r="27" spans="1:14" ht="13" x14ac:dyDescent="0.3">
      <c r="A27" s="95" t="s">
        <v>45</v>
      </c>
      <c r="B27" s="96"/>
      <c r="C27" s="96"/>
      <c r="D27" s="96"/>
      <c r="E27" s="96"/>
      <c r="F27" s="65"/>
      <c r="G27" s="66">
        <f>G25</f>
        <v>0</v>
      </c>
      <c r="H27" s="67"/>
      <c r="I27" s="57"/>
      <c r="J27" s="37"/>
      <c r="K27" s="37"/>
    </row>
    <row r="28" spans="1:14" ht="13" x14ac:dyDescent="0.3">
      <c r="A28" s="95" t="s">
        <v>46</v>
      </c>
      <c r="B28" s="96"/>
      <c r="C28" s="96"/>
      <c r="D28" s="96"/>
      <c r="E28" s="96"/>
      <c r="F28" s="68">
        <v>4.8500000000000001E-2</v>
      </c>
      <c r="G28" s="66">
        <f>G27+G27*$F$28</f>
        <v>0</v>
      </c>
      <c r="H28" s="69">
        <f>G28-G27</f>
        <v>0</v>
      </c>
      <c r="I28" s="57"/>
      <c r="J28" s="37"/>
      <c r="K28" s="37"/>
    </row>
    <row r="29" spans="1:14" ht="13" x14ac:dyDescent="0.3">
      <c r="A29" s="95" t="s">
        <v>47</v>
      </c>
      <c r="B29" s="96"/>
      <c r="C29" s="96"/>
      <c r="D29" s="96"/>
      <c r="E29" s="96"/>
      <c r="F29" s="68">
        <v>4.8500000000000001E-2</v>
      </c>
      <c r="G29" s="66">
        <f>G28+G28*$F$29</f>
        <v>0</v>
      </c>
      <c r="H29" s="69">
        <f t="shared" ref="H29:H30" si="3">G29-G28</f>
        <v>0</v>
      </c>
      <c r="I29" s="57"/>
      <c r="J29" s="37"/>
      <c r="K29" s="37"/>
    </row>
    <row r="30" spans="1:14" ht="13" x14ac:dyDescent="0.3">
      <c r="A30" s="95" t="s">
        <v>48</v>
      </c>
      <c r="B30" s="96"/>
      <c r="C30" s="96"/>
      <c r="D30" s="96"/>
      <c r="E30" s="96"/>
      <c r="F30" s="68">
        <v>4.8500000000000001E-2</v>
      </c>
      <c r="G30" s="66">
        <f>G29+G29*$F$30</f>
        <v>0</v>
      </c>
      <c r="H30" s="69">
        <f t="shared" si="3"/>
        <v>0</v>
      </c>
      <c r="I30" s="57"/>
      <c r="J30" s="37"/>
      <c r="K30" s="37"/>
    </row>
    <row r="31" spans="1:14" ht="13" x14ac:dyDescent="0.3">
      <c r="A31" s="89" t="s">
        <v>49</v>
      </c>
      <c r="B31" s="90"/>
      <c r="C31" s="90"/>
      <c r="D31" s="90"/>
      <c r="E31" s="91"/>
      <c r="F31" s="68"/>
      <c r="G31" s="66">
        <f>SUM(G27:G30)</f>
        <v>0</v>
      </c>
      <c r="H31" s="69"/>
      <c r="I31" s="57"/>
      <c r="J31" s="37"/>
      <c r="K31" s="37"/>
    </row>
    <row r="32" spans="1:14" ht="13" x14ac:dyDescent="0.3">
      <c r="A32" s="89" t="s">
        <v>50</v>
      </c>
      <c r="B32" s="90"/>
      <c r="C32" s="90"/>
      <c r="D32" s="90"/>
      <c r="E32" s="91"/>
      <c r="F32" s="65"/>
      <c r="G32" s="70">
        <f>G31*0.1</f>
        <v>0</v>
      </c>
      <c r="H32" s="71"/>
      <c r="I32" s="57"/>
      <c r="J32" s="37"/>
      <c r="K32" s="37"/>
    </row>
    <row r="33" spans="1:11" ht="13.5" thickBot="1" x14ac:dyDescent="0.35">
      <c r="A33" s="92" t="s">
        <v>51</v>
      </c>
      <c r="B33" s="93"/>
      <c r="C33" s="93"/>
      <c r="D33" s="93"/>
      <c r="E33" s="94"/>
      <c r="F33" s="72"/>
      <c r="G33" s="73">
        <f>G32+G31</f>
        <v>0</v>
      </c>
      <c r="H33" s="74"/>
      <c r="I33" s="75"/>
      <c r="J33" s="37"/>
      <c r="K33" s="37"/>
    </row>
    <row r="34" spans="1:11" x14ac:dyDescent="0.25">
      <c r="A34" s="79"/>
      <c r="B34" s="80"/>
      <c r="C34" s="80"/>
      <c r="D34" s="81"/>
      <c r="E34" s="81"/>
      <c r="F34" s="82"/>
      <c r="G34" s="82"/>
      <c r="H34" s="83"/>
      <c r="I34" s="84"/>
    </row>
    <row r="35" spans="1:11" ht="13" x14ac:dyDescent="0.3">
      <c r="A35" s="52"/>
      <c r="B35" s="85" t="s">
        <v>55</v>
      </c>
      <c r="C35" s="71"/>
      <c r="D35" s="71"/>
      <c r="E35" s="71"/>
      <c r="F35" s="71"/>
      <c r="G35" s="71"/>
      <c r="H35" s="71"/>
      <c r="I35" s="57"/>
    </row>
    <row r="36" spans="1:11" ht="13" x14ac:dyDescent="0.3">
      <c r="A36" s="52"/>
      <c r="B36" s="85" t="s">
        <v>57</v>
      </c>
      <c r="C36" s="71"/>
      <c r="D36" s="71"/>
      <c r="E36" s="71"/>
      <c r="F36" s="71"/>
      <c r="G36" s="85"/>
      <c r="H36" s="71"/>
      <c r="I36" s="57"/>
    </row>
    <row r="37" spans="1:11" ht="27.5" customHeight="1" x14ac:dyDescent="0.3">
      <c r="A37" s="52"/>
      <c r="B37" s="85" t="s">
        <v>58</v>
      </c>
      <c r="C37" s="71"/>
      <c r="D37" s="71"/>
      <c r="E37" s="71"/>
      <c r="F37" s="71"/>
      <c r="G37" s="71"/>
      <c r="H37" s="71"/>
      <c r="I37" s="57"/>
    </row>
    <row r="38" spans="1:11" ht="13" x14ac:dyDescent="0.3">
      <c r="A38" s="52"/>
      <c r="B38" s="85" t="s">
        <v>59</v>
      </c>
      <c r="C38" s="85" t="s">
        <v>54</v>
      </c>
      <c r="D38" s="85" t="s">
        <v>54</v>
      </c>
      <c r="E38" s="71"/>
      <c r="F38" s="71"/>
      <c r="G38" s="71"/>
      <c r="H38" s="85"/>
      <c r="I38" s="57"/>
    </row>
    <row r="39" spans="1:11" ht="13" x14ac:dyDescent="0.3">
      <c r="A39" s="52"/>
      <c r="B39" s="86" t="s">
        <v>56</v>
      </c>
      <c r="C39" s="71"/>
      <c r="D39" s="71"/>
      <c r="E39" s="71"/>
      <c r="F39" s="71"/>
      <c r="G39" s="86"/>
      <c r="H39" s="71"/>
      <c r="I39" s="57"/>
    </row>
    <row r="40" spans="1:11" ht="14" customHeight="1" x14ac:dyDescent="0.3">
      <c r="A40" s="52"/>
      <c r="B40" s="86"/>
      <c r="C40" s="71"/>
      <c r="D40" s="71"/>
      <c r="E40" s="71"/>
      <c r="F40" s="71"/>
      <c r="G40" s="86"/>
      <c r="H40" s="71"/>
      <c r="I40" s="57"/>
    </row>
    <row r="41" spans="1:11" ht="13" x14ac:dyDescent="0.3">
      <c r="A41" s="52"/>
      <c r="B41" s="86"/>
      <c r="C41" s="71"/>
      <c r="D41" s="71"/>
      <c r="E41" s="71"/>
      <c r="F41" s="71"/>
      <c r="G41" s="86"/>
      <c r="H41" s="71"/>
      <c r="I41" s="57"/>
    </row>
    <row r="42" spans="1:11" ht="13" x14ac:dyDescent="0.3">
      <c r="A42" s="52"/>
      <c r="B42" s="86" t="s">
        <v>61</v>
      </c>
      <c r="C42" s="71"/>
      <c r="D42" s="71"/>
      <c r="E42" s="71"/>
      <c r="F42" s="71"/>
      <c r="G42" s="71"/>
      <c r="H42" s="71"/>
      <c r="I42" s="57"/>
    </row>
    <row r="43" spans="1:11" ht="13" x14ac:dyDescent="0.3">
      <c r="A43" s="52"/>
      <c r="B43" s="85" t="s">
        <v>57</v>
      </c>
      <c r="C43" s="71"/>
      <c r="D43" s="71"/>
      <c r="E43" s="71"/>
      <c r="F43" s="71"/>
      <c r="G43" s="71"/>
      <c r="H43" s="71"/>
      <c r="I43" s="57"/>
    </row>
    <row r="44" spans="1:11" ht="25" customHeight="1" x14ac:dyDescent="0.3">
      <c r="A44" s="52"/>
      <c r="B44" s="85" t="s">
        <v>58</v>
      </c>
      <c r="C44" s="71"/>
      <c r="D44" s="71"/>
      <c r="E44" s="71"/>
      <c r="F44" s="71"/>
      <c r="G44" s="71"/>
      <c r="H44" s="71"/>
      <c r="I44" s="57"/>
    </row>
    <row r="45" spans="1:11" ht="13" x14ac:dyDescent="0.3">
      <c r="A45" s="52"/>
      <c r="B45" s="85" t="s">
        <v>60</v>
      </c>
      <c r="C45" s="71"/>
      <c r="D45" s="71"/>
      <c r="E45" s="71"/>
      <c r="F45" s="71"/>
      <c r="G45" s="71"/>
      <c r="H45" s="71"/>
      <c r="I45" s="57"/>
    </row>
    <row r="46" spans="1:11" ht="13" x14ac:dyDescent="0.3">
      <c r="A46" s="52"/>
      <c r="B46" s="86" t="s">
        <v>62</v>
      </c>
      <c r="C46" s="71"/>
      <c r="D46" s="71"/>
      <c r="E46" s="71"/>
      <c r="F46" s="71"/>
      <c r="G46" s="71"/>
      <c r="H46" s="71"/>
      <c r="I46" s="57"/>
    </row>
    <row r="47" spans="1:11" ht="14" customHeight="1" x14ac:dyDescent="0.3">
      <c r="A47" s="52"/>
      <c r="B47" s="86"/>
      <c r="C47" s="71"/>
      <c r="D47" s="71"/>
      <c r="E47" s="71"/>
      <c r="F47" s="71"/>
      <c r="G47" s="86"/>
      <c r="H47" s="71"/>
      <c r="I47" s="57"/>
    </row>
    <row r="48" spans="1:11" ht="13" x14ac:dyDescent="0.3">
      <c r="A48" s="52"/>
      <c r="B48" s="86"/>
      <c r="C48" s="71"/>
      <c r="D48" s="71"/>
      <c r="E48" s="71"/>
      <c r="F48" s="71"/>
      <c r="G48" s="86"/>
      <c r="H48" s="71"/>
      <c r="I48" s="57"/>
    </row>
    <row r="49" spans="1:9" ht="13" x14ac:dyDescent="0.3">
      <c r="A49" s="52"/>
      <c r="B49" s="86" t="s">
        <v>63</v>
      </c>
      <c r="C49" s="71"/>
      <c r="D49" s="71"/>
      <c r="E49" s="71"/>
      <c r="F49" s="71"/>
      <c r="G49" s="71"/>
      <c r="H49" s="71"/>
      <c r="I49" s="57"/>
    </row>
    <row r="50" spans="1:9" ht="13" x14ac:dyDescent="0.3">
      <c r="A50" s="52"/>
      <c r="B50" s="85" t="s">
        <v>57</v>
      </c>
      <c r="C50" s="71"/>
      <c r="D50" s="71"/>
      <c r="E50" s="71"/>
      <c r="F50" s="71"/>
      <c r="G50" s="71"/>
      <c r="H50" s="71"/>
      <c r="I50" s="57"/>
    </row>
    <row r="51" spans="1:9" ht="25" customHeight="1" x14ac:dyDescent="0.3">
      <c r="A51" s="52"/>
      <c r="B51" s="85" t="s">
        <v>58</v>
      </c>
      <c r="C51" s="71"/>
      <c r="D51" s="71"/>
      <c r="E51" s="71"/>
      <c r="F51" s="71"/>
      <c r="G51" s="71"/>
      <c r="H51" s="71"/>
      <c r="I51" s="57"/>
    </row>
    <row r="52" spans="1:9" ht="13" x14ac:dyDescent="0.3">
      <c r="A52" s="52"/>
      <c r="B52" s="85" t="s">
        <v>65</v>
      </c>
      <c r="C52" s="71"/>
      <c r="D52" s="71"/>
      <c r="E52" s="71"/>
      <c r="F52" s="71"/>
      <c r="G52" s="71"/>
      <c r="H52" s="71"/>
      <c r="I52" s="57"/>
    </row>
    <row r="53" spans="1:9" ht="13.5" thickBot="1" x14ac:dyDescent="0.35">
      <c r="A53" s="87"/>
      <c r="B53" s="88" t="s">
        <v>64</v>
      </c>
      <c r="C53" s="74"/>
      <c r="D53" s="74"/>
      <c r="E53" s="74"/>
      <c r="F53" s="74"/>
      <c r="G53" s="74"/>
      <c r="H53" s="74"/>
      <c r="I53" s="75"/>
    </row>
  </sheetData>
  <mergeCells count="11">
    <mergeCell ref="A1:I1"/>
    <mergeCell ref="B22:F22"/>
    <mergeCell ref="A25:F25"/>
    <mergeCell ref="A26:E26"/>
    <mergeCell ref="A27:E27"/>
    <mergeCell ref="A32:E32"/>
    <mergeCell ref="A33:E33"/>
    <mergeCell ref="A28:E28"/>
    <mergeCell ref="A29:E29"/>
    <mergeCell ref="A30:E30"/>
    <mergeCell ref="A31:E3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Nondumiso Masondo</dc:creator>
  <cp:lastModifiedBy>Lehlohonolo Sibisi</cp:lastModifiedBy>
  <cp:lastPrinted>2023-11-27T12:04:05Z</cp:lastPrinted>
  <dcterms:created xsi:type="dcterms:W3CDTF">2023-06-27T09:08:55Z</dcterms:created>
  <dcterms:modified xsi:type="dcterms:W3CDTF">2023-11-27T12:05:14Z</dcterms:modified>
</cp:coreProperties>
</file>