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quest for Quotes\2023 - 2024\009 - RFQ Insurance  Broker\"/>
    </mc:Choice>
  </mc:AlternateContent>
  <xr:revisionPtr revIDLastSave="0" documentId="8_{B74B2305-759D-411E-B0EC-6DD1138741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  <c r="H89" i="1" l="1"/>
  <c r="C89" i="1"/>
  <c r="H47" i="1" l="1"/>
  <c r="H58" i="1"/>
  <c r="H57" i="1"/>
  <c r="G16" i="1"/>
  <c r="H67" i="1"/>
  <c r="H93" i="1"/>
  <c r="H51" i="1"/>
  <c r="H42" i="1"/>
  <c r="H27" i="1"/>
  <c r="H18" i="1"/>
  <c r="H15" i="1"/>
  <c r="H106" i="1"/>
  <c r="G88" i="1"/>
  <c r="H90" i="1" l="1"/>
  <c r="F88" i="1" l="1"/>
  <c r="C16" i="1"/>
  <c r="C19" i="1"/>
  <c r="C91" i="1"/>
  <c r="H91" i="1" l="1"/>
  <c r="H19" i="1"/>
  <c r="H16" i="1"/>
  <c r="H87" i="1"/>
  <c r="C88" i="1"/>
  <c r="H88" i="1" l="1"/>
  <c r="H94" i="1" s="1"/>
</calcChain>
</file>

<file path=xl/sharedStrings.xml><?xml version="1.0" encoding="utf-8"?>
<sst xmlns="http://schemas.openxmlformats.org/spreadsheetml/2006/main" count="154" uniqueCount="119">
  <si>
    <t>Sum Insured</t>
  </si>
  <si>
    <t>Legal defence costs</t>
  </si>
  <si>
    <t>Wrongful arrest</t>
  </si>
  <si>
    <t>Rate p/a</t>
  </si>
  <si>
    <t>Limit of Indemnity</t>
  </si>
  <si>
    <t>Policy Outline</t>
  </si>
  <si>
    <t>Policy type: Office Contents</t>
  </si>
  <si>
    <t>Policy type: Employer's Liability</t>
  </si>
  <si>
    <t>Policy type: Electronic Equipment</t>
  </si>
  <si>
    <t>Increased cost of working</t>
  </si>
  <si>
    <t>Policy type: Motor</t>
  </si>
  <si>
    <t>Additional Increase in Cost of Working</t>
  </si>
  <si>
    <t>Claims preparation costs</t>
  </si>
  <si>
    <t>Policy type: Glass Breakage</t>
  </si>
  <si>
    <t>Goods supplied liability (products)</t>
  </si>
  <si>
    <t>Defective workmanship liability</t>
  </si>
  <si>
    <t>(Average Condition applies)</t>
  </si>
  <si>
    <t>Included</t>
  </si>
  <si>
    <t>Policy type: SASRIA Riot Strike Terrorism</t>
  </si>
  <si>
    <t>Third party liability limits:</t>
  </si>
  <si>
    <t>Office Contents</t>
  </si>
  <si>
    <t>Electronic Equipment</t>
  </si>
  <si>
    <t>Glass</t>
  </si>
  <si>
    <t>Motor</t>
  </si>
  <si>
    <t>Others</t>
  </si>
  <si>
    <t>Not insured</t>
  </si>
  <si>
    <t>See Fire</t>
  </si>
  <si>
    <t>VAT: NB. All insurances must include VAT, and all premiums indicated are VAT inclusive</t>
  </si>
  <si>
    <t>give rise to a claim is reported immediately.</t>
  </si>
  <si>
    <t>type equipment  (Average Condition applies)(Indemnity new for old if not more than 7 years old)</t>
  </si>
  <si>
    <t>Perils: fire, lightning, explosion, earthquake, malicious damage, storm, flood, water, impact from</t>
  </si>
  <si>
    <t>vehicles aircraft aerial devices trees animals aerials satellite dishes, and theft when following</t>
  </si>
  <si>
    <t>Following the occurrence of any of perils: fire, lightning, explosion, earthquake, malicious damage,</t>
  </si>
  <si>
    <t>storm, flood, water, impact from vehicles aircraft aerial devices trees animals aerials satellite</t>
  </si>
  <si>
    <t>dishes</t>
  </si>
  <si>
    <t>Accidental breakage to all internal or external glass, including frames, signwriting, shop displays</t>
  </si>
  <si>
    <t>10% Escalation</t>
  </si>
  <si>
    <t>Indemnity period 12 months</t>
  </si>
  <si>
    <t>Retroactive date 26.11.1999. Claims made wording. It is important that any incident which could</t>
  </si>
  <si>
    <t>Not Insured</t>
  </si>
  <si>
    <t>Occupier's, tenant's, &amp; work away incl Food &amp; Drink</t>
  </si>
  <si>
    <t>Excess: Nil</t>
  </si>
  <si>
    <t>Excesses:</t>
  </si>
  <si>
    <t>24 hour security</t>
  </si>
  <si>
    <t xml:space="preserve">All theft cover subject </t>
  </si>
  <si>
    <t xml:space="preserve">to dti Campus having </t>
  </si>
  <si>
    <t xml:space="preserve">Basic - 5% of claim min </t>
  </si>
  <si>
    <t>Accidental loss or damage (theft limited to when accompanied by forced entry)to:</t>
  </si>
  <si>
    <t>Laptops (includes full theft cover and worldwide):</t>
  </si>
  <si>
    <t>Policy type: Business Interruption (office contents perils other than theft)</t>
  </si>
  <si>
    <t>Cost p.a.</t>
  </si>
  <si>
    <t>Excess: R500</t>
  </si>
  <si>
    <t>Excess: R1,000</t>
  </si>
  <si>
    <t>Extras for drivers under 25 or</t>
  </si>
  <si>
    <t>Sum unaltered</t>
  </si>
  <si>
    <t>Gross profit / revenue</t>
  </si>
  <si>
    <t xml:space="preserve">Contents excl. computers: perils except theft  </t>
  </si>
  <si>
    <t xml:space="preserve">Liability for documents damaged/lost while in your custody </t>
  </si>
  <si>
    <t xml:space="preserve">Computers, software, pabx, fax, configuration costs but excluding laptops and other portable </t>
  </si>
  <si>
    <t>Employee direct fraud or dishonesty with an intent to cause loss to the Tribunal</t>
  </si>
  <si>
    <t>Employee direct theft of assets of the Tribunal</t>
  </si>
  <si>
    <t>Computer fraud by third parties</t>
  </si>
  <si>
    <t>Cost of recovery</t>
  </si>
  <si>
    <t xml:space="preserve">Expenses incurred in reinstating records </t>
  </si>
  <si>
    <t>Fraudulent transfer instructions</t>
  </si>
  <si>
    <t>Extortion risk</t>
  </si>
  <si>
    <t>Included in above</t>
  </si>
  <si>
    <t>Total cost general insurances</t>
  </si>
  <si>
    <t>Total cost business crime insurance</t>
  </si>
  <si>
    <t xml:space="preserve">Documents cover including reinstatement costs </t>
  </si>
  <si>
    <t>breaking in  (including at Metrofile premises or any other paper bank storage facility)</t>
  </si>
  <si>
    <t>Warranted that there is 24 hour security at the dti campus.</t>
  </si>
  <si>
    <t>Extended Liability (adds this limit to any other wne at least R1,000,000)</t>
  </si>
  <si>
    <t>Main limit is per loss but aggregate is twice main limit.</t>
  </si>
  <si>
    <t xml:space="preserve">when caused by glass breakage </t>
  </si>
  <si>
    <t>with full licence under 2 yrs</t>
  </si>
  <si>
    <t>Policy type:   Combined</t>
  </si>
  <si>
    <t xml:space="preserve">Theft limit  </t>
  </si>
  <si>
    <t>Policy type: Business All Risks</t>
  </si>
  <si>
    <t>Accidental loss or damage anywhere in the world:-</t>
  </si>
  <si>
    <t>Indemnity is new replacement value where a total loss</t>
  </si>
  <si>
    <t>8 x Surveillance cameras (in equal proportions)</t>
  </si>
  <si>
    <t>Portables 10% min R1,000</t>
  </si>
  <si>
    <t>Policy type: Combined Liability</t>
  </si>
  <si>
    <t>Renasa</t>
  </si>
  <si>
    <t>Basic 10% min R500</t>
  </si>
  <si>
    <t>Above max. To R10,000 /claim</t>
  </si>
  <si>
    <t>Hold up add 10% min R1,000</t>
  </si>
  <si>
    <t>Excess: 10% min R500</t>
  </si>
  <si>
    <t xml:space="preserve">R2,500 Theft/Hijacking - Nil </t>
  </si>
  <si>
    <t>Excess: Lightning/power surge</t>
  </si>
  <si>
    <t>10% min R500</t>
  </si>
  <si>
    <t>Business All Risks</t>
  </si>
  <si>
    <t>All employees and part time judges - total 30 persons at renewal 2020</t>
  </si>
  <si>
    <t xml:space="preserve">2021 Suzuki Ciaz 1.5 GL MT Comprehensive </t>
  </si>
  <si>
    <t xml:space="preserve">    </t>
  </si>
  <si>
    <t xml:space="preserve">Claims Preparation Costs </t>
  </si>
  <si>
    <t xml:space="preserve">Policy type: Business Crime </t>
  </si>
  <si>
    <t>The Insured: Competition Tribunal</t>
  </si>
  <si>
    <t>The Business: Competition Adjucative Body</t>
  </si>
  <si>
    <t>Risk Address: DTIC Campus, Block C, First Floor, Sunnyside Pretoria</t>
  </si>
  <si>
    <t>Renewal Date: April 23</t>
  </si>
  <si>
    <t>Annexure A</t>
  </si>
  <si>
    <t>Excess</t>
  </si>
  <si>
    <t>All theft cover subject to dti Campus having 24 hour security</t>
  </si>
  <si>
    <t xml:space="preserve">Other </t>
  </si>
  <si>
    <t xml:space="preserve">Portables </t>
  </si>
  <si>
    <t>Exess</t>
  </si>
  <si>
    <t>Generally</t>
  </si>
  <si>
    <t>Passenger liability cars</t>
  </si>
  <si>
    <t>Passenger liability - goods vehicles (cab section only)</t>
  </si>
  <si>
    <t>Loss of keys/replacement of locks (special excess of 10%/R100)</t>
  </si>
  <si>
    <t>Wreckage removal</t>
  </si>
  <si>
    <t>Car hire following theft, hijacking, or total loss is included - upt o R230 per day.</t>
  </si>
  <si>
    <t>Window glass claims - special excess of 25% min R500 applied</t>
  </si>
  <si>
    <t>Contingent liability - non owned vehicles on company business</t>
  </si>
  <si>
    <t>Basic</t>
  </si>
  <si>
    <t>Theft/Hijacking</t>
  </si>
  <si>
    <t>Extras for drivers under 25 or with full licence under 2yrs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</si>
</sst>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&quot;\ #,##0"/>
    <numFmt numFmtId="165" formatCode="0.000%"/>
    <numFmt numFmtId="166" formatCode="&quot;R&quot;\ #,##0.00"/>
    <numFmt numFmtId="167" formatCode="0.0000%"/>
    <numFmt numFmtId="168" formatCode="0.0%"/>
    <numFmt numFmtId="169" formatCode="0.00000%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 val="double"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6" fontId="2" fillId="0" borderId="6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left" vertical="center"/>
    </xf>
    <xf numFmtId="166" fontId="3" fillId="0" borderId="11" xfId="0" applyNumberFormat="1" applyFont="1" applyBorder="1" applyAlignment="1">
      <alignment horizontal="left" vertical="center"/>
    </xf>
    <xf numFmtId="165" fontId="3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left" vertical="center"/>
    </xf>
    <xf numFmtId="166" fontId="3" fillId="2" borderId="11" xfId="0" quotePrefix="1" applyNumberFormat="1" applyFont="1" applyFill="1" applyBorder="1" applyAlignment="1">
      <alignment horizontal="left" vertical="center"/>
    </xf>
    <xf numFmtId="165" fontId="2" fillId="3" borderId="10" xfId="0" applyNumberFormat="1" applyFont="1" applyFill="1" applyBorder="1" applyAlignment="1">
      <alignment horizontal="right" vertical="center"/>
    </xf>
    <xf numFmtId="166" fontId="2" fillId="3" borderId="11" xfId="0" applyNumberFormat="1" applyFont="1" applyFill="1" applyBorder="1" applyAlignment="1">
      <alignment horizontal="right" vertical="center"/>
    </xf>
    <xf numFmtId="168" fontId="2" fillId="4" borderId="10" xfId="0" applyNumberFormat="1" applyFont="1" applyFill="1" applyBorder="1" applyAlignment="1">
      <alignment horizontal="right" vertical="center"/>
    </xf>
    <xf numFmtId="168" fontId="3" fillId="4" borderId="10" xfId="0" applyNumberFormat="1" applyFont="1" applyFill="1" applyBorder="1" applyAlignment="1">
      <alignment horizontal="left" vertical="center"/>
    </xf>
    <xf numFmtId="166" fontId="2" fillId="2" borderId="10" xfId="0" applyNumberFormat="1" applyFont="1" applyFill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left" vertical="center"/>
    </xf>
    <xf numFmtId="167" fontId="2" fillId="0" borderId="10" xfId="0" applyNumberFormat="1" applyFont="1" applyBorder="1" applyAlignment="1">
      <alignment horizontal="right" vertical="center"/>
    </xf>
    <xf numFmtId="166" fontId="3" fillId="2" borderId="10" xfId="0" applyNumberFormat="1" applyFont="1" applyFill="1" applyBorder="1" applyAlignment="1">
      <alignment horizontal="right" vertical="center"/>
    </xf>
    <xf numFmtId="166" fontId="3" fillId="2" borderId="11" xfId="0" applyNumberFormat="1" applyFont="1" applyFill="1" applyBorder="1" applyAlignment="1">
      <alignment horizontal="right" vertical="center"/>
    </xf>
    <xf numFmtId="10" fontId="2" fillId="0" borderId="12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6" fontId="3" fillId="2" borderId="14" xfId="0" applyNumberFormat="1" applyFont="1" applyFill="1" applyBorder="1" applyAlignment="1">
      <alignment horizontal="right" vertical="center"/>
    </xf>
    <xf numFmtId="166" fontId="3" fillId="2" borderId="15" xfId="0" applyNumberFormat="1" applyFont="1" applyFill="1" applyBorder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5" fontId="3" fillId="7" borderId="10" xfId="0" applyNumberFormat="1" applyFont="1" applyFill="1" applyBorder="1" applyAlignment="1">
      <alignment horizontal="left" vertical="center"/>
    </xf>
    <xf numFmtId="165" fontId="3" fillId="7" borderId="11" xfId="0" applyNumberFormat="1" applyFont="1" applyFill="1" applyBorder="1" applyAlignment="1">
      <alignment horizontal="left" vertical="center"/>
    </xf>
    <xf numFmtId="165" fontId="2" fillId="0" borderId="10" xfId="0" applyNumberFormat="1" applyFont="1" applyBorder="1" applyAlignment="1">
      <alignment vertical="center"/>
    </xf>
    <xf numFmtId="169" fontId="2" fillId="0" borderId="10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6" fontId="5" fillId="0" borderId="3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left" vertical="center"/>
    </xf>
    <xf numFmtId="166" fontId="6" fillId="0" borderId="0" xfId="0" applyNumberFormat="1" applyFont="1"/>
    <xf numFmtId="165" fontId="9" fillId="2" borderId="2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5" fontId="9" fillId="2" borderId="4" xfId="0" applyNumberFormat="1" applyFont="1" applyFill="1" applyBorder="1" applyAlignment="1">
      <alignment horizontal="left" vertical="center"/>
    </xf>
    <xf numFmtId="165" fontId="9" fillId="7" borderId="4" xfId="0" applyNumberFormat="1" applyFont="1" applyFill="1" applyBorder="1" applyAlignment="1">
      <alignment horizontal="left" vertical="center"/>
    </xf>
    <xf numFmtId="165" fontId="5" fillId="3" borderId="4" xfId="0" applyNumberFormat="1" applyFont="1" applyFill="1" applyBorder="1" applyAlignment="1">
      <alignment horizontal="right" vertical="center"/>
    </xf>
    <xf numFmtId="168" fontId="5" fillId="4" borderId="4" xfId="0" applyNumberFormat="1" applyFont="1" applyFill="1" applyBorder="1" applyAlignment="1">
      <alignment horizontal="right" vertical="center"/>
    </xf>
    <xf numFmtId="168" fontId="9" fillId="4" borderId="4" xfId="0" applyNumberFormat="1" applyFont="1" applyFill="1" applyBorder="1" applyAlignment="1">
      <alignment horizontal="left" vertical="center"/>
    </xf>
    <xf numFmtId="166" fontId="5" fillId="2" borderId="4" xfId="0" applyNumberFormat="1" applyFont="1" applyFill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166" fontId="9" fillId="0" borderId="4" xfId="0" applyNumberFormat="1" applyFont="1" applyBorder="1" applyAlignment="1">
      <alignment horizontal="left" vertical="center"/>
    </xf>
    <xf numFmtId="167" fontId="5" fillId="0" borderId="4" xfId="0" applyNumberFormat="1" applyFont="1" applyBorder="1" applyAlignment="1">
      <alignment horizontal="right" vertical="center"/>
    </xf>
    <xf numFmtId="166" fontId="7" fillId="2" borderId="4" xfId="0" applyNumberFormat="1" applyFont="1" applyFill="1" applyBorder="1" applyAlignment="1">
      <alignment horizontal="right" vertical="center"/>
    </xf>
    <xf numFmtId="0" fontId="6" fillId="5" borderId="0" xfId="0" applyFont="1" applyFill="1"/>
    <xf numFmtId="166" fontId="5" fillId="0" borderId="2" xfId="0" applyNumberFormat="1" applyFont="1" applyBorder="1" applyAlignment="1">
      <alignment horizontal="right" vertical="center"/>
    </xf>
    <xf numFmtId="166" fontId="7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0" xfId="0" applyFont="1" applyBorder="1"/>
    <xf numFmtId="0" fontId="12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 vertical="center"/>
    </xf>
    <xf numFmtId="166" fontId="12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right" vertical="center"/>
    </xf>
    <xf numFmtId="165" fontId="12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165" fontId="12" fillId="0" borderId="10" xfId="0" applyNumberFormat="1" applyFont="1" applyBorder="1" applyAlignment="1">
      <alignment horizontal="left" vertical="center"/>
    </xf>
    <xf numFmtId="165" fontId="12" fillId="0" borderId="4" xfId="0" applyNumberFormat="1" applyFont="1" applyBorder="1" applyAlignment="1">
      <alignment horizontal="left" vertical="center"/>
    </xf>
    <xf numFmtId="165" fontId="6" fillId="0" borderId="12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right" vertical="center"/>
    </xf>
    <xf numFmtId="168" fontId="6" fillId="4" borderId="10" xfId="0" applyNumberFormat="1" applyFont="1" applyFill="1" applyBorder="1" applyAlignment="1">
      <alignment horizontal="right" vertical="center"/>
    </xf>
    <xf numFmtId="168" fontId="12" fillId="4" borderId="10" xfId="0" applyNumberFormat="1" applyFont="1" applyFill="1" applyBorder="1" applyAlignment="1">
      <alignment horizontal="left" vertical="center"/>
    </xf>
    <xf numFmtId="166" fontId="6" fillId="0" borderId="10" xfId="0" applyNumberFormat="1" applyFont="1" applyBorder="1" applyAlignment="1">
      <alignment horizontal="right" vertical="center"/>
    </xf>
    <xf numFmtId="166" fontId="6" fillId="0" borderId="10" xfId="0" applyNumberFormat="1" applyFont="1" applyBorder="1" applyAlignment="1">
      <alignment vertical="center"/>
    </xf>
    <xf numFmtId="166" fontId="12" fillId="0" borderId="10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9" fontId="6" fillId="0" borderId="10" xfId="0" applyNumberFormat="1" applyFont="1" applyBorder="1" applyAlignment="1">
      <alignment horizontal="right" vertical="center"/>
    </xf>
    <xf numFmtId="167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/>
    </xf>
    <xf numFmtId="164" fontId="12" fillId="2" borderId="10" xfId="0" applyNumberFormat="1" applyFont="1" applyFill="1" applyBorder="1" applyAlignment="1">
      <alignment horizontal="right" vertical="center"/>
    </xf>
    <xf numFmtId="166" fontId="12" fillId="2" borderId="10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right" vertical="center"/>
    </xf>
    <xf numFmtId="0" fontId="12" fillId="2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5" fontId="12" fillId="0" borderId="12" xfId="0" applyNumberFormat="1" applyFont="1" applyBorder="1" applyAlignment="1">
      <alignment horizontal="left" vertical="center"/>
    </xf>
    <xf numFmtId="0" fontId="6" fillId="0" borderId="0" xfId="0" applyFont="1" applyAlignment="1"/>
    <xf numFmtId="0" fontId="1" fillId="0" borderId="0" xfId="0" applyFont="1" applyAlignment="1">
      <alignment horizontal="left" vertical="center"/>
    </xf>
    <xf numFmtId="164" fontId="6" fillId="0" borderId="10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64" fontId="6" fillId="0" borderId="10" xfId="0" applyNumberFormat="1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166" fontId="6" fillId="0" borderId="12" xfId="0" applyNumberFormat="1" applyFont="1" applyBorder="1" applyAlignment="1">
      <alignment horizontal="left" vertical="top"/>
    </xf>
    <xf numFmtId="166" fontId="6" fillId="0" borderId="4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07"/>
  <sheetViews>
    <sheetView tabSelected="1" topLeftCell="A2" zoomScaleNormal="100" workbookViewId="0">
      <selection activeCell="M17" sqref="M17"/>
    </sheetView>
  </sheetViews>
  <sheetFormatPr defaultRowHeight="12.75" x14ac:dyDescent="0.2"/>
  <cols>
    <col min="1" max="1" width="74.85546875" style="1" customWidth="1"/>
    <col min="2" max="2" width="5.42578125" style="1" customWidth="1"/>
    <col min="3" max="3" width="19.85546875" style="1" customWidth="1"/>
    <col min="4" max="4" width="8.5703125" style="2" bestFit="1" customWidth="1"/>
    <col min="5" max="5" width="8.85546875" style="3" bestFit="1" customWidth="1"/>
    <col min="6" max="6" width="10.7109375" style="42" hidden="1" customWidth="1"/>
    <col min="7" max="7" width="11.7109375" style="2" hidden="1" customWidth="1"/>
    <col min="8" max="8" width="25.5703125" style="3" hidden="1" customWidth="1"/>
    <col min="9" max="9" width="11" style="43" bestFit="1" customWidth="1"/>
    <col min="10" max="16384" width="9.140625" style="43"/>
  </cols>
  <sheetData>
    <row r="1" spans="1:8" hidden="1" x14ac:dyDescent="0.2"/>
    <row r="2" spans="1:8" ht="15" customHeight="1" x14ac:dyDescent="0.2">
      <c r="A2" s="70" t="s">
        <v>102</v>
      </c>
      <c r="B2" s="70"/>
      <c r="C2" s="70"/>
      <c r="D2" s="70"/>
      <c r="E2" s="70"/>
      <c r="F2" s="44"/>
      <c r="G2" s="45"/>
      <c r="H2" s="45"/>
    </row>
    <row r="3" spans="1:8" ht="15" customHeight="1" x14ac:dyDescent="0.2">
      <c r="A3" s="116"/>
      <c r="B3" s="116"/>
      <c r="C3" s="116"/>
      <c r="D3" s="116"/>
      <c r="E3" s="116"/>
      <c r="F3" s="44"/>
      <c r="G3" s="45"/>
      <c r="H3" s="45"/>
    </row>
    <row r="4" spans="1:8" ht="15" customHeight="1" x14ac:dyDescent="0.2">
      <c r="A4" s="71" t="s">
        <v>98</v>
      </c>
      <c r="B4" s="71"/>
      <c r="C4" s="71"/>
      <c r="D4" s="71"/>
      <c r="E4" s="71"/>
      <c r="G4" s="37"/>
    </row>
    <row r="5" spans="1:8" ht="15" customHeight="1" x14ac:dyDescent="0.2">
      <c r="A5" s="71" t="s">
        <v>99</v>
      </c>
      <c r="B5" s="71"/>
      <c r="C5" s="71"/>
      <c r="D5" s="71"/>
      <c r="E5" s="71"/>
    </row>
    <row r="6" spans="1:8" ht="15" customHeight="1" x14ac:dyDescent="0.2">
      <c r="A6" s="71" t="s">
        <v>100</v>
      </c>
      <c r="B6" s="71"/>
      <c r="C6" s="71"/>
      <c r="D6" s="71"/>
      <c r="E6" s="71"/>
    </row>
    <row r="7" spans="1:8" ht="15" customHeight="1" x14ac:dyDescent="0.2">
      <c r="A7" s="71" t="s">
        <v>101</v>
      </c>
      <c r="B7" s="71"/>
      <c r="C7" s="71"/>
      <c r="D7" s="71"/>
      <c r="E7" s="71"/>
    </row>
    <row r="8" spans="1:8" ht="15" customHeight="1" thickBot="1" x14ac:dyDescent="0.25">
      <c r="A8" s="103" t="s">
        <v>27</v>
      </c>
      <c r="B8" s="103"/>
      <c r="C8" s="103"/>
      <c r="D8" s="103"/>
      <c r="E8" s="103"/>
      <c r="F8" s="46"/>
      <c r="H8" s="45"/>
    </row>
    <row r="9" spans="1:8" ht="15" customHeight="1" x14ac:dyDescent="0.2">
      <c r="A9" s="108"/>
      <c r="B9" s="108"/>
      <c r="C9" s="108"/>
      <c r="D9" s="108"/>
      <c r="E9" s="108"/>
      <c r="F9" s="47"/>
      <c r="G9" s="4"/>
      <c r="H9" s="5" t="s">
        <v>84</v>
      </c>
    </row>
    <row r="10" spans="1:8" ht="15" customHeight="1" x14ac:dyDescent="0.2">
      <c r="A10" s="73" t="s">
        <v>5</v>
      </c>
      <c r="B10" s="74"/>
      <c r="C10" s="75" t="s">
        <v>0</v>
      </c>
      <c r="D10" s="76" t="s">
        <v>3</v>
      </c>
      <c r="E10" s="76" t="s">
        <v>50</v>
      </c>
      <c r="F10" s="48" t="s">
        <v>3</v>
      </c>
      <c r="G10" s="6" t="s">
        <v>3</v>
      </c>
      <c r="H10" s="7" t="s">
        <v>50</v>
      </c>
    </row>
    <row r="11" spans="1:8" ht="15" customHeight="1" x14ac:dyDescent="0.2">
      <c r="A11" s="106" t="s">
        <v>6</v>
      </c>
      <c r="B11" s="109"/>
      <c r="C11" s="109"/>
      <c r="D11" s="109"/>
      <c r="E11" s="100"/>
      <c r="F11" s="49"/>
      <c r="G11" s="8"/>
      <c r="H11" s="9"/>
    </row>
    <row r="12" spans="1:8" ht="15" customHeight="1" x14ac:dyDescent="0.2">
      <c r="A12" s="118" t="s">
        <v>30</v>
      </c>
      <c r="B12" s="119"/>
      <c r="C12" s="78"/>
      <c r="D12" s="79"/>
      <c r="E12" s="79"/>
      <c r="F12" s="50"/>
      <c r="G12" s="10"/>
      <c r="H12" s="11" t="s">
        <v>44</v>
      </c>
    </row>
    <row r="13" spans="1:8" ht="15" customHeight="1" x14ac:dyDescent="0.2">
      <c r="A13" s="118" t="s">
        <v>31</v>
      </c>
      <c r="B13" s="119"/>
      <c r="C13" s="78"/>
      <c r="D13" s="79"/>
      <c r="E13" s="79"/>
      <c r="F13" s="50"/>
      <c r="G13" s="10"/>
      <c r="H13" s="11" t="s">
        <v>45</v>
      </c>
    </row>
    <row r="14" spans="1:8" ht="15" customHeight="1" x14ac:dyDescent="0.2">
      <c r="A14" s="113" t="s">
        <v>70</v>
      </c>
      <c r="B14" s="77"/>
      <c r="C14" s="78"/>
      <c r="D14" s="79"/>
      <c r="E14" s="104"/>
      <c r="F14" s="51"/>
      <c r="G14" s="12"/>
      <c r="H14" s="13" t="s">
        <v>43</v>
      </c>
    </row>
    <row r="15" spans="1:8" ht="15" customHeight="1" x14ac:dyDescent="0.2">
      <c r="A15" s="118" t="s">
        <v>56</v>
      </c>
      <c r="B15" s="119"/>
      <c r="C15" s="78">
        <v>1336274</v>
      </c>
      <c r="D15" s="80"/>
      <c r="E15" s="93"/>
      <c r="F15" s="52">
        <v>2E-3</v>
      </c>
      <c r="G15" s="14">
        <v>1.75E-3</v>
      </c>
      <c r="H15" s="15">
        <f>SUM(C15*G15)</f>
        <v>2338.4794999999999</v>
      </c>
    </row>
    <row r="16" spans="1:8" ht="15" customHeight="1" x14ac:dyDescent="0.2">
      <c r="A16" s="118" t="s">
        <v>36</v>
      </c>
      <c r="B16" s="119"/>
      <c r="C16" s="78">
        <f>SUM(C15)*10%</f>
        <v>133627.4</v>
      </c>
      <c r="D16" s="80"/>
      <c r="E16" s="93"/>
      <c r="F16" s="52">
        <v>1E-3</v>
      </c>
      <c r="G16" s="41">
        <f>SUM(G15)*5-0%</f>
        <v>8.7500000000000008E-3</v>
      </c>
      <c r="H16" s="15">
        <f>SUM(C16*G16)</f>
        <v>1169.23975</v>
      </c>
    </row>
    <row r="17" spans="1:9" ht="15" customHeight="1" x14ac:dyDescent="0.2">
      <c r="A17" s="121" t="s">
        <v>76</v>
      </c>
      <c r="B17" s="122"/>
      <c r="C17" s="78"/>
      <c r="D17" s="80"/>
      <c r="E17" s="93"/>
      <c r="F17" s="52"/>
      <c r="G17" s="14"/>
      <c r="H17" s="15"/>
    </row>
    <row r="18" spans="1:9" ht="15" customHeight="1" x14ac:dyDescent="0.2">
      <c r="A18" s="118" t="s">
        <v>77</v>
      </c>
      <c r="B18" s="119"/>
      <c r="C18" s="78">
        <v>100000</v>
      </c>
      <c r="D18" s="80"/>
      <c r="E18" s="93"/>
      <c r="F18" s="52">
        <v>0.02</v>
      </c>
      <c r="G18" s="14">
        <v>0.02</v>
      </c>
      <c r="H18" s="15">
        <f>SUM(C18*G18)</f>
        <v>2000</v>
      </c>
    </row>
    <row r="19" spans="1:9" ht="15" customHeight="1" x14ac:dyDescent="0.2">
      <c r="A19" s="118" t="s">
        <v>36</v>
      </c>
      <c r="B19" s="119"/>
      <c r="C19" s="78">
        <f>SUM(C18)*10%</f>
        <v>10000</v>
      </c>
      <c r="D19" s="80"/>
      <c r="E19" s="93"/>
      <c r="F19" s="52">
        <v>0.01</v>
      </c>
      <c r="G19" s="14">
        <v>0.01</v>
      </c>
      <c r="H19" s="15">
        <f>SUM(C19*G19)</f>
        <v>100</v>
      </c>
    </row>
    <row r="20" spans="1:9" ht="15" customHeight="1" x14ac:dyDescent="0.2">
      <c r="A20" s="123" t="s">
        <v>71</v>
      </c>
      <c r="B20" s="124"/>
      <c r="C20" s="78"/>
      <c r="D20" s="80"/>
      <c r="E20" s="93"/>
      <c r="F20" s="52"/>
      <c r="G20" s="14"/>
      <c r="H20" s="15"/>
    </row>
    <row r="21" spans="1:9" ht="15" customHeight="1" x14ac:dyDescent="0.2">
      <c r="A21" s="118" t="s">
        <v>69</v>
      </c>
      <c r="B21" s="119"/>
      <c r="C21" s="78">
        <v>140000</v>
      </c>
      <c r="D21" s="80"/>
      <c r="E21" s="93"/>
      <c r="F21" s="52">
        <v>2E-3</v>
      </c>
      <c r="G21" s="14" t="s">
        <v>17</v>
      </c>
      <c r="H21" s="15"/>
    </row>
    <row r="22" spans="1:9" ht="15" customHeight="1" x14ac:dyDescent="0.2">
      <c r="A22" s="125" t="s">
        <v>57</v>
      </c>
      <c r="B22" s="126"/>
      <c r="C22" s="78">
        <v>240000</v>
      </c>
      <c r="D22" s="80"/>
      <c r="E22" s="93"/>
      <c r="F22" s="52">
        <v>2E-3</v>
      </c>
      <c r="G22" s="14" t="s">
        <v>17</v>
      </c>
      <c r="H22" s="15"/>
    </row>
    <row r="23" spans="1:9" ht="15" customHeight="1" x14ac:dyDescent="0.2">
      <c r="A23" s="125" t="s">
        <v>96</v>
      </c>
      <c r="B23" s="126"/>
      <c r="C23" s="78">
        <v>60000</v>
      </c>
      <c r="D23" s="80"/>
      <c r="E23" s="93"/>
      <c r="F23" s="52">
        <v>0</v>
      </c>
      <c r="G23" s="14" t="s">
        <v>17</v>
      </c>
      <c r="H23" s="15"/>
    </row>
    <row r="24" spans="1:9" ht="15" customHeight="1" x14ac:dyDescent="0.2">
      <c r="A24" s="127" t="s">
        <v>103</v>
      </c>
      <c r="B24" s="128"/>
      <c r="C24" s="78"/>
      <c r="D24" s="82"/>
      <c r="E24" s="72"/>
      <c r="F24" s="53"/>
      <c r="G24" s="16"/>
      <c r="H24" s="17" t="s">
        <v>52</v>
      </c>
      <c r="I24" s="54"/>
    </row>
    <row r="25" spans="1:9" ht="15" customHeight="1" x14ac:dyDescent="0.2">
      <c r="A25" s="106" t="s">
        <v>8</v>
      </c>
      <c r="B25" s="109"/>
      <c r="C25" s="109"/>
      <c r="D25" s="109"/>
      <c r="E25" s="100"/>
      <c r="F25" s="55"/>
      <c r="G25" s="18"/>
      <c r="H25" s="19"/>
    </row>
    <row r="26" spans="1:9" ht="15" customHeight="1" x14ac:dyDescent="0.2">
      <c r="A26" s="86" t="s">
        <v>47</v>
      </c>
      <c r="B26" s="81"/>
      <c r="C26" s="78"/>
      <c r="D26" s="79"/>
      <c r="E26" s="93"/>
      <c r="F26" s="51"/>
      <c r="G26" s="12"/>
      <c r="H26" s="15"/>
    </row>
    <row r="27" spans="1:9" ht="15" customHeight="1" x14ac:dyDescent="0.2">
      <c r="A27" s="113" t="s">
        <v>58</v>
      </c>
      <c r="B27" s="77"/>
      <c r="C27" s="78">
        <v>1200000</v>
      </c>
      <c r="D27" s="80"/>
      <c r="E27" s="93"/>
      <c r="F27" s="52">
        <v>0.01</v>
      </c>
      <c r="G27" s="14">
        <v>4.4999999999999997E-3</v>
      </c>
      <c r="H27" s="15">
        <f>SUM(C27*G27)</f>
        <v>5400</v>
      </c>
    </row>
    <row r="28" spans="1:9" ht="15" customHeight="1" x14ac:dyDescent="0.2">
      <c r="A28" s="113" t="s">
        <v>29</v>
      </c>
      <c r="B28" s="77"/>
      <c r="C28" s="78"/>
      <c r="D28" s="80"/>
      <c r="E28" s="93"/>
      <c r="F28" s="52"/>
      <c r="G28" s="14"/>
      <c r="H28" s="15"/>
    </row>
    <row r="29" spans="1:9" ht="15" customHeight="1" x14ac:dyDescent="0.2">
      <c r="A29" s="113" t="s">
        <v>48</v>
      </c>
      <c r="B29" s="77"/>
      <c r="C29" s="78"/>
      <c r="D29" s="80"/>
      <c r="E29" s="93"/>
      <c r="F29" s="52"/>
      <c r="G29" s="14"/>
      <c r="H29" s="15"/>
    </row>
    <row r="30" spans="1:9" ht="15" customHeight="1" x14ac:dyDescent="0.2">
      <c r="A30" s="113" t="s">
        <v>9</v>
      </c>
      <c r="B30" s="77"/>
      <c r="C30" s="78" t="s">
        <v>25</v>
      </c>
      <c r="D30" s="82" t="s">
        <v>95</v>
      </c>
      <c r="E30" s="72"/>
      <c r="F30" s="53"/>
      <c r="G30" s="16"/>
      <c r="H30" s="20" t="s">
        <v>42</v>
      </c>
      <c r="I30" s="54"/>
    </row>
    <row r="31" spans="1:9" ht="15" customHeight="1" x14ac:dyDescent="0.2">
      <c r="A31" s="114" t="s">
        <v>104</v>
      </c>
      <c r="B31" s="83"/>
      <c r="C31" s="78"/>
      <c r="D31" s="82"/>
      <c r="E31" s="72"/>
      <c r="F31" s="53"/>
      <c r="G31" s="16"/>
      <c r="H31" s="20" t="s">
        <v>85</v>
      </c>
    </row>
    <row r="32" spans="1:9" ht="15" customHeight="1" x14ac:dyDescent="0.2">
      <c r="A32" s="84" t="s">
        <v>103</v>
      </c>
      <c r="B32" s="85"/>
      <c r="C32" s="78"/>
      <c r="D32" s="82"/>
      <c r="E32" s="72"/>
      <c r="F32" s="53"/>
      <c r="G32" s="16"/>
      <c r="H32" s="20" t="s">
        <v>82</v>
      </c>
      <c r="I32" s="56"/>
    </row>
    <row r="33" spans="1:9" ht="15" customHeight="1" x14ac:dyDescent="0.2">
      <c r="A33" s="84" t="s">
        <v>105</v>
      </c>
      <c r="B33" s="85"/>
      <c r="C33" s="78"/>
      <c r="D33" s="82"/>
      <c r="E33" s="82"/>
      <c r="F33" s="53"/>
      <c r="G33" s="16"/>
      <c r="H33" s="20" t="s">
        <v>86</v>
      </c>
    </row>
    <row r="34" spans="1:9" ht="15" customHeight="1" x14ac:dyDescent="0.2">
      <c r="A34" s="84" t="s">
        <v>106</v>
      </c>
      <c r="B34" s="85"/>
      <c r="C34" s="78"/>
      <c r="D34" s="82"/>
      <c r="E34" s="82"/>
      <c r="F34" s="53"/>
      <c r="G34" s="16"/>
      <c r="H34" s="20" t="s">
        <v>87</v>
      </c>
    </row>
    <row r="35" spans="1:9" ht="15" customHeight="1" x14ac:dyDescent="0.2">
      <c r="A35" s="106" t="s">
        <v>49</v>
      </c>
      <c r="B35" s="109"/>
      <c r="C35" s="109"/>
      <c r="D35" s="109"/>
      <c r="E35" s="100"/>
      <c r="F35" s="57"/>
      <c r="G35" s="21"/>
      <c r="H35" s="22"/>
    </row>
    <row r="36" spans="1:9" ht="15" customHeight="1" x14ac:dyDescent="0.2">
      <c r="A36" s="73" t="s">
        <v>37</v>
      </c>
      <c r="B36" s="74"/>
      <c r="C36" s="78"/>
      <c r="D36" s="82"/>
      <c r="E36" s="95"/>
      <c r="F36" s="53"/>
      <c r="G36" s="16"/>
      <c r="H36" s="17"/>
    </row>
    <row r="37" spans="1:9" ht="15" customHeight="1" x14ac:dyDescent="0.2">
      <c r="A37" s="113" t="s">
        <v>32</v>
      </c>
      <c r="B37" s="77"/>
      <c r="C37" s="78"/>
      <c r="D37" s="82"/>
      <c r="E37" s="93"/>
      <c r="F37" s="53"/>
      <c r="G37" s="16"/>
      <c r="H37" s="15"/>
    </row>
    <row r="38" spans="1:9" ht="15" customHeight="1" x14ac:dyDescent="0.2">
      <c r="A38" s="113" t="s">
        <v>33</v>
      </c>
      <c r="B38" s="77"/>
      <c r="C38" s="78"/>
      <c r="D38" s="80"/>
      <c r="E38" s="93"/>
      <c r="F38" s="52"/>
      <c r="G38" s="14"/>
      <c r="H38" s="15"/>
    </row>
    <row r="39" spans="1:9" ht="15" customHeight="1" x14ac:dyDescent="0.2">
      <c r="A39" s="113" t="s">
        <v>34</v>
      </c>
      <c r="B39" s="77"/>
      <c r="C39" s="78" t="s">
        <v>54</v>
      </c>
      <c r="D39" s="80"/>
      <c r="E39" s="93"/>
      <c r="F39" s="52"/>
      <c r="G39" s="14"/>
      <c r="H39" s="15"/>
    </row>
    <row r="40" spans="1:9" ht="15" customHeight="1" x14ac:dyDescent="0.2">
      <c r="A40" s="113" t="s">
        <v>55</v>
      </c>
      <c r="B40" s="77"/>
      <c r="C40" s="78" t="s">
        <v>25</v>
      </c>
      <c r="D40" s="80"/>
      <c r="E40" s="93"/>
      <c r="F40" s="52"/>
      <c r="G40" s="14"/>
      <c r="H40" s="15"/>
    </row>
    <row r="41" spans="1:9" ht="15" customHeight="1" x14ac:dyDescent="0.2">
      <c r="A41" s="113" t="s">
        <v>16</v>
      </c>
      <c r="B41" s="77"/>
      <c r="C41" s="78"/>
      <c r="D41" s="80"/>
      <c r="E41" s="93"/>
      <c r="F41" s="52"/>
      <c r="G41" s="14"/>
      <c r="H41" s="15"/>
    </row>
    <row r="42" spans="1:9" ht="15" customHeight="1" x14ac:dyDescent="0.2">
      <c r="A42" s="113" t="s">
        <v>11</v>
      </c>
      <c r="B42" s="77"/>
      <c r="C42" s="78">
        <v>2000000</v>
      </c>
      <c r="D42" s="80"/>
      <c r="E42" s="93"/>
      <c r="F42" s="52">
        <v>1.5E-3</v>
      </c>
      <c r="G42" s="14">
        <v>1.25E-3</v>
      </c>
      <c r="H42" s="15">
        <f>SUM(C42*G42)</f>
        <v>2500</v>
      </c>
    </row>
    <row r="43" spans="1:9" ht="15" customHeight="1" x14ac:dyDescent="0.2">
      <c r="A43" s="113" t="s">
        <v>12</v>
      </c>
      <c r="B43" s="77"/>
      <c r="C43" s="78" t="s">
        <v>26</v>
      </c>
      <c r="D43" s="80"/>
      <c r="E43" s="93"/>
      <c r="F43" s="52"/>
      <c r="G43" s="14"/>
      <c r="H43" s="15"/>
    </row>
    <row r="44" spans="1:9" ht="15" customHeight="1" x14ac:dyDescent="0.2">
      <c r="A44" s="113" t="s">
        <v>107</v>
      </c>
      <c r="B44" s="77"/>
      <c r="C44" s="78" t="s">
        <v>26</v>
      </c>
      <c r="D44" s="82"/>
      <c r="E44" s="82"/>
      <c r="F44" s="53"/>
      <c r="G44" s="16"/>
      <c r="H44" s="20" t="s">
        <v>41</v>
      </c>
      <c r="I44" s="54"/>
    </row>
    <row r="45" spans="1:9" ht="15" customHeight="1" x14ac:dyDescent="0.2">
      <c r="A45" s="110" t="s">
        <v>78</v>
      </c>
      <c r="B45" s="111"/>
      <c r="C45" s="111"/>
      <c r="D45" s="111"/>
      <c r="E45" s="112"/>
      <c r="F45" s="58"/>
      <c r="G45" s="38"/>
      <c r="H45" s="39"/>
    </row>
    <row r="46" spans="1:9" ht="15" customHeight="1" x14ac:dyDescent="0.2">
      <c r="A46" s="86" t="s">
        <v>79</v>
      </c>
      <c r="B46" s="81"/>
      <c r="C46" s="87"/>
      <c r="D46" s="82"/>
      <c r="E46" s="82"/>
      <c r="F46" s="53"/>
      <c r="G46" s="16"/>
      <c r="H46" s="20"/>
    </row>
    <row r="47" spans="1:9" ht="15" customHeight="1" x14ac:dyDescent="0.2">
      <c r="A47" s="113" t="s">
        <v>81</v>
      </c>
      <c r="B47" s="77"/>
      <c r="C47" s="88">
        <v>29440</v>
      </c>
      <c r="D47" s="89"/>
      <c r="E47" s="93"/>
      <c r="F47" s="53"/>
      <c r="G47" s="40">
        <v>0.03</v>
      </c>
      <c r="H47" s="15">
        <f>SUM(C47*G47)</f>
        <v>883.19999999999993</v>
      </c>
    </row>
    <row r="48" spans="1:9" ht="15" customHeight="1" x14ac:dyDescent="0.2">
      <c r="A48" s="86" t="s">
        <v>80</v>
      </c>
      <c r="B48" s="81"/>
      <c r="C48" s="87"/>
      <c r="D48" s="82"/>
      <c r="E48" s="82"/>
      <c r="F48" s="53"/>
      <c r="G48" s="16"/>
      <c r="H48" s="20" t="s">
        <v>90</v>
      </c>
    </row>
    <row r="49" spans="1:9" ht="15" customHeight="1" x14ac:dyDescent="0.2">
      <c r="A49" s="86" t="s">
        <v>107</v>
      </c>
      <c r="B49" s="81"/>
      <c r="C49" s="87"/>
      <c r="D49" s="82"/>
      <c r="E49" s="82"/>
      <c r="F49" s="53"/>
      <c r="G49" s="16"/>
      <c r="H49" s="20" t="s">
        <v>91</v>
      </c>
    </row>
    <row r="50" spans="1:9" ht="15" customHeight="1" x14ac:dyDescent="0.2">
      <c r="A50" s="106" t="s">
        <v>13</v>
      </c>
      <c r="B50" s="109"/>
      <c r="C50" s="109"/>
      <c r="D50" s="109"/>
      <c r="E50" s="100"/>
      <c r="F50" s="59"/>
      <c r="G50" s="23"/>
      <c r="H50" s="24"/>
    </row>
    <row r="51" spans="1:9" ht="15" customHeight="1" x14ac:dyDescent="0.2">
      <c r="A51" s="113" t="s">
        <v>35</v>
      </c>
      <c r="B51" s="77"/>
      <c r="C51" s="90">
        <v>32750</v>
      </c>
      <c r="D51" s="91"/>
      <c r="E51" s="93"/>
      <c r="F51" s="60">
        <v>0.04</v>
      </c>
      <c r="G51" s="25">
        <v>0.04</v>
      </c>
      <c r="H51" s="15">
        <f>SUM(C51*G51)</f>
        <v>1310</v>
      </c>
    </row>
    <row r="52" spans="1:9" ht="15" customHeight="1" x14ac:dyDescent="0.2">
      <c r="A52" s="113" t="s">
        <v>74</v>
      </c>
      <c r="B52" s="77"/>
      <c r="C52" s="90"/>
      <c r="D52" s="92"/>
      <c r="E52" s="82"/>
      <c r="F52" s="61"/>
      <c r="G52" s="26"/>
      <c r="H52" s="20" t="s">
        <v>88</v>
      </c>
    </row>
    <row r="53" spans="1:9" ht="15" customHeight="1" x14ac:dyDescent="0.2">
      <c r="A53" s="113" t="s">
        <v>103</v>
      </c>
      <c r="B53" s="77"/>
      <c r="C53" s="90"/>
      <c r="D53" s="92"/>
      <c r="E53" s="82"/>
      <c r="F53" s="61"/>
      <c r="G53" s="26"/>
      <c r="H53" s="20"/>
    </row>
    <row r="54" spans="1:9" ht="15" customHeight="1" x14ac:dyDescent="0.2">
      <c r="A54" s="106" t="s">
        <v>83</v>
      </c>
      <c r="B54" s="109"/>
      <c r="C54" s="109"/>
      <c r="D54" s="109"/>
      <c r="E54" s="100"/>
      <c r="F54" s="62"/>
      <c r="G54" s="27"/>
      <c r="H54" s="9"/>
    </row>
    <row r="55" spans="1:9" ht="15" customHeight="1" x14ac:dyDescent="0.2">
      <c r="A55" s="113" t="s">
        <v>38</v>
      </c>
      <c r="B55" s="77"/>
      <c r="C55" s="78"/>
      <c r="D55" s="93"/>
      <c r="E55" s="93"/>
      <c r="F55" s="63"/>
      <c r="G55" s="28"/>
      <c r="H55" s="15"/>
    </row>
    <row r="56" spans="1:9" ht="15" customHeight="1" x14ac:dyDescent="0.2">
      <c r="A56" s="113" t="s">
        <v>28</v>
      </c>
      <c r="B56" s="77"/>
      <c r="C56" s="78"/>
      <c r="D56" s="93"/>
      <c r="E56" s="95"/>
      <c r="F56" s="63"/>
      <c r="G56" s="28"/>
      <c r="H56" s="17" t="s">
        <v>52</v>
      </c>
    </row>
    <row r="57" spans="1:9" ht="15" customHeight="1" x14ac:dyDescent="0.2">
      <c r="A57" s="113" t="s">
        <v>40</v>
      </c>
      <c r="B57" s="77"/>
      <c r="C57" s="78">
        <v>50000</v>
      </c>
      <c r="D57" s="93"/>
      <c r="E57" s="93"/>
      <c r="F57" s="63">
        <v>450</v>
      </c>
      <c r="G57" s="28">
        <v>350</v>
      </c>
      <c r="H57" s="15">
        <f>SUM(G57)</f>
        <v>350</v>
      </c>
    </row>
    <row r="58" spans="1:9" ht="15" customHeight="1" x14ac:dyDescent="0.2">
      <c r="A58" s="113" t="s">
        <v>72</v>
      </c>
      <c r="B58" s="77"/>
      <c r="C58" s="78">
        <v>20000000</v>
      </c>
      <c r="D58" s="93"/>
      <c r="E58" s="93"/>
      <c r="F58" s="63">
        <v>900</v>
      </c>
      <c r="G58" s="28">
        <v>1200</v>
      </c>
      <c r="H58" s="15">
        <f>SUM(G58)</f>
        <v>1200</v>
      </c>
    </row>
    <row r="59" spans="1:9" ht="15" customHeight="1" x14ac:dyDescent="0.2">
      <c r="A59" s="113" t="s">
        <v>14</v>
      </c>
      <c r="B59" s="77"/>
      <c r="C59" s="78" t="s">
        <v>39</v>
      </c>
      <c r="D59" s="93"/>
      <c r="E59" s="93"/>
      <c r="F59" s="63"/>
      <c r="G59" s="28"/>
      <c r="H59" s="15"/>
    </row>
    <row r="60" spans="1:9" ht="15" customHeight="1" x14ac:dyDescent="0.2">
      <c r="A60" s="113" t="s">
        <v>15</v>
      </c>
      <c r="B60" s="77"/>
      <c r="C60" s="78" t="s">
        <v>39</v>
      </c>
      <c r="D60" s="93"/>
      <c r="E60" s="93"/>
      <c r="F60" s="63"/>
      <c r="G60" s="28"/>
      <c r="H60" s="15"/>
    </row>
    <row r="61" spans="1:9" ht="15" customHeight="1" x14ac:dyDescent="0.2">
      <c r="A61" s="113" t="s">
        <v>1</v>
      </c>
      <c r="B61" s="77"/>
      <c r="C61" s="78">
        <v>100000</v>
      </c>
      <c r="D61" s="93"/>
      <c r="E61" s="93"/>
      <c r="F61" s="63">
        <v>0</v>
      </c>
      <c r="G61" s="28" t="s">
        <v>17</v>
      </c>
      <c r="H61" s="15"/>
    </row>
    <row r="62" spans="1:9" ht="15" customHeight="1" x14ac:dyDescent="0.2">
      <c r="A62" s="113" t="s">
        <v>2</v>
      </c>
      <c r="B62" s="77"/>
      <c r="C62" s="78">
        <v>100000</v>
      </c>
      <c r="D62" s="93"/>
      <c r="E62" s="93"/>
      <c r="F62" s="63">
        <v>0</v>
      </c>
      <c r="G62" s="28" t="s">
        <v>17</v>
      </c>
      <c r="H62" s="15"/>
      <c r="I62" s="54"/>
    </row>
    <row r="63" spans="1:9" ht="15" customHeight="1" x14ac:dyDescent="0.2">
      <c r="A63" s="113" t="s">
        <v>103</v>
      </c>
      <c r="B63" s="77"/>
      <c r="C63" s="78"/>
      <c r="D63" s="93"/>
      <c r="E63" s="93"/>
      <c r="F63" s="63"/>
      <c r="G63" s="28"/>
      <c r="H63" s="15"/>
      <c r="I63" s="54"/>
    </row>
    <row r="64" spans="1:9" ht="15" customHeight="1" x14ac:dyDescent="0.2">
      <c r="A64" s="106" t="s">
        <v>7</v>
      </c>
      <c r="B64" s="109"/>
      <c r="C64" s="109"/>
      <c r="D64" s="109"/>
      <c r="E64" s="100"/>
      <c r="F64" s="62"/>
      <c r="G64" s="27"/>
      <c r="H64" s="9"/>
    </row>
    <row r="65" spans="1:8" ht="15" customHeight="1" x14ac:dyDescent="0.2">
      <c r="A65" s="113" t="s">
        <v>38</v>
      </c>
      <c r="B65" s="77"/>
      <c r="C65" s="78"/>
      <c r="D65" s="93"/>
      <c r="E65" s="93"/>
      <c r="F65" s="63"/>
      <c r="G65" s="28"/>
      <c r="H65" s="15"/>
    </row>
    <row r="66" spans="1:8" ht="15" customHeight="1" x14ac:dyDescent="0.2">
      <c r="A66" s="113" t="s">
        <v>28</v>
      </c>
      <c r="B66" s="77"/>
      <c r="C66" s="78"/>
      <c r="D66" s="93"/>
      <c r="E66" s="95"/>
      <c r="F66" s="63"/>
      <c r="G66" s="28"/>
      <c r="H66" s="17" t="s">
        <v>51</v>
      </c>
    </row>
    <row r="67" spans="1:8" ht="15" customHeight="1" x14ac:dyDescent="0.2">
      <c r="A67" s="113" t="s">
        <v>4</v>
      </c>
      <c r="B67" s="77"/>
      <c r="C67" s="78">
        <v>1000000</v>
      </c>
      <c r="D67" s="93"/>
      <c r="E67" s="93"/>
      <c r="F67" s="63">
        <v>250</v>
      </c>
      <c r="G67" s="28">
        <v>150</v>
      </c>
      <c r="H67" s="15">
        <f>SUM(G67)</f>
        <v>150</v>
      </c>
    </row>
    <row r="68" spans="1:8" ht="15" customHeight="1" x14ac:dyDescent="0.2">
      <c r="A68" s="113" t="s">
        <v>103</v>
      </c>
      <c r="B68" s="77"/>
      <c r="C68" s="78"/>
      <c r="D68" s="93"/>
      <c r="E68" s="93"/>
      <c r="F68" s="63"/>
      <c r="G68" s="28"/>
      <c r="H68" s="15"/>
    </row>
    <row r="69" spans="1:8" ht="15" customHeight="1" x14ac:dyDescent="0.2">
      <c r="A69" s="106" t="s">
        <v>10</v>
      </c>
      <c r="B69" s="109"/>
      <c r="C69" s="109"/>
      <c r="D69" s="109"/>
      <c r="E69" s="100"/>
      <c r="F69" s="62"/>
      <c r="G69" s="27"/>
      <c r="H69" s="9"/>
    </row>
    <row r="70" spans="1:8" ht="15" customHeight="1" x14ac:dyDescent="0.2">
      <c r="A70" s="113" t="s">
        <v>94</v>
      </c>
      <c r="B70" s="77"/>
      <c r="C70" s="78">
        <v>235448</v>
      </c>
      <c r="D70" s="94"/>
      <c r="E70" s="94"/>
      <c r="F70" s="64"/>
      <c r="G70" s="29"/>
      <c r="H70" s="17"/>
    </row>
    <row r="71" spans="1:8" ht="15" customHeight="1" x14ac:dyDescent="0.2">
      <c r="A71" s="73"/>
      <c r="B71" s="74"/>
      <c r="C71" s="78"/>
      <c r="D71" s="95"/>
      <c r="E71" s="95"/>
      <c r="F71" s="64"/>
      <c r="G71" s="29"/>
      <c r="H71" s="17"/>
    </row>
    <row r="72" spans="1:8" ht="15" customHeight="1" x14ac:dyDescent="0.2">
      <c r="A72" s="113" t="s">
        <v>19</v>
      </c>
      <c r="B72" s="77"/>
      <c r="C72" s="78"/>
      <c r="D72" s="95"/>
      <c r="E72" s="95"/>
      <c r="F72" s="64"/>
      <c r="G72" s="29"/>
      <c r="H72" s="17" t="s">
        <v>46</v>
      </c>
    </row>
    <row r="73" spans="1:8" ht="15" customHeight="1" x14ac:dyDescent="0.2">
      <c r="A73" s="113" t="s">
        <v>108</v>
      </c>
      <c r="B73" s="77"/>
      <c r="C73" s="78">
        <v>2500000</v>
      </c>
      <c r="D73" s="93"/>
      <c r="E73" s="95"/>
      <c r="F73" s="63" t="s">
        <v>17</v>
      </c>
      <c r="G73" s="28" t="s">
        <v>17</v>
      </c>
      <c r="H73" s="17" t="s">
        <v>89</v>
      </c>
    </row>
    <row r="74" spans="1:8" ht="15" customHeight="1" x14ac:dyDescent="0.2">
      <c r="A74" s="113" t="s">
        <v>109</v>
      </c>
      <c r="B74" s="77"/>
      <c r="C74" s="78">
        <v>2500000</v>
      </c>
      <c r="D74" s="93"/>
      <c r="E74" s="95"/>
      <c r="F74" s="63" t="s">
        <v>17</v>
      </c>
      <c r="G74" s="28" t="s">
        <v>17</v>
      </c>
      <c r="H74" s="17" t="s">
        <v>53</v>
      </c>
    </row>
    <row r="75" spans="1:8" ht="15" customHeight="1" x14ac:dyDescent="0.2">
      <c r="A75" s="113" t="s">
        <v>110</v>
      </c>
      <c r="B75" s="77"/>
      <c r="C75" s="78" t="s">
        <v>39</v>
      </c>
      <c r="D75" s="93"/>
      <c r="E75" s="95"/>
      <c r="F75" s="63"/>
      <c r="G75" s="28"/>
      <c r="H75" s="17" t="s">
        <v>75</v>
      </c>
    </row>
    <row r="76" spans="1:8" ht="15" customHeight="1" x14ac:dyDescent="0.2">
      <c r="A76" s="107"/>
      <c r="B76" s="96"/>
      <c r="C76" s="78"/>
      <c r="D76" s="93"/>
      <c r="E76" s="95"/>
      <c r="F76" s="63"/>
      <c r="G76" s="28"/>
      <c r="H76" s="17"/>
    </row>
    <row r="77" spans="1:8" ht="15" customHeight="1" x14ac:dyDescent="0.2">
      <c r="A77" s="113" t="s">
        <v>111</v>
      </c>
      <c r="B77" s="77"/>
      <c r="C77" s="78">
        <v>2000</v>
      </c>
      <c r="D77" s="93"/>
      <c r="E77" s="95"/>
      <c r="F77" s="63"/>
      <c r="G77" s="28"/>
      <c r="H77" s="17"/>
    </row>
    <row r="78" spans="1:8" ht="15" customHeight="1" x14ac:dyDescent="0.2">
      <c r="A78" s="113" t="s">
        <v>112</v>
      </c>
      <c r="B78" s="77"/>
      <c r="C78" s="78">
        <v>5000</v>
      </c>
      <c r="D78" s="93"/>
      <c r="E78" s="95"/>
      <c r="F78" s="63"/>
      <c r="G78" s="28"/>
      <c r="H78" s="17"/>
    </row>
    <row r="79" spans="1:8" ht="15" customHeight="1" x14ac:dyDescent="0.2">
      <c r="A79" s="113" t="s">
        <v>113</v>
      </c>
      <c r="B79" s="77"/>
      <c r="C79" s="78"/>
      <c r="D79" s="93"/>
      <c r="E79" s="95"/>
      <c r="F79" s="63"/>
      <c r="G79" s="28"/>
      <c r="H79" s="17"/>
    </row>
    <row r="80" spans="1:8" ht="15" customHeight="1" x14ac:dyDescent="0.2">
      <c r="A80" s="113" t="s">
        <v>114</v>
      </c>
      <c r="B80" s="77"/>
      <c r="C80" s="78"/>
      <c r="D80" s="93"/>
      <c r="E80" s="95"/>
      <c r="F80" s="63"/>
      <c r="G80" s="28"/>
      <c r="H80" s="17"/>
    </row>
    <row r="81" spans="1:52" ht="15" customHeight="1" x14ac:dyDescent="0.2">
      <c r="A81" s="113" t="s">
        <v>115</v>
      </c>
      <c r="B81" s="77"/>
      <c r="C81" s="78">
        <v>2500000</v>
      </c>
      <c r="D81" s="93"/>
      <c r="E81" s="93"/>
      <c r="F81" s="63">
        <v>0</v>
      </c>
      <c r="G81" s="28" t="s">
        <v>17</v>
      </c>
      <c r="H81" s="15"/>
    </row>
    <row r="82" spans="1:52" ht="15" customHeight="1" x14ac:dyDescent="0.2">
      <c r="A82" s="113" t="s">
        <v>42</v>
      </c>
      <c r="B82" s="77"/>
      <c r="C82" s="78"/>
      <c r="D82" s="93"/>
      <c r="E82" s="93"/>
      <c r="F82" s="63"/>
      <c r="G82" s="28"/>
      <c r="H82" s="15"/>
    </row>
    <row r="83" spans="1:52" ht="15" customHeight="1" x14ac:dyDescent="0.2">
      <c r="A83" s="113" t="s">
        <v>116</v>
      </c>
      <c r="B83" s="77"/>
      <c r="C83" s="78"/>
      <c r="D83" s="93"/>
      <c r="E83" s="93"/>
      <c r="F83" s="63"/>
      <c r="G83" s="28"/>
      <c r="H83" s="15"/>
    </row>
    <row r="84" spans="1:52" ht="15" customHeight="1" x14ac:dyDescent="0.2">
      <c r="A84" s="113" t="s">
        <v>117</v>
      </c>
      <c r="B84" s="77"/>
      <c r="C84" s="78"/>
      <c r="D84" s="93"/>
      <c r="E84" s="93"/>
      <c r="F84" s="63"/>
      <c r="G84" s="28"/>
      <c r="H84" s="15"/>
    </row>
    <row r="85" spans="1:52" ht="15" customHeight="1" x14ac:dyDescent="0.2">
      <c r="A85" s="113" t="s">
        <v>118</v>
      </c>
      <c r="B85" s="77"/>
      <c r="C85" s="78"/>
      <c r="D85" s="93"/>
      <c r="E85" s="93"/>
      <c r="F85" s="63"/>
      <c r="G85" s="28"/>
      <c r="H85" s="15"/>
    </row>
    <row r="86" spans="1:52" ht="15" customHeight="1" x14ac:dyDescent="0.2">
      <c r="A86" s="106" t="s">
        <v>18</v>
      </c>
      <c r="B86" s="109"/>
      <c r="C86" s="109"/>
      <c r="D86" s="109"/>
      <c r="E86" s="100"/>
      <c r="F86" s="62"/>
      <c r="G86" s="27"/>
      <c r="H86" s="9"/>
    </row>
    <row r="87" spans="1:52" ht="15" customHeight="1" x14ac:dyDescent="0.2">
      <c r="A87" s="113" t="s">
        <v>20</v>
      </c>
      <c r="B87" s="77"/>
      <c r="C87" s="78">
        <v>2000000</v>
      </c>
      <c r="D87" s="97"/>
      <c r="E87" s="93"/>
      <c r="F87" s="65">
        <v>1.44E-4</v>
      </c>
      <c r="G87" s="30">
        <v>1.45E-4</v>
      </c>
      <c r="H87" s="15">
        <f>SUM(C87*G87)</f>
        <v>290</v>
      </c>
    </row>
    <row r="88" spans="1:52" ht="15" customHeight="1" x14ac:dyDescent="0.2">
      <c r="A88" s="113" t="s">
        <v>36</v>
      </c>
      <c r="B88" s="77"/>
      <c r="C88" s="78">
        <f>SUM(C16)</f>
        <v>133627.4</v>
      </c>
      <c r="D88" s="98"/>
      <c r="E88" s="93"/>
      <c r="F88" s="65">
        <f>SUM(F87)*50%</f>
        <v>7.2000000000000002E-5</v>
      </c>
      <c r="G88" s="30">
        <f>SUM(G87)*50%</f>
        <v>7.25E-5</v>
      </c>
      <c r="H88" s="15">
        <f>SUM(C88*G88)</f>
        <v>9.6879864999999992</v>
      </c>
    </row>
    <row r="89" spans="1:52" ht="15" customHeight="1" x14ac:dyDescent="0.2">
      <c r="A89" s="113" t="s">
        <v>92</v>
      </c>
      <c r="B89" s="77"/>
      <c r="C89" s="78">
        <f>SUM(C47)</f>
        <v>29440</v>
      </c>
      <c r="D89" s="97"/>
      <c r="E89" s="93"/>
      <c r="F89" s="65"/>
      <c r="G89" s="30">
        <v>1.45E-4</v>
      </c>
      <c r="H89" s="15" t="e">
        <f>SUM(#REF!*G89)</f>
        <v>#REF!</v>
      </c>
    </row>
    <row r="90" spans="1:52" ht="15" customHeight="1" x14ac:dyDescent="0.2">
      <c r="A90" s="113" t="s">
        <v>21</v>
      </c>
      <c r="B90" s="77"/>
      <c r="C90" s="78">
        <f>SUM(C27:C29)</f>
        <v>1200000</v>
      </c>
      <c r="D90" s="97"/>
      <c r="E90" s="93"/>
      <c r="F90" s="65">
        <v>1.44E-4</v>
      </c>
      <c r="G90" s="30">
        <v>1.45E-4</v>
      </c>
      <c r="H90" s="15">
        <f>SUM(C90*G90)</f>
        <v>174</v>
      </c>
    </row>
    <row r="91" spans="1:52" ht="15" customHeight="1" x14ac:dyDescent="0.2">
      <c r="A91" s="113" t="s">
        <v>22</v>
      </c>
      <c r="B91" s="77"/>
      <c r="C91" s="78">
        <f>SUM(C51)</f>
        <v>32750</v>
      </c>
      <c r="D91" s="97"/>
      <c r="E91" s="93"/>
      <c r="F91" s="65">
        <v>1.44E-4</v>
      </c>
      <c r="G91" s="30">
        <v>1.45E-4</v>
      </c>
      <c r="H91" s="15">
        <f>SUM(C91*G91)</f>
        <v>4.7487500000000002</v>
      </c>
    </row>
    <row r="92" spans="1:52" ht="15" customHeight="1" x14ac:dyDescent="0.2">
      <c r="A92" s="113" t="s">
        <v>23</v>
      </c>
      <c r="B92" s="77"/>
      <c r="C92" s="99"/>
      <c r="D92" s="93"/>
      <c r="E92" s="93"/>
      <c r="F92" s="63"/>
      <c r="G92" s="28"/>
      <c r="H92" s="15"/>
    </row>
    <row r="93" spans="1:52" ht="15" customHeight="1" x14ac:dyDescent="0.2">
      <c r="A93" s="113" t="s">
        <v>24</v>
      </c>
      <c r="B93" s="77"/>
      <c r="C93" s="99"/>
      <c r="D93" s="93"/>
      <c r="E93" s="93"/>
      <c r="F93" s="63">
        <v>45</v>
      </c>
      <c r="G93" s="28">
        <v>45.39</v>
      </c>
      <c r="H93" s="15">
        <f>SUM(C93*G93)</f>
        <v>0</v>
      </c>
    </row>
    <row r="94" spans="1:52" ht="15" customHeight="1" x14ac:dyDescent="0.2">
      <c r="A94" s="106" t="s">
        <v>67</v>
      </c>
      <c r="B94" s="109"/>
      <c r="C94" s="109"/>
      <c r="D94" s="109"/>
      <c r="E94" s="100"/>
      <c r="F94" s="66"/>
      <c r="G94" s="31"/>
      <c r="H94" s="32" t="e">
        <f>SUM(H15:H93)</f>
        <v>#REF!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</row>
    <row r="95" spans="1:52" s="67" customFormat="1" ht="15" customHeight="1" x14ac:dyDescent="0.2">
      <c r="A95" s="106" t="s">
        <v>97</v>
      </c>
      <c r="B95" s="109"/>
      <c r="C95" s="109"/>
      <c r="D95" s="109"/>
      <c r="E95" s="100"/>
      <c r="F95" s="62"/>
      <c r="G95" s="27"/>
      <c r="H95" s="9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</row>
    <row r="96" spans="1:52" s="67" customFormat="1" ht="43.5" customHeight="1" x14ac:dyDescent="0.2">
      <c r="A96" s="118" t="s">
        <v>93</v>
      </c>
      <c r="B96" s="119"/>
      <c r="C96" s="120" t="s">
        <v>73</v>
      </c>
      <c r="D96" s="105"/>
      <c r="E96" s="93"/>
      <c r="F96" s="68"/>
      <c r="G96" s="33"/>
      <c r="H96" s="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</row>
    <row r="97" spans="1:52" s="67" customFormat="1" x14ac:dyDescent="0.2">
      <c r="A97" s="113" t="s">
        <v>60</v>
      </c>
      <c r="B97" s="77"/>
      <c r="C97" s="117"/>
      <c r="D97" s="105"/>
      <c r="E97" s="93"/>
      <c r="F97" s="68"/>
      <c r="G97" s="33"/>
      <c r="H97" s="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</row>
    <row r="98" spans="1:52" s="67" customFormat="1" ht="15" customHeight="1" x14ac:dyDescent="0.2">
      <c r="A98" s="113" t="s">
        <v>59</v>
      </c>
      <c r="B98" s="77"/>
      <c r="C98" s="78">
        <v>3000000</v>
      </c>
      <c r="D98" s="105"/>
      <c r="E98" s="93"/>
      <c r="F98" s="68"/>
      <c r="G98" s="33"/>
      <c r="H98" s="15">
        <v>23696.27</v>
      </c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</row>
    <row r="99" spans="1:52" s="67" customFormat="1" ht="15" customHeight="1" x14ac:dyDescent="0.2">
      <c r="A99" s="113" t="s">
        <v>61</v>
      </c>
      <c r="B99" s="77"/>
      <c r="C99" s="78"/>
      <c r="D99" s="105"/>
      <c r="E99" s="95"/>
      <c r="F99" s="68"/>
      <c r="G99" s="33"/>
      <c r="H99" s="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</row>
    <row r="100" spans="1:52" s="67" customFormat="1" ht="15" customHeight="1" x14ac:dyDescent="0.2">
      <c r="A100" s="113" t="s">
        <v>12</v>
      </c>
      <c r="B100" s="77"/>
      <c r="C100" s="78">
        <v>300000</v>
      </c>
      <c r="D100" s="105"/>
      <c r="E100" s="78"/>
      <c r="F100" s="68"/>
      <c r="G100" s="33"/>
      <c r="H100" s="34" t="s">
        <v>66</v>
      </c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</row>
    <row r="101" spans="1:52" s="67" customFormat="1" ht="15" customHeight="1" x14ac:dyDescent="0.2">
      <c r="A101" s="113" t="s">
        <v>62</v>
      </c>
      <c r="B101" s="77"/>
      <c r="C101" s="78">
        <v>300000</v>
      </c>
      <c r="D101" s="105"/>
      <c r="E101" s="78"/>
      <c r="F101" s="68"/>
      <c r="G101" s="33"/>
      <c r="H101" s="34" t="s">
        <v>66</v>
      </c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</row>
    <row r="102" spans="1:52" s="67" customFormat="1" ht="15" customHeight="1" x14ac:dyDescent="0.2">
      <c r="A102" s="113" t="s">
        <v>63</v>
      </c>
      <c r="B102" s="77"/>
      <c r="C102" s="78">
        <v>300000</v>
      </c>
      <c r="D102" s="105"/>
      <c r="E102" s="78"/>
      <c r="F102" s="68"/>
      <c r="G102" s="33"/>
      <c r="H102" s="34" t="s">
        <v>66</v>
      </c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</row>
    <row r="103" spans="1:52" s="67" customFormat="1" ht="15" customHeight="1" x14ac:dyDescent="0.2">
      <c r="A103" s="113" t="s">
        <v>64</v>
      </c>
      <c r="B103" s="77"/>
      <c r="C103" s="78" t="s">
        <v>17</v>
      </c>
      <c r="D103" s="105"/>
      <c r="E103" s="78"/>
      <c r="F103" s="68"/>
      <c r="G103" s="33"/>
      <c r="H103" s="34" t="s">
        <v>66</v>
      </c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</row>
    <row r="104" spans="1:52" s="67" customFormat="1" ht="15" customHeight="1" x14ac:dyDescent="0.2">
      <c r="A104" s="113" t="s">
        <v>65</v>
      </c>
      <c r="B104" s="77"/>
      <c r="C104" s="78" t="s">
        <v>17</v>
      </c>
      <c r="D104" s="105"/>
      <c r="E104" s="78"/>
      <c r="F104" s="68"/>
      <c r="G104" s="33"/>
      <c r="H104" s="34" t="s">
        <v>66</v>
      </c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</row>
    <row r="105" spans="1:52" s="67" customFormat="1" ht="15" customHeight="1" x14ac:dyDescent="0.2">
      <c r="A105" s="113" t="s">
        <v>103</v>
      </c>
      <c r="B105" s="77"/>
      <c r="C105" s="78"/>
      <c r="D105" s="105"/>
      <c r="E105" s="78"/>
      <c r="F105" s="68"/>
      <c r="G105" s="33"/>
      <c r="H105" s="34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</row>
    <row r="106" spans="1:52" s="67" customFormat="1" ht="15" customHeight="1" thickBot="1" x14ac:dyDescent="0.25">
      <c r="A106" s="106" t="s">
        <v>68</v>
      </c>
      <c r="B106" s="100"/>
      <c r="C106" s="101"/>
      <c r="D106" s="102"/>
      <c r="E106" s="102"/>
      <c r="F106" s="69"/>
      <c r="G106" s="35"/>
      <c r="H106" s="36">
        <f>H98</f>
        <v>23696.27</v>
      </c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</row>
    <row r="107" spans="1:52" x14ac:dyDescent="0.2"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</row>
  </sheetData>
  <mergeCells count="105">
    <mergeCell ref="A3:E3"/>
    <mergeCell ref="A106:B106"/>
    <mergeCell ref="A9:E9"/>
    <mergeCell ref="A11:E11"/>
    <mergeCell ref="A25:E25"/>
    <mergeCell ref="A35:E35"/>
    <mergeCell ref="A45:E45"/>
    <mergeCell ref="A50:E50"/>
    <mergeCell ref="A54:E54"/>
    <mergeCell ref="A53:B53"/>
    <mergeCell ref="A64:E64"/>
    <mergeCell ref="A69:E69"/>
    <mergeCell ref="A86:E86"/>
    <mergeCell ref="A94:E94"/>
    <mergeCell ref="A95:E95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2:B92"/>
    <mergeCell ref="A93:B93"/>
    <mergeCell ref="A87:B87"/>
    <mergeCell ref="A88:B88"/>
    <mergeCell ref="A89:B89"/>
    <mergeCell ref="A90:B90"/>
    <mergeCell ref="A91:B91"/>
    <mergeCell ref="A81:B81"/>
    <mergeCell ref="A83:B83"/>
    <mergeCell ref="A82:B82"/>
    <mergeCell ref="A84:B84"/>
    <mergeCell ref="A85:B85"/>
    <mergeCell ref="A76:B76"/>
    <mergeCell ref="A77:B77"/>
    <mergeCell ref="A78:B78"/>
    <mergeCell ref="A79:B79"/>
    <mergeCell ref="A80:B80"/>
    <mergeCell ref="A72:B72"/>
    <mergeCell ref="A71:B71"/>
    <mergeCell ref="A73:B73"/>
    <mergeCell ref="A74:B74"/>
    <mergeCell ref="A75:B75"/>
    <mergeCell ref="A65:B65"/>
    <mergeCell ref="A66:B66"/>
    <mergeCell ref="A67:B67"/>
    <mergeCell ref="A68:B68"/>
    <mergeCell ref="A70:B70"/>
    <mergeCell ref="A59:B59"/>
    <mergeCell ref="A60:B60"/>
    <mergeCell ref="A61:B61"/>
    <mergeCell ref="A62:B62"/>
    <mergeCell ref="A63:B63"/>
    <mergeCell ref="A55:B55"/>
    <mergeCell ref="A56:B56"/>
    <mergeCell ref="A57:B57"/>
    <mergeCell ref="A58:B58"/>
    <mergeCell ref="A47:B47"/>
    <mergeCell ref="A48:B48"/>
    <mergeCell ref="A49:B49"/>
    <mergeCell ref="A51:B51"/>
    <mergeCell ref="A52:B52"/>
    <mergeCell ref="A41:B41"/>
    <mergeCell ref="A42:B42"/>
    <mergeCell ref="A43:B43"/>
    <mergeCell ref="A44:B44"/>
    <mergeCell ref="A46:B46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A24:B24"/>
    <mergeCell ref="A26:B26"/>
    <mergeCell ref="A27:B27"/>
    <mergeCell ref="A28:B28"/>
    <mergeCell ref="A29:B29"/>
    <mergeCell ref="A19:B19"/>
    <mergeCell ref="A20:B20"/>
    <mergeCell ref="A21:B21"/>
    <mergeCell ref="A22:B22"/>
    <mergeCell ref="A23:B23"/>
    <mergeCell ref="A8:E8"/>
    <mergeCell ref="A2:E2"/>
    <mergeCell ref="A4:E4"/>
    <mergeCell ref="A5:E5"/>
    <mergeCell ref="A6:E6"/>
    <mergeCell ref="A7:E7"/>
    <mergeCell ref="A10:B10"/>
    <mergeCell ref="A12:B12"/>
    <mergeCell ref="A13:B13"/>
    <mergeCell ref="A14:B14"/>
    <mergeCell ref="A15:B15"/>
    <mergeCell ref="A16:B16"/>
    <mergeCell ref="A17:B17"/>
    <mergeCell ref="A18:B18"/>
  </mergeCells>
  <phoneticPr fontId="0" type="noConversion"/>
  <printOptions horizontalCentered="1"/>
  <pageMargins left="0.7" right="0.7" top="0.75" bottom="0.75" header="0.3" footer="0.3"/>
  <pageSetup paperSize="9" fitToHeight="0" orientation="landscape" horizontalDpi="4294967295" verticalDpi="4294967295" r:id="rId1"/>
  <headerFooter alignWithMargins="0"/>
  <rowBreaks count="3" manualBreakCount="3">
    <brk id="34" max="5" man="1"/>
    <brk id="53" max="5" man="1"/>
    <brk id="8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Paddy Froude</cp:lastModifiedBy>
  <cp:lastPrinted>2023-05-23T11:52:12Z</cp:lastPrinted>
  <dcterms:created xsi:type="dcterms:W3CDTF">2002-04-11T08:16:03Z</dcterms:created>
  <dcterms:modified xsi:type="dcterms:W3CDTF">2023-05-23T11:54:36Z</dcterms:modified>
</cp:coreProperties>
</file>