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Northern Region\RRM\RRM Projects\2023_2026 RRM Tenders\X.002-171-2023_1F Gertrude\04. Tender Process\3.1 Tender Submission\3. Returnables (Technical_Financial)\Financial\"/>
    </mc:Choice>
  </mc:AlternateContent>
  <xr:revisionPtr revIDLastSave="0" documentId="13_ncr:1_{BF28F058-7374-4FC5-9EC3-03BE2A4CB3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RM Pricing Schedule" sheetId="1" r:id="rId1"/>
  </sheets>
  <definedNames>
    <definedName name="_Toc129491471" localSheetId="0">'RRM Pricing Schedule'!$A$7</definedName>
    <definedName name="_Toc129491882" localSheetId="0">'RRM Pricing Schedule'!$A$7</definedName>
    <definedName name="_Toc396298216" localSheetId="0">'RRM Pricing Schedule'!$A$119</definedName>
    <definedName name="_xlnm.Print_Titles" localSheetId="0">'RRM Pricing Schedule'!$1:$4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6" i="1" l="1"/>
  <c r="F75" i="1" l="1"/>
  <c r="F74" i="1"/>
  <c r="F73" i="1"/>
  <c r="F72" i="1"/>
  <c r="F71" i="1"/>
  <c r="F70" i="1"/>
  <c r="F69" i="1"/>
  <c r="F68" i="1"/>
  <c r="F14" i="1" l="1"/>
  <c r="F101" i="1" l="1"/>
  <c r="F65" i="1"/>
  <c r="F41" i="1" l="1"/>
  <c r="F40" i="1"/>
  <c r="F42" i="1"/>
  <c r="F98" i="1" l="1"/>
  <c r="D99" i="1" s="1"/>
  <c r="F99" i="1" s="1"/>
  <c r="F109" i="1" l="1"/>
  <c r="D110" i="1" s="1"/>
  <c r="F110" i="1" s="1"/>
  <c r="F111" i="1" s="1"/>
  <c r="F125" i="1" s="1"/>
  <c r="B125" i="1"/>
  <c r="A125" i="1"/>
  <c r="F103" i="1"/>
  <c r="F102" i="1"/>
  <c r="F96" i="1"/>
  <c r="D97" i="1" s="1"/>
  <c r="F97" i="1" s="1"/>
  <c r="F95" i="1"/>
  <c r="F94" i="1"/>
  <c r="F92" i="1"/>
  <c r="F90" i="1"/>
  <c r="D91" i="1" s="1"/>
  <c r="F91" i="1" s="1"/>
  <c r="F87" i="1"/>
  <c r="D88" i="1" s="1"/>
  <c r="F88" i="1" s="1"/>
  <c r="F84" i="1"/>
  <c r="F83" i="1"/>
  <c r="F82" i="1"/>
  <c r="F81" i="1"/>
  <c r="B124" i="1"/>
  <c r="A124" i="1"/>
  <c r="F64" i="1"/>
  <c r="F63" i="1"/>
  <c r="F62" i="1"/>
  <c r="F60" i="1"/>
  <c r="F58" i="1"/>
  <c r="D59" i="1" s="1"/>
  <c r="F59" i="1" s="1"/>
  <c r="F55" i="1"/>
  <c r="D56" i="1" s="1"/>
  <c r="F56" i="1" s="1"/>
  <c r="F54" i="1"/>
  <c r="F52" i="1"/>
  <c r="D53" i="1" s="1"/>
  <c r="F53" i="1" s="1"/>
  <c r="F50" i="1"/>
  <c r="D51" i="1" s="1"/>
  <c r="F51" i="1" s="1"/>
  <c r="F48" i="1"/>
  <c r="D49" i="1" s="1"/>
  <c r="F49" i="1" s="1"/>
  <c r="F46" i="1"/>
  <c r="F44" i="1"/>
  <c r="D45" i="1" s="1"/>
  <c r="F45" i="1" s="1"/>
  <c r="F34" i="1"/>
  <c r="F37" i="1"/>
  <c r="D38" i="1" s="1"/>
  <c r="F38" i="1" s="1"/>
  <c r="F36" i="1"/>
  <c r="F33" i="1"/>
  <c r="B123" i="1"/>
  <c r="A123" i="1"/>
  <c r="F26" i="1"/>
  <c r="F27" i="1"/>
  <c r="F25" i="1"/>
  <c r="B122" i="1"/>
  <c r="A122" i="1"/>
  <c r="F21" i="1"/>
  <c r="F22" i="1"/>
  <c r="F13" i="1"/>
  <c r="F15" i="1"/>
  <c r="F12" i="1"/>
  <c r="B121" i="1"/>
  <c r="A121" i="1"/>
  <c r="F114" i="1" l="1"/>
  <c r="D23" i="1"/>
  <c r="F23" i="1" s="1"/>
  <c r="F28" i="1" s="1"/>
  <c r="F122" i="1" s="1"/>
  <c r="F113" i="1"/>
  <c r="F76" i="1"/>
  <c r="F123" i="1" s="1"/>
  <c r="F104" i="1"/>
  <c r="F124" i="1" s="1"/>
  <c r="F16" i="1"/>
  <c r="F121" i="1" s="1"/>
  <c r="F127" i="1" l="1"/>
  <c r="F129" i="1" l="1"/>
  <c r="F131" i="1" s="1"/>
  <c r="F115" i="1" l="1"/>
  <c r="F117" i="1" s="1"/>
</calcChain>
</file>

<file path=xl/sharedStrings.xml><?xml version="1.0" encoding="utf-8"?>
<sst xmlns="http://schemas.openxmlformats.org/spreadsheetml/2006/main" count="209" uniqueCount="124">
  <si>
    <t>Item</t>
  </si>
  <si>
    <t>Description</t>
  </si>
  <si>
    <t>Unit</t>
  </si>
  <si>
    <t>Quantity</t>
  </si>
  <si>
    <t>Rate</t>
  </si>
  <si>
    <t>Total  (R)</t>
  </si>
  <si>
    <t>DETAILED ASSESSMENT PHASE</t>
  </si>
  <si>
    <t>Detailed assessment phase:</t>
  </si>
  <si>
    <t>(a) Road Condition Report</t>
  </si>
  <si>
    <t>(b) Travel and subsistence cost</t>
  </si>
  <si>
    <t>(c) Toll fees</t>
  </si>
  <si>
    <t>Lump Sum</t>
  </si>
  <si>
    <t>Prime Cost</t>
  </si>
  <si>
    <t>Occupational Health and Safety requirements</t>
  </si>
  <si>
    <t>TOTAL  CARRIED  FORWARD  TO  SUMMARY</t>
  </si>
  <si>
    <t>Number</t>
  </si>
  <si>
    <t>SITE INSPECTION AND TENDER PERIOD</t>
  </si>
  <si>
    <t>Site inspection and Tender period</t>
  </si>
  <si>
    <t>%</t>
  </si>
  <si>
    <t>Tender Evaluation Report</t>
  </si>
  <si>
    <t>Preparation of Works contract documents</t>
  </si>
  <si>
    <t>Engineer and Head Office</t>
  </si>
  <si>
    <t>Month</t>
  </si>
  <si>
    <t xml:space="preserve">      (ii) External audits</t>
  </si>
  <si>
    <t>Prime cost</t>
  </si>
  <si>
    <t xml:space="preserve">      (iii) Handling costs i.r.o. sub-item 35.01(c)(ii)</t>
  </si>
  <si>
    <t>Establishment of Supervisory team on site</t>
  </si>
  <si>
    <t>Provision of Supervisory Staff and Equipment</t>
  </si>
  <si>
    <t>Prov. Sum</t>
  </si>
  <si>
    <t>Transport for site personnel and additional duties</t>
  </si>
  <si>
    <t>Assistance at Clarification Meeting, Tender Period and Tender Evaluation of sub-contract packages</t>
  </si>
  <si>
    <t>ADDITIONAL DUTIES</t>
  </si>
  <si>
    <t>Additional duties by Service Provider</t>
  </si>
  <si>
    <t>Hour</t>
  </si>
  <si>
    <t>Additional duties by Employer</t>
  </si>
  <si>
    <t>-</t>
  </si>
  <si>
    <t>Rate only</t>
  </si>
  <si>
    <t>Disbursements</t>
  </si>
  <si>
    <t>Additional duties by sub-service provider</t>
  </si>
  <si>
    <t>Project Liaison Committee (PLC)</t>
  </si>
  <si>
    <t>Lump sum</t>
  </si>
  <si>
    <t>OFF-SITE MATERIALS TESTING</t>
  </si>
  <si>
    <t>Off-site materials testing</t>
  </si>
  <si>
    <t>(a)   Service Providers’ Cost</t>
  </si>
  <si>
    <t>(c)   Handling cost i.r.o. item 34.01(b)</t>
  </si>
  <si>
    <t>(a)   Compilation of Tender Evaluation and Report</t>
  </si>
  <si>
    <t>(b)   Disbursements</t>
  </si>
  <si>
    <t>(b)   Head Office overhead costs</t>
  </si>
  <si>
    <t>(c)   Occupational Health and Safety obligations:</t>
  </si>
  <si>
    <t>(a)   Relocation cost of individual site personnel</t>
  </si>
  <si>
    <t>(b)   Handling cost i.r.o. sub-item 35.02(a)</t>
  </si>
  <si>
    <t>(a)   Site Supervision Staff</t>
  </si>
  <si>
    <t>(b)   Mark-up i.r.o. sub-item 35.03(a)</t>
  </si>
  <si>
    <t>(d)   Handling cost i.r.o. sub-item 35.03(c)</t>
  </si>
  <si>
    <t>(e)   Accommodation</t>
  </si>
  <si>
    <t>(f)    Mark-up i.r.o. sub-item 35.03(e)</t>
  </si>
  <si>
    <t>(g)   Provision and monthly cost of office equipment</t>
  </si>
  <si>
    <t>(h)   Trainee</t>
  </si>
  <si>
    <t>(i)    Handling cost i.r.o. sub-item 35.03(h)</t>
  </si>
  <si>
    <t>(a)   Travelling to perform duties</t>
  </si>
  <si>
    <t>(b)   Handling cost i.r.o. item 35.04(a)</t>
  </si>
  <si>
    <t>(c)   Toll fees</t>
  </si>
  <si>
    <t>(a)   Service Provider’s cost</t>
  </si>
  <si>
    <t>(b)   Tender Evaluation</t>
  </si>
  <si>
    <t>(c)   Evaluation Report</t>
  </si>
  <si>
    <t>(a)   Personnel – Category A</t>
  </si>
  <si>
    <t>(b)   Personnel – Category B</t>
  </si>
  <si>
    <t>(c)   Personnel – Category C</t>
  </si>
  <si>
    <t>(d)   Personnel – Category D</t>
  </si>
  <si>
    <t>(a)   Disbursements</t>
  </si>
  <si>
    <t>(b)   Handling cost i.r.o. item 36.03(a)</t>
  </si>
  <si>
    <t>(a)   Additional duties</t>
  </si>
  <si>
    <t>(b)   Handling cost i.r.o. item 36.04(a)</t>
  </si>
  <si>
    <t>(a)   Establishment of PLC</t>
  </si>
  <si>
    <t>(b)   Liaison/meetings with the PLC during Design and Construction Phase</t>
  </si>
  <si>
    <t>(c)   PLC stipend</t>
  </si>
  <si>
    <t>(d)   Handling cost i.r.o. item 36.06(c)</t>
  </si>
  <si>
    <t>(a)   Off-site testing by an external SANAS accredited laboratory</t>
  </si>
  <si>
    <t>(b)   Handling cost i.r.o. item 37.01(a)</t>
  </si>
  <si>
    <t>ADMINISTRATION &amp; MONITORING OF WORKS CONTRACT</t>
  </si>
  <si>
    <t>(a)   Cost to fulfil the duties of Engineer</t>
  </si>
  <si>
    <t>(c)   Establishment of office equipment</t>
  </si>
  <si>
    <t>C2.3</t>
  </si>
  <si>
    <t>SUMMARY OF PRICING SCHEDULE</t>
  </si>
  <si>
    <t>C2.2</t>
  </si>
  <si>
    <t>PRICING SCHEDULE  (Incorporating SBD3)</t>
  </si>
  <si>
    <t>SUB-TOTAL</t>
  </si>
  <si>
    <t>VAT (15%)</t>
  </si>
  <si>
    <t>TENDER SUM CARRIED FORWARD TO FORM OF OFFER (C1.1.1)</t>
  </si>
  <si>
    <t>CONTRACT:</t>
  </si>
  <si>
    <t>(e)  Training of PLC members</t>
  </si>
  <si>
    <t>(f)   Handling cost i.r.o. item 36.06(e)</t>
  </si>
  <si>
    <r>
      <t>(d)</t>
    </r>
    <r>
      <rPr>
        <sz val="7"/>
        <color rgb="FF000000"/>
        <rFont val="Times New Roman"/>
        <family val="1"/>
      </rPr>
      <t xml:space="preserve">   </t>
    </r>
    <r>
      <rPr>
        <sz val="10"/>
        <color rgb="FF000000"/>
        <rFont val="Arial"/>
        <family val="2"/>
      </rPr>
      <t>Training of Assistant Contract Engineer:</t>
    </r>
  </si>
  <si>
    <t xml:space="preserve">    (iii) Disbursements</t>
  </si>
  <si>
    <t xml:space="preserve">     (i)  Continuous compliance and monthly internal audits</t>
  </si>
  <si>
    <t xml:space="preserve"> Reporting of structures safety inspections</t>
  </si>
  <si>
    <t>(a)   Market Analysis</t>
  </si>
  <si>
    <t>(b)   Establishment and maintenance of Targeted Enterprise database</t>
  </si>
  <si>
    <t>(c)   Establishment and maintenance of a Targeted Labour database</t>
  </si>
  <si>
    <t>(c)   Project Liaison Officer</t>
  </si>
  <si>
    <t>Payment and Monthly reporting costs</t>
  </si>
  <si>
    <t>Market Analysis and Databases</t>
  </si>
  <si>
    <t xml:space="preserve">     (i)  Training by Contract Engineer</t>
  </si>
  <si>
    <t xml:space="preserve">    (ii) Remuneration of Assistant Contract Engineer</t>
  </si>
  <si>
    <t>SOUTH AFRICAN NATIONAL ROADS AGENCY SOC LTD</t>
  </si>
  <si>
    <t>Routine Maintenance and Slope Management System</t>
  </si>
  <si>
    <t>(a) Incident response</t>
  </si>
  <si>
    <t xml:space="preserve">     (i) Level 1 incident</t>
  </si>
  <si>
    <t xml:space="preserve">     (ii) Level 2 incident</t>
  </si>
  <si>
    <t xml:space="preserve">     (iii) Level 3 incident</t>
  </si>
  <si>
    <t xml:space="preserve">     (iv) Level 4 incident</t>
  </si>
  <si>
    <t>(b) Post-rain or seismic event inspection</t>
  </si>
  <si>
    <t>(c) Routine Maintenance Inspections</t>
  </si>
  <si>
    <t>(d) Continuous monitoring</t>
  </si>
  <si>
    <t>(e) Reporting and record keeping costs</t>
  </si>
  <si>
    <r>
      <rPr>
        <b/>
        <sz val="10"/>
        <rFont val="Arial"/>
        <family val="2"/>
      </rPr>
      <t>Note to tenderer:</t>
    </r>
    <r>
      <rPr>
        <sz val="10"/>
        <rFont val="Arial"/>
        <family val="2"/>
      </rPr>
      <t xml:space="preserve">
The tenderer will be declared non-responsive if:
   *   A signed Form of Offer is submitted with an incomplete Pricing Schedule.
   *   A signed Form of Offer is submitted without a Pricing Schedule, but only the Summary of Pricing Schedule submitted.</t>
    </r>
  </si>
  <si>
    <t>(b)   Provision of pre-recorded video of the scope of the works</t>
  </si>
  <si>
    <t>Prime Cost (PC) and Provisional Sum (PS) sub-total</t>
  </si>
  <si>
    <t>Handling Costs &amp; Mark-Up Costs on Prime Cost (PC) and Provisional Sum (PS) sub-total</t>
  </si>
  <si>
    <t>Prime Cost (PC) and Provisional Sum (PS) sub-total including Handling &amp; Mark-Up Costs</t>
  </si>
  <si>
    <t>CONTRACT PRICE</t>
  </si>
  <si>
    <r>
      <rPr>
        <b/>
        <sz val="11"/>
        <color theme="1"/>
        <rFont val="Calibri"/>
        <family val="2"/>
        <scheme val="minor"/>
      </rPr>
      <t>Contract Price</t>
    </r>
    <r>
      <rPr>
        <sz val="11"/>
        <color theme="1"/>
        <rFont val="Calibri"/>
        <family val="2"/>
        <scheme val="minor"/>
      </rPr>
      <t xml:space="preserve"> (excl provisional &amp; prime cost sums and the respective tendered mark-up (if any)) but including provision for site supervision staff (payment item 35.03 (a) and (b)) to be performed by this Targeted Enterprise
* Value used to calculate the subcontacting % on the </t>
    </r>
    <r>
      <rPr>
        <b/>
        <sz val="11"/>
        <color theme="1"/>
        <rFont val="Calibri"/>
        <family val="2"/>
        <scheme val="minor"/>
      </rPr>
      <t>B7 Returnable Form</t>
    </r>
  </si>
  <si>
    <t>X.002-171-2023/1</t>
  </si>
  <si>
    <t xml:space="preserve">FOR CONSULTING ENGINEERING SERVICES FOR THE ROUTINE ROAD MAINTENANCE OF NATIONAL ROUTE R53 SECTION 1 FROM N12 POTCHEFSTROOM TO FREE STATE BORDER, R54 SECTION 1 FROM GAUTENG BORDER TO N12 POTCHEFSTROOM, R500 SECTION 1 FROM PARYS TO GAUTENG BORDER, R501 SECTION 1&amp;3 FROM FREE STATE BORDER TO GAUTENG BORDER, N12 SECTION 16&amp;17 FROM BORDER OF MATLOSANA MUNICIPALITY TO BORDER OF JB MARKS MUNICIPALITY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</si>
</sst>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R&quot;#,##0.00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7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52">
    <xf numFmtId="0" fontId="0" fillId="0" borderId="0" xfId="0"/>
    <xf numFmtId="0" fontId="4" fillId="2" borderId="1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16" xfId="0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justify" vertical="center" wrapText="1"/>
    </xf>
    <xf numFmtId="0" fontId="5" fillId="0" borderId="22" xfId="0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164" fontId="5" fillId="0" borderId="20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 vertical="center" wrapText="1"/>
    </xf>
    <xf numFmtId="164" fontId="5" fillId="0" borderId="14" xfId="0" applyNumberFormat="1" applyFont="1" applyBorder="1" applyAlignment="1">
      <alignment horizontal="right" vertical="center" wrapText="1"/>
    </xf>
    <xf numFmtId="164" fontId="2" fillId="0" borderId="22" xfId="0" applyNumberFormat="1" applyFont="1" applyBorder="1" applyAlignment="1">
      <alignment horizontal="right" vertical="center" wrapText="1"/>
    </xf>
    <xf numFmtId="164" fontId="5" fillId="0" borderId="13" xfId="0" applyNumberFormat="1" applyFont="1" applyBorder="1" applyAlignment="1">
      <alignment horizontal="right" vertical="center" wrapText="1"/>
    </xf>
    <xf numFmtId="164" fontId="5" fillId="0" borderId="12" xfId="0" applyNumberFormat="1" applyFont="1" applyBorder="1" applyAlignment="1">
      <alignment horizontal="right" vertical="center" wrapText="1"/>
    </xf>
    <xf numFmtId="164" fontId="5" fillId="0" borderId="15" xfId="0" applyNumberFormat="1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/>
    </xf>
    <xf numFmtId="164" fontId="5" fillId="0" borderId="13" xfId="0" applyNumberFormat="1" applyFont="1" applyBorder="1" applyAlignment="1" applyProtection="1">
      <alignment horizontal="center" vertical="center" wrapText="1"/>
    </xf>
    <xf numFmtId="164" fontId="5" fillId="0" borderId="12" xfId="0" applyNumberFormat="1" applyFont="1" applyBorder="1" applyAlignment="1">
      <alignment vertical="center" wrapText="1"/>
    </xf>
    <xf numFmtId="164" fontId="5" fillId="0" borderId="15" xfId="0" applyNumberFormat="1" applyFont="1" applyBorder="1" applyAlignment="1">
      <alignment vertical="center" wrapText="1"/>
    </xf>
    <xf numFmtId="0" fontId="5" fillId="0" borderId="14" xfId="0" applyFont="1" applyBorder="1" applyAlignment="1" applyProtection="1">
      <alignment horizontal="center" vertical="center" wrapText="1"/>
    </xf>
    <xf numFmtId="164" fontId="5" fillId="0" borderId="13" xfId="0" applyNumberFormat="1" applyFont="1" applyBorder="1" applyAlignment="1" applyProtection="1">
      <alignment vertical="center" wrapText="1"/>
    </xf>
    <xf numFmtId="164" fontId="5" fillId="0" borderId="16" xfId="0" applyNumberFormat="1" applyFont="1" applyBorder="1" applyAlignment="1">
      <alignment horizontal="center" vertical="center" wrapText="1"/>
    </xf>
    <xf numFmtId="164" fontId="5" fillId="0" borderId="16" xfId="0" applyNumberFormat="1" applyFont="1" applyBorder="1" applyAlignment="1">
      <alignment horizontal="right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justify" vertical="center" wrapText="1"/>
    </xf>
    <xf numFmtId="0" fontId="4" fillId="0" borderId="26" xfId="0" applyFont="1" applyBorder="1" applyAlignment="1">
      <alignment horizontal="justify" vertical="center" wrapText="1"/>
    </xf>
    <xf numFmtId="0" fontId="5" fillId="0" borderId="26" xfId="0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right" vertical="center" wrapText="1"/>
    </xf>
    <xf numFmtId="0" fontId="5" fillId="0" borderId="20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164" fontId="5" fillId="0" borderId="25" xfId="0" applyNumberFormat="1" applyFont="1" applyBorder="1" applyAlignment="1">
      <alignment vertical="center" wrapText="1"/>
    </xf>
    <xf numFmtId="0" fontId="4" fillId="0" borderId="0" xfId="0" applyFont="1"/>
    <xf numFmtId="0" fontId="2" fillId="0" borderId="28" xfId="0" applyFont="1" applyBorder="1" applyAlignment="1">
      <alignment horizontal="center" vertical="center"/>
    </xf>
    <xf numFmtId="164" fontId="2" fillId="0" borderId="28" xfId="0" applyNumberFormat="1" applyFont="1" applyBorder="1" applyAlignment="1">
      <alignment horizontal="right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4" fontId="5" fillId="3" borderId="13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7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8" xfId="0" applyNumberFormat="1" applyFont="1" applyFill="1" applyBorder="1" applyAlignment="1" applyProtection="1">
      <alignment horizontal="center" vertical="center" wrapText="1"/>
      <protection locked="0"/>
    </xf>
    <xf numFmtId="165" fontId="5" fillId="3" borderId="20" xfId="1" applyNumberFormat="1" applyFont="1" applyFill="1" applyBorder="1" applyAlignment="1" applyProtection="1">
      <alignment horizontal="center" vertical="center" wrapText="1"/>
      <protection locked="0"/>
    </xf>
    <xf numFmtId="164" fontId="5" fillId="3" borderId="20" xfId="0" applyNumberFormat="1" applyFont="1" applyFill="1" applyBorder="1" applyAlignment="1" applyProtection="1">
      <alignment horizontal="center" vertical="center" wrapText="1"/>
      <protection locked="0"/>
    </xf>
    <xf numFmtId="165" fontId="5" fillId="3" borderId="16" xfId="1" applyNumberFormat="1" applyFont="1" applyFill="1" applyBorder="1" applyAlignment="1" applyProtection="1">
      <alignment horizontal="center" vertical="center" wrapText="1"/>
      <protection locked="0"/>
    </xf>
    <xf numFmtId="165" fontId="5" fillId="3" borderId="22" xfId="1" applyNumberFormat="1" applyFont="1" applyFill="1" applyBorder="1" applyAlignment="1" applyProtection="1">
      <alignment horizontal="center" vertical="center" wrapText="1"/>
      <protection locked="0"/>
    </xf>
    <xf numFmtId="164" fontId="6" fillId="3" borderId="13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2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25" xfId="0" applyNumberFormat="1" applyFont="1" applyFill="1" applyBorder="1" applyAlignment="1" applyProtection="1">
      <alignment horizontal="center" vertical="center" wrapText="1"/>
      <protection locked="0"/>
    </xf>
    <xf numFmtId="164" fontId="5" fillId="4" borderId="12" xfId="0" applyNumberFormat="1" applyFont="1" applyFill="1" applyBorder="1" applyAlignment="1" applyProtection="1">
      <alignment horizontal="center" vertical="center" wrapText="1"/>
    </xf>
    <xf numFmtId="164" fontId="5" fillId="4" borderId="13" xfId="0" applyNumberFormat="1" applyFont="1" applyFill="1" applyBorder="1" applyAlignment="1" applyProtection="1">
      <alignment horizontal="center" vertical="center" wrapText="1"/>
    </xf>
    <xf numFmtId="164" fontId="5" fillId="4" borderId="20" xfId="0" applyNumberFormat="1" applyFont="1" applyFill="1" applyBorder="1" applyAlignment="1" applyProtection="1">
      <alignment horizontal="center" vertical="center" wrapText="1"/>
    </xf>
    <xf numFmtId="164" fontId="5" fillId="4" borderId="23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left" vertical="center"/>
    </xf>
    <xf numFmtId="164" fontId="5" fillId="4" borderId="6" xfId="0" applyNumberFormat="1" applyFont="1" applyFill="1" applyBorder="1" applyAlignment="1" applyProtection="1">
      <alignment horizontal="center" vertical="center" wrapText="1"/>
    </xf>
    <xf numFmtId="164" fontId="5" fillId="0" borderId="6" xfId="0" applyNumberFormat="1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 wrapText="1"/>
    </xf>
    <xf numFmtId="165" fontId="5" fillId="3" borderId="14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>
      <alignment horizontal="justify" vertical="center" wrapText="1"/>
    </xf>
    <xf numFmtId="164" fontId="5" fillId="0" borderId="9" xfId="0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right" vertical="center" wrapText="1"/>
    </xf>
    <xf numFmtId="0" fontId="4" fillId="0" borderId="25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5" fillId="0" borderId="13" xfId="2" applyFont="1" applyBorder="1" applyAlignment="1">
      <alignment horizontal="justify" vertical="center" wrapText="1"/>
    </xf>
    <xf numFmtId="0" fontId="5" fillId="0" borderId="14" xfId="2" applyFont="1" applyBorder="1" applyAlignment="1">
      <alignment horizontal="center" vertical="center" wrapText="1"/>
    </xf>
    <xf numFmtId="164" fontId="5" fillId="3" borderId="13" xfId="2" applyNumberFormat="1" applyFont="1" applyFill="1" applyBorder="1" applyAlignment="1" applyProtection="1">
      <alignment horizontal="center" vertical="center" wrapText="1"/>
      <protection locked="0"/>
    </xf>
    <xf numFmtId="164" fontId="5" fillId="0" borderId="13" xfId="2" applyNumberFormat="1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5" fillId="0" borderId="12" xfId="0" applyFont="1" applyBorder="1" applyAlignment="1">
      <alignment horizontal="justify" vertical="center" wrapText="1"/>
    </xf>
    <xf numFmtId="0" fontId="4" fillId="0" borderId="9" xfId="2" applyFont="1" applyBorder="1" applyAlignment="1">
      <alignment horizontal="justify" vertical="center" wrapText="1"/>
    </xf>
    <xf numFmtId="0" fontId="4" fillId="0" borderId="26" xfId="2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164" fontId="6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>
      <alignment horizontal="justify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32" xfId="2" applyFont="1" applyBorder="1" applyAlignment="1">
      <alignment horizontal="justify" vertical="center" wrapText="1"/>
    </xf>
    <xf numFmtId="0" fontId="5" fillId="0" borderId="33" xfId="2" applyFont="1" applyBorder="1" applyAlignment="1">
      <alignment horizontal="justify" vertical="center" wrapText="1"/>
    </xf>
    <xf numFmtId="164" fontId="5" fillId="0" borderId="18" xfId="0" applyNumberFormat="1" applyFont="1" applyBorder="1" applyAlignment="1">
      <alignment vertical="center" wrapText="1"/>
    </xf>
    <xf numFmtId="0" fontId="5" fillId="0" borderId="32" xfId="0" applyFont="1" applyBorder="1" applyAlignment="1">
      <alignment horizontal="justify" vertical="center" wrapText="1"/>
    </xf>
    <xf numFmtId="0" fontId="4" fillId="0" borderId="34" xfId="2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23" xfId="2" applyFont="1" applyBorder="1" applyAlignment="1">
      <alignment horizontal="justify" vertical="center" wrapText="1"/>
    </xf>
    <xf numFmtId="0" fontId="4" fillId="0" borderId="24" xfId="2" applyFont="1" applyBorder="1" applyAlignment="1">
      <alignment horizontal="justify" vertical="center" wrapText="1"/>
    </xf>
    <xf numFmtId="0" fontId="5" fillId="0" borderId="24" xfId="2" applyFont="1" applyBorder="1" applyAlignment="1">
      <alignment horizontal="center" vertical="center" wrapText="1"/>
    </xf>
    <xf numFmtId="164" fontId="5" fillId="3" borderId="24" xfId="2" applyNumberFormat="1" applyFont="1" applyFill="1" applyBorder="1" applyAlignment="1" applyProtection="1">
      <alignment horizontal="center" vertical="center" wrapText="1"/>
      <protection locked="0"/>
    </xf>
    <xf numFmtId="164" fontId="5" fillId="0" borderId="23" xfId="2" applyNumberFormat="1" applyFont="1" applyBorder="1" applyAlignment="1">
      <alignment vertical="center" wrapText="1"/>
    </xf>
    <xf numFmtId="0" fontId="4" fillId="0" borderId="35" xfId="0" applyFont="1" applyBorder="1" applyAlignment="1">
      <alignment horizontal="justify" vertical="center" wrapText="1"/>
    </xf>
    <xf numFmtId="0" fontId="4" fillId="0" borderId="36" xfId="0" applyFont="1" applyBorder="1" applyAlignment="1">
      <alignment horizontal="justify" vertical="center" wrapText="1"/>
    </xf>
    <xf numFmtId="0" fontId="5" fillId="0" borderId="36" xfId="0" applyFont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0" fontId="0" fillId="0" borderId="37" xfId="0" applyBorder="1"/>
    <xf numFmtId="43" fontId="0" fillId="0" borderId="0" xfId="0" applyNumberFormat="1"/>
    <xf numFmtId="0" fontId="11" fillId="0" borderId="0" xfId="0" applyFont="1" applyAlignment="1">
      <alignment horizontal="center" vertical="center" wrapText="1"/>
    </xf>
    <xf numFmtId="164" fontId="5" fillId="0" borderId="0" xfId="0" applyNumberFormat="1" applyFont="1" applyBorder="1" applyAlignment="1">
      <alignment vertical="center" wrapText="1"/>
    </xf>
    <xf numFmtId="164" fontId="5" fillId="0" borderId="37" xfId="0" applyNumberFormat="1" applyFont="1" applyBorder="1" applyAlignment="1">
      <alignment vertical="center" wrapText="1"/>
    </xf>
    <xf numFmtId="0" fontId="0" fillId="0" borderId="0" xfId="0" applyAlignment="1">
      <alignment horizontal="left" vertical="top" wrapText="1"/>
    </xf>
    <xf numFmtId="0" fontId="5" fillId="0" borderId="12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 shrinkToFi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5" fillId="0" borderId="21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top" wrapText="1"/>
    </xf>
    <xf numFmtId="0" fontId="4" fillId="0" borderId="8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8" xfId="2" applyFont="1" applyBorder="1" applyAlignment="1">
      <alignment horizontal="left" vertical="top" wrapText="1"/>
    </xf>
    <xf numFmtId="0" fontId="4" fillId="0" borderId="4" xfId="2" applyFont="1" applyBorder="1" applyAlignment="1">
      <alignment horizontal="left" vertical="top" wrapText="1"/>
    </xf>
  </cellXfs>
  <cellStyles count="3">
    <cellStyle name="Normal" xfId="0" builtinId="0"/>
    <cellStyle name="Normal 68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1"/>
  <sheetViews>
    <sheetView tabSelected="1" zoomScaleNormal="100" workbookViewId="0">
      <selection activeCell="G4" sqref="G4"/>
    </sheetView>
  </sheetViews>
  <sheetFormatPr defaultColWidth="9.109375" defaultRowHeight="13.2" x14ac:dyDescent="0.3"/>
  <cols>
    <col min="1" max="1" width="10.5546875" style="31" customWidth="1"/>
    <col min="2" max="2" width="45.5546875" style="31" customWidth="1"/>
    <col min="3" max="3" width="11.6640625" style="31" customWidth="1"/>
    <col min="4" max="4" width="13.6640625" style="32" customWidth="1"/>
    <col min="5" max="5" width="13.109375" style="32" customWidth="1"/>
    <col min="6" max="6" width="15.33203125" style="32" customWidth="1"/>
    <col min="7" max="16384" width="9.109375" style="31"/>
  </cols>
  <sheetData>
    <row r="1" spans="1:6" ht="13.8" x14ac:dyDescent="0.3">
      <c r="A1" s="135" t="s">
        <v>104</v>
      </c>
      <c r="B1" s="135"/>
      <c r="C1" s="135"/>
    </row>
    <row r="2" spans="1:6" ht="13.8" x14ac:dyDescent="0.3">
      <c r="A2" s="87"/>
      <c r="B2" s="87"/>
      <c r="C2" s="87"/>
    </row>
    <row r="3" spans="1:6" ht="34.5" customHeight="1" x14ac:dyDescent="0.3">
      <c r="A3" s="136" t="s">
        <v>89</v>
      </c>
      <c r="B3" s="136"/>
      <c r="C3" s="137" t="s">
        <v>122</v>
      </c>
      <c r="D3" s="137"/>
      <c r="E3" s="137"/>
    </row>
    <row r="4" spans="1:6" ht="75" customHeight="1" x14ac:dyDescent="0.3">
      <c r="A4" s="138" t="s">
        <v>123</v>
      </c>
      <c r="B4" s="138"/>
      <c r="C4" s="138"/>
      <c r="D4" s="138"/>
      <c r="E4" s="138"/>
      <c r="F4" s="138"/>
    </row>
    <row r="5" spans="1:6" ht="54.75" customHeight="1" x14ac:dyDescent="0.3">
      <c r="A5" s="139" t="s">
        <v>115</v>
      </c>
      <c r="B5" s="139"/>
      <c r="C5" s="139"/>
      <c r="D5" s="139"/>
      <c r="E5" s="139"/>
      <c r="F5" s="139"/>
    </row>
    <row r="7" spans="1:6" x14ac:dyDescent="0.25">
      <c r="A7" s="64" t="s">
        <v>84</v>
      </c>
      <c r="B7" s="64" t="s">
        <v>85</v>
      </c>
    </row>
    <row r="8" spans="1:6" ht="13.8" thickBot="1" x14ac:dyDescent="0.35"/>
    <row r="9" spans="1:6" ht="13.8" thickBot="1" x14ac:dyDescent="0.35">
      <c r="A9" s="1" t="s">
        <v>0</v>
      </c>
      <c r="B9" s="2" t="s">
        <v>1</v>
      </c>
      <c r="C9" s="3" t="s">
        <v>2</v>
      </c>
      <c r="D9" s="3" t="s">
        <v>3</v>
      </c>
      <c r="E9" s="12" t="s">
        <v>4</v>
      </c>
      <c r="F9" s="21" t="s">
        <v>5</v>
      </c>
    </row>
    <row r="10" spans="1:6" ht="13.8" thickBot="1" x14ac:dyDescent="0.35">
      <c r="A10" s="4">
        <v>3200</v>
      </c>
      <c r="B10" s="5" t="s">
        <v>6</v>
      </c>
      <c r="C10" s="6"/>
      <c r="D10" s="6"/>
      <c r="E10" s="6"/>
      <c r="F10" s="6"/>
    </row>
    <row r="11" spans="1:6" x14ac:dyDescent="0.3">
      <c r="A11" s="7">
        <v>32.01</v>
      </c>
      <c r="B11" s="8" t="s">
        <v>7</v>
      </c>
      <c r="C11" s="9"/>
      <c r="D11" s="9"/>
      <c r="E11" s="9"/>
      <c r="F11" s="9"/>
    </row>
    <row r="12" spans="1:6" x14ac:dyDescent="0.3">
      <c r="A12" s="133"/>
      <c r="B12" s="18" t="s">
        <v>8</v>
      </c>
      <c r="C12" s="19" t="s">
        <v>11</v>
      </c>
      <c r="D12" s="20">
        <v>1</v>
      </c>
      <c r="E12" s="73"/>
      <c r="F12" s="42">
        <f>E12*D12</f>
        <v>0</v>
      </c>
    </row>
    <row r="13" spans="1:6" x14ac:dyDescent="0.3">
      <c r="A13" s="134"/>
      <c r="B13" s="18" t="s">
        <v>9</v>
      </c>
      <c r="C13" s="19" t="s">
        <v>11</v>
      </c>
      <c r="D13" s="20">
        <v>1</v>
      </c>
      <c r="E13" s="73"/>
      <c r="F13" s="42">
        <f t="shared" ref="F13:F15" si="0">E13*D13</f>
        <v>0</v>
      </c>
    </row>
    <row r="14" spans="1:6" x14ac:dyDescent="0.3">
      <c r="A14" s="134"/>
      <c r="B14" s="22" t="s">
        <v>10</v>
      </c>
      <c r="C14" s="23" t="s">
        <v>12</v>
      </c>
      <c r="D14" s="13">
        <v>1</v>
      </c>
      <c r="E14" s="83">
        <v>2000</v>
      </c>
      <c r="F14" s="43">
        <f>E14</f>
        <v>2000</v>
      </c>
    </row>
    <row r="15" spans="1:6" ht="13.8" thickBot="1" x14ac:dyDescent="0.35">
      <c r="A15" s="25">
        <v>32.020000000000003</v>
      </c>
      <c r="B15" s="26" t="s">
        <v>13</v>
      </c>
      <c r="C15" s="27" t="s">
        <v>11</v>
      </c>
      <c r="D15" s="27">
        <v>1</v>
      </c>
      <c r="E15" s="74"/>
      <c r="F15" s="44">
        <f t="shared" si="0"/>
        <v>0</v>
      </c>
    </row>
    <row r="16" spans="1:6" ht="13.8" thickBot="1" x14ac:dyDescent="0.35">
      <c r="A16" s="4"/>
      <c r="B16" s="101" t="s">
        <v>14</v>
      </c>
      <c r="C16" s="102"/>
      <c r="D16" s="102"/>
      <c r="E16" s="102"/>
      <c r="F16" s="39">
        <f>SUM(F12:F15)</f>
        <v>2000</v>
      </c>
    </row>
    <row r="17" spans="1:6" ht="13.8" thickBot="1" x14ac:dyDescent="0.35"/>
    <row r="18" spans="1:6" ht="13.8" thickBot="1" x14ac:dyDescent="0.35">
      <c r="A18" s="1" t="s">
        <v>0</v>
      </c>
      <c r="B18" s="2" t="s">
        <v>1</v>
      </c>
      <c r="C18" s="3" t="s">
        <v>2</v>
      </c>
      <c r="D18" s="3" t="s">
        <v>3</v>
      </c>
      <c r="E18" s="12" t="s">
        <v>4</v>
      </c>
      <c r="F18" s="21" t="s">
        <v>5</v>
      </c>
    </row>
    <row r="19" spans="1:6" ht="13.8" thickBot="1" x14ac:dyDescent="0.35">
      <c r="A19" s="4">
        <v>3400</v>
      </c>
      <c r="B19" s="5" t="s">
        <v>16</v>
      </c>
      <c r="C19" s="6"/>
      <c r="D19" s="6"/>
      <c r="E19" s="6"/>
      <c r="F19" s="6"/>
    </row>
    <row r="20" spans="1:6" x14ac:dyDescent="0.3">
      <c r="A20" s="7">
        <v>34.01</v>
      </c>
      <c r="B20" s="8" t="s">
        <v>17</v>
      </c>
      <c r="C20" s="9"/>
      <c r="D20" s="9"/>
      <c r="E20" s="9"/>
      <c r="F20" s="9"/>
    </row>
    <row r="21" spans="1:6" x14ac:dyDescent="0.3">
      <c r="A21" s="133"/>
      <c r="B21" s="18" t="s">
        <v>43</v>
      </c>
      <c r="C21" s="19" t="s">
        <v>11</v>
      </c>
      <c r="D21" s="19">
        <v>1</v>
      </c>
      <c r="E21" s="73"/>
      <c r="F21" s="40">
        <f>E21</f>
        <v>0</v>
      </c>
    </row>
    <row r="22" spans="1:6" ht="26.4" x14ac:dyDescent="0.3">
      <c r="A22" s="134"/>
      <c r="B22" s="18" t="s">
        <v>116</v>
      </c>
      <c r="C22" s="19" t="s">
        <v>12</v>
      </c>
      <c r="D22" s="19">
        <v>1</v>
      </c>
      <c r="E22" s="84">
        <v>20000</v>
      </c>
      <c r="F22" s="40">
        <f>E22</f>
        <v>20000</v>
      </c>
    </row>
    <row r="23" spans="1:6" x14ac:dyDescent="0.3">
      <c r="A23" s="140"/>
      <c r="B23" s="33" t="s">
        <v>44</v>
      </c>
      <c r="C23" s="34" t="s">
        <v>18</v>
      </c>
      <c r="D23" s="35">
        <f>F22</f>
        <v>20000</v>
      </c>
      <c r="E23" s="76"/>
      <c r="F23" s="41">
        <f>E23*D23</f>
        <v>0</v>
      </c>
    </row>
    <row r="24" spans="1:6" x14ac:dyDescent="0.3">
      <c r="A24" s="7">
        <v>34.020000000000003</v>
      </c>
      <c r="B24" s="8" t="s">
        <v>19</v>
      </c>
      <c r="C24" s="9"/>
      <c r="D24" s="9"/>
      <c r="E24" s="9"/>
      <c r="F24" s="9"/>
    </row>
    <row r="25" spans="1:6" x14ac:dyDescent="0.3">
      <c r="A25" s="133"/>
      <c r="B25" s="18" t="s">
        <v>45</v>
      </c>
      <c r="C25" s="19" t="s">
        <v>11</v>
      </c>
      <c r="D25" s="19">
        <v>6</v>
      </c>
      <c r="E25" s="73"/>
      <c r="F25" s="36">
        <f>E25*D25</f>
        <v>0</v>
      </c>
    </row>
    <row r="26" spans="1:6" x14ac:dyDescent="0.3">
      <c r="A26" s="134"/>
      <c r="B26" s="33" t="s">
        <v>46</v>
      </c>
      <c r="C26" s="34" t="s">
        <v>11</v>
      </c>
      <c r="D26" s="19">
        <v>6</v>
      </c>
      <c r="E26" s="77"/>
      <c r="F26" s="47">
        <f t="shared" ref="F26:F27" si="1">E26*D26</f>
        <v>0</v>
      </c>
    </row>
    <row r="27" spans="1:6" ht="13.8" thickBot="1" x14ac:dyDescent="0.35">
      <c r="A27" s="25">
        <v>34.03</v>
      </c>
      <c r="B27" s="26" t="s">
        <v>20</v>
      </c>
      <c r="C27" s="27" t="s">
        <v>11</v>
      </c>
      <c r="D27" s="27">
        <v>1</v>
      </c>
      <c r="E27" s="74"/>
      <c r="F27" s="48">
        <f t="shared" si="1"/>
        <v>0</v>
      </c>
    </row>
    <row r="28" spans="1:6" ht="13.8" thickBot="1" x14ac:dyDescent="0.35">
      <c r="A28" s="4"/>
      <c r="B28" s="101" t="s">
        <v>14</v>
      </c>
      <c r="C28" s="102"/>
      <c r="D28" s="102"/>
      <c r="E28" s="102"/>
      <c r="F28" s="39">
        <f>SUM(F20:F27)</f>
        <v>20000</v>
      </c>
    </row>
    <row r="29" spans="1:6" ht="13.8" thickBot="1" x14ac:dyDescent="0.35"/>
    <row r="30" spans="1:6" ht="13.8" thickBot="1" x14ac:dyDescent="0.35">
      <c r="A30" s="1" t="s">
        <v>0</v>
      </c>
      <c r="B30" s="2" t="s">
        <v>1</v>
      </c>
      <c r="C30" s="3" t="s">
        <v>2</v>
      </c>
      <c r="D30" s="3" t="s">
        <v>3</v>
      </c>
      <c r="E30" s="12" t="s">
        <v>4</v>
      </c>
      <c r="F30" s="21" t="s">
        <v>5</v>
      </c>
    </row>
    <row r="31" spans="1:6" ht="27" thickBot="1" x14ac:dyDescent="0.35">
      <c r="A31" s="96">
        <v>3500</v>
      </c>
      <c r="B31" s="5" t="s">
        <v>79</v>
      </c>
      <c r="C31" s="6"/>
      <c r="D31" s="6"/>
      <c r="E31" s="6"/>
      <c r="F31" s="6"/>
    </row>
    <row r="32" spans="1:6" x14ac:dyDescent="0.3">
      <c r="A32" s="7">
        <v>35.01</v>
      </c>
      <c r="B32" s="8" t="s">
        <v>21</v>
      </c>
      <c r="C32" s="9"/>
      <c r="D32" s="9"/>
      <c r="E32" s="9"/>
      <c r="F32" s="9"/>
    </row>
    <row r="33" spans="1:6" x14ac:dyDescent="0.3">
      <c r="A33" s="133"/>
      <c r="B33" s="18" t="s">
        <v>80</v>
      </c>
      <c r="C33" s="19" t="s">
        <v>22</v>
      </c>
      <c r="D33" s="19">
        <v>36</v>
      </c>
      <c r="E33" s="73"/>
      <c r="F33" s="36">
        <f>E33*D33</f>
        <v>0</v>
      </c>
    </row>
    <row r="34" spans="1:6" x14ac:dyDescent="0.3">
      <c r="A34" s="134"/>
      <c r="B34" s="18" t="s">
        <v>47</v>
      </c>
      <c r="C34" s="19" t="s">
        <v>22</v>
      </c>
      <c r="D34" s="19">
        <v>36</v>
      </c>
      <c r="E34" s="73"/>
      <c r="F34" s="36">
        <f>E34*D34</f>
        <v>0</v>
      </c>
    </row>
    <row r="35" spans="1:6" x14ac:dyDescent="0.3">
      <c r="A35" s="134"/>
      <c r="B35" s="18" t="s">
        <v>48</v>
      </c>
      <c r="C35" s="49"/>
      <c r="D35" s="49"/>
      <c r="E35" s="46"/>
      <c r="F35" s="50"/>
    </row>
    <row r="36" spans="1:6" ht="26.4" x14ac:dyDescent="0.3">
      <c r="A36" s="92"/>
      <c r="B36" s="18" t="s">
        <v>94</v>
      </c>
      <c r="C36" s="20" t="s">
        <v>22</v>
      </c>
      <c r="D36" s="20">
        <v>36</v>
      </c>
      <c r="E36" s="73"/>
      <c r="F36" s="36">
        <f>E36*D36</f>
        <v>0</v>
      </c>
    </row>
    <row r="37" spans="1:6" x14ac:dyDescent="0.3">
      <c r="A37" s="92"/>
      <c r="B37" s="18" t="s">
        <v>23</v>
      </c>
      <c r="C37" s="19" t="s">
        <v>24</v>
      </c>
      <c r="D37" s="19">
        <v>1</v>
      </c>
      <c r="E37" s="84">
        <v>300000</v>
      </c>
      <c r="F37" s="36">
        <f>E37</f>
        <v>300000</v>
      </c>
    </row>
    <row r="38" spans="1:6" x14ac:dyDescent="0.3">
      <c r="A38" s="10"/>
      <c r="B38" s="22" t="s">
        <v>25</v>
      </c>
      <c r="C38" s="20" t="s">
        <v>18</v>
      </c>
      <c r="D38" s="126">
        <f>F37</f>
        <v>300000</v>
      </c>
      <c r="E38" s="91"/>
      <c r="F38" s="40">
        <f>E38*D38</f>
        <v>0</v>
      </c>
    </row>
    <row r="39" spans="1:6" x14ac:dyDescent="0.3">
      <c r="A39" s="92"/>
      <c r="B39" s="18" t="s">
        <v>92</v>
      </c>
      <c r="C39" s="11"/>
      <c r="D39" s="93"/>
      <c r="E39" s="93"/>
      <c r="F39" s="94"/>
    </row>
    <row r="40" spans="1:6" x14ac:dyDescent="0.3">
      <c r="A40" s="92"/>
      <c r="B40" s="18" t="s">
        <v>102</v>
      </c>
      <c r="C40" s="19" t="s">
        <v>28</v>
      </c>
      <c r="D40" s="19">
        <v>1</v>
      </c>
      <c r="E40" s="84">
        <v>300000</v>
      </c>
      <c r="F40" s="36">
        <f>E40</f>
        <v>300000</v>
      </c>
    </row>
    <row r="41" spans="1:6" x14ac:dyDescent="0.3">
      <c r="A41" s="92"/>
      <c r="B41" s="18" t="s">
        <v>103</v>
      </c>
      <c r="C41" s="19" t="s">
        <v>28</v>
      </c>
      <c r="D41" s="19">
        <v>1</v>
      </c>
      <c r="E41" s="84">
        <v>540000</v>
      </c>
      <c r="F41" s="36">
        <f>E41</f>
        <v>540000</v>
      </c>
    </row>
    <row r="42" spans="1:6" x14ac:dyDescent="0.3">
      <c r="A42" s="92"/>
      <c r="B42" s="108" t="s">
        <v>93</v>
      </c>
      <c r="C42" s="23" t="s">
        <v>24</v>
      </c>
      <c r="D42" s="23">
        <v>1</v>
      </c>
      <c r="E42" s="83">
        <v>150000</v>
      </c>
      <c r="F42" s="47">
        <f>E42</f>
        <v>150000</v>
      </c>
    </row>
    <row r="43" spans="1:6" x14ac:dyDescent="0.3">
      <c r="A43" s="123">
        <v>35.020000000000003</v>
      </c>
      <c r="B43" s="124" t="s">
        <v>26</v>
      </c>
      <c r="C43" s="125"/>
      <c r="D43" s="125"/>
      <c r="E43" s="125"/>
      <c r="F43" s="125"/>
    </row>
    <row r="44" spans="1:6" x14ac:dyDescent="0.3">
      <c r="A44" s="133"/>
      <c r="B44" s="18" t="s">
        <v>49</v>
      </c>
      <c r="C44" s="23" t="s">
        <v>12</v>
      </c>
      <c r="D44" s="19">
        <v>1</v>
      </c>
      <c r="E44" s="84">
        <v>200000</v>
      </c>
      <c r="F44" s="36">
        <f>E44</f>
        <v>200000</v>
      </c>
    </row>
    <row r="45" spans="1:6" x14ac:dyDescent="0.3">
      <c r="A45" s="134"/>
      <c r="B45" s="18" t="s">
        <v>50</v>
      </c>
      <c r="C45" s="23" t="s">
        <v>18</v>
      </c>
      <c r="D45" s="51">
        <f>F44</f>
        <v>200000</v>
      </c>
      <c r="E45" s="78"/>
      <c r="F45" s="52">
        <f>E45*D45</f>
        <v>0</v>
      </c>
    </row>
    <row r="46" spans="1:6" x14ac:dyDescent="0.3">
      <c r="A46" s="140"/>
      <c r="B46" s="33" t="s">
        <v>81</v>
      </c>
      <c r="C46" s="34" t="s">
        <v>11</v>
      </c>
      <c r="D46" s="34">
        <v>1</v>
      </c>
      <c r="E46" s="77"/>
      <c r="F46" s="37">
        <f t="shared" ref="F46" si="2">E46*D46</f>
        <v>0</v>
      </c>
    </row>
    <row r="47" spans="1:6" x14ac:dyDescent="0.3">
      <c r="A47" s="54">
        <v>35.03</v>
      </c>
      <c r="B47" s="55" t="s">
        <v>27</v>
      </c>
      <c r="C47" s="56"/>
      <c r="D47" s="56"/>
      <c r="E47" s="56"/>
      <c r="F47" s="56"/>
    </row>
    <row r="48" spans="1:6" x14ac:dyDescent="0.3">
      <c r="A48" s="134"/>
      <c r="B48" s="18" t="s">
        <v>51</v>
      </c>
      <c r="C48" s="19" t="s">
        <v>28</v>
      </c>
      <c r="D48" s="19">
        <v>1</v>
      </c>
      <c r="E48" s="84">
        <v>9000000</v>
      </c>
      <c r="F48" s="36">
        <f>E48</f>
        <v>9000000</v>
      </c>
    </row>
    <row r="49" spans="1:6" x14ac:dyDescent="0.3">
      <c r="A49" s="134"/>
      <c r="B49" s="18" t="s">
        <v>52</v>
      </c>
      <c r="C49" s="19" t="s">
        <v>18</v>
      </c>
      <c r="D49" s="51">
        <f>F48</f>
        <v>9000000</v>
      </c>
      <c r="E49" s="78"/>
      <c r="F49" s="52">
        <f>E49*D49</f>
        <v>0</v>
      </c>
    </row>
    <row r="50" spans="1:6" x14ac:dyDescent="0.3">
      <c r="A50" s="134"/>
      <c r="B50" s="18" t="s">
        <v>99</v>
      </c>
      <c r="C50" s="19" t="s">
        <v>28</v>
      </c>
      <c r="D50" s="19">
        <v>1</v>
      </c>
      <c r="E50" s="84">
        <v>900000</v>
      </c>
      <c r="F50" s="36">
        <f>E50</f>
        <v>900000</v>
      </c>
    </row>
    <row r="51" spans="1:6" x14ac:dyDescent="0.3">
      <c r="A51" s="134"/>
      <c r="B51" s="18" t="s">
        <v>53</v>
      </c>
      <c r="C51" s="19" t="s">
        <v>18</v>
      </c>
      <c r="D51" s="51">
        <f>F50</f>
        <v>900000</v>
      </c>
      <c r="E51" s="78"/>
      <c r="F51" s="52">
        <f>E51*D51</f>
        <v>0</v>
      </c>
    </row>
    <row r="52" spans="1:6" x14ac:dyDescent="0.3">
      <c r="A52" s="134"/>
      <c r="B52" s="18" t="s">
        <v>54</v>
      </c>
      <c r="C52" s="19" t="s">
        <v>28</v>
      </c>
      <c r="D52" s="19">
        <v>1</v>
      </c>
      <c r="E52" s="84">
        <v>2800000</v>
      </c>
      <c r="F52" s="36">
        <f>E52</f>
        <v>2800000</v>
      </c>
    </row>
    <row r="53" spans="1:6" x14ac:dyDescent="0.3">
      <c r="A53" s="134"/>
      <c r="B53" s="18" t="s">
        <v>55</v>
      </c>
      <c r="C53" s="19" t="s">
        <v>18</v>
      </c>
      <c r="D53" s="51">
        <f>F52</f>
        <v>2800000</v>
      </c>
      <c r="E53" s="78"/>
      <c r="F53" s="52">
        <f>E53*D53</f>
        <v>0</v>
      </c>
    </row>
    <row r="54" spans="1:6" x14ac:dyDescent="0.3">
      <c r="A54" s="134"/>
      <c r="B54" s="18" t="s">
        <v>56</v>
      </c>
      <c r="C54" s="19" t="s">
        <v>22</v>
      </c>
      <c r="D54" s="19">
        <v>36</v>
      </c>
      <c r="E54" s="73"/>
      <c r="F54" s="36">
        <f>E54*D54</f>
        <v>0</v>
      </c>
    </row>
    <row r="55" spans="1:6" x14ac:dyDescent="0.3">
      <c r="A55" s="134"/>
      <c r="B55" s="18" t="s">
        <v>57</v>
      </c>
      <c r="C55" s="19" t="s">
        <v>28</v>
      </c>
      <c r="D55" s="19">
        <v>1</v>
      </c>
      <c r="E55" s="84">
        <v>250000</v>
      </c>
      <c r="F55" s="36">
        <f>E55</f>
        <v>250000</v>
      </c>
    </row>
    <row r="56" spans="1:6" x14ac:dyDescent="0.3">
      <c r="A56" s="140"/>
      <c r="B56" s="33" t="s">
        <v>58</v>
      </c>
      <c r="C56" s="34" t="s">
        <v>18</v>
      </c>
      <c r="D56" s="38">
        <f>F55</f>
        <v>250000</v>
      </c>
      <c r="E56" s="79"/>
      <c r="F56" s="57">
        <f>E56*D56</f>
        <v>0</v>
      </c>
    </row>
    <row r="57" spans="1:6" x14ac:dyDescent="0.3">
      <c r="A57" s="95">
        <v>35.04</v>
      </c>
      <c r="B57" s="55" t="s">
        <v>29</v>
      </c>
      <c r="C57" s="56"/>
      <c r="D57" s="56"/>
      <c r="E57" s="56"/>
      <c r="F57" s="56"/>
    </row>
    <row r="58" spans="1:6" x14ac:dyDescent="0.3">
      <c r="A58" s="142"/>
      <c r="B58" s="18" t="s">
        <v>59</v>
      </c>
      <c r="C58" s="19" t="s">
        <v>28</v>
      </c>
      <c r="D58" s="19">
        <v>1</v>
      </c>
      <c r="E58" s="84">
        <v>2800000</v>
      </c>
      <c r="F58" s="36">
        <f>E58</f>
        <v>2800000</v>
      </c>
    </row>
    <row r="59" spans="1:6" x14ac:dyDescent="0.3">
      <c r="A59" s="142"/>
      <c r="B59" s="18" t="s">
        <v>60</v>
      </c>
      <c r="C59" s="19" t="s">
        <v>18</v>
      </c>
      <c r="D59" s="51">
        <f>F58</f>
        <v>2800000</v>
      </c>
      <c r="E59" s="78"/>
      <c r="F59" s="52">
        <f>E59*D59</f>
        <v>0</v>
      </c>
    </row>
    <row r="60" spans="1:6" x14ac:dyDescent="0.3">
      <c r="A60" s="143"/>
      <c r="B60" s="33" t="s">
        <v>61</v>
      </c>
      <c r="C60" s="34" t="s">
        <v>12</v>
      </c>
      <c r="D60" s="58">
        <v>1</v>
      </c>
      <c r="E60" s="85">
        <v>500000</v>
      </c>
      <c r="F60" s="37">
        <f>E60</f>
        <v>500000</v>
      </c>
    </row>
    <row r="61" spans="1:6" ht="26.4" x14ac:dyDescent="0.3">
      <c r="A61" s="141">
        <v>35.049999999999997</v>
      </c>
      <c r="B61" s="16" t="s">
        <v>30</v>
      </c>
      <c r="C61" s="11"/>
      <c r="D61" s="11"/>
      <c r="E61" s="11"/>
      <c r="F61" s="11"/>
    </row>
    <row r="62" spans="1:6" x14ac:dyDescent="0.3">
      <c r="A62" s="141"/>
      <c r="B62" s="18" t="s">
        <v>62</v>
      </c>
      <c r="C62" s="19" t="s">
        <v>15</v>
      </c>
      <c r="D62" s="19">
        <v>12</v>
      </c>
      <c r="E62" s="80"/>
      <c r="F62" s="36">
        <f>E62*D62</f>
        <v>0</v>
      </c>
    </row>
    <row r="63" spans="1:6" x14ac:dyDescent="0.3">
      <c r="A63" s="141"/>
      <c r="B63" s="18" t="s">
        <v>63</v>
      </c>
      <c r="C63" s="19" t="s">
        <v>15</v>
      </c>
      <c r="D63" s="19">
        <v>34</v>
      </c>
      <c r="E63" s="80"/>
      <c r="F63" s="36">
        <f>E63*D63</f>
        <v>0</v>
      </c>
    </row>
    <row r="64" spans="1:6" x14ac:dyDescent="0.3">
      <c r="A64" s="141"/>
      <c r="B64" s="105" t="s">
        <v>64</v>
      </c>
      <c r="C64" s="23" t="s">
        <v>15</v>
      </c>
      <c r="D64" s="23">
        <v>34</v>
      </c>
      <c r="E64" s="109"/>
      <c r="F64" s="47">
        <f>E64*D64</f>
        <v>0</v>
      </c>
    </row>
    <row r="65" spans="1:6" x14ac:dyDescent="0.3">
      <c r="A65" s="118">
        <v>35.06</v>
      </c>
      <c r="B65" s="119" t="s">
        <v>95</v>
      </c>
      <c r="C65" s="120" t="s">
        <v>15</v>
      </c>
      <c r="D65" s="120">
        <v>9</v>
      </c>
      <c r="E65" s="121"/>
      <c r="F65" s="122">
        <f t="shared" ref="F65" si="3">E65*D65</f>
        <v>0</v>
      </c>
    </row>
    <row r="66" spans="1:6" ht="26.4" x14ac:dyDescent="0.3">
      <c r="A66" s="150">
        <v>35.07</v>
      </c>
      <c r="B66" s="116" t="s">
        <v>105</v>
      </c>
      <c r="C66" s="117"/>
      <c r="D66" s="9"/>
      <c r="E66" s="11"/>
      <c r="F66" s="11"/>
    </row>
    <row r="67" spans="1:6" ht="15" customHeight="1" x14ac:dyDescent="0.3">
      <c r="A67" s="150"/>
      <c r="B67" s="110" t="s">
        <v>106</v>
      </c>
      <c r="C67" s="111"/>
      <c r="D67" s="111"/>
      <c r="E67" s="46"/>
      <c r="F67" s="50"/>
    </row>
    <row r="68" spans="1:6" ht="15" customHeight="1" x14ac:dyDescent="0.3">
      <c r="A68" s="150"/>
      <c r="B68" s="18" t="s">
        <v>107</v>
      </c>
      <c r="C68" s="19" t="s">
        <v>15</v>
      </c>
      <c r="D68" s="19">
        <v>7</v>
      </c>
      <c r="E68" s="80"/>
      <c r="F68" s="36">
        <f t="shared" ref="F68:F75" si="4">E68*D68</f>
        <v>0</v>
      </c>
    </row>
    <row r="69" spans="1:6" ht="15" customHeight="1" x14ac:dyDescent="0.3">
      <c r="A69" s="150"/>
      <c r="B69" s="18" t="s">
        <v>108</v>
      </c>
      <c r="C69" s="19" t="s">
        <v>15</v>
      </c>
      <c r="D69" s="19">
        <v>7</v>
      </c>
      <c r="E69" s="80"/>
      <c r="F69" s="36">
        <f t="shared" si="4"/>
        <v>0</v>
      </c>
    </row>
    <row r="70" spans="1:6" ht="15" customHeight="1" x14ac:dyDescent="0.3">
      <c r="A70" s="150"/>
      <c r="B70" s="105" t="s">
        <v>109</v>
      </c>
      <c r="C70" s="23" t="s">
        <v>15</v>
      </c>
      <c r="D70" s="23">
        <v>4</v>
      </c>
      <c r="E70" s="80"/>
      <c r="F70" s="36">
        <f t="shared" si="4"/>
        <v>0</v>
      </c>
    </row>
    <row r="71" spans="1:6" ht="15" customHeight="1" x14ac:dyDescent="0.3">
      <c r="A71" s="150"/>
      <c r="B71" s="112" t="s">
        <v>110</v>
      </c>
      <c r="C71" s="20" t="s">
        <v>15</v>
      </c>
      <c r="D71" s="19">
        <v>4</v>
      </c>
      <c r="E71" s="80"/>
      <c r="F71" s="36">
        <f t="shared" si="4"/>
        <v>0</v>
      </c>
    </row>
    <row r="72" spans="1:6" ht="15" customHeight="1" x14ac:dyDescent="0.3">
      <c r="A72" s="150"/>
      <c r="B72" s="112" t="s">
        <v>111</v>
      </c>
      <c r="C72" s="20" t="s">
        <v>15</v>
      </c>
      <c r="D72" s="19">
        <v>6</v>
      </c>
      <c r="E72" s="80"/>
      <c r="F72" s="36">
        <f t="shared" si="4"/>
        <v>0</v>
      </c>
    </row>
    <row r="73" spans="1:6" ht="15.75" customHeight="1" x14ac:dyDescent="0.3">
      <c r="A73" s="150"/>
      <c r="B73" s="112" t="s">
        <v>112</v>
      </c>
      <c r="C73" s="20" t="s">
        <v>15</v>
      </c>
      <c r="D73" s="19">
        <v>6</v>
      </c>
      <c r="E73" s="80"/>
      <c r="F73" s="36">
        <f t="shared" si="4"/>
        <v>0</v>
      </c>
    </row>
    <row r="74" spans="1:6" ht="15.75" customHeight="1" x14ac:dyDescent="0.3">
      <c r="A74" s="150"/>
      <c r="B74" s="115" t="s">
        <v>113</v>
      </c>
      <c r="C74" s="20" t="s">
        <v>15</v>
      </c>
      <c r="D74" s="19">
        <v>8</v>
      </c>
      <c r="E74" s="80"/>
      <c r="F74" s="36">
        <f t="shared" si="4"/>
        <v>0</v>
      </c>
    </row>
    <row r="75" spans="1:6" ht="15.75" customHeight="1" thickBot="1" x14ac:dyDescent="0.35">
      <c r="A75" s="151"/>
      <c r="B75" s="113" t="s">
        <v>114</v>
      </c>
      <c r="C75" s="30" t="s">
        <v>22</v>
      </c>
      <c r="D75" s="29">
        <v>8</v>
      </c>
      <c r="E75" s="75"/>
      <c r="F75" s="114">
        <f t="shared" si="4"/>
        <v>0</v>
      </c>
    </row>
    <row r="76" spans="1:6" ht="13.8" thickBot="1" x14ac:dyDescent="0.35">
      <c r="A76" s="4"/>
      <c r="B76" s="101" t="s">
        <v>14</v>
      </c>
      <c r="C76" s="102"/>
      <c r="D76" s="102"/>
      <c r="E76" s="102"/>
      <c r="F76" s="39">
        <f>SUM(F33:F75)</f>
        <v>17740000</v>
      </c>
    </row>
    <row r="77" spans="1:6" ht="13.8" thickBot="1" x14ac:dyDescent="0.35"/>
    <row r="78" spans="1:6" ht="13.8" thickBot="1" x14ac:dyDescent="0.35">
      <c r="A78" s="1" t="s">
        <v>0</v>
      </c>
      <c r="B78" s="2" t="s">
        <v>1</v>
      </c>
      <c r="C78" s="3" t="s">
        <v>2</v>
      </c>
      <c r="D78" s="3" t="s">
        <v>3</v>
      </c>
      <c r="E78" s="12" t="s">
        <v>4</v>
      </c>
      <c r="F78" s="21" t="s">
        <v>5</v>
      </c>
    </row>
    <row r="79" spans="1:6" ht="13.8" thickBot="1" x14ac:dyDescent="0.35">
      <c r="A79" s="4">
        <v>3600</v>
      </c>
      <c r="B79" s="5" t="s">
        <v>31</v>
      </c>
      <c r="C79" s="6"/>
      <c r="D79" s="6"/>
      <c r="E79" s="6"/>
      <c r="F79" s="6"/>
    </row>
    <row r="80" spans="1:6" x14ac:dyDescent="0.3">
      <c r="A80" s="7">
        <v>36.01</v>
      </c>
      <c r="B80" s="8" t="s">
        <v>32</v>
      </c>
      <c r="C80" s="9"/>
      <c r="D80" s="9"/>
      <c r="E80" s="9"/>
      <c r="F80" s="9"/>
    </row>
    <row r="81" spans="1:6" x14ac:dyDescent="0.3">
      <c r="A81" s="133"/>
      <c r="B81" s="18" t="s">
        <v>65</v>
      </c>
      <c r="C81" s="19" t="s">
        <v>33</v>
      </c>
      <c r="D81" s="19">
        <v>50</v>
      </c>
      <c r="E81" s="73"/>
      <c r="F81" s="36">
        <f>E81*D81</f>
        <v>0</v>
      </c>
    </row>
    <row r="82" spans="1:6" x14ac:dyDescent="0.3">
      <c r="A82" s="134"/>
      <c r="B82" s="18" t="s">
        <v>66</v>
      </c>
      <c r="C82" s="19" t="s">
        <v>33</v>
      </c>
      <c r="D82" s="19">
        <v>300</v>
      </c>
      <c r="E82" s="73"/>
      <c r="F82" s="36">
        <f>E82*D82</f>
        <v>0</v>
      </c>
    </row>
    <row r="83" spans="1:6" x14ac:dyDescent="0.3">
      <c r="A83" s="134"/>
      <c r="B83" s="18" t="s">
        <v>67</v>
      </c>
      <c r="C83" s="19" t="s">
        <v>33</v>
      </c>
      <c r="D83" s="19">
        <v>500</v>
      </c>
      <c r="E83" s="73"/>
      <c r="F83" s="36">
        <f>E83*D83</f>
        <v>0</v>
      </c>
    </row>
    <row r="84" spans="1:6" x14ac:dyDescent="0.3">
      <c r="A84" s="134"/>
      <c r="B84" s="22" t="s">
        <v>68</v>
      </c>
      <c r="C84" s="23" t="s">
        <v>33</v>
      </c>
      <c r="D84" s="23">
        <v>500</v>
      </c>
      <c r="E84" s="81"/>
      <c r="F84" s="36">
        <f>E84*D84</f>
        <v>0</v>
      </c>
    </row>
    <row r="85" spans="1:6" x14ac:dyDescent="0.3">
      <c r="A85" s="59">
        <v>36.020000000000003</v>
      </c>
      <c r="B85" s="60" t="s">
        <v>34</v>
      </c>
      <c r="C85" s="53" t="s">
        <v>33</v>
      </c>
      <c r="D85" s="53" t="s">
        <v>35</v>
      </c>
      <c r="E85" s="86">
        <v>-1500</v>
      </c>
      <c r="F85" s="53" t="s">
        <v>36</v>
      </c>
    </row>
    <row r="86" spans="1:6" x14ac:dyDescent="0.3">
      <c r="A86" s="15">
        <v>36.03</v>
      </c>
      <c r="B86" s="16" t="s">
        <v>37</v>
      </c>
      <c r="C86" s="11"/>
      <c r="D86" s="11"/>
      <c r="E86" s="17"/>
      <c r="F86" s="11"/>
    </row>
    <row r="87" spans="1:6" x14ac:dyDescent="0.3">
      <c r="A87" s="134"/>
      <c r="B87" s="18" t="s">
        <v>69</v>
      </c>
      <c r="C87" s="19" t="s">
        <v>24</v>
      </c>
      <c r="D87" s="19">
        <v>1</v>
      </c>
      <c r="E87" s="84">
        <v>100000</v>
      </c>
      <c r="F87" s="36">
        <f>E87</f>
        <v>100000</v>
      </c>
    </row>
    <row r="88" spans="1:6" x14ac:dyDescent="0.3">
      <c r="A88" s="134"/>
      <c r="B88" s="22" t="s">
        <v>70</v>
      </c>
      <c r="C88" s="23" t="s">
        <v>18</v>
      </c>
      <c r="D88" s="24">
        <f>F87</f>
        <v>100000</v>
      </c>
      <c r="E88" s="78"/>
      <c r="F88" s="52">
        <f>E88*D88</f>
        <v>0</v>
      </c>
    </row>
    <row r="89" spans="1:6" x14ac:dyDescent="0.3">
      <c r="A89" s="54">
        <v>36.04</v>
      </c>
      <c r="B89" s="55" t="s">
        <v>38</v>
      </c>
      <c r="C89" s="56"/>
      <c r="D89" s="56"/>
      <c r="E89" s="61"/>
      <c r="F89" s="56"/>
    </row>
    <row r="90" spans="1:6" x14ac:dyDescent="0.3">
      <c r="A90" s="134"/>
      <c r="B90" s="18" t="s">
        <v>71</v>
      </c>
      <c r="C90" s="19" t="s">
        <v>24</v>
      </c>
      <c r="D90" s="19">
        <v>1</v>
      </c>
      <c r="E90" s="84">
        <v>700000</v>
      </c>
      <c r="F90" s="36">
        <f>E90</f>
        <v>700000</v>
      </c>
    </row>
    <row r="91" spans="1:6" x14ac:dyDescent="0.3">
      <c r="A91" s="140"/>
      <c r="B91" s="33" t="s">
        <v>72</v>
      </c>
      <c r="C91" s="34" t="s">
        <v>18</v>
      </c>
      <c r="D91" s="24">
        <f>F90</f>
        <v>700000</v>
      </c>
      <c r="E91" s="78"/>
      <c r="F91" s="52">
        <f>E91*D91</f>
        <v>0</v>
      </c>
    </row>
    <row r="92" spans="1:6" x14ac:dyDescent="0.3">
      <c r="A92" s="15">
        <v>36.049999999999997</v>
      </c>
      <c r="B92" s="106" t="s">
        <v>100</v>
      </c>
      <c r="C92" s="11" t="s">
        <v>22</v>
      </c>
      <c r="D92" s="62">
        <v>40</v>
      </c>
      <c r="E92" s="82"/>
      <c r="F92" s="63">
        <f>E92*D92</f>
        <v>0</v>
      </c>
    </row>
    <row r="93" spans="1:6" x14ac:dyDescent="0.3">
      <c r="A93" s="147">
        <v>36.06</v>
      </c>
      <c r="B93" s="55" t="s">
        <v>39</v>
      </c>
      <c r="C93" s="56"/>
      <c r="D93" s="56"/>
      <c r="E93" s="61"/>
      <c r="F93" s="56"/>
    </row>
    <row r="94" spans="1:6" x14ac:dyDescent="0.3">
      <c r="A94" s="148"/>
      <c r="B94" s="18" t="s">
        <v>73</v>
      </c>
      <c r="C94" s="19" t="s">
        <v>40</v>
      </c>
      <c r="D94" s="19">
        <v>2</v>
      </c>
      <c r="E94" s="73"/>
      <c r="F94" s="36">
        <f>E94*D94</f>
        <v>0</v>
      </c>
    </row>
    <row r="95" spans="1:6" ht="26.4" x14ac:dyDescent="0.3">
      <c r="A95" s="148"/>
      <c r="B95" s="18" t="s">
        <v>74</v>
      </c>
      <c r="C95" s="19" t="s">
        <v>28</v>
      </c>
      <c r="D95" s="19">
        <v>2</v>
      </c>
      <c r="E95" s="84">
        <v>500000</v>
      </c>
      <c r="F95" s="36">
        <f>E95</f>
        <v>500000</v>
      </c>
    </row>
    <row r="96" spans="1:6" x14ac:dyDescent="0.3">
      <c r="A96" s="148"/>
      <c r="B96" s="18" t="s">
        <v>75</v>
      </c>
      <c r="C96" s="19" t="s">
        <v>28</v>
      </c>
      <c r="D96" s="19">
        <v>2</v>
      </c>
      <c r="E96" s="84">
        <f>2*300000</f>
        <v>600000</v>
      </c>
      <c r="F96" s="36">
        <f>E96</f>
        <v>600000</v>
      </c>
    </row>
    <row r="97" spans="1:6" x14ac:dyDescent="0.3">
      <c r="A97" s="148"/>
      <c r="B97" s="18" t="s">
        <v>76</v>
      </c>
      <c r="C97" s="19" t="s">
        <v>18</v>
      </c>
      <c r="D97" s="90">
        <f>F96</f>
        <v>600000</v>
      </c>
      <c r="E97" s="91"/>
      <c r="F97" s="40">
        <f>E97*D97</f>
        <v>0</v>
      </c>
    </row>
    <row r="98" spans="1:6" x14ac:dyDescent="0.3">
      <c r="A98" s="148"/>
      <c r="B98" s="14" t="s">
        <v>90</v>
      </c>
      <c r="C98" s="9" t="s">
        <v>28</v>
      </c>
      <c r="D98" s="9">
        <v>1</v>
      </c>
      <c r="E98" s="88">
        <v>400000</v>
      </c>
      <c r="F98" s="89">
        <f>E98</f>
        <v>400000</v>
      </c>
    </row>
    <row r="99" spans="1:6" x14ac:dyDescent="0.3">
      <c r="A99" s="149"/>
      <c r="B99" s="33" t="s">
        <v>91</v>
      </c>
      <c r="C99" s="34" t="s">
        <v>18</v>
      </c>
      <c r="D99" s="38">
        <f>F98</f>
        <v>400000</v>
      </c>
      <c r="E99" s="79"/>
      <c r="F99" s="57">
        <f>E99*D99</f>
        <v>0</v>
      </c>
    </row>
    <row r="100" spans="1:6" x14ac:dyDescent="0.3">
      <c r="A100" s="145">
        <v>36.07</v>
      </c>
      <c r="B100" s="107" t="s">
        <v>101</v>
      </c>
      <c r="C100" s="56"/>
      <c r="D100" s="56"/>
      <c r="E100" s="61"/>
      <c r="F100" s="56"/>
    </row>
    <row r="101" spans="1:6" x14ac:dyDescent="0.3">
      <c r="A101" s="141"/>
      <c r="B101" s="97" t="s">
        <v>96</v>
      </c>
      <c r="C101" s="98" t="s">
        <v>40</v>
      </c>
      <c r="D101" s="98">
        <v>2</v>
      </c>
      <c r="E101" s="99"/>
      <c r="F101" s="100">
        <f>E101*D101</f>
        <v>0</v>
      </c>
    </row>
    <row r="102" spans="1:6" ht="26.4" x14ac:dyDescent="0.3">
      <c r="A102" s="141"/>
      <c r="B102" s="18" t="s">
        <v>97</v>
      </c>
      <c r="C102" s="19" t="s">
        <v>22</v>
      </c>
      <c r="D102" s="19">
        <v>40</v>
      </c>
      <c r="E102" s="73"/>
      <c r="F102" s="36">
        <f>E102*D102</f>
        <v>0</v>
      </c>
    </row>
    <row r="103" spans="1:6" ht="27" thickBot="1" x14ac:dyDescent="0.35">
      <c r="A103" s="146"/>
      <c r="B103" s="28" t="s">
        <v>98</v>
      </c>
      <c r="C103" s="29" t="s">
        <v>22</v>
      </c>
      <c r="D103" s="30">
        <v>40</v>
      </c>
      <c r="E103" s="75"/>
      <c r="F103" s="36">
        <f>E103*D103</f>
        <v>0</v>
      </c>
    </row>
    <row r="104" spans="1:6" ht="13.8" thickBot="1" x14ac:dyDescent="0.35">
      <c r="A104" s="4"/>
      <c r="B104" s="103" t="s">
        <v>14</v>
      </c>
      <c r="C104" s="104"/>
      <c r="D104" s="104"/>
      <c r="E104" s="104"/>
      <c r="F104" s="39">
        <f>SUM(F80:F103)</f>
        <v>2300000</v>
      </c>
    </row>
    <row r="105" spans="1:6" ht="13.8" thickBot="1" x14ac:dyDescent="0.35"/>
    <row r="106" spans="1:6" ht="13.8" thickBot="1" x14ac:dyDescent="0.35">
      <c r="A106" s="1" t="s">
        <v>0</v>
      </c>
      <c r="B106" s="2" t="s">
        <v>1</v>
      </c>
      <c r="C106" s="3" t="s">
        <v>2</v>
      </c>
      <c r="D106" s="3" t="s">
        <v>3</v>
      </c>
      <c r="E106" s="12" t="s">
        <v>4</v>
      </c>
      <c r="F106" s="21" t="s">
        <v>5</v>
      </c>
    </row>
    <row r="107" spans="1:6" ht="13.8" thickBot="1" x14ac:dyDescent="0.35">
      <c r="A107" s="4">
        <v>3700</v>
      </c>
      <c r="B107" s="5" t="s">
        <v>41</v>
      </c>
      <c r="C107" s="6"/>
      <c r="D107" s="6"/>
      <c r="E107" s="6"/>
      <c r="F107" s="6"/>
    </row>
    <row r="108" spans="1:6" x14ac:dyDescent="0.3">
      <c r="A108" s="7">
        <v>37.01</v>
      </c>
      <c r="B108" s="8" t="s">
        <v>42</v>
      </c>
      <c r="C108" s="9"/>
      <c r="D108" s="9"/>
      <c r="E108" s="9"/>
      <c r="F108" s="9"/>
    </row>
    <row r="109" spans="1:6" ht="26.4" x14ac:dyDescent="0.3">
      <c r="A109" s="133"/>
      <c r="B109" s="18" t="s">
        <v>77</v>
      </c>
      <c r="C109" s="19" t="s">
        <v>24</v>
      </c>
      <c r="D109" s="19">
        <v>1</v>
      </c>
      <c r="E109" s="84">
        <v>200000</v>
      </c>
      <c r="F109" s="36">
        <f>E109</f>
        <v>200000</v>
      </c>
    </row>
    <row r="110" spans="1:6" ht="13.8" thickBot="1" x14ac:dyDescent="0.35">
      <c r="A110" s="144"/>
      <c r="B110" s="28" t="s">
        <v>78</v>
      </c>
      <c r="C110" s="29" t="s">
        <v>18</v>
      </c>
      <c r="D110" s="38">
        <f>F109</f>
        <v>200000</v>
      </c>
      <c r="E110" s="79"/>
      <c r="F110" s="57">
        <f>E110*D110</f>
        <v>0</v>
      </c>
    </row>
    <row r="111" spans="1:6" ht="13.8" thickBot="1" x14ac:dyDescent="0.35">
      <c r="A111" s="4"/>
      <c r="B111" s="101" t="s">
        <v>14</v>
      </c>
      <c r="C111" s="102"/>
      <c r="D111" s="102"/>
      <c r="E111" s="102"/>
      <c r="F111" s="39">
        <f>SUM(F109:F110)</f>
        <v>200000</v>
      </c>
    </row>
    <row r="113" spans="1:6" ht="14.4" x14ac:dyDescent="0.3">
      <c r="A113"/>
      <c r="B113" t="s">
        <v>117</v>
      </c>
      <c r="C113"/>
      <c r="D113"/>
      <c r="E113"/>
      <c r="F113" s="130">
        <f>SUMIFS($F$11:$F$111,$C$11:$C$111,"Prime cost")+SUMIFS($F$11:$F$111,$C$11:$C$111,"prov. sum")</f>
        <v>20262000</v>
      </c>
    </row>
    <row r="114" spans="1:6" ht="14.4" x14ac:dyDescent="0.3">
      <c r="A114"/>
      <c r="B114" t="s">
        <v>118</v>
      </c>
      <c r="C114"/>
      <c r="D114"/>
      <c r="E114"/>
      <c r="F114" s="130">
        <f>SUMIFS($F$11:$F$111,$B$11:$B$111,"*Handling cost*")+SUMIFS($F$11:$F$111,$B$11:$B$111,"*Mark-up*")</f>
        <v>0</v>
      </c>
    </row>
    <row r="115" spans="1:6" ht="15" thickBot="1" x14ac:dyDescent="0.35">
      <c r="A115"/>
      <c r="B115" s="127" t="s">
        <v>119</v>
      </c>
      <c r="C115" s="127"/>
      <c r="D115" s="127"/>
      <c r="E115" s="127"/>
      <c r="F115" s="131">
        <f>SUM(F113:F114)</f>
        <v>20262000</v>
      </c>
    </row>
    <row r="116" spans="1:6" ht="15" thickTop="1" x14ac:dyDescent="0.3">
      <c r="A116"/>
      <c r="B116"/>
      <c r="C116"/>
      <c r="D116"/>
      <c r="E116"/>
      <c r="F116" s="128"/>
    </row>
    <row r="117" spans="1:6" ht="73.2" customHeight="1" x14ac:dyDescent="0.3">
      <c r="A117" s="129" t="s">
        <v>120</v>
      </c>
      <c r="B117" s="132" t="s">
        <v>121</v>
      </c>
      <c r="C117" s="132"/>
      <c r="D117" s="132"/>
      <c r="E117" s="132"/>
      <c r="F117" s="130">
        <f>F127-F115+F48+F49</f>
        <v>9000000</v>
      </c>
    </row>
    <row r="119" spans="1:6" x14ac:dyDescent="0.25">
      <c r="A119" s="64" t="s">
        <v>82</v>
      </c>
      <c r="B119" s="64" t="s">
        <v>83</v>
      </c>
    </row>
    <row r="121" spans="1:6" ht="24.9" customHeight="1" x14ac:dyDescent="0.3">
      <c r="A121" s="65">
        <f>A10</f>
        <v>3200</v>
      </c>
      <c r="B121" s="67" t="str">
        <f>B10</f>
        <v>DETAILED ASSESSMENT PHASE</v>
      </c>
      <c r="C121" s="68"/>
      <c r="D121" s="69"/>
      <c r="E121" s="70"/>
      <c r="F121" s="66">
        <f>F16</f>
        <v>2000</v>
      </c>
    </row>
    <row r="122" spans="1:6" ht="24.9" customHeight="1" x14ac:dyDescent="0.3">
      <c r="A122" s="65">
        <f>A19</f>
        <v>3400</v>
      </c>
      <c r="B122" s="67" t="str">
        <f>B19</f>
        <v>SITE INSPECTION AND TENDER PERIOD</v>
      </c>
      <c r="C122" s="68"/>
      <c r="D122" s="69"/>
      <c r="E122" s="70"/>
      <c r="F122" s="66">
        <f>F28</f>
        <v>20000</v>
      </c>
    </row>
    <row r="123" spans="1:6" ht="24.9" customHeight="1" x14ac:dyDescent="0.3">
      <c r="A123" s="65">
        <f>A31</f>
        <v>3500</v>
      </c>
      <c r="B123" s="67" t="str">
        <f>B31</f>
        <v>ADMINISTRATION &amp; MONITORING OF WORKS CONTRACT</v>
      </c>
      <c r="C123" s="68"/>
      <c r="D123" s="69"/>
      <c r="E123" s="70"/>
      <c r="F123" s="66">
        <f>F76</f>
        <v>17740000</v>
      </c>
    </row>
    <row r="124" spans="1:6" ht="24.9" customHeight="1" x14ac:dyDescent="0.3">
      <c r="A124" s="65">
        <f>A79</f>
        <v>3600</v>
      </c>
      <c r="B124" s="67" t="str">
        <f>B79</f>
        <v>ADDITIONAL DUTIES</v>
      </c>
      <c r="C124" s="68"/>
      <c r="D124" s="69"/>
      <c r="E124" s="70"/>
      <c r="F124" s="66">
        <f>F104</f>
        <v>2300000</v>
      </c>
    </row>
    <row r="125" spans="1:6" ht="24.9" customHeight="1" x14ac:dyDescent="0.3">
      <c r="A125" s="65">
        <f>A107</f>
        <v>3700</v>
      </c>
      <c r="B125" s="67" t="str">
        <f>B107</f>
        <v>OFF-SITE MATERIALS TESTING</v>
      </c>
      <c r="C125" s="68"/>
      <c r="D125" s="69"/>
      <c r="E125" s="70"/>
      <c r="F125" s="66">
        <f>F111</f>
        <v>200000</v>
      </c>
    </row>
    <row r="127" spans="1:6" x14ac:dyDescent="0.3">
      <c r="B127" s="31" t="s">
        <v>86</v>
      </c>
      <c r="F127" s="45">
        <f>SUM(F121:F126)</f>
        <v>20262000</v>
      </c>
    </row>
    <row r="128" spans="1:6" x14ac:dyDescent="0.3">
      <c r="F128" s="71"/>
    </row>
    <row r="129" spans="2:6" x14ac:dyDescent="0.3">
      <c r="B129" s="31" t="s">
        <v>87</v>
      </c>
      <c r="F129" s="45">
        <f>F127*0.15</f>
        <v>3039300</v>
      </c>
    </row>
    <row r="130" spans="2:6" x14ac:dyDescent="0.3">
      <c r="F130" s="71"/>
    </row>
    <row r="131" spans="2:6" x14ac:dyDescent="0.25">
      <c r="B131" s="64" t="s">
        <v>88</v>
      </c>
      <c r="F131" s="72">
        <f>SUM(F127:F129)</f>
        <v>23301300</v>
      </c>
    </row>
  </sheetData>
  <sheetProtection algorithmName="SHA-512" hashValue="TGd6G3fEaA/0LKKEjDZqVZUMaSZcoad7remmaH0PbS/ositV7fuMLu9x/Lr5gP5vjO63/i2B01AI8kaEi8ky5Q==" saltValue="YHlQZl7ckAFGRQgNr1Rskg==" spinCount="100000" sheet="1" objects="1" scenarios="1"/>
  <mergeCells count="21">
    <mergeCell ref="A109:A110"/>
    <mergeCell ref="A100:A103"/>
    <mergeCell ref="A90:A91"/>
    <mergeCell ref="A93:A99"/>
    <mergeCell ref="A66:A75"/>
    <mergeCell ref="B117:E117"/>
    <mergeCell ref="A12:A14"/>
    <mergeCell ref="A1:C1"/>
    <mergeCell ref="A3:B3"/>
    <mergeCell ref="C3:E3"/>
    <mergeCell ref="A4:F4"/>
    <mergeCell ref="A5:F5"/>
    <mergeCell ref="A44:A46"/>
    <mergeCell ref="A33:A35"/>
    <mergeCell ref="A25:A26"/>
    <mergeCell ref="A21:A23"/>
    <mergeCell ref="A81:A84"/>
    <mergeCell ref="A87:A88"/>
    <mergeCell ref="A61:A64"/>
    <mergeCell ref="A48:A56"/>
    <mergeCell ref="A58:A60"/>
  </mergeCells>
  <pageMargins left="0.23622047244094491" right="0.23622047244094491" top="0.74803149606299213" bottom="0.74803149606299213" header="0.31496062992125984" footer="0.31496062992125984"/>
  <pageSetup paperSize="9" scale="93" fitToHeight="0" orientation="portrait" r:id="rId1"/>
  <headerFooter>
    <oddHeader>&amp;L&amp;"Calibri"&amp;10&amp;K000000Sensitivity - General&amp;1#</oddHeader>
  </headerFooter>
  <rowBreaks count="2" manualBreakCount="2">
    <brk id="28" max="16383" man="1"/>
    <brk id="76" max="16383" man="1"/>
  </rowBreaks>
  <ignoredErrors>
    <ignoredError sqref="F3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RRM Pricing Schedule</vt:lpstr>
      <vt:lpstr>'RRM Pricing Schedule'!_Toc129491471</vt:lpstr>
      <vt:lpstr>'RRM Pricing Schedule'!_Toc129491882</vt:lpstr>
      <vt:lpstr>'RRM Pricing Schedule'!_Toc396298216</vt:lpstr>
      <vt:lpstr>'RRM Pricing Schedule'!Print_Titles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Vinello-Lippert (WR)</dc:creator>
  <cp:lastModifiedBy>Gertrude Soko (NR)</cp:lastModifiedBy>
  <cp:lastPrinted>2020-08-26T14:18:20Z</cp:lastPrinted>
  <dcterms:created xsi:type="dcterms:W3CDTF">2018-10-15T11:31:45Z</dcterms:created>
  <dcterms:modified xsi:type="dcterms:W3CDTF">2022-09-20T20:25:24Z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a024da7-7918-49c2-a744-b84d0bf2c679_Enabled">
    <vt:lpwstr>true</vt:lpwstr>
  </property>
  <property fmtid="{D5CDD505-2E9C-101B-9397-08002B2CF9AE}" pid="3" name="MSIP_Label_5a024da7-7918-49c2-a744-b84d0bf2c679_SetDate">
    <vt:lpwstr>2022-07-06T08:07:46Z</vt:lpwstr>
  </property>
  <property fmtid="{D5CDD505-2E9C-101B-9397-08002B2CF9AE}" pid="4" name="MSIP_Label_5a024da7-7918-49c2-a744-b84d0bf2c679_Method">
    <vt:lpwstr>Standard</vt:lpwstr>
  </property>
  <property fmtid="{D5CDD505-2E9C-101B-9397-08002B2CF9AE}" pid="5" name="MSIP_Label_5a024da7-7918-49c2-a744-b84d0bf2c679_Name">
    <vt:lpwstr>General</vt:lpwstr>
  </property>
  <property fmtid="{D5CDD505-2E9C-101B-9397-08002B2CF9AE}" pid="6" name="MSIP_Label_5a024da7-7918-49c2-a744-b84d0bf2c679_SiteId">
    <vt:lpwstr>24236235-bb51-454e-8f47-206699c7e33b</vt:lpwstr>
  </property>
  <property fmtid="{D5CDD505-2E9C-101B-9397-08002B2CF9AE}" pid="7" name="MSIP_Label_5a024da7-7918-49c2-a744-b84d0bf2c679_ActionId">
    <vt:lpwstr>6538f2b2-498e-4c60-a76a-25f8379cb340</vt:lpwstr>
  </property>
  <property fmtid="{D5CDD505-2E9C-101B-9397-08002B2CF9AE}" pid="8" name="MSIP_Label_5a024da7-7918-49c2-a744-b84d0bf2c679_ContentBits">
    <vt:lpwstr>1</vt:lpwstr>
  </property>
</Properties>
</file>