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surbanajurong-my.sharepoint.com/personal/tahulela_thenga_smec_com/Documents/SANRAL R.033-130-2019_3 Final Tender Document 17 Nov 2022/Volume 3/"/>
    </mc:Choice>
  </mc:AlternateContent>
  <xr:revisionPtr revIDLastSave="1817" documentId="8_{2CB1909F-652D-41EE-B1E1-498BB587F67A}" xr6:coauthVersionLast="47" xr6:coauthVersionMax="47" xr10:uidLastSave="{815C597E-09A5-4EAE-997A-3CD7019A7C9E}"/>
  <bookViews>
    <workbookView xWindow="28680" yWindow="-120" windowWidth="29040" windowHeight="15840" xr2:uid="{00000000-000D-0000-FFFF-FFFF00000000}"/>
  </bookViews>
  <sheets>
    <sheet name="Version" sheetId="159" r:id="rId1"/>
    <sheet name="C1.2" sheetId="66" r:id="rId2"/>
    <sheet name="C1.3" sheetId="67" r:id="rId3"/>
    <sheet name="C1.4" sheetId="68" r:id="rId4"/>
    <sheet name="C1.5" sheetId="69" r:id="rId5"/>
    <sheet name="C1.6" sheetId="70" r:id="rId6"/>
    <sheet name="C2.1" sheetId="72" r:id="rId7"/>
    <sheet name="C2.2" sheetId="73" r:id="rId8"/>
    <sheet name="C3.1" sheetId="76" r:id="rId9"/>
    <sheet name="C3.2" sheetId="77" r:id="rId10"/>
    <sheet name="C3.3" sheetId="78" r:id="rId11"/>
    <sheet name="C4.2" sheetId="80" r:id="rId12"/>
    <sheet name="C4.4" sheetId="82" r:id="rId13"/>
    <sheet name="C5.1" sheetId="84" r:id="rId14"/>
    <sheet name="C5.2" sheetId="85" r:id="rId15"/>
    <sheet name="C5.3" sheetId="86" r:id="rId16"/>
    <sheet name="C5.4" sheetId="87" r:id="rId17"/>
    <sheet name="C6.2" sheetId="90" r:id="rId18"/>
    <sheet name="C8.1" sheetId="97" r:id="rId19"/>
    <sheet name="C8.8" sheetId="104" r:id="rId20"/>
    <sheet name="C9.1" sheetId="106" r:id="rId21"/>
    <sheet name="C11.1" sheetId="108" r:id="rId22"/>
    <sheet name="C11.2" sheetId="110" r:id="rId23"/>
    <sheet name="C11.3" sheetId="111" r:id="rId24"/>
    <sheet name="C11.5" sheetId="113" r:id="rId25"/>
    <sheet name="C11.6" sheetId="114" r:id="rId26"/>
    <sheet name="C11.7" sheetId="115" r:id="rId27"/>
    <sheet name="C11.8" sheetId="116" r:id="rId28"/>
    <sheet name="C11.9" sheetId="117" r:id="rId29"/>
    <sheet name="C20.1" sheetId="155" r:id="rId30"/>
    <sheet name="Sect D - D1000" sheetId="62" r:id="rId31"/>
    <sheet name="Sec F- Electrical" sheetId="158" r:id="rId32"/>
    <sheet name="Summary of Pricing" sheetId="64" r:id="rId33"/>
  </sheets>
  <externalReferences>
    <externalReference r:id="rId34"/>
  </externalReferences>
  <definedNames>
    <definedName name="_Hlk13737046" localSheetId="29">'C20.1'!#REF!</definedName>
    <definedName name="_Hlk13737072" localSheetId="29">'C20.1'!#REF!</definedName>
    <definedName name="_Ref461368450" localSheetId="3">'C1.4'!$C$5</definedName>
    <definedName name="_Ref461368450" localSheetId="4">'C1.5'!$E$7</definedName>
    <definedName name="_Ref461368450" localSheetId="5">'C1.6'!$C$7</definedName>
    <definedName name="_Ref461368450" localSheetId="21">'C11.1'!#REF!</definedName>
    <definedName name="_Ref461368450" localSheetId="22">'C11.2'!#REF!</definedName>
    <definedName name="_Ref461368450" localSheetId="23">'C11.3'!#REF!</definedName>
    <definedName name="_Ref461368450" localSheetId="24">'C11.5'!#REF!</definedName>
    <definedName name="_Ref461368450" localSheetId="25">'C11.6'!#REF!</definedName>
    <definedName name="_Ref461368450" localSheetId="26">'C11.7'!#REF!</definedName>
    <definedName name="_Ref461368450" localSheetId="27">'C11.8'!#REF!</definedName>
    <definedName name="_Ref461368450" localSheetId="28">'C11.9'!#REF!</definedName>
    <definedName name="_Ref461368450" localSheetId="6">'C2.1'!$D$7</definedName>
    <definedName name="_Ref461368450" localSheetId="7">'C2.2'!$D$7</definedName>
    <definedName name="_Ref461368450" localSheetId="29">'C20.1'!#REF!</definedName>
    <definedName name="_Ref461368450" localSheetId="8">'C3.1'!#REF!</definedName>
    <definedName name="_Ref461368450" localSheetId="9">'C3.2'!$D$7</definedName>
    <definedName name="_Ref461368450" localSheetId="10">'C3.3'!#REF!</definedName>
    <definedName name="_Ref461368450" localSheetId="11">'C4.2'!#REF!</definedName>
    <definedName name="_Ref461368450" localSheetId="12">'C4.4'!#REF!</definedName>
    <definedName name="_Ref461368450" localSheetId="13">'C5.1'!#REF!</definedName>
    <definedName name="_Ref461368450" localSheetId="14">'C5.2'!#REF!</definedName>
    <definedName name="_Ref461368450" localSheetId="15">'C5.3'!#REF!</definedName>
    <definedName name="_Ref461368450" localSheetId="16">'C5.4'!#REF!</definedName>
    <definedName name="_Ref461368450" localSheetId="17">'C6.2'!#REF!</definedName>
    <definedName name="_Ref461368450" localSheetId="18">'C8.1'!#REF!</definedName>
    <definedName name="_Ref461368450" localSheetId="19">'C8.8'!#REF!</definedName>
    <definedName name="_Ref461368450" localSheetId="20">'C9.1'!#REF!</definedName>
    <definedName name="_Ref461372205" localSheetId="3">'C1.4'!#REF!</definedName>
    <definedName name="_Ref461372205" localSheetId="4">'C1.5'!#REF!</definedName>
    <definedName name="_Ref461372205" localSheetId="5">'C1.6'!#REF!</definedName>
    <definedName name="_Ref461372205" localSheetId="21">'C11.1'!#REF!</definedName>
    <definedName name="_Ref461372205" localSheetId="22">'C11.2'!#REF!</definedName>
    <definedName name="_Ref461372205" localSheetId="23">'C11.3'!#REF!</definedName>
    <definedName name="_Ref461372205" localSheetId="24">'C11.5'!#REF!</definedName>
    <definedName name="_Ref461372205" localSheetId="25">'C11.6'!#REF!</definedName>
    <definedName name="_Ref461372205" localSheetId="26">'C11.7'!#REF!</definedName>
    <definedName name="_Ref461372205" localSheetId="27">'C11.8'!#REF!</definedName>
    <definedName name="_Ref461372205" localSheetId="28">'C11.9'!#REF!</definedName>
    <definedName name="_Ref461372205" localSheetId="6">'C2.1'!#REF!</definedName>
    <definedName name="_Ref461372205" localSheetId="7">'C2.2'!#REF!</definedName>
    <definedName name="_Ref461372205" localSheetId="29">'C20.1'!#REF!</definedName>
    <definedName name="_Ref461372205" localSheetId="8">'C3.1'!#REF!</definedName>
    <definedName name="_Ref461372205" localSheetId="9">'C3.2'!#REF!</definedName>
    <definedName name="_Ref461372205" localSheetId="10">'C3.3'!#REF!</definedName>
    <definedName name="_Ref461372205" localSheetId="11">'C4.2'!#REF!</definedName>
    <definedName name="_Ref461372205" localSheetId="12">'C4.4'!#REF!</definedName>
    <definedName name="_Ref461372205" localSheetId="13">'C5.1'!#REF!</definedName>
    <definedName name="_Ref461372205" localSheetId="14">'C5.2'!#REF!</definedName>
    <definedName name="_Ref461372205" localSheetId="15">'C5.3'!#REF!</definedName>
    <definedName name="_Ref461372205" localSheetId="16">'C5.4'!#REF!</definedName>
    <definedName name="_Ref461372205" localSheetId="17">'C6.2'!#REF!</definedName>
    <definedName name="_Ref461372205" localSheetId="18">'C8.1'!#REF!</definedName>
    <definedName name="_Ref461372205" localSheetId="19">'C8.8'!#REF!</definedName>
    <definedName name="_Ref461372205" localSheetId="20">'C9.1'!#REF!</definedName>
    <definedName name="_Ref461373091" localSheetId="3">'C1.4'!$C$101</definedName>
    <definedName name="_Ref461373091" localSheetId="4">'C1.5'!#REF!</definedName>
    <definedName name="_Ref461373091" localSheetId="5">'C1.6'!#REF!</definedName>
    <definedName name="_Ref461373091" localSheetId="21">'C11.1'!#REF!</definedName>
    <definedName name="_Ref461373091" localSheetId="22">'C11.2'!#REF!</definedName>
    <definedName name="_Ref461373091" localSheetId="23">'C11.3'!#REF!</definedName>
    <definedName name="_Ref461373091" localSheetId="24">'C11.5'!#REF!</definedName>
    <definedName name="_Ref461373091" localSheetId="25">'C11.6'!#REF!</definedName>
    <definedName name="_Ref461373091" localSheetId="26">'C11.7'!#REF!</definedName>
    <definedName name="_Ref461373091" localSheetId="27">'C11.8'!#REF!</definedName>
    <definedName name="_Ref461373091" localSheetId="28">'C11.9'!#REF!</definedName>
    <definedName name="_Ref461373091" localSheetId="6">'C2.1'!#REF!</definedName>
    <definedName name="_Ref461373091" localSheetId="7">'C2.2'!#REF!</definedName>
    <definedName name="_Ref461373091" localSheetId="29">'C20.1'!#REF!</definedName>
    <definedName name="_Ref461373091" localSheetId="8">'C3.1'!#REF!</definedName>
    <definedName name="_Ref461373091" localSheetId="9">'C3.2'!#REF!</definedName>
    <definedName name="_Ref461373091" localSheetId="10">'C3.3'!#REF!</definedName>
    <definedName name="_Ref461373091" localSheetId="11">'C4.2'!#REF!</definedName>
    <definedName name="_Ref461373091" localSheetId="12">'C4.4'!#REF!</definedName>
    <definedName name="_Ref461373091" localSheetId="13">'C5.1'!#REF!</definedName>
    <definedName name="_Ref461373091" localSheetId="14">'C5.2'!#REF!</definedName>
    <definedName name="_Ref461373091" localSheetId="15">'C5.3'!#REF!</definedName>
    <definedName name="_Ref461373091" localSheetId="16">'C5.4'!#REF!</definedName>
    <definedName name="_Ref461373091" localSheetId="17">'C6.2'!#REF!</definedName>
    <definedName name="_Ref461373091" localSheetId="18">'C8.1'!#REF!</definedName>
    <definedName name="_Ref461373091" localSheetId="19">'C8.8'!#REF!</definedName>
    <definedName name="_Ref461373091" localSheetId="20">'C9.1'!#REF!</definedName>
    <definedName name="_Ref461373122" localSheetId="3">'C1.4'!#REF!</definedName>
    <definedName name="_Ref461373122" localSheetId="4">'C1.5'!#REF!</definedName>
    <definedName name="_Ref461373122" localSheetId="5">'C1.6'!#REF!</definedName>
    <definedName name="_Ref461373122" localSheetId="21">'C11.1'!#REF!</definedName>
    <definedName name="_Ref461373122" localSheetId="22">'C11.2'!#REF!</definedName>
    <definedName name="_Ref461373122" localSheetId="23">'C11.3'!#REF!</definedName>
    <definedName name="_Ref461373122" localSheetId="24">'C11.5'!#REF!</definedName>
    <definedName name="_Ref461373122" localSheetId="25">'C11.6'!#REF!</definedName>
    <definedName name="_Ref461373122" localSheetId="26">'C11.7'!#REF!</definedName>
    <definedName name="_Ref461373122" localSheetId="27">'C11.8'!#REF!</definedName>
    <definedName name="_Ref461373122" localSheetId="28">'C11.9'!#REF!</definedName>
    <definedName name="_Ref461373122" localSheetId="6">'C2.1'!#REF!</definedName>
    <definedName name="_Ref461373122" localSheetId="7">'C2.2'!#REF!</definedName>
    <definedName name="_Ref461373122" localSheetId="29">'C20.1'!#REF!</definedName>
    <definedName name="_Ref461373122" localSheetId="8">'C3.1'!#REF!</definedName>
    <definedName name="_Ref461373122" localSheetId="9">'C3.2'!#REF!</definedName>
    <definedName name="_Ref461373122" localSheetId="10">'C3.3'!#REF!</definedName>
    <definedName name="_Ref461373122" localSheetId="11">'C4.2'!#REF!</definedName>
    <definedName name="_Ref461373122" localSheetId="12">'C4.4'!#REF!</definedName>
    <definedName name="_Ref461373122" localSheetId="13">'C5.1'!#REF!</definedName>
    <definedName name="_Ref461373122" localSheetId="14">'C5.2'!#REF!</definedName>
    <definedName name="_Ref461373122" localSheetId="15">'C5.3'!#REF!</definedName>
    <definedName name="_Ref461373122" localSheetId="16">'C5.4'!#REF!</definedName>
    <definedName name="_Ref461373122" localSheetId="17">'C6.2'!#REF!</definedName>
    <definedName name="_Ref461373122" localSheetId="18">'C8.1'!#REF!</definedName>
    <definedName name="_Ref461373122" localSheetId="19">'C8.8'!#REF!</definedName>
    <definedName name="_Ref461373122" localSheetId="20">'C9.1'!#REF!</definedName>
    <definedName name="_Ref461373150" localSheetId="3">'C1.4'!$C$105</definedName>
    <definedName name="_Ref461373150" localSheetId="4">'C1.5'!#REF!</definedName>
    <definedName name="_Ref461373150" localSheetId="5">'C1.6'!#REF!</definedName>
    <definedName name="_Ref461373150" localSheetId="21">'C11.1'!#REF!</definedName>
    <definedName name="_Ref461373150" localSheetId="22">'C11.2'!#REF!</definedName>
    <definedName name="_Ref461373150" localSheetId="23">'C11.3'!#REF!</definedName>
    <definedName name="_Ref461373150" localSheetId="24">'C11.5'!#REF!</definedName>
    <definedName name="_Ref461373150" localSheetId="25">'C11.6'!#REF!</definedName>
    <definedName name="_Ref461373150" localSheetId="26">'C11.7'!#REF!</definedName>
    <definedName name="_Ref461373150" localSheetId="27">'C11.8'!#REF!</definedName>
    <definedName name="_Ref461373150" localSheetId="28">'C11.9'!#REF!</definedName>
    <definedName name="_Ref461373150" localSheetId="6">'C2.1'!#REF!</definedName>
    <definedName name="_Ref461373150" localSheetId="7">'C2.2'!#REF!</definedName>
    <definedName name="_Ref461373150" localSheetId="29">'C20.1'!#REF!</definedName>
    <definedName name="_Ref461373150" localSheetId="8">'C3.1'!#REF!</definedName>
    <definedName name="_Ref461373150" localSheetId="9">'C3.2'!#REF!</definedName>
    <definedName name="_Ref461373150" localSheetId="10">'C3.3'!#REF!</definedName>
    <definedName name="_Ref461373150" localSheetId="11">'C4.2'!#REF!</definedName>
    <definedName name="_Ref461373150" localSheetId="12">'C4.4'!#REF!</definedName>
    <definedName name="_Ref461373150" localSheetId="13">'C5.1'!#REF!</definedName>
    <definedName name="_Ref461373150" localSheetId="14">'C5.2'!#REF!</definedName>
    <definedName name="_Ref461373150" localSheetId="15">'C5.3'!#REF!</definedName>
    <definedName name="_Ref461373150" localSheetId="16">'C5.4'!#REF!</definedName>
    <definedName name="_Ref461373150" localSheetId="17">'C6.2'!#REF!</definedName>
    <definedName name="_Ref461373150" localSheetId="18">'C8.1'!#REF!</definedName>
    <definedName name="_Ref461373150" localSheetId="19">'C8.8'!#REF!</definedName>
    <definedName name="_Ref461373150" localSheetId="20">'C9.1'!#REF!</definedName>
    <definedName name="_Toc391906137" localSheetId="32">'Summary of Pricing'!$A$1</definedName>
    <definedName name="_Toc407010575" localSheetId="32">'Summary of Pricing'!$A$1</definedName>
    <definedName name="_Toc42260028" localSheetId="32">'Summary of Pricing'!$A$55</definedName>
    <definedName name="_xlnm.Print_Area" localSheetId="1">'C1.2'!$A$1:$H$144</definedName>
    <definedName name="_xlnm.Print_Area" localSheetId="2">'C1.3'!$A$1:$H$80</definedName>
    <definedName name="_xlnm.Print_Area" localSheetId="3">'C1.4'!$A$1:$G$147</definedName>
    <definedName name="_xlnm.Print_Area" localSheetId="4">'C1.5'!$A$1:$I$124</definedName>
    <definedName name="_xlnm.Print_Area" localSheetId="5">'C1.6'!$A$1:$G$73</definedName>
    <definedName name="_xlnm.Print_Area" localSheetId="21">'C11.1'!$A$1:$H$81</definedName>
    <definedName name="_xlnm.Print_Area" localSheetId="22">'C11.2'!$A$1:$H$76</definedName>
    <definedName name="_xlnm.Print_Area" localSheetId="23">'C11.3'!$A$1:$F$82</definedName>
    <definedName name="_xlnm.Print_Area" localSheetId="24">'C11.5'!$A$1:$I$91</definedName>
    <definedName name="_xlnm.Print_Area" localSheetId="25">'C11.6'!$A$1:$H$143</definedName>
    <definedName name="_xlnm.Print_Area" localSheetId="26">'C11.7'!$A$1:$G$75</definedName>
    <definedName name="_xlnm.Print_Area" localSheetId="27">'C11.8'!$A$1:$H$72</definedName>
    <definedName name="_xlnm.Print_Area" localSheetId="28">'C11.9'!$A$1:$G$85</definedName>
    <definedName name="_xlnm.Print_Area" localSheetId="6">'C2.1'!$A$1:$H$75</definedName>
    <definedName name="_xlnm.Print_Area" localSheetId="7">'C2.2'!$A$1:$H$67</definedName>
    <definedName name="_xlnm.Print_Area" localSheetId="29">'C20.1'!$A$1:$I$78</definedName>
    <definedName name="_xlnm.Print_Area" localSheetId="8">'C3.1'!$A$1:$H$200</definedName>
    <definedName name="_xlnm.Print_Area" localSheetId="9">'C3.2'!$A$1:$H$142</definedName>
    <definedName name="_xlnm.Print_Area" localSheetId="10">'C3.3'!$A$1:$H$83</definedName>
    <definedName name="_xlnm.Print_Area" localSheetId="11">'C4.2'!$A$1:$H$70</definedName>
    <definedName name="_xlnm.Print_Area" localSheetId="12">'C4.4'!$A$1:$H$79</definedName>
    <definedName name="_xlnm.Print_Area" localSheetId="13">'C5.1'!$A$1:$I$73</definedName>
    <definedName name="_xlnm.Print_Area" localSheetId="14">'C5.2'!$A$1:$H$74</definedName>
    <definedName name="_xlnm.Print_Area" localSheetId="15">'C5.3'!$A$1:$H$66</definedName>
    <definedName name="_xlnm.Print_Area" localSheetId="16">'C5.4'!$A$1:$H$77</definedName>
    <definedName name="_xlnm.Print_Area" localSheetId="17">'C6.2'!$A$1:$G$72</definedName>
    <definedName name="_xlnm.Print_Area" localSheetId="18">'C8.1'!$A$1:$G$79</definedName>
    <definedName name="_xlnm.Print_Area" localSheetId="19">'C8.8'!$A$1:$H$71</definedName>
    <definedName name="_xlnm.Print_Area" localSheetId="20">'C9.1'!$A$1:$H$148</definedName>
    <definedName name="_xlnm.Print_Area" localSheetId="31">'Sec F- Electrical'!$A$1:$G$579</definedName>
    <definedName name="_xlnm.Print_Area" localSheetId="30">'Sect D - D1000'!$A$1:$H$209</definedName>
    <definedName name="_xlnm.Print_Area" localSheetId="32">'Summary of Pricing'!$A$1:$D$81</definedName>
    <definedName name="_xlnm.Print_Area" localSheetId="0">Version!$A$1:$M$80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8" i="62" l="1"/>
  <c r="I20" i="155"/>
  <c r="I78" i="155" s="1"/>
  <c r="H199" i="76"/>
  <c r="G147" i="68"/>
  <c r="G70" i="68"/>
  <c r="G19" i="68"/>
  <c r="H65" i="114"/>
  <c r="H141" i="77" l="1"/>
  <c r="H61" i="76"/>
  <c r="I123" i="69"/>
  <c r="I54" i="69"/>
  <c r="F13" i="87" l="1"/>
  <c r="F17" i="86"/>
  <c r="F13" i="85"/>
  <c r="I19" i="84"/>
  <c r="F17" i="72"/>
  <c r="H7" i="66" l="1"/>
  <c r="G346" i="158" l="1"/>
  <c r="B83" i="158"/>
  <c r="H23" i="77" l="1"/>
  <c r="G62" i="115" l="1"/>
  <c r="E64" i="115" s="1"/>
  <c r="G64" i="115" s="1"/>
  <c r="G58" i="115"/>
  <c r="G60" i="115"/>
  <c r="G66" i="115"/>
  <c r="G37" i="158"/>
  <c r="E185" i="158"/>
  <c r="G29" i="115"/>
  <c r="G25" i="115"/>
  <c r="G23" i="115"/>
  <c r="G21" i="115"/>
  <c r="G70" i="115"/>
  <c r="H84" i="114"/>
  <c r="G20" i="155"/>
  <c r="I18" i="155"/>
  <c r="H31" i="66"/>
  <c r="H23" i="66"/>
  <c r="H25" i="66"/>
  <c r="H27" i="66"/>
  <c r="H29" i="66"/>
  <c r="H33" i="66"/>
  <c r="H35" i="66"/>
  <c r="H37" i="66"/>
  <c r="H45" i="66"/>
  <c r="H41" i="66"/>
  <c r="F43" i="66" s="1"/>
  <c r="H43" i="66" s="1"/>
  <c r="G39" i="158" l="1"/>
  <c r="G352" i="158"/>
  <c r="H62" i="116"/>
  <c r="H33" i="106" l="1"/>
  <c r="H31" i="106"/>
  <c r="H25" i="106" l="1"/>
  <c r="H53" i="86"/>
  <c r="H47" i="86"/>
  <c r="H45" i="86"/>
  <c r="I61" i="69" l="1"/>
  <c r="I35" i="69"/>
  <c r="G97" i="68"/>
  <c r="G89" i="68"/>
  <c r="G87" i="68"/>
  <c r="G77" i="68"/>
  <c r="G79" i="68"/>
  <c r="G81" i="68"/>
  <c r="G83" i="68"/>
  <c r="G85" i="68"/>
  <c r="H36" i="114"/>
  <c r="G7" i="97"/>
  <c r="G121" i="68"/>
  <c r="I25" i="84"/>
  <c r="I23" i="84"/>
  <c r="H21" i="87" l="1"/>
  <c r="G97" i="158"/>
  <c r="G95" i="158"/>
  <c r="E183" i="158"/>
  <c r="H29" i="85"/>
  <c r="H31" i="73"/>
  <c r="H29" i="73"/>
  <c r="F11" i="73"/>
  <c r="H129" i="66" l="1"/>
  <c r="H127" i="66"/>
  <c r="H125" i="66"/>
  <c r="H123" i="66"/>
  <c r="F63" i="66"/>
  <c r="H63" i="66" s="1"/>
  <c r="H61" i="66"/>
  <c r="F59" i="66"/>
  <c r="H59" i="66" s="1"/>
  <c r="H57" i="66"/>
  <c r="H47" i="66"/>
  <c r="H9" i="73" l="1"/>
  <c r="B251" i="158" l="1"/>
  <c r="G260" i="158"/>
  <c r="G262" i="158" s="1"/>
  <c r="I85" i="69" l="1"/>
  <c r="H154" i="62"/>
  <c r="H152" i="62"/>
  <c r="F117" i="62"/>
  <c r="H117" i="62" s="1"/>
  <c r="F115" i="62"/>
  <c r="F113" i="62"/>
  <c r="H113" i="62" s="1"/>
  <c r="F111" i="62"/>
  <c r="H140" i="62"/>
  <c r="H138" i="62"/>
  <c r="H136" i="62"/>
  <c r="H134" i="62"/>
  <c r="H132" i="62"/>
  <c r="H130" i="62"/>
  <c r="H119" i="62"/>
  <c r="F121" i="62" s="1"/>
  <c r="H121" i="62" s="1"/>
  <c r="H105" i="62"/>
  <c r="H103" i="62"/>
  <c r="H101" i="62"/>
  <c r="H99" i="62"/>
  <c r="F146" i="62" l="1"/>
  <c r="H146" i="62" s="1"/>
  <c r="F150" i="62"/>
  <c r="H150" i="62" s="1"/>
  <c r="H111" i="62"/>
  <c r="H115" i="62"/>
  <c r="H148" i="62" l="1"/>
  <c r="H144" i="62"/>
  <c r="H95" i="62"/>
  <c r="H93" i="62"/>
  <c r="H91" i="62"/>
  <c r="H87" i="62"/>
  <c r="H85" i="62"/>
  <c r="H83" i="62"/>
  <c r="H81" i="62"/>
  <c r="H77" i="62"/>
  <c r="H75" i="62"/>
  <c r="H73" i="62"/>
  <c r="H71" i="62"/>
  <c r="F11" i="87" l="1"/>
  <c r="F25" i="86"/>
  <c r="F10" i="82" s="1"/>
  <c r="F35" i="85"/>
  <c r="F26" i="80"/>
  <c r="H19" i="78"/>
  <c r="F79" i="76"/>
  <c r="H27" i="73"/>
  <c r="G21" i="69" l="1"/>
  <c r="F9" i="87"/>
  <c r="F19" i="87" s="1"/>
  <c r="F27" i="77"/>
  <c r="G25" i="90"/>
  <c r="F29" i="77" l="1"/>
  <c r="H27" i="77"/>
  <c r="F23" i="87"/>
  <c r="H35" i="85"/>
  <c r="I35" i="84"/>
  <c r="I31" i="84"/>
  <c r="H30" i="80"/>
  <c r="H26" i="80"/>
  <c r="H20" i="80"/>
  <c r="H15" i="80"/>
  <c r="H11" i="80"/>
  <c r="H125" i="76"/>
  <c r="H121" i="76"/>
  <c r="H113" i="76"/>
  <c r="H50" i="73"/>
  <c r="H44" i="73"/>
  <c r="H38" i="73"/>
  <c r="H23" i="73"/>
  <c r="H19" i="73"/>
  <c r="H17" i="73"/>
  <c r="H19" i="72" l="1"/>
  <c r="G27" i="70"/>
  <c r="G25" i="70"/>
  <c r="I29" i="69" l="1"/>
  <c r="I67" i="69" l="1"/>
  <c r="G69" i="69" s="1"/>
  <c r="I71" i="69" l="1"/>
  <c r="I69" i="69"/>
  <c r="I65" i="69"/>
  <c r="I63" i="69"/>
  <c r="I59" i="69"/>
  <c r="I57" i="69"/>
  <c r="I53" i="69"/>
  <c r="I51" i="69"/>
  <c r="G264" i="158" l="1"/>
  <c r="H21" i="78" l="1"/>
  <c r="H62" i="77"/>
  <c r="H56" i="77"/>
  <c r="H36" i="77"/>
  <c r="H55" i="76"/>
  <c r="H17" i="72"/>
  <c r="H15" i="72"/>
  <c r="H55" i="86"/>
  <c r="H82" i="106"/>
  <c r="H84" i="106" l="1"/>
  <c r="F53" i="106"/>
  <c r="H18" i="82"/>
  <c r="H41" i="86"/>
  <c r="H19" i="86"/>
  <c r="H25" i="86"/>
  <c r="H23" i="86"/>
  <c r="H11" i="86" l="1"/>
  <c r="H49" i="106" l="1"/>
  <c r="H47" i="106"/>
  <c r="H13" i="106"/>
  <c r="H11" i="106"/>
  <c r="F27" i="67"/>
  <c r="H27" i="67" s="1"/>
  <c r="H25" i="67"/>
  <c r="H17" i="114" l="1"/>
  <c r="G23" i="90" l="1"/>
  <c r="G21" i="90"/>
  <c r="G17" i="90"/>
  <c r="H9" i="72"/>
  <c r="F11" i="72" s="1"/>
  <c r="I17" i="69" l="1"/>
  <c r="I21" i="69"/>
  <c r="I25" i="69"/>
  <c r="G101" i="158" l="1"/>
  <c r="G11" i="158"/>
  <c r="B13" i="158"/>
  <c r="B15" i="158" s="1"/>
  <c r="B17" i="158" s="1"/>
  <c r="B19" i="158" s="1"/>
  <c r="B21" i="158" s="1"/>
  <c r="B23" i="158" s="1"/>
  <c r="B25" i="158" s="1"/>
  <c r="B27" i="158" s="1"/>
  <c r="B29" i="158" s="1"/>
  <c r="B31" i="158" s="1"/>
  <c r="B33" i="158" s="1"/>
  <c r="B35" i="158" s="1"/>
  <c r="B37" i="158" s="1"/>
  <c r="G13" i="158"/>
  <c r="G15" i="158"/>
  <c r="G17" i="158"/>
  <c r="G21" i="158"/>
  <c r="G23" i="158"/>
  <c r="E27" i="158"/>
  <c r="E29" i="158" s="1"/>
  <c r="G29" i="158" s="1"/>
  <c r="G31" i="158"/>
  <c r="G33" i="158"/>
  <c r="G35" i="158"/>
  <c r="B81" i="158"/>
  <c r="B84" i="158"/>
  <c r="B86" i="158"/>
  <c r="B170" i="158" s="1"/>
  <c r="B253" i="158" s="1"/>
  <c r="B337" i="158" s="1"/>
  <c r="B417" i="158" s="1"/>
  <c r="G93" i="158"/>
  <c r="B95" i="158"/>
  <c r="B97" i="158" s="1"/>
  <c r="B99" i="158" s="1"/>
  <c r="B101" i="158" s="1"/>
  <c r="B103" i="158" s="1"/>
  <c r="B105" i="158" s="1"/>
  <c r="B107" i="158" s="1"/>
  <c r="B109" i="158" s="1"/>
  <c r="B111" i="158" s="1"/>
  <c r="B113" i="158" s="1"/>
  <c r="G99" i="158"/>
  <c r="G103" i="158"/>
  <c r="G105" i="158"/>
  <c r="G107" i="158"/>
  <c r="G109" i="158"/>
  <c r="E111" i="158"/>
  <c r="E113" i="158"/>
  <c r="B165" i="158"/>
  <c r="B168" i="158"/>
  <c r="G179" i="158"/>
  <c r="B181" i="158"/>
  <c r="B183" i="158" s="1"/>
  <c r="E189" i="158"/>
  <c r="G189" i="158" s="1"/>
  <c r="B250" i="158"/>
  <c r="B262" i="158"/>
  <c r="B264" i="158" s="1"/>
  <c r="B266" i="158" s="1"/>
  <c r="G266" i="158"/>
  <c r="B332" i="158"/>
  <c r="B334" i="158"/>
  <c r="B335" i="158"/>
  <c r="G344" i="158"/>
  <c r="B346" i="158"/>
  <c r="B348" i="158" s="1"/>
  <c r="B350" i="158" s="1"/>
  <c r="G348" i="158"/>
  <c r="G350" i="158"/>
  <c r="B411" i="158"/>
  <c r="B413" i="158"/>
  <c r="B415" i="158"/>
  <c r="G424" i="158"/>
  <c r="B426" i="158"/>
  <c r="B428" i="158" s="1"/>
  <c r="B430" i="158" s="1"/>
  <c r="B432" i="158" s="1"/>
  <c r="B434" i="158" s="1"/>
  <c r="G426" i="158"/>
  <c r="G428" i="158"/>
  <c r="G430" i="158"/>
  <c r="G432" i="158"/>
  <c r="G434" i="158"/>
  <c r="B494" i="158"/>
  <c r="B496" i="158"/>
  <c r="B498" i="158" s="1"/>
  <c r="B497" i="158"/>
  <c r="B499" i="158"/>
  <c r="C505" i="158"/>
  <c r="C507" i="158"/>
  <c r="C509" i="158"/>
  <c r="C511" i="158"/>
  <c r="C513" i="158"/>
  <c r="C515" i="158"/>
  <c r="H61" i="62"/>
  <c r="H63" i="62"/>
  <c r="H57" i="62"/>
  <c r="H55" i="62"/>
  <c r="H44" i="62"/>
  <c r="H42" i="62"/>
  <c r="H38" i="62"/>
  <c r="H10" i="62"/>
  <c r="H6" i="62"/>
  <c r="G25" i="158" l="1"/>
  <c r="B185" i="158"/>
  <c r="B187" i="158" s="1"/>
  <c r="B189" i="158" s="1"/>
  <c r="F59" i="62"/>
  <c r="G113" i="158"/>
  <c r="G27" i="158"/>
  <c r="G185" i="158"/>
  <c r="G111" i="158"/>
  <c r="G411" i="158"/>
  <c r="G513" i="158" s="1"/>
  <c r="C63" i="64" s="1"/>
  <c r="G183" i="158"/>
  <c r="G494" i="158"/>
  <c r="G515" i="158" s="1"/>
  <c r="C64" i="64" s="1"/>
  <c r="G187" i="158"/>
  <c r="G181" i="158"/>
  <c r="G81" i="158" l="1"/>
  <c r="G505" i="158" s="1"/>
  <c r="C59" i="64" s="1"/>
  <c r="G250" i="158"/>
  <c r="G509" i="158" s="1"/>
  <c r="C61" i="64" s="1"/>
  <c r="G165" i="158"/>
  <c r="G507" i="158" s="1"/>
  <c r="C60" i="64" s="1"/>
  <c r="G332" i="158" l="1"/>
  <c r="G511" i="158" s="1"/>
  <c r="G518" i="158" l="1"/>
  <c r="C62" i="64"/>
  <c r="D64" i="64" s="1"/>
  <c r="I10" i="155"/>
  <c r="G15" i="115"/>
  <c r="G7" i="115"/>
  <c r="G9" i="115"/>
  <c r="G11" i="115"/>
  <c r="H88" i="114"/>
  <c r="H58" i="114"/>
  <c r="H56" i="114"/>
  <c r="I39" i="113"/>
  <c r="I35" i="113"/>
  <c r="I29" i="113"/>
  <c r="I31" i="113"/>
  <c r="G579" i="158" l="1"/>
  <c r="H19" i="106"/>
  <c r="H21" i="106"/>
  <c r="G11" i="90"/>
  <c r="G13" i="90"/>
  <c r="G15" i="90"/>
  <c r="G9" i="90"/>
  <c r="H9" i="87"/>
  <c r="H11" i="87"/>
  <c r="H13" i="87"/>
  <c r="H37" i="86"/>
  <c r="H35" i="86"/>
  <c r="H11" i="78"/>
  <c r="H13" i="78"/>
  <c r="H99" i="77"/>
  <c r="H97" i="77"/>
  <c r="H81" i="77"/>
  <c r="H64" i="77"/>
  <c r="H58" i="77"/>
  <c r="H38" i="77"/>
  <c r="H40" i="77"/>
  <c r="H42" i="77"/>
  <c r="H44" i="77"/>
  <c r="H46" i="77"/>
  <c r="H48" i="77"/>
  <c r="H50" i="77"/>
  <c r="H109" i="76"/>
  <c r="H97" i="76"/>
  <c r="H85" i="76"/>
  <c r="H87" i="76"/>
  <c r="H77" i="76"/>
  <c r="H75" i="76"/>
  <c r="H7" i="72"/>
  <c r="I113" i="69"/>
  <c r="G111" i="68"/>
  <c r="G105" i="68"/>
  <c r="G101" i="68"/>
  <c r="G21" i="68"/>
  <c r="H29" i="67"/>
  <c r="H9" i="67"/>
  <c r="H7" i="67"/>
  <c r="H133" i="66"/>
  <c r="H115" i="66"/>
  <c r="H105" i="66"/>
  <c r="H103" i="66"/>
  <c r="H91" i="66"/>
  <c r="G70" i="90" l="1"/>
  <c r="C33" i="64" s="1"/>
  <c r="H51" i="66"/>
  <c r="H13" i="66"/>
  <c r="H15" i="66"/>
  <c r="H17" i="66"/>
  <c r="H19" i="67" l="1"/>
  <c r="H21" i="67"/>
  <c r="H23" i="67"/>
  <c r="H13" i="67"/>
  <c r="H15" i="67"/>
  <c r="H59" i="62" l="1"/>
  <c r="H34" i="62"/>
  <c r="H32" i="62"/>
  <c r="H30" i="62"/>
  <c r="H26" i="62"/>
  <c r="H24" i="62"/>
  <c r="H22" i="62"/>
  <c r="H20" i="62"/>
  <c r="H18" i="62"/>
  <c r="F40" i="62"/>
  <c r="H40" i="62" s="1"/>
  <c r="F12" i="62"/>
  <c r="H12" i="62" s="1"/>
  <c r="I14" i="155"/>
  <c r="G12" i="155"/>
  <c r="I12" i="155" s="1"/>
  <c r="H49" i="62" l="1"/>
  <c r="H50" i="62" s="1"/>
  <c r="H126" i="62" s="1"/>
  <c r="H127" i="62" s="1"/>
  <c r="G12" i="117"/>
  <c r="G11" i="117"/>
  <c r="G9" i="117"/>
  <c r="G7" i="117"/>
  <c r="H64" i="116"/>
  <c r="H60" i="116"/>
  <c r="H58" i="116"/>
  <c r="H54" i="116"/>
  <c r="H52" i="116"/>
  <c r="H46" i="116"/>
  <c r="H44" i="116"/>
  <c r="H42" i="116"/>
  <c r="H40" i="116"/>
  <c r="H36" i="116"/>
  <c r="H30" i="116"/>
  <c r="H28" i="116"/>
  <c r="H26" i="116"/>
  <c r="H24" i="116"/>
  <c r="H20" i="116"/>
  <c r="H16" i="116"/>
  <c r="H14" i="116"/>
  <c r="H9" i="116"/>
  <c r="H7" i="116"/>
  <c r="G74" i="115"/>
  <c r="G68" i="115"/>
  <c r="G53" i="115"/>
  <c r="G52" i="115"/>
  <c r="G51" i="115"/>
  <c r="G49" i="115"/>
  <c r="G48" i="115"/>
  <c r="G45" i="115"/>
  <c r="G38" i="115"/>
  <c r="G36" i="115"/>
  <c r="G35" i="115"/>
  <c r="G33" i="115"/>
  <c r="H98" i="114"/>
  <c r="H96" i="114"/>
  <c r="H94" i="114"/>
  <c r="H93" i="114"/>
  <c r="F90" i="114"/>
  <c r="H90" i="114" s="1"/>
  <c r="H82" i="114"/>
  <c r="H78" i="114"/>
  <c r="H76" i="114"/>
  <c r="H74" i="114"/>
  <c r="H73" i="114"/>
  <c r="H63" i="114"/>
  <c r="H61" i="114"/>
  <c r="H52" i="114"/>
  <c r="H48" i="114"/>
  <c r="H46" i="114"/>
  <c r="H42" i="114"/>
  <c r="H34" i="114"/>
  <c r="H30" i="114"/>
  <c r="H26" i="114"/>
  <c r="H23" i="114"/>
  <c r="H22" i="114"/>
  <c r="H21" i="114"/>
  <c r="H20" i="114"/>
  <c r="H19" i="114"/>
  <c r="H15" i="114"/>
  <c r="H11" i="114"/>
  <c r="H9" i="114"/>
  <c r="I72" i="113"/>
  <c r="I70" i="113"/>
  <c r="I69" i="113"/>
  <c r="I68" i="113"/>
  <c r="I67" i="113"/>
  <c r="I66" i="113"/>
  <c r="I62" i="113"/>
  <c r="I61" i="113"/>
  <c r="I60" i="113"/>
  <c r="I58" i="113"/>
  <c r="I57" i="113"/>
  <c r="I56" i="113"/>
  <c r="I55" i="113"/>
  <c r="I54" i="113"/>
  <c r="I53" i="113"/>
  <c r="I52" i="113"/>
  <c r="I50" i="113"/>
  <c r="I49" i="113"/>
  <c r="I48" i="113"/>
  <c r="I47" i="113"/>
  <c r="I46" i="113"/>
  <c r="I45" i="113"/>
  <c r="I27" i="113"/>
  <c r="I25" i="113"/>
  <c r="I21" i="113"/>
  <c r="I17" i="113"/>
  <c r="I11" i="113"/>
  <c r="I9" i="113"/>
  <c r="I7" i="113"/>
  <c r="F5" i="111"/>
  <c r="H21" i="110"/>
  <c r="H19" i="110"/>
  <c r="H17" i="110"/>
  <c r="H13" i="110"/>
  <c r="H11" i="110"/>
  <c r="H9" i="110"/>
  <c r="H7" i="108"/>
  <c r="H67" i="114" l="1"/>
  <c r="H68" i="114" s="1"/>
  <c r="H143" i="114" s="1"/>
  <c r="H78" i="106"/>
  <c r="H57" i="106"/>
  <c r="H53" i="106"/>
  <c r="H39" i="106"/>
  <c r="H29" i="106"/>
  <c r="H33" i="104"/>
  <c r="H31" i="104"/>
  <c r="H29" i="104"/>
  <c r="H27" i="104"/>
  <c r="H21" i="104"/>
  <c r="H19" i="104"/>
  <c r="H17" i="104"/>
  <c r="H15" i="104"/>
  <c r="H9" i="104"/>
  <c r="G15" i="97"/>
  <c r="G13" i="97"/>
  <c r="G9" i="97"/>
  <c r="H25" i="87"/>
  <c r="H23" i="87"/>
  <c r="H19" i="87"/>
  <c r="H51" i="86"/>
  <c r="H39" i="86"/>
  <c r="H33" i="86"/>
  <c r="H27" i="86"/>
  <c r="H17" i="86"/>
  <c r="H15" i="86"/>
  <c r="H13" i="86"/>
  <c r="H5" i="86"/>
  <c r="H27" i="85"/>
  <c r="H25" i="85"/>
  <c r="H21" i="85"/>
  <c r="H17" i="85"/>
  <c r="H13" i="85"/>
  <c r="H7" i="85"/>
  <c r="I13" i="84"/>
  <c r="I7" i="84"/>
  <c r="H24" i="82"/>
  <c r="H22" i="82"/>
  <c r="H16" i="82"/>
  <c r="H14" i="82"/>
  <c r="H12" i="82"/>
  <c r="H10" i="82"/>
  <c r="H8" i="82"/>
  <c r="H7" i="80"/>
  <c r="H68" i="106" l="1"/>
  <c r="H69" i="106" s="1"/>
  <c r="H147" i="106" s="1"/>
  <c r="H65" i="86"/>
  <c r="H50" i="78"/>
  <c r="H49" i="78"/>
  <c r="H47" i="78"/>
  <c r="H46" i="78"/>
  <c r="H44" i="78"/>
  <c r="H43" i="78"/>
  <c r="H42" i="78"/>
  <c r="H40" i="78"/>
  <c r="H39" i="78"/>
  <c r="H38" i="78"/>
  <c r="H37" i="78"/>
  <c r="H35" i="78"/>
  <c r="H33" i="78"/>
  <c r="H31" i="78"/>
  <c r="H29" i="78"/>
  <c r="H25" i="78"/>
  <c r="H9" i="78"/>
  <c r="H93" i="77"/>
  <c r="H89" i="77"/>
  <c r="H87" i="77"/>
  <c r="H85" i="77"/>
  <c r="H79" i="77"/>
  <c r="H77" i="77"/>
  <c r="H75" i="77"/>
  <c r="H29" i="77"/>
  <c r="H19" i="77"/>
  <c r="H15" i="77"/>
  <c r="H13" i="77"/>
  <c r="H11" i="77"/>
  <c r="H9" i="77"/>
  <c r="H71" i="77" s="1"/>
  <c r="H72" i="77" s="1"/>
  <c r="H107" i="76"/>
  <c r="H105" i="76"/>
  <c r="H103" i="76"/>
  <c r="H101" i="76"/>
  <c r="H99" i="76"/>
  <c r="H95" i="76"/>
  <c r="H91" i="76"/>
  <c r="H89" i="76"/>
  <c r="H79" i="76"/>
  <c r="H71" i="76"/>
  <c r="H67" i="76"/>
  <c r="H59" i="76"/>
  <c r="H53" i="76"/>
  <c r="H49" i="76"/>
  <c r="H47" i="76"/>
  <c r="H45" i="76"/>
  <c r="H43" i="76"/>
  <c r="H41" i="76"/>
  <c r="H35" i="76"/>
  <c r="H33" i="76"/>
  <c r="H31" i="76"/>
  <c r="H27" i="76"/>
  <c r="H25" i="76"/>
  <c r="H23" i="76"/>
  <c r="H19" i="76"/>
  <c r="H17" i="76"/>
  <c r="H15" i="76"/>
  <c r="H9" i="76"/>
  <c r="H7" i="76"/>
  <c r="H63" i="76" s="1"/>
  <c r="H11" i="73"/>
  <c r="H11" i="72" l="1"/>
  <c r="G21" i="70"/>
  <c r="G15" i="70"/>
  <c r="G11" i="70"/>
  <c r="G7" i="70"/>
  <c r="I109" i="69"/>
  <c r="I105" i="69"/>
  <c r="I103" i="69"/>
  <c r="I101" i="69"/>
  <c r="I97" i="69"/>
  <c r="I95" i="69"/>
  <c r="I93" i="69"/>
  <c r="I89" i="69"/>
  <c r="I87" i="69"/>
  <c r="I79" i="69"/>
  <c r="I77" i="69"/>
  <c r="I11" i="69"/>
  <c r="I9" i="69"/>
  <c r="I7" i="69"/>
  <c r="G115" i="69"/>
  <c r="I115" i="69" s="1"/>
  <c r="G117" i="68"/>
  <c r="G113" i="68"/>
  <c r="G95" i="68"/>
  <c r="G93" i="68"/>
  <c r="G91" i="68"/>
  <c r="G75" i="68"/>
  <c r="G73" i="68"/>
  <c r="G69" i="68"/>
  <c r="G67" i="68"/>
  <c r="G65" i="68"/>
  <c r="G63" i="68"/>
  <c r="G61" i="68"/>
  <c r="G59" i="68"/>
  <c r="G57" i="68"/>
  <c r="G55" i="68"/>
  <c r="G53" i="68"/>
  <c r="G51" i="68"/>
  <c r="G49" i="68"/>
  <c r="G47" i="68"/>
  <c r="G45" i="68"/>
  <c r="G43" i="68"/>
  <c r="G39" i="68"/>
  <c r="G37" i="68"/>
  <c r="G35" i="68"/>
  <c r="G33" i="68"/>
  <c r="G31" i="68"/>
  <c r="G29" i="68"/>
  <c r="G27" i="68"/>
  <c r="G17" i="68"/>
  <c r="G15" i="68"/>
  <c r="G13" i="68"/>
  <c r="G11" i="68"/>
  <c r="G9" i="68"/>
  <c r="G7" i="68"/>
  <c r="G5" i="68"/>
  <c r="H111" i="66"/>
  <c r="H109" i="66"/>
  <c r="H101" i="66"/>
  <c r="H99" i="66"/>
  <c r="H97" i="66"/>
  <c r="H95" i="66"/>
  <c r="H93" i="66"/>
  <c r="H89" i="66"/>
  <c r="H87" i="66"/>
  <c r="H83" i="66"/>
  <c r="H81" i="66"/>
  <c r="H79" i="66"/>
  <c r="H77" i="66"/>
  <c r="H75" i="66"/>
  <c r="H73" i="66"/>
  <c r="H53" i="66"/>
  <c r="H19" i="66"/>
  <c r="H9" i="66"/>
  <c r="H66" i="66" s="1"/>
  <c r="H67" i="66" s="1"/>
  <c r="E107" i="68"/>
  <c r="G107" i="68" s="1"/>
  <c r="E103" i="68"/>
  <c r="G103" i="68" s="1"/>
  <c r="E23" i="68"/>
  <c r="G23" i="68" s="1"/>
  <c r="F117" i="66"/>
  <c r="I55" i="69" l="1"/>
  <c r="G71" i="68"/>
  <c r="G72" i="70"/>
  <c r="C9" i="64"/>
  <c r="H74" i="72"/>
  <c r="H117" i="66"/>
  <c r="H143" i="66" s="1"/>
  <c r="C7" i="64" l="1"/>
  <c r="C56" i="64"/>
  <c r="D56" i="64" s="1"/>
  <c r="C54" i="64"/>
  <c r="D54" i="64" s="1"/>
  <c r="G83" i="117"/>
  <c r="C50" i="64" s="1"/>
  <c r="H71" i="116"/>
  <c r="C49" i="64" s="1"/>
  <c r="G75" i="115"/>
  <c r="C48" i="64" s="1"/>
  <c r="C47" i="64"/>
  <c r="I90" i="113"/>
  <c r="C46" i="64" s="1"/>
  <c r="F80" i="111"/>
  <c r="C45" i="64" s="1"/>
  <c r="H74" i="110"/>
  <c r="C44" i="64" s="1"/>
  <c r="H79" i="108"/>
  <c r="C43" i="64" s="1"/>
  <c r="C40" i="64"/>
  <c r="D40" i="64" s="1"/>
  <c r="H70" i="104"/>
  <c r="C37" i="64" s="1"/>
  <c r="G77" i="97"/>
  <c r="C36" i="64" s="1"/>
  <c r="D50" i="64" l="1"/>
  <c r="D37" i="64"/>
  <c r="H76" i="87"/>
  <c r="C30" i="64" s="1"/>
  <c r="C29" i="64"/>
  <c r="H73" i="85"/>
  <c r="C28" i="64" s="1"/>
  <c r="I72" i="84"/>
  <c r="C27" i="64" s="1"/>
  <c r="H78" i="82"/>
  <c r="C24" i="64" s="1"/>
  <c r="H70" i="80"/>
  <c r="C23" i="64" s="1"/>
  <c r="H82" i="78"/>
  <c r="C20" i="64" s="1"/>
  <c r="C19" i="64"/>
  <c r="H67" i="73"/>
  <c r="C15" i="64" s="1"/>
  <c r="C14" i="64"/>
  <c r="C11" i="64"/>
  <c r="C10" i="64"/>
  <c r="H79" i="67"/>
  <c r="C8" i="64" s="1"/>
  <c r="D11" i="64" l="1"/>
  <c r="D15" i="64"/>
  <c r="D30" i="64"/>
  <c r="D24" i="64" l="1"/>
  <c r="D33" i="64"/>
  <c r="H64" i="76"/>
  <c r="H119" i="76" l="1"/>
  <c r="H120" i="76" s="1"/>
  <c r="C18" i="64" l="1"/>
  <c r="D20" i="64" s="1"/>
  <c r="C66" i="64" s="1"/>
  <c r="C69" i="64" s="1"/>
  <c r="C71" i="64" s="1"/>
  <c r="C74" i="64" s="1"/>
  <c r="C76" i="6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tc={C1CA80CB-4184-448E-91C9-E34E2D8DA031}</author>
  </authors>
  <commentList>
    <comment ref="D97" authorId="0" shapeId="0" xr:uid="{C1CA80CB-4184-448E-91C9-E34E2D8DA031}">
      <text>
        <t>[Threaded comment]
Your version of Excel allows you to read this threaded comment; however, any edits to it will get removed if the file is opened in a newer version of Excel. Learn more: https://go.microsoft.com/fwlink/?linkid=870924
Comment:
    Refer previous comment wrt SANRAL drawings and where is the drawings for Manholes and Kerb inlets - was it submitted as part of Vol 4?</t>
      </text>
    </comment>
  </commentList>
</comments>
</file>

<file path=xl/sharedStrings.xml><?xml version="1.0" encoding="utf-8"?>
<sst xmlns="http://schemas.openxmlformats.org/spreadsheetml/2006/main" count="2702" uniqueCount="1511">
  <si>
    <t>This Pricing Schedule is based on the COTO Draft Standard (DS) October 2020, and updated for the Works ProForma Book 3 - 2022.1 – June 2022 version saved in EDMS folder 7475454</t>
  </si>
  <si>
    <t>metre (m)</t>
  </si>
  <si>
    <t>C2.3.27</t>
  </si>
  <si>
    <t xml:space="preserve">Extra over item C2.3.21 for encasing (wrapping) joints </t>
  </si>
  <si>
    <t>C2.3.27.1</t>
  </si>
  <si>
    <t>State for each water main the number of joints to be encased (wrapped)</t>
  </si>
  <si>
    <t>State diameter</t>
  </si>
  <si>
    <t>C2.3.28</t>
  </si>
  <si>
    <t xml:space="preserve">Installation of hydrants and water meters </t>
  </si>
  <si>
    <t>C2.3.28.1</t>
  </si>
  <si>
    <t>Describe hydrant type</t>
  </si>
  <si>
    <t>C2.3.28.2</t>
  </si>
  <si>
    <t>Describe water meter type</t>
  </si>
  <si>
    <t>C2.3.28.3</t>
  </si>
  <si>
    <t>Etc., insert additional items as required</t>
  </si>
  <si>
    <t>C2.3.29</t>
  </si>
  <si>
    <t>Bedding for water mains (Class B and C) and fill blanket compacted to 90 % of MDD (100 % for sand)</t>
  </si>
  <si>
    <t>C2.3.29.1</t>
  </si>
  <si>
    <t>(c)</t>
  </si>
  <si>
    <t>(d)</t>
  </si>
  <si>
    <t>(e)</t>
  </si>
  <si>
    <t>C2.3.29.2</t>
  </si>
  <si>
    <t>C1.2</t>
  </si>
  <si>
    <t>GENERAL REQUIREMENTS AND PROVISIONS</t>
  </si>
  <si>
    <t>ITEM</t>
  </si>
  <si>
    <t>DESCRIPTION</t>
  </si>
  <si>
    <t>UNIT</t>
  </si>
  <si>
    <t>QTY</t>
  </si>
  <si>
    <t>RATE</t>
  </si>
  <si>
    <t>AMT</t>
  </si>
  <si>
    <t>C1.2.1</t>
  </si>
  <si>
    <t>Environmental Management</t>
  </si>
  <si>
    <t>C1.2.1.1</t>
  </si>
  <si>
    <t>Monitoring of compliance with and reporting on the EMP</t>
  </si>
  <si>
    <t>month</t>
  </si>
  <si>
    <t>C1.2.1.2</t>
  </si>
  <si>
    <r>
      <t>Designated environmental officer</t>
    </r>
    <r>
      <rPr>
        <sz val="10"/>
        <color theme="1"/>
        <rFont val="Arial"/>
        <family val="2"/>
      </rPr>
      <t xml:space="preserve"> </t>
    </r>
  </si>
  <si>
    <t>C1.2.2</t>
  </si>
  <si>
    <t>Programming and Reporting</t>
  </si>
  <si>
    <t>C1.2.2.3</t>
  </si>
  <si>
    <t>Submission of a Scheme 2 Initial Programme</t>
  </si>
  <si>
    <t>lump sum</t>
  </si>
  <si>
    <t>C1.2.2.4</t>
  </si>
  <si>
    <t>Submission of a Scheme 2 Full Programme</t>
  </si>
  <si>
    <t>C1.2.2.5</t>
  </si>
  <si>
    <t>Reviewing and updating a Scheme 2 programme every month</t>
  </si>
  <si>
    <t>C1.2.2.6</t>
  </si>
  <si>
    <t>Preparation and submission of all information and reports specified in the Contract Documentation</t>
  </si>
  <si>
    <t>C1.2.3</t>
  </si>
  <si>
    <t>Routine road maintenance of existing public roads within the Site of the Works or other public roads outside the Site of the Works which are used as detours</t>
  </si>
  <si>
    <t>C 1.2.3.1</t>
  </si>
  <si>
    <t>Grass cutting</t>
  </si>
  <si>
    <t>hectare (ha)</t>
  </si>
  <si>
    <t>C1.2.3.2</t>
  </si>
  <si>
    <t>Drain cleaning</t>
  </si>
  <si>
    <t>kilometre (km)</t>
  </si>
  <si>
    <t>C1.2.3.3</t>
  </si>
  <si>
    <t>Cleaning out culverts</t>
  </si>
  <si>
    <r>
      <t>cubic metre (m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</si>
  <si>
    <t>C1.2.3.4</t>
  </si>
  <si>
    <t>Collection of rubbish / litter</t>
  </si>
  <si>
    <t>C1.2.3.5</t>
  </si>
  <si>
    <t>Base patching using crushed stone material stabilised with bitumen emulsion and cement</t>
  </si>
  <si>
    <t>C1.2.3.6</t>
  </si>
  <si>
    <t>Base and/or surface patching using cold premixed asphalt</t>
  </si>
  <si>
    <t>kilogram (kg)</t>
  </si>
  <si>
    <t>C1.2.3.7</t>
  </si>
  <si>
    <t>Base and/or surface patching using hot plant mixed asphalt</t>
  </si>
  <si>
    <t>ton (t)</t>
  </si>
  <si>
    <t>C1.2.3.9</t>
  </si>
  <si>
    <t>Grading of temporary gravel deviations and existing roads used as detours</t>
  </si>
  <si>
    <t>C1.2.3.10</t>
  </si>
  <si>
    <t>Watering of temporary gravel deviations and existing roads used as detours</t>
  </si>
  <si>
    <t>kilolitre (kℓ)</t>
  </si>
  <si>
    <t>C1.2.3.11</t>
  </si>
  <si>
    <t>Other road maintenance work ordered by the Engineer</t>
  </si>
  <si>
    <t>provisional sum</t>
  </si>
  <si>
    <t>C1.2.3.12</t>
  </si>
  <si>
    <t>Handling cost, profit and all other charges in respect of item C1.2.3.11</t>
  </si>
  <si>
    <t>percentage (%)</t>
  </si>
  <si>
    <t>C1.2.3.13</t>
  </si>
  <si>
    <t>Liaison with the routine road maintenance contractor</t>
  </si>
  <si>
    <t>C1.2.4</t>
  </si>
  <si>
    <t>Stakeholder liaison</t>
  </si>
  <si>
    <t>C1.2.5</t>
  </si>
  <si>
    <t xml:space="preserve">Safety </t>
  </si>
  <si>
    <t>C1.2.5.1</t>
  </si>
  <si>
    <t>Health and safety plan</t>
  </si>
  <si>
    <t>C1.2.5.2</t>
  </si>
  <si>
    <t>Implementation of health and safety plan</t>
  </si>
  <si>
    <t>C1.2.7</t>
  </si>
  <si>
    <t>Road safety audits</t>
  </si>
  <si>
    <t>C1.2.7.1</t>
  </si>
  <si>
    <t>Stage 4 work zone traffic management audit</t>
  </si>
  <si>
    <t>C1.2.7.2</t>
  </si>
  <si>
    <t>Handling cost, profit and all other charges in respect of item C1.2.6.1</t>
  </si>
  <si>
    <t>C1.2.7.3</t>
  </si>
  <si>
    <t>Stage 5 pre-opening stage traffic safety audit</t>
  </si>
  <si>
    <t>C1.2.7.4</t>
  </si>
  <si>
    <t>Handling cost, profit and all other charges in respect of item C1.2.6.3</t>
  </si>
  <si>
    <t>C1.2.8</t>
  </si>
  <si>
    <t>Dayworks</t>
  </si>
  <si>
    <t>C1.2.8.1</t>
  </si>
  <si>
    <t>Personnel</t>
  </si>
  <si>
    <t>(a)</t>
  </si>
  <si>
    <t>Unskilled labourer</t>
  </si>
  <si>
    <t>hour (h)</t>
  </si>
  <si>
    <t>(b)</t>
  </si>
  <si>
    <t>Semi-skilled labourer</t>
  </si>
  <si>
    <t>Skilled labourer</t>
  </si>
  <si>
    <t>Gang leader</t>
  </si>
  <si>
    <t>Foreman</t>
  </si>
  <si>
    <t>(f)</t>
  </si>
  <si>
    <t>Skilled artisan</t>
  </si>
  <si>
    <t>C1.2.8.2</t>
  </si>
  <si>
    <r>
      <t>Construction equipment</t>
    </r>
    <r>
      <rPr>
        <sz val="10"/>
        <color theme="1"/>
        <rFont val="Arial"/>
        <family val="2"/>
      </rPr>
      <t/>
    </r>
  </si>
  <si>
    <t>Motor grader (CAT 140 G or similar)</t>
  </si>
  <si>
    <t>Vibratory roller (18 ton)</t>
  </si>
  <si>
    <t>Pneumatic roller (18 ton)</t>
  </si>
  <si>
    <t>Front end loader (0,5m³ bucket)</t>
  </si>
  <si>
    <t>Tractor loader backhoe  Smaller than 70kw</t>
  </si>
  <si>
    <t>Excavator Bigger than 93kw but smaller than 200kw</t>
  </si>
  <si>
    <t>(g)</t>
  </si>
  <si>
    <t>Compressor (100L)</t>
  </si>
  <si>
    <t>CARRIED FORWARD</t>
  </si>
  <si>
    <t>BROUGHT FORWARD</t>
  </si>
  <si>
    <t>(h)</t>
  </si>
  <si>
    <t>Vibrating plate compactor (minimum power    2 kW)</t>
  </si>
  <si>
    <t xml:space="preserve">(i) </t>
  </si>
  <si>
    <t>Water tank truck (10 000L)</t>
  </si>
  <si>
    <t xml:space="preserve">(j) </t>
  </si>
  <si>
    <t>Tip truck minimum load capacity 10 tons</t>
  </si>
  <si>
    <t>C1.2.8.3</t>
  </si>
  <si>
    <r>
      <t xml:space="preserve">Vehicles </t>
    </r>
    <r>
      <rPr>
        <i/>
        <sz val="10"/>
        <color theme="1"/>
        <rFont val="Arial"/>
        <family val="2"/>
      </rPr>
      <t>(specify size)</t>
    </r>
  </si>
  <si>
    <t>Light delivery vehicle LDV up to 1 ton</t>
  </si>
  <si>
    <t>Flatbed truck Capacity 5 ton (medium)</t>
  </si>
  <si>
    <t>C1.2.8.4</t>
  </si>
  <si>
    <t>Materials</t>
  </si>
  <si>
    <t>Procurement of materials</t>
  </si>
  <si>
    <t>Contractor's handling costs, profit and all other charges in respect of item C1.2.8.4(a)</t>
  </si>
  <si>
    <t>C1.2.9</t>
  </si>
  <si>
    <t>Disposal of non-useable assets</t>
  </si>
  <si>
    <t>C1.2.9.1</t>
  </si>
  <si>
    <t xml:space="preserve">Disposal of non-useable assets identified in the Contract Documentation at time of tender
</t>
  </si>
  <si>
    <t>(a) Road Signs</t>
  </si>
  <si>
    <t>rate (per asset)</t>
  </si>
  <si>
    <t>(b) Guardrails</t>
  </si>
  <si>
    <t xml:space="preserve">(c) Concrete rubble </t>
  </si>
  <si>
    <t>(d) Stock-proof fences</t>
  </si>
  <si>
    <t>PC1.2.10</t>
  </si>
  <si>
    <t>Dispute Adjudication Board (DAB)</t>
  </si>
  <si>
    <t>C1.2.10.1</t>
  </si>
  <si>
    <t>Employer’s contribution to DAB (50%)</t>
  </si>
  <si>
    <t>prime cost (PC) sum</t>
  </si>
  <si>
    <t>TOTAL CARRIED FORWARD TO SUMMARY</t>
  </si>
  <si>
    <t>C1.3</t>
  </si>
  <si>
    <t>CONTRACTOR’S SITE ESTABLISHMENT AND GENERAL OBLIGATIONS</t>
  </si>
  <si>
    <t>PC1.3.1</t>
  </si>
  <si>
    <t>The Contractor's general obligations</t>
  </si>
  <si>
    <t>C1.3.1.1</t>
  </si>
  <si>
    <t>Fixed obligations</t>
  </si>
  <si>
    <t>C1.3.1.2</t>
  </si>
  <si>
    <t>Value-related obligations</t>
  </si>
  <si>
    <t>C1.3.1.3</t>
  </si>
  <si>
    <t>Time-related obligations</t>
  </si>
  <si>
    <t>Mobilisation period</t>
  </si>
  <si>
    <t>Execution of the works</t>
  </si>
  <si>
    <t>C1.3.1.4</t>
  </si>
  <si>
    <t>Suspension Cost</t>
  </si>
  <si>
    <t>De-establishment</t>
  </si>
  <si>
    <t>number (No.)</t>
  </si>
  <si>
    <t>Re-establishment</t>
  </si>
  <si>
    <t>Suspension period</t>
  </si>
  <si>
    <t>Engineer's cost</t>
  </si>
  <si>
    <t>(e )</t>
  </si>
  <si>
    <t>Handling costs and profit in respect of subsubitem C1.3.1.4.(d) above</t>
  </si>
  <si>
    <t>C1.3.2</t>
  </si>
  <si>
    <t>Contract sign boards</t>
  </si>
  <si>
    <r>
      <t>square metre (m</t>
    </r>
    <r>
      <rPr>
        <vertAlign val="superscript"/>
        <sz val="10"/>
        <color rgb="FF000000"/>
        <rFont val="Arial"/>
        <family val="2"/>
      </rPr>
      <t>2</t>
    </r>
    <r>
      <rPr>
        <sz val="10"/>
        <color rgb="FF000000"/>
        <rFont val="Arial"/>
        <family val="2"/>
      </rPr>
      <t>)</t>
    </r>
  </si>
  <si>
    <t>C1.4</t>
  </si>
  <si>
    <t>FACILITIES FOR THE ENGINEER</t>
  </si>
  <si>
    <t>C1.4.1</t>
  </si>
  <si>
    <t>Site Accommodation</t>
  </si>
  <si>
    <t>C1.4.1.1</t>
  </si>
  <si>
    <t xml:space="preserve">Offices and conference room </t>
  </si>
  <si>
    <t>C1.4.1.2</t>
  </si>
  <si>
    <t>Laboratories</t>
  </si>
  <si>
    <t>C1.4.1.3</t>
  </si>
  <si>
    <t>Open concrete working floors and verandas</t>
  </si>
  <si>
    <t>C1.4.1.4</t>
  </si>
  <si>
    <t>Roofs over open concrete working floors and verandas</t>
  </si>
  <si>
    <t>C1.4.1.5</t>
  </si>
  <si>
    <t xml:space="preserve">Store rooms inside the laboratory </t>
  </si>
  <si>
    <t>C1.4.1.6</t>
  </si>
  <si>
    <t>Car ports (Drawing No. PN136-LAB</t>
  </si>
  <si>
    <t>C1.4.1.7</t>
  </si>
  <si>
    <r>
      <t>Ablution unit (24.3m</t>
    </r>
    <r>
      <rPr>
        <vertAlign val="super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>/unit, refer to drawings: PN136-LAB)</t>
    </r>
  </si>
  <si>
    <t>C1.4.1.9</t>
  </si>
  <si>
    <r>
      <t>Kitchen unit (38.8m</t>
    </r>
    <r>
      <rPr>
        <vertAlign val="super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>/unit, refer to drawings:PN136-LAB)</t>
    </r>
  </si>
  <si>
    <t>C1.4.1.13</t>
  </si>
  <si>
    <t>Rented housing paid for by the Contractor</t>
  </si>
  <si>
    <t>C1.4.1.14</t>
  </si>
  <si>
    <t>Contractor's handling costs, profit and all other charges in respect of item C1.4.1.13</t>
  </si>
  <si>
    <t>C1.4.2</t>
  </si>
  <si>
    <t>Items measured by area</t>
  </si>
  <si>
    <t>C1.4.2.1</t>
  </si>
  <si>
    <t>Shelving as specified, complete with brackets</t>
  </si>
  <si>
    <t>C1.4.2.2</t>
  </si>
  <si>
    <t>Work benches with a concrete slab top</t>
  </si>
  <si>
    <t>C1.4.2.4</t>
  </si>
  <si>
    <t>Constant-temperature baths of concrete and/or plastered brick</t>
  </si>
  <si>
    <t>C1.4.2.5</t>
  </si>
  <si>
    <t>Concrete footings and pedestals for laboratory equipment</t>
  </si>
  <si>
    <t>C1.4.2.7</t>
  </si>
  <si>
    <t>Venetian blinds</t>
  </si>
  <si>
    <t>C1.4.2.8</t>
  </si>
  <si>
    <t>Notice boards</t>
  </si>
  <si>
    <t>C1.4.2.9</t>
  </si>
  <si>
    <t>White boards</t>
  </si>
  <si>
    <t>C1.4.3</t>
  </si>
  <si>
    <t>Items measured by number</t>
  </si>
  <si>
    <t>C1.4.3.1</t>
  </si>
  <si>
    <t>Office swivel chair</t>
  </si>
  <si>
    <t>C1.4.3.2</t>
  </si>
  <si>
    <t xml:space="preserve">Office chair </t>
  </si>
  <si>
    <t>C1.4.3.3</t>
  </si>
  <si>
    <t>Draughtsman's stool</t>
  </si>
  <si>
    <t>C1.4.3.4</t>
  </si>
  <si>
    <t>Laboratory high chair</t>
  </si>
  <si>
    <t>C1.4.3.5</t>
  </si>
  <si>
    <r>
      <t xml:space="preserve">Office desk with 3 drawers </t>
    </r>
    <r>
      <rPr>
        <i/>
        <sz val="10"/>
        <color theme="1"/>
        <rFont val="Arial"/>
        <family val="2"/>
      </rPr>
      <t>(at least one lockable drawer)</t>
    </r>
  </si>
  <si>
    <t>C1.4.3.7</t>
  </si>
  <si>
    <t>Drawing table</t>
  </si>
  <si>
    <t>C1.4.3.8</t>
  </si>
  <si>
    <t>Conference table</t>
  </si>
  <si>
    <t>C1.4.3.9</t>
  </si>
  <si>
    <t>Bookcase</t>
  </si>
  <si>
    <t>C1.4.3.11</t>
  </si>
  <si>
    <t>General purpose steel cabinet with shelves</t>
  </si>
  <si>
    <t>C1.4.3.13</t>
  </si>
  <si>
    <t>220/250 volt power outlet plug point</t>
  </si>
  <si>
    <t>C1.4.3.14</t>
  </si>
  <si>
    <t>400/231 volt 3-phase power outlet plug point</t>
  </si>
  <si>
    <t>C1.4.3.15</t>
  </si>
  <si>
    <t>Single 1500m, 58 watt fluorescent tube ceiling light</t>
  </si>
  <si>
    <t>C1.4.3.16</t>
  </si>
  <si>
    <t>Single 1500mm, 22 watt LED tube ceiling light</t>
  </si>
  <si>
    <t>C1.4.3.17</t>
  </si>
  <si>
    <t>11 watt compact fluorescent bulb ceiling light</t>
  </si>
  <si>
    <t>C1.4.3.19</t>
  </si>
  <si>
    <t xml:space="preserve">Wash-hand basin </t>
  </si>
  <si>
    <t>C1.4.3.20</t>
  </si>
  <si>
    <t xml:space="preserve">Laboratory basin </t>
  </si>
  <si>
    <t>C1.4.3.21</t>
  </si>
  <si>
    <t>Extractor fan</t>
  </si>
  <si>
    <t>C1.4.3.22</t>
  </si>
  <si>
    <t>Fume cupboard</t>
  </si>
  <si>
    <t>C1.4.3.23</t>
  </si>
  <si>
    <t>Fire extinguisher 9,0 kg, dry powder type</t>
  </si>
  <si>
    <t>C1.4.3.24</t>
  </si>
  <si>
    <t>Air-conditioning unit (12000 BTU)</t>
  </si>
  <si>
    <t>C1.4.3.26</t>
  </si>
  <si>
    <t>Concrete specimen curing bath</t>
  </si>
  <si>
    <t>C1.4.3.27</t>
  </si>
  <si>
    <t>Waste paper basket</t>
  </si>
  <si>
    <t>C1.4.3.28</t>
  </si>
  <si>
    <t>UPS / Voltage stabiliser</t>
  </si>
  <si>
    <t>C1.4.3.29</t>
  </si>
  <si>
    <t>A3 / A4 colour printer, copier, scanner</t>
  </si>
  <si>
    <t>C1.4.3.34</t>
  </si>
  <si>
    <t>Mobile outdoor weather station</t>
  </si>
  <si>
    <t>C1.4.3.36</t>
  </si>
  <si>
    <t>Measuring wheel</t>
  </si>
  <si>
    <t>C1.4.3.37</t>
  </si>
  <si>
    <t>First aid kit</t>
  </si>
  <si>
    <t>C1.4.4</t>
  </si>
  <si>
    <t>Prime cost items</t>
  </si>
  <si>
    <t>C1.4.4.1</t>
  </si>
  <si>
    <t>Cell phones costs, including pro-rata rentals, for calls made in connection with contract administration</t>
  </si>
  <si>
    <t>C1.4.4.2</t>
  </si>
  <si>
    <t>Handling costs and profit in respect of item C1.4.4.1</t>
  </si>
  <si>
    <t>C1.4.4.5</t>
  </si>
  <si>
    <t>The provision of internet connectivity and WiFi data for Engineer’s site staff</t>
  </si>
  <si>
    <t>C1.4.4.6</t>
  </si>
  <si>
    <t>Handling costs and profit in respect of item C1.4.4.5</t>
  </si>
  <si>
    <t>C1.4.5</t>
  </si>
  <si>
    <t>Services at site offices, laboratories and site accommodation</t>
  </si>
  <si>
    <t>C1.4.5.1</t>
  </si>
  <si>
    <t>Fixed costs</t>
  </si>
  <si>
    <t>C1.4.5.2</t>
  </si>
  <si>
    <t>Running costs</t>
  </si>
  <si>
    <t>C1.4.6</t>
  </si>
  <si>
    <t>Office staff</t>
  </si>
  <si>
    <t>C1.4.6.1</t>
  </si>
  <si>
    <t>Secretary / receptionist</t>
  </si>
  <si>
    <t>C1.4.7</t>
  </si>
  <si>
    <t>Site inspection transport</t>
  </si>
  <si>
    <t>C1.4.7.1</t>
  </si>
  <si>
    <t>Provision of a bus, mini-bus or combi van for site inspection purposes (Minibus 16 seater)</t>
  </si>
  <si>
    <t>per day</t>
  </si>
  <si>
    <t>C1.5</t>
  </si>
  <si>
    <t>ACCOMMODATION OF TRAFFIC</t>
  </si>
  <si>
    <t>C1.5.1</t>
  </si>
  <si>
    <t>Accommodation of pedestrian and non-motorised traffic</t>
  </si>
  <si>
    <t>C1.5.1.1</t>
  </si>
  <si>
    <t>C1.5.2</t>
  </si>
  <si>
    <t>Accommodation of vehicular traffic</t>
  </si>
  <si>
    <t>C1.5.3</t>
  </si>
  <si>
    <t>Liaison with traffic authorities</t>
  </si>
  <si>
    <t>C1.5.4</t>
  </si>
  <si>
    <t>Construction of temporary deviations</t>
  </si>
  <si>
    <t xml:space="preserve">C1.5.4/C.5.5.17 </t>
  </si>
  <si>
    <t>In-situ reconstruction of a pavement layer using conventional construction equipment to construct a stabilised gravel shoulder layer:</t>
  </si>
  <si>
    <t xml:space="preserve"> Using non-cemented material compacted to 150mm thick</t>
  </si>
  <si>
    <r>
      <t>cubic metre (m</t>
    </r>
    <r>
      <rPr>
        <vertAlign val="superscript"/>
        <sz val="10"/>
        <color rgb="FF000000"/>
        <rFont val="Arial"/>
        <family val="2"/>
      </rPr>
      <t>3</t>
    </r>
    <r>
      <rPr>
        <sz val="10"/>
        <color rgb="FF000000"/>
        <rFont val="Arial"/>
        <family val="2"/>
      </rPr>
      <t>)</t>
    </r>
  </si>
  <si>
    <t xml:space="preserve">C1.5.4/C.5.4.2.1 </t>
  </si>
  <si>
    <t>C.5.4.2.1 Chemical stabilisation (layer thickness 150mm) of pavement layers</t>
  </si>
  <si>
    <t xml:space="preserve"> In-situ gravel shoulder layer(150mm thick)</t>
  </si>
  <si>
    <t xml:space="preserve">C1.5.4/C.5.4.5.1 </t>
  </si>
  <si>
    <t>C5.4.5.1 Addition of cementitious stabilisation agents (specify agent separately) for pavement layers:</t>
  </si>
  <si>
    <t xml:space="preserve">(a) </t>
  </si>
  <si>
    <t>Cement (CEM II 32,5)(for pavement layer)</t>
  </si>
  <si>
    <t>tonne (t)</t>
  </si>
  <si>
    <t>C1.5.4/C10.1.22</t>
  </si>
  <si>
    <t>Bituminous single seal and slurry, including a cover spray if specified:</t>
  </si>
  <si>
    <t>C10.1.22.2</t>
  </si>
  <si>
    <r>
      <t xml:space="preserve">Bituminous single seal with 14mm aggregate and slurry </t>
    </r>
    <r>
      <rPr>
        <i/>
        <sz val="10"/>
        <color theme="1"/>
        <rFont val="Arial"/>
        <family val="2"/>
      </rPr>
      <t>(70/100 penetration grade,60% anionic stable-grade emulsion or SC-E1(t),Aggregate grade C, Fine slurry, medium grade)</t>
    </r>
  </si>
  <si>
    <r>
      <t>square metre (m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>)</t>
    </r>
  </si>
  <si>
    <t>C1.5.4/C10.1.24</t>
  </si>
  <si>
    <t>Variation in the rate of application of the fine slurry:</t>
  </si>
  <si>
    <t>C.1.5.4/C10.1.24.2</t>
  </si>
  <si>
    <t>Medium grade</t>
  </si>
  <si>
    <t>Rate Only</t>
  </si>
  <si>
    <r>
      <t xml:space="preserve">Trial sections for all seal types specified </t>
    </r>
    <r>
      <rPr>
        <i/>
        <sz val="10"/>
        <color theme="1"/>
        <rFont val="Arial"/>
        <family val="2"/>
      </rPr>
      <t>(Bituminous single seal with 14mm aggregate and slurry (70/100 penetration grade,60% anionic stable-grade emulsion or SC-E1(t),Aggregate grade C, Fine slurry, medium grade))</t>
    </r>
  </si>
  <si>
    <t>C1.5.5</t>
  </si>
  <si>
    <t>Maintenance of temporary deviations</t>
  </si>
  <si>
    <t>C1.5.5.1</t>
  </si>
  <si>
    <t>C1.5.5.2</t>
  </si>
  <si>
    <t>C1.5.5.3</t>
  </si>
  <si>
    <t>C1.5.5.4</t>
  </si>
  <si>
    <t>C1.5.5.7</t>
  </si>
  <si>
    <t>C1.5.5.9</t>
  </si>
  <si>
    <t>Grading of temporary deviations and existing roads used as detours</t>
  </si>
  <si>
    <t>C1.5.5.10</t>
  </si>
  <si>
    <t>Watering of temporary deviations and existing roads used as detours</t>
  </si>
  <si>
    <t>C1.5.5.11</t>
  </si>
  <si>
    <t>C1.5.5.12</t>
  </si>
  <si>
    <t>Handling cost, profit and all other charges in respect of item C1.5.6.11</t>
  </si>
  <si>
    <t>C1.5.6</t>
  </si>
  <si>
    <t>Removal of temporary deviations</t>
  </si>
  <si>
    <t>C1.5.7</t>
  </si>
  <si>
    <t>Temporary traffic control facilities</t>
  </si>
  <si>
    <t>C1.5.7.1</t>
  </si>
  <si>
    <t>Delineators including mounting bases and ballast:</t>
  </si>
  <si>
    <r>
      <t xml:space="preserve">Double sided, reversible left or right </t>
    </r>
    <r>
      <rPr>
        <i/>
        <sz val="10"/>
        <color theme="1"/>
        <rFont val="Arial"/>
        <family val="2"/>
      </rPr>
      <t>(800 x 200mm )</t>
    </r>
  </si>
  <si>
    <t>C1.5.7.3</t>
  </si>
  <si>
    <t>Flagmen</t>
  </si>
  <si>
    <t>man-shift</t>
  </si>
  <si>
    <t>C1.5.7.5</t>
  </si>
  <si>
    <t>Provision of illuminated traffic signs:</t>
  </si>
  <si>
    <r>
      <t xml:space="preserve">Sign mounted flashing amber lights </t>
    </r>
    <r>
      <rPr>
        <i/>
        <sz val="10"/>
        <color theme="1"/>
        <rFont val="Arial"/>
        <family val="2"/>
      </rPr>
      <t>(2 lights with the specified power supply)</t>
    </r>
    <r>
      <rPr>
        <sz val="10"/>
        <color theme="1"/>
        <rFont val="Arial"/>
        <family val="2"/>
      </rPr>
      <t xml:space="preserve"> mounted on a backing board which is:</t>
    </r>
  </si>
  <si>
    <t>(ii)</t>
  </si>
  <si>
    <t>1200mm wide x 200mm high</t>
  </si>
  <si>
    <t>Flashing LED illuminated arrow board</t>
  </si>
  <si>
    <t>Mobile variable message sign</t>
  </si>
  <si>
    <t>C1.5.7.6</t>
  </si>
  <si>
    <t>Maintenance of illuminated traffic signs:</t>
  </si>
  <si>
    <r>
      <t xml:space="preserve">Sign mounted flashing amber lights </t>
    </r>
    <r>
      <rPr>
        <i/>
        <sz val="10"/>
        <color theme="1"/>
        <rFont val="Arial"/>
        <family val="2"/>
      </rPr>
      <t>(a pair of two lights mounted on a separate backing board)</t>
    </r>
    <r>
      <rPr>
        <sz val="10"/>
        <color theme="1"/>
        <rFont val="Arial"/>
        <family val="2"/>
      </rPr>
      <t xml:space="preserve"> </t>
    </r>
  </si>
  <si>
    <t>C1.5.7.7</t>
  </si>
  <si>
    <t>Traffic calming devices:</t>
  </si>
  <si>
    <t>25mm high x 500m wide asphalt rumble strips</t>
  </si>
  <si>
    <t>C1.5.8</t>
  </si>
  <si>
    <t>Traffic safety officer</t>
  </si>
  <si>
    <t>man-month</t>
  </si>
  <si>
    <t>C1.5.9</t>
  </si>
  <si>
    <t>Traffic safety vehicle</t>
  </si>
  <si>
    <t>C1.5.11</t>
  </si>
  <si>
    <t>Provision of safety equipment for visitors</t>
  </si>
  <si>
    <t>C1.5.11.1</t>
  </si>
  <si>
    <t>Provision of reflective safety vests for visitors</t>
  </si>
  <si>
    <t>C1.5.12</t>
  </si>
  <si>
    <t>Additional traffic accommodation facilities ordered by the Engineer:</t>
  </si>
  <si>
    <t>C1.5.12.1</t>
  </si>
  <si>
    <t xml:space="preserve">Provision of additional traffic accommodation facilities </t>
  </si>
  <si>
    <t>C1.5.12.2</t>
  </si>
  <si>
    <t>Handling cost, profit and all other charges in respect of item C1.5.12.1</t>
  </si>
  <si>
    <t>C1.6</t>
  </si>
  <si>
    <t>CLEARING AND GRUBBING</t>
  </si>
  <si>
    <t>C1.6.1</t>
  </si>
  <si>
    <t>Clearing</t>
  </si>
  <si>
    <t>C1.6.1.1</t>
  </si>
  <si>
    <t>Clearing with machines and some hand labour where necessary</t>
  </si>
  <si>
    <t>C1.6.2</t>
  </si>
  <si>
    <t>Grubbing</t>
  </si>
  <si>
    <t>C1.6.2.1</t>
  </si>
  <si>
    <t>Grubbing with machines and some hand labour where necessary</t>
  </si>
  <si>
    <t>C1.6.3</t>
  </si>
  <si>
    <t>Removal and grubbing of large trees and tree stumps:</t>
  </si>
  <si>
    <t>C1.6.3.1</t>
  </si>
  <si>
    <t>Girth equal to or exceeding 1,0m up to and including 2,0m</t>
  </si>
  <si>
    <t>C1.6.9</t>
  </si>
  <si>
    <t>Conservation of topsoil:</t>
  </si>
  <si>
    <t>C1.6.9.1</t>
  </si>
  <si>
    <t>Stockpiling topsoil</t>
  </si>
  <si>
    <t>C1.6.9.2</t>
  </si>
  <si>
    <t>Windrowing topsoil</t>
  </si>
  <si>
    <t>C1.6/C1.7.2.2</t>
  </si>
  <si>
    <t>Hauling material to spoil and off-loading it at a designated spoil or stockpile area:</t>
  </si>
  <si>
    <r>
      <t xml:space="preserve">(a) Cleared and grubbed material </t>
    </r>
    <r>
      <rPr>
        <i/>
        <sz val="10"/>
        <color theme="1"/>
        <rFont val="Arial"/>
        <family val="2"/>
      </rPr>
      <t>(organic matter and all other unsuitable or waste material)</t>
    </r>
  </si>
  <si>
    <r>
      <t>cubic metre - kilometre (m</t>
    </r>
    <r>
      <rPr>
        <vertAlign val="superscript"/>
        <sz val="10"/>
        <color rgb="FF000000"/>
        <rFont val="Arial"/>
        <family val="2"/>
      </rPr>
      <t xml:space="preserve">3 </t>
    </r>
    <r>
      <rPr>
        <sz val="10"/>
        <color rgb="FF000000"/>
        <rFont val="Arial"/>
        <family val="2"/>
      </rPr>
      <t>- km)</t>
    </r>
  </si>
  <si>
    <t>(b) Soil and gravel material</t>
  </si>
  <si>
    <t>C2.1</t>
  </si>
  <si>
    <t>GENERAL REQUIREMENTS AND TRENCHING FOR SERVICES</t>
  </si>
  <si>
    <t>C2.1.1</t>
  </si>
  <si>
    <t>Location, identification, protection and relocation of existing services</t>
  </si>
  <si>
    <t>C2.1.1.1</t>
  </si>
  <si>
    <t>Contractor’s obligations</t>
  </si>
  <si>
    <t>C2.1.1.2</t>
  </si>
  <si>
    <t>Permanent services relocation or protection work by others</t>
  </si>
  <si>
    <t>C2.1.1.3</t>
  </si>
  <si>
    <t>Handling costs and profit in respect of item C2.1.1.2 above</t>
  </si>
  <si>
    <t>C2.1.2</t>
  </si>
  <si>
    <r>
      <t>Existing services location, detection and verification</t>
    </r>
    <r>
      <rPr>
        <sz val="10"/>
        <rFont val="Arial"/>
        <family val="2"/>
      </rPr>
      <t xml:space="preserve"> </t>
    </r>
  </si>
  <si>
    <t>C2.1.2.1</t>
  </si>
  <si>
    <r>
      <t xml:space="preserve">Using specialist detection services </t>
    </r>
    <r>
      <rPr>
        <i/>
        <sz val="10"/>
        <color theme="1"/>
        <rFont val="Arial"/>
        <family val="2"/>
      </rPr>
      <t xml:space="preserve">(ground penetrating radar)-GPR </t>
    </r>
    <r>
      <rPr>
        <sz val="10"/>
        <color theme="1"/>
        <rFont val="Arial"/>
        <family val="2"/>
      </rPr>
      <t xml:space="preserve"> </t>
    </r>
  </si>
  <si>
    <t>C2.1.2.2</t>
  </si>
  <si>
    <t>Handling costs and profit in respect of item C2.1.2.1 above</t>
  </si>
  <si>
    <t>C2.1.2.5</t>
  </si>
  <si>
    <r>
      <t xml:space="preserve">Using hand excavation to locate, expose and verify services </t>
    </r>
    <r>
      <rPr>
        <b/>
        <sz val="10"/>
        <rFont val="Arial"/>
        <family val="2"/>
      </rPr>
      <t xml:space="preserve"> </t>
    </r>
  </si>
  <si>
    <t>C2.2</t>
  </si>
  <si>
    <t>DRY SERVICES</t>
  </si>
  <si>
    <t>C2.2.1</t>
  </si>
  <si>
    <t>Supply, lay and prove ducts</t>
  </si>
  <si>
    <t>C2.2.1.1</t>
  </si>
  <si>
    <t>Unplasticised PVC pipes and fittings with couplings</t>
  </si>
  <si>
    <t>110mm diameter UPVC (OD)</t>
  </si>
  <si>
    <t xml:space="preserve"> 160mm diameter UPVC (OD)</t>
  </si>
  <si>
    <t>C2.2.4</t>
  </si>
  <si>
    <t>Bedding for ducts compacted to 90 % of MDD (100 % for sand) using material:</t>
  </si>
  <si>
    <t>C2.2.4.5</t>
  </si>
  <si>
    <t>From commercial sources</t>
  </si>
  <si>
    <r>
      <t>Non-cohesive material (Washed river sand</t>
    </r>
    <r>
      <rPr>
        <sz val="10"/>
        <rFont val="Arial"/>
        <family val="2"/>
      </rPr>
      <t>)</t>
    </r>
  </si>
  <si>
    <r>
      <t>Crushed stone material (</t>
    </r>
    <r>
      <rPr>
        <sz val="10"/>
        <rFont val="Arial"/>
        <family val="2"/>
      </rPr>
      <t>20mm stone</t>
    </r>
    <r>
      <rPr>
        <sz val="10"/>
        <color theme="1"/>
        <rFont val="Arial"/>
        <family val="2"/>
      </rPr>
      <t xml:space="preserve">) </t>
    </r>
  </si>
  <si>
    <t>C2.2.5</t>
  </si>
  <si>
    <t>Concrete for bedding and encasement of ducts</t>
  </si>
  <si>
    <t>C2.2.5.2</t>
  </si>
  <si>
    <t xml:space="preserve">Concrete encasement of ducts (C20/25-20) </t>
  </si>
  <si>
    <t>C2.2.6</t>
  </si>
  <si>
    <t>Duct accessories (markers, marking, draw wires and end caps etc.)</t>
  </si>
  <si>
    <t>C2.2.6.1</t>
  </si>
  <si>
    <r>
      <t xml:space="preserve">Duct markers </t>
    </r>
    <r>
      <rPr>
        <i/>
        <sz val="10"/>
        <color theme="1"/>
        <rFont val="Arial"/>
        <family val="2"/>
      </rPr>
      <t xml:space="preserve">(Refer to </t>
    </r>
    <r>
      <rPr>
        <i/>
        <sz val="10"/>
        <rFont val="Arial"/>
        <family val="2"/>
      </rPr>
      <t>DrawingTD-R-MS-100/101)</t>
    </r>
    <r>
      <rPr>
        <sz val="10"/>
        <rFont val="Arial"/>
        <family val="2"/>
      </rPr>
      <t xml:space="preserve"> </t>
    </r>
  </si>
  <si>
    <t>C2.2.6.3</t>
  </si>
  <si>
    <r>
      <t xml:space="preserve">Draw wires </t>
    </r>
    <r>
      <rPr>
        <i/>
        <sz val="10"/>
        <color theme="1"/>
        <rFont val="Arial"/>
        <family val="2"/>
      </rPr>
      <t>(2 strands, 2.5mm in diameter of galvanised steel wire, 2m beyond each end)</t>
    </r>
  </si>
  <si>
    <t>C2.2.6.4</t>
  </si>
  <si>
    <r>
      <t xml:space="preserve">End caps or plugs </t>
    </r>
    <r>
      <rPr>
        <i/>
        <sz val="10"/>
        <color theme="1"/>
        <rFont val="Arial"/>
        <family val="2"/>
      </rPr>
      <t>(Refer to DrawingTD-R-MS-100/101)</t>
    </r>
    <r>
      <rPr>
        <sz val="10"/>
        <color theme="1"/>
        <rFont val="Arial"/>
        <family val="2"/>
      </rPr>
      <t xml:space="preserve"> </t>
    </r>
  </si>
  <si>
    <t>C2.2/C2.1.9</t>
  </si>
  <si>
    <t>Trench excavation using labour enhanced construction methods</t>
  </si>
  <si>
    <t>C2.1.9.1</t>
  </si>
  <si>
    <t>Trenches up to 1,0m wide</t>
  </si>
  <si>
    <t>Up to 1,0m deep</t>
  </si>
  <si>
    <t>C2.2/C2.1.11</t>
  </si>
  <si>
    <t>Backfilling of trenches</t>
  </si>
  <si>
    <t>C2.1.11.1</t>
  </si>
  <si>
    <r>
      <t xml:space="preserve">Backfill compacted to 93% </t>
    </r>
    <r>
      <rPr>
        <i/>
        <sz val="10"/>
        <color theme="1"/>
        <rFont val="Arial"/>
        <family val="2"/>
      </rPr>
      <t>(100% for sand)</t>
    </r>
    <r>
      <rPr>
        <sz val="10"/>
        <color theme="1"/>
        <rFont val="Arial"/>
        <family val="2"/>
      </rPr>
      <t xml:space="preserve"> of MDD </t>
    </r>
    <r>
      <rPr>
        <i/>
        <sz val="10"/>
        <color theme="1"/>
        <rFont val="Arial"/>
        <family val="2"/>
      </rPr>
      <t>(areas subject to traffic loads)</t>
    </r>
    <r>
      <rPr>
        <sz val="10"/>
        <color theme="1"/>
        <rFont val="Arial"/>
        <family val="2"/>
      </rPr>
      <t xml:space="preserve"> using material:  </t>
    </r>
  </si>
  <si>
    <t>From the excavated trench material</t>
  </si>
  <si>
    <t>C2.2/C1.7.2</t>
  </si>
  <si>
    <t>Hauling</t>
  </si>
  <si>
    <t>C1.7.2.2</t>
  </si>
  <si>
    <t>Soil and gravel material</t>
  </si>
  <si>
    <t>C3.1</t>
  </si>
  <si>
    <t>DRAINS</t>
  </si>
  <si>
    <t>C3.1.2</t>
  </si>
  <si>
    <t xml:space="preserve">Clearing, shaping and disposal of accumulated sediment in existing unlined open drains </t>
  </si>
  <si>
    <t>C3.1.2.1</t>
  </si>
  <si>
    <t>Using conventional methods</t>
  </si>
  <si>
    <t>C3.1.2.2</t>
  </si>
  <si>
    <t>Using labour enhanced construction methods</t>
  </si>
  <si>
    <t>C3.1.3</t>
  </si>
  <si>
    <t>Excavation, clearing and disposal of accumulated sediment in existing lined drains and drainage systems</t>
  </si>
  <si>
    <t>C3.1.3.1</t>
  </si>
  <si>
    <t>Using conventional methods (up to 1,5m):</t>
  </si>
  <si>
    <t>Manholes and inlet and outlet structures</t>
  </si>
  <si>
    <t>Culvert barrels</t>
  </si>
  <si>
    <t>Concrete or other lined side drains</t>
  </si>
  <si>
    <t>C3.1.3.2</t>
  </si>
  <si>
    <t>Using conventional methods (in excess of 1,5m):</t>
  </si>
  <si>
    <t>C3.1.3.3</t>
  </si>
  <si>
    <t>Using labour enhanced construction methods:</t>
  </si>
  <si>
    <t>C3.1.4</t>
  </si>
  <si>
    <t>Excavation and disposal of material for subsoil drainage systems:</t>
  </si>
  <si>
    <t>C3.1.4.1</t>
  </si>
  <si>
    <t>Excavating in all material situated within the following depth ranges below the surface:</t>
  </si>
  <si>
    <t>0m to 1,5m</t>
  </si>
  <si>
    <t>Exceeding 1,5m and up to 3,0m</t>
  </si>
  <si>
    <t>C3.1.4.2</t>
  </si>
  <si>
    <t>Excavating soft material situated within 0m to 1,5m below the surface level using labour enhanced construction methods</t>
  </si>
  <si>
    <t>C3.1.4.3</t>
  </si>
  <si>
    <t>Excavating intermediate material situated within 0m to 1,5m below the surface level using labour enhanced construction methods</t>
  </si>
  <si>
    <t>C3.1.4.4</t>
  </si>
  <si>
    <t>Extra over sub-item C3.1.4.1 for excavation in hard and boulder material, irrespective of depth</t>
  </si>
  <si>
    <t>C3.1.5</t>
  </si>
  <si>
    <t>Impermeable backfilling to subsoil drainage systems</t>
  </si>
  <si>
    <t>C3.1.5.1</t>
  </si>
  <si>
    <t>Un-stabilised natural gravel obtained from approved sources on the site</t>
  </si>
  <si>
    <t>C3.1.5.2</t>
  </si>
  <si>
    <t>G5 material obtained from commercial sources</t>
  </si>
  <si>
    <r>
      <t>cubic metre (m</t>
    </r>
    <r>
      <rPr>
        <sz val="10"/>
        <color rgb="FF000000"/>
        <rFont val="Calibri"/>
        <family val="2"/>
      </rPr>
      <t>³</t>
    </r>
    <r>
      <rPr>
        <sz val="10"/>
        <color rgb="FF000000"/>
        <rFont val="Arial"/>
        <family val="2"/>
      </rPr>
      <t>)</t>
    </r>
  </si>
  <si>
    <t>C3.1.6</t>
  </si>
  <si>
    <t>Construction of banks and dykes:</t>
  </si>
  <si>
    <t>C3.1.6.1</t>
  </si>
  <si>
    <t>Banks and dykes using conventional methods</t>
  </si>
  <si>
    <t>C3.1.6.2</t>
  </si>
  <si>
    <t>Banks and dykes using labour enhanced construction methods</t>
  </si>
  <si>
    <t>C3.1.7</t>
  </si>
  <si>
    <t>Natural permeable material in subsoil drainage systems (approved crushed stone):</t>
  </si>
  <si>
    <t>C3.1.7.2</t>
  </si>
  <si>
    <t>Crushed stone obtained from commercial sources (SANS 1083-Table 3 coarse-grade 20 mm nominal size filter stone)</t>
  </si>
  <si>
    <t>C3.1.8</t>
  </si>
  <si>
    <t>Natural permeable material in subsoil drainage systems (approved natural sand):</t>
  </si>
  <si>
    <t>C3.1.8.2</t>
  </si>
  <si>
    <t>Natural sand from commercial sources SANS 1083-Table A3.1.5-1 (Coarse grade)</t>
  </si>
  <si>
    <t>C3.1.9</t>
  </si>
  <si>
    <t>Pipes in subsoil drainage systems:</t>
  </si>
  <si>
    <t>C3.1.9.2</t>
  </si>
  <si>
    <t xml:space="preserve">HDPe flexible pipes with smooth bore, complete with couplings (150 mm internal diameter, slotted ) </t>
  </si>
  <si>
    <t>C3.1.9.3</t>
  </si>
  <si>
    <t xml:space="preserve">HDPe flexible pipes with smooth bore, complete with couplings (150 mm internal diameter, normal ) </t>
  </si>
  <si>
    <t>C3.1.11</t>
  </si>
  <si>
    <r>
      <rPr>
        <b/>
        <sz val="9"/>
        <rFont val="Arial"/>
        <family val="2"/>
      </rPr>
      <t xml:space="preserve">Geotextiles </t>
    </r>
    <r>
      <rPr>
        <sz val="9"/>
        <rFont val="Arial"/>
        <family val="2"/>
      </rPr>
      <t>(Synthetic Fibre Filter Fabric, Grade 2 or similar approved)</t>
    </r>
  </si>
  <si>
    <t>C3.1.13</t>
  </si>
  <si>
    <t>Concrete outlet structures, manhole boxes, junction boxes and cleaning eyes for subsoil drainage systems:</t>
  </si>
  <si>
    <t>C3.1.13.1</t>
  </si>
  <si>
    <t>Outlet structures</t>
  </si>
  <si>
    <t>(i)</t>
  </si>
  <si>
    <t>Type A as detailed on drawing No. PN136-CTp02</t>
  </si>
  <si>
    <t>Type B as detailed on drawing No. PN136-CTp02</t>
  </si>
  <si>
    <t>C3.1.13.3</t>
  </si>
  <si>
    <t>Junction boxes (as detailed on drawing No. PN136-CTp02</t>
  </si>
  <si>
    <t>C3.1.13.4</t>
  </si>
  <si>
    <t>Cleaning eyes  (as detailed on drawing No. PN136-CTp02)</t>
  </si>
  <si>
    <t>C3.1.14</t>
  </si>
  <si>
    <t>Caps for subsoil drain pipes:</t>
  </si>
  <si>
    <t>C3.1.14.1</t>
  </si>
  <si>
    <t>Concrete caps</t>
  </si>
  <si>
    <t>C3.1.15</t>
  </si>
  <si>
    <t>Repairing or replacing existing drainage systems</t>
  </si>
  <si>
    <t>C3.1.16</t>
  </si>
  <si>
    <t>Loading and hauling of material in excess of 1,0 km</t>
  </si>
  <si>
    <t>cubic metre - kilometre (m3 - km)</t>
  </si>
  <si>
    <t>C3.1.17</t>
  </si>
  <si>
    <t>Backfilling existing eroded side drains</t>
  </si>
  <si>
    <t>C3.1.18</t>
  </si>
  <si>
    <t>Backfilling of drains with selected material compacted to 93% of MDD prior to construction of concrete lining and/or stone pitched lining</t>
  </si>
  <si>
    <t>C3.1.22</t>
  </si>
  <si>
    <t>Test flushing of subsoil drain pipe systems</t>
  </si>
  <si>
    <t>C3.1.23</t>
  </si>
  <si>
    <r>
      <t xml:space="preserve">Subsoil drain outlet marker </t>
    </r>
    <r>
      <rPr>
        <b/>
        <sz val="10"/>
        <color theme="1"/>
        <rFont val="Arial"/>
        <family val="2"/>
      </rPr>
      <t>(as detailed on drawing No. PN136-CTp02)</t>
    </r>
  </si>
  <si>
    <t>C3.1.24</t>
  </si>
  <si>
    <t>Submission of as built drawings by the Contractor</t>
  </si>
  <si>
    <t>C3.1/C1.7.1</t>
  </si>
  <si>
    <t>Loading</t>
  </si>
  <si>
    <t>C1.7.1.2</t>
  </si>
  <si>
    <t>Loading from heaps or windrows using machines and/some hand labour where necessary</t>
  </si>
  <si>
    <t>C3.1/C1.7.2</t>
  </si>
  <si>
    <t>C1.7.2.1</t>
  </si>
  <si>
    <t>Hauling material for use in the Works and off-loading it on the site of the Works:</t>
  </si>
  <si>
    <t>Soil, gravel, crushed stone and pavement layer material</t>
  </si>
  <si>
    <t>C3.2</t>
  </si>
  <si>
    <t>CULVERTS</t>
  </si>
  <si>
    <t>C3.2.1</t>
  </si>
  <si>
    <t>Excavation for culvert structures:</t>
  </si>
  <si>
    <t>C3.2.1.1</t>
  </si>
  <si>
    <t>Excavating in all material situated within the following depth ranges below the surface level:</t>
  </si>
  <si>
    <t>C3.2.1.4</t>
  </si>
  <si>
    <t>Extra over sub-item C3.2.1.1 for excavation in hard or boulder material, irrespective of depth</t>
  </si>
  <si>
    <t>C3.2.1.5</t>
  </si>
  <si>
    <t>Extra over sub-item C3.2.1.1 for excavation in stabilised existing road layers, irrespective of depth</t>
  </si>
  <si>
    <t>C3.2.2</t>
  </si>
  <si>
    <t>Backfilling</t>
  </si>
  <si>
    <t>C3.2.2.1</t>
  </si>
  <si>
    <t>Using the excavated material</t>
  </si>
  <si>
    <t>C3.2.2.2</t>
  </si>
  <si>
    <t>Using imported selected material:</t>
  </si>
  <si>
    <t>From commercial sources (G7)</t>
  </si>
  <si>
    <t>C3.2.2.3</t>
  </si>
  <si>
    <t xml:space="preserve">Extra over sub-items C3.2.2.1 and C3.2.2.2 for soil cement backfilling </t>
  </si>
  <si>
    <r>
      <t>With wet mixture (5</t>
    </r>
    <r>
      <rPr>
        <i/>
        <sz val="10"/>
        <color theme="1"/>
        <rFont val="Arial"/>
        <family val="2"/>
      </rPr>
      <t>% cement)</t>
    </r>
    <r>
      <rPr>
        <sz val="10"/>
        <color theme="1"/>
        <rFont val="Arial"/>
        <family val="2"/>
      </rPr>
      <t xml:space="preserve"> (32.5kN)</t>
    </r>
  </si>
  <si>
    <r>
      <t xml:space="preserve">With dry mixture </t>
    </r>
    <r>
      <rPr>
        <i/>
        <sz val="10"/>
        <color theme="1"/>
        <rFont val="Arial"/>
        <family val="2"/>
      </rPr>
      <t>(3 % cement)</t>
    </r>
    <r>
      <rPr>
        <sz val="10"/>
        <color theme="1"/>
        <rFont val="Arial"/>
        <family val="2"/>
      </rPr>
      <t xml:space="preserve"> (32.5kN)</t>
    </r>
  </si>
  <si>
    <t>C3.2.3</t>
  </si>
  <si>
    <t>Concrete pipe culverts:</t>
  </si>
  <si>
    <t>C3.2.3.2</t>
  </si>
  <si>
    <t>On Class B bedding:</t>
  </si>
  <si>
    <t>(a) Class 75 D-load pipes, SC type, interlocking joints:</t>
  </si>
  <si>
    <t>(i) 300 mm diameter</t>
  </si>
  <si>
    <t>(ii)  450mm diameter</t>
  </si>
  <si>
    <t>(iii) 525mm diameter</t>
  </si>
  <si>
    <r>
      <t xml:space="preserve">(iv) </t>
    </r>
    <r>
      <rPr>
        <sz val="10"/>
        <rFont val="Arial"/>
        <family val="2"/>
      </rPr>
      <t>600</t>
    </r>
    <r>
      <rPr>
        <sz val="10"/>
        <color theme="1"/>
        <rFont val="Arial"/>
        <family val="2"/>
      </rPr>
      <t>mm diameter</t>
    </r>
  </si>
  <si>
    <t>(v) 750 mm diameter</t>
  </si>
  <si>
    <r>
      <t xml:space="preserve">(vi) </t>
    </r>
    <r>
      <rPr>
        <sz val="10"/>
        <rFont val="Arial"/>
        <family val="2"/>
      </rPr>
      <t xml:space="preserve">900 </t>
    </r>
    <r>
      <rPr>
        <sz val="10"/>
        <color theme="1"/>
        <rFont val="Arial"/>
        <family val="2"/>
      </rPr>
      <t>mm diameter</t>
    </r>
  </si>
  <si>
    <r>
      <t xml:space="preserve">(vii) </t>
    </r>
    <r>
      <rPr>
        <sz val="10"/>
        <rFont val="Arial"/>
        <family val="2"/>
      </rPr>
      <t xml:space="preserve">1200 </t>
    </r>
    <r>
      <rPr>
        <sz val="10"/>
        <color theme="1"/>
        <rFont val="Arial"/>
        <family val="2"/>
      </rPr>
      <t>mm diameter</t>
    </r>
  </si>
  <si>
    <r>
      <t xml:space="preserve">(Viii) </t>
    </r>
    <r>
      <rPr>
        <sz val="10"/>
        <rFont val="Arial"/>
        <family val="2"/>
      </rPr>
      <t xml:space="preserve">1350 </t>
    </r>
    <r>
      <rPr>
        <sz val="10"/>
        <color theme="1"/>
        <rFont val="Arial"/>
        <family val="2"/>
      </rPr>
      <t>mm diameter</t>
    </r>
  </si>
  <si>
    <t>C3.2.5</t>
  </si>
  <si>
    <t>Rectangular culverts with prefabricated elements:</t>
  </si>
  <si>
    <t>C3.2.5.1</t>
  </si>
  <si>
    <t>Prefabricated portal culverts; wall and roof combination:</t>
  </si>
  <si>
    <r>
      <t xml:space="preserve">(a) Prefabricated portal culverts; wall and roof combination </t>
    </r>
    <r>
      <rPr>
        <i/>
        <sz val="10"/>
        <color theme="1"/>
        <rFont val="Arial"/>
        <family val="2"/>
      </rPr>
      <t>(1200x600)</t>
    </r>
  </si>
  <si>
    <t>(b) Prefabricated portal culverts; wall and roof combination (1200x900)</t>
  </si>
  <si>
    <t>C3.2.5.2</t>
  </si>
  <si>
    <t>Prefabricated floor slabs:</t>
  </si>
  <si>
    <r>
      <t xml:space="preserve">(a) Prefabricated floor slabs </t>
    </r>
    <r>
      <rPr>
        <i/>
        <sz val="10"/>
        <color theme="1"/>
        <rFont val="Arial"/>
        <family val="2"/>
      </rPr>
      <t>(1200x600)</t>
    </r>
  </si>
  <si>
    <t>(b) Prefabricated floor slabs (1200x900)</t>
  </si>
  <si>
    <t>C3.2.7</t>
  </si>
  <si>
    <t>Cast in situ concrete and formwork:</t>
  </si>
  <si>
    <t>C3.2.7.1</t>
  </si>
  <si>
    <t>C3.2.7.5</t>
  </si>
  <si>
    <t>C3.2.7.6</t>
  </si>
  <si>
    <t>Formwork of concrete under items C3.2.7.3 to 5 above (Class F1 surface finish)</t>
  </si>
  <si>
    <t>Formwork of concrete under items C3.2.7.3 to 5 above (Class F2 surface finish)</t>
  </si>
  <si>
    <t>C3.2.10</t>
  </si>
  <si>
    <t>Reinforcement:</t>
  </si>
  <si>
    <t>C3.2.10.1</t>
  </si>
  <si>
    <t>Mild steel bars</t>
  </si>
  <si>
    <t>C3.2.10.2</t>
  </si>
  <si>
    <t>High-tensile steel bars</t>
  </si>
  <si>
    <t>C3.2.10.3</t>
  </si>
  <si>
    <t>Welded steel fabric</t>
  </si>
  <si>
    <t>C3.2.12</t>
  </si>
  <si>
    <t>Demolition of concrete members or elements:</t>
  </si>
  <si>
    <t>C3.2.12.1</t>
  </si>
  <si>
    <t>Full member or element (headwalls and floorslabs)</t>
  </si>
  <si>
    <t>PC3.2.15</t>
  </si>
  <si>
    <t>Manholes and catch pits, with prefabricated elements</t>
  </si>
  <si>
    <t>C3.2.15.5</t>
  </si>
  <si>
    <t>Manholes (Complete as shown on drawing no. PN136-CTp05)</t>
  </si>
  <si>
    <t>C3.2.15.6</t>
  </si>
  <si>
    <t>Kerb inlets (inside) (Complete as shown on drawing no. PN136-CTp-01)</t>
  </si>
  <si>
    <t>C3.3</t>
  </si>
  <si>
    <t>CONCRETE KERBING AND CHANNELING, ASPHALT BERMS, CHUTES, DOWNPIPES, AS WELL AS CONCRETE, STONE PITCHED AND GABION LININGS FOR OPEN DRAINS</t>
  </si>
  <si>
    <t>C3.3.1</t>
  </si>
  <si>
    <t>Concrete kerbing:</t>
  </si>
  <si>
    <t>C3.3.1.1</t>
  </si>
  <si>
    <t>Prefabricated kerbing:</t>
  </si>
  <si>
    <t>C3.3.2</t>
  </si>
  <si>
    <t>Concrete kerbing-channeling combination:</t>
  </si>
  <si>
    <t>C3.3.2.1</t>
  </si>
  <si>
    <r>
      <t xml:space="preserve">Prefabricated kerbing-channeling </t>
    </r>
    <r>
      <rPr>
        <i/>
        <sz val="10"/>
        <color theme="1"/>
        <rFont val="Arial"/>
        <family val="2"/>
      </rPr>
      <t>(300mm cast in-situ concrete channel with Class F2 Finish):</t>
    </r>
  </si>
  <si>
    <t>C3.3.2.2</t>
  </si>
  <si>
    <t>Cast in situ kerbing-channeling (300mm cast in-situ concrete channel with Class F2 Finish)(C20/25-20):</t>
  </si>
  <si>
    <t>C3.3.3</t>
  </si>
  <si>
    <t>Extra over items C3.3.1 and C3.3.2 for concrete kerbing or concrete kerbing and channeling on curves</t>
  </si>
  <si>
    <t>C3.3.3.1</t>
  </si>
  <si>
    <t>On curves of radii more than or equal to 5,0m but less than 20m</t>
  </si>
  <si>
    <t>C3.3.3.2</t>
  </si>
  <si>
    <t>On curves with radii more than or equal to 1,0m but less than 5,0m</t>
  </si>
  <si>
    <t>C3.3.3.3</t>
  </si>
  <si>
    <t>On curves with radii less than 1,0m</t>
  </si>
  <si>
    <t>C3.3.4</t>
  </si>
  <si>
    <t>Extra over item C3.3.2 for drop kerbs at pedestrian crossings and driveways</t>
  </si>
  <si>
    <t>C3.3.5</t>
  </si>
  <si>
    <t>Asphalt berms</t>
  </si>
  <si>
    <t>C3.3.5.1</t>
  </si>
  <si>
    <r>
      <t xml:space="preserve">Asphalt berms placed where there are no vehicle restraint systems </t>
    </r>
    <r>
      <rPr>
        <i/>
        <sz val="10"/>
        <color theme="1"/>
        <rFont val="Arial"/>
        <family val="2"/>
      </rPr>
      <t>(drawing reference indicated)</t>
    </r>
  </si>
  <si>
    <t>C3.3.5.2</t>
  </si>
  <si>
    <r>
      <t xml:space="preserve">Asphalt berms placed at existing vehicle restraint systems </t>
    </r>
    <r>
      <rPr>
        <i/>
        <sz val="10"/>
        <color theme="1"/>
        <rFont val="Arial"/>
        <family val="2"/>
      </rPr>
      <t>(drawing reference indicated)</t>
    </r>
  </si>
  <si>
    <t>C3.3.5.3</t>
  </si>
  <si>
    <r>
      <t xml:space="preserve">Prime coat </t>
    </r>
    <r>
      <rPr>
        <i/>
        <sz val="10"/>
        <color theme="1"/>
        <rFont val="Arial"/>
        <family val="2"/>
      </rPr>
      <t>(type indicated)</t>
    </r>
  </si>
  <si>
    <t>C3.3.5.4</t>
  </si>
  <si>
    <r>
      <t xml:space="preserve">Bond coat </t>
    </r>
    <r>
      <rPr>
        <i/>
        <sz val="10"/>
        <color theme="1"/>
        <rFont val="Arial"/>
        <family val="2"/>
      </rPr>
      <t>(type indicated)</t>
    </r>
  </si>
  <si>
    <t>C3.3.6</t>
  </si>
  <si>
    <t>Concrete chutes (typical designs):</t>
  </si>
  <si>
    <t>C3.3.6.1</t>
  </si>
  <si>
    <r>
      <t xml:space="preserve">Prefabricated concrete chutes </t>
    </r>
    <r>
      <rPr>
        <i/>
        <sz val="10"/>
        <color theme="1"/>
        <rFont val="Arial"/>
        <family val="2"/>
      </rPr>
      <t>(description of type with reference to drawing)</t>
    </r>
  </si>
  <si>
    <t>C3.3.6.2</t>
  </si>
  <si>
    <r>
      <t xml:space="preserve">Cast in situ concrete chutes </t>
    </r>
    <r>
      <rPr>
        <i/>
        <sz val="10"/>
        <color theme="1"/>
        <rFont val="Arial"/>
        <family val="2"/>
      </rPr>
      <t>(description, with reference to drawing and class of concrete and finish indicated)</t>
    </r>
  </si>
  <si>
    <t>C3.3.6.3</t>
  </si>
  <si>
    <r>
      <t xml:space="preserve">Stone pitched chutes </t>
    </r>
    <r>
      <rPr>
        <i/>
        <sz val="10"/>
        <color theme="1"/>
        <rFont val="Arial"/>
        <family val="2"/>
      </rPr>
      <t>(description with reference to drawing and class of concrete indicated)</t>
    </r>
  </si>
  <si>
    <t>C3.3.7</t>
  </si>
  <si>
    <t>Cast in situ concrete chutes (measured by components):</t>
  </si>
  <si>
    <t>C3.3.7.1</t>
  </si>
  <si>
    <r>
      <t xml:space="preserve">Concrete </t>
    </r>
    <r>
      <rPr>
        <i/>
        <sz val="10"/>
        <color theme="1"/>
        <rFont val="Arial"/>
        <family val="2"/>
      </rPr>
      <t>(class indicated)</t>
    </r>
  </si>
  <si>
    <t>C3.3.7.2</t>
  </si>
  <si>
    <r>
      <t xml:space="preserve">Formwork </t>
    </r>
    <r>
      <rPr>
        <i/>
        <sz val="10"/>
        <color theme="1"/>
        <rFont val="Arial"/>
        <family val="2"/>
      </rPr>
      <t>(surface finish indicated)</t>
    </r>
  </si>
  <si>
    <t>C3.3.7.3</t>
  </si>
  <si>
    <t>Stone pitched chutes</t>
  </si>
  <si>
    <r>
      <t xml:space="preserve">Grouted stone pitching </t>
    </r>
    <r>
      <rPr>
        <i/>
        <sz val="10"/>
        <color theme="1"/>
        <rFont val="Arial"/>
        <family val="2"/>
      </rPr>
      <t>(type of chute indicated)</t>
    </r>
  </si>
  <si>
    <r>
      <t xml:space="preserve">Grouted stone pitching on a concrete bed </t>
    </r>
    <r>
      <rPr>
        <i/>
        <sz val="10"/>
        <color theme="1"/>
        <rFont val="Arial"/>
        <family val="2"/>
      </rPr>
      <t>(class of concrete and type of chute indicated)</t>
    </r>
  </si>
  <si>
    <t>C4.2</t>
  </si>
  <si>
    <t>CUT MATERIALS</t>
  </si>
  <si>
    <t>C4.2.1</t>
  </si>
  <si>
    <t>Compiling and implementing M&amp;U plans for the cuttings</t>
  </si>
  <si>
    <t>C4.2.1.2</t>
  </si>
  <si>
    <r>
      <t>Cuttings exceeding 10 000 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 xml:space="preserve"> up to 20 000 m</t>
    </r>
    <r>
      <rPr>
        <vertAlign val="superscript"/>
        <sz val="10"/>
        <rFont val="Arial"/>
        <family val="2"/>
      </rPr>
      <t>3</t>
    </r>
  </si>
  <si>
    <t>C4.2.3</t>
  </si>
  <si>
    <t>Excavating of materials in cuttings, material obtained from:</t>
  </si>
  <si>
    <t>C4.2.3.1</t>
  </si>
  <si>
    <t xml:space="preserve">Soft excavation </t>
  </si>
  <si>
    <t>C4.2.7</t>
  </si>
  <si>
    <t>Removal of unsuitable stable cut material to spoil</t>
  </si>
  <si>
    <t>C4.2.7.1</t>
  </si>
  <si>
    <t>In layer thicknesses of 200mm and less</t>
  </si>
  <si>
    <t>C4.2.9</t>
  </si>
  <si>
    <t>Excavate material to spoil in sites designated by the Contractor, material obtained from</t>
  </si>
  <si>
    <t>C4.2.9.1</t>
  </si>
  <si>
    <t>Soft excavation, overburden and unsuitable material</t>
  </si>
  <si>
    <t>C4.2/C1.7.2</t>
  </si>
  <si>
    <t>C4.4</t>
  </si>
  <si>
    <t>COMMERCIAL MATERIALS</t>
  </si>
  <si>
    <t>C4.4.2</t>
  </si>
  <si>
    <t>Commercial materials identified by the Contractor from commercial, private or other non-commercial suppliers</t>
  </si>
  <si>
    <t>C4.4.2.1</t>
  </si>
  <si>
    <t>Pavement layer material:</t>
  </si>
  <si>
    <t>Type G1 material</t>
  </si>
  <si>
    <t>Type G5B material</t>
  </si>
  <si>
    <t>Type G6 material</t>
  </si>
  <si>
    <t>Type G7 material</t>
  </si>
  <si>
    <t>Type G9 material</t>
  </si>
  <si>
    <t>Gravel shoulder material</t>
  </si>
  <si>
    <t>C4.4.2.5</t>
  </si>
  <si>
    <t>Fill material in the earthworks:</t>
  </si>
  <si>
    <t>G9 Material</t>
  </si>
  <si>
    <t>C4.4.2.6</t>
  </si>
  <si>
    <t>Pioneer material</t>
  </si>
  <si>
    <t>C5.1</t>
  </si>
  <si>
    <t>ROADBED</t>
  </si>
  <si>
    <t>C5.1.1</t>
  </si>
  <si>
    <t>Roadbed construction and compaction:</t>
  </si>
  <si>
    <t>C5.1.1.2</t>
  </si>
  <si>
    <t>Compaction of in-situ material to 93% of MDD</t>
  </si>
  <si>
    <t>C5.1.3</t>
  </si>
  <si>
    <t>Excavate material to spoil sites designated by the Contractor:</t>
  </si>
  <si>
    <t>C5.1.3.1</t>
  </si>
  <si>
    <t>Excavate material to spoil from roadbed construction, material obtained from:</t>
  </si>
  <si>
    <t>Soft excavation</t>
  </si>
  <si>
    <t>C5.1.4</t>
  </si>
  <si>
    <t>Removal of unsuitable material to spoil:</t>
  </si>
  <si>
    <t>C5.1.4.1</t>
  </si>
  <si>
    <t xml:space="preserve">Stable material </t>
  </si>
  <si>
    <t>C5.1.9</t>
  </si>
  <si>
    <t>Construction of roadbed comprising normal and  inactive clay:</t>
  </si>
  <si>
    <t>C5.1.9.3</t>
  </si>
  <si>
    <t>By removal of material</t>
  </si>
  <si>
    <t>C5.1.11</t>
  </si>
  <si>
    <t>Construction of roadbed comprising a pioneer layer</t>
  </si>
  <si>
    <t>C5.1/C1.7.2</t>
  </si>
  <si>
    <t>C5.2</t>
  </si>
  <si>
    <t>FILL</t>
  </si>
  <si>
    <t>C5.2.1</t>
  </si>
  <si>
    <t>Compiling and implementing M&amp;U plans:</t>
  </si>
  <si>
    <t>C5.2.1.1</t>
  </si>
  <si>
    <r>
      <t>For fills more than 10 000 m</t>
    </r>
    <r>
      <rPr>
        <vertAlign val="superscript"/>
        <sz val="10"/>
        <color theme="1"/>
        <rFont val="Arial"/>
        <family val="2"/>
      </rPr>
      <t>3</t>
    </r>
    <r>
      <rPr>
        <sz val="10"/>
        <color theme="1"/>
        <rFont val="Arial"/>
        <family val="2"/>
      </rPr>
      <t xml:space="preserve"> </t>
    </r>
  </si>
  <si>
    <t>C5.2.2</t>
  </si>
  <si>
    <t xml:space="preserve">Fill construction: </t>
  </si>
  <si>
    <t>C5.2.2.1</t>
  </si>
  <si>
    <t>Normal fill material in compacted layer thicknesses of 200mm and less:</t>
  </si>
  <si>
    <t>Compacted to 93% of MDD</t>
  </si>
  <si>
    <t>C5.2.5</t>
  </si>
  <si>
    <t xml:space="preserve">Fill in sidewalk: </t>
  </si>
  <si>
    <t>C5.2.5.1</t>
  </si>
  <si>
    <t>Fill material in sidewalk compacted to 93% of MDD</t>
  </si>
  <si>
    <t>C5.2.7</t>
  </si>
  <si>
    <t>Construction of a trial section:</t>
  </si>
  <si>
    <t>C5.2.7.1</t>
  </si>
  <si>
    <t xml:space="preserve">Normal fill </t>
  </si>
  <si>
    <t>C5.2.11</t>
  </si>
  <si>
    <t>Finishing-off fill slopes, medians and interchange areas:</t>
  </si>
  <si>
    <t>C5.2.11.1</t>
  </si>
  <si>
    <t>Fill slopes</t>
  </si>
  <si>
    <t>C5.2.11.2</t>
  </si>
  <si>
    <t xml:space="preserve">Medians and interchange areas </t>
  </si>
  <si>
    <t>C5.2.3</t>
  </si>
  <si>
    <t>Side-cut to fill compacted to 93% of MDD in compacted layer thicknesses of 200mm and less</t>
  </si>
  <si>
    <t>C5.3</t>
  </si>
  <si>
    <t>ROAD PAVEMENT LAYERS</t>
  </si>
  <si>
    <t>C5.3.1</t>
  </si>
  <si>
    <t>Compiling and implementing M&amp;U plans for the construction of all the pavement layers.</t>
  </si>
  <si>
    <t>C5.3.2</t>
  </si>
  <si>
    <t>Construction of pavement layers</t>
  </si>
  <si>
    <t>C5.3.2.1</t>
  </si>
  <si>
    <t>Construction of layers using conventional construction methods:</t>
  </si>
  <si>
    <r>
      <t xml:space="preserve">Lower selected subgrade layer </t>
    </r>
    <r>
      <rPr>
        <i/>
        <sz val="10"/>
        <color theme="1"/>
        <rFont val="Arial"/>
        <family val="2"/>
      </rPr>
      <t>(150mm thick)</t>
    </r>
    <r>
      <rPr>
        <sz val="10"/>
        <color theme="1"/>
        <rFont val="Arial"/>
        <family val="2"/>
      </rPr>
      <t xml:space="preserve"> compacted to 93% of MDD</t>
    </r>
  </si>
  <si>
    <r>
      <t xml:space="preserve">Upper selected subgrade layer </t>
    </r>
    <r>
      <rPr>
        <i/>
        <sz val="10"/>
        <color theme="1"/>
        <rFont val="Arial"/>
        <family val="2"/>
      </rPr>
      <t>(150mm thick)</t>
    </r>
    <r>
      <rPr>
        <sz val="10"/>
        <color theme="1"/>
        <rFont val="Arial"/>
        <family val="2"/>
      </rPr>
      <t xml:space="preserve"> compacted to 95% of MDD</t>
    </r>
  </si>
  <si>
    <r>
      <t xml:space="preserve">Gravel shoulder layer </t>
    </r>
    <r>
      <rPr>
        <i/>
        <sz val="10"/>
        <color theme="1"/>
        <rFont val="Arial"/>
        <family val="2"/>
      </rPr>
      <t>(125-300mm layer thickness)</t>
    </r>
    <r>
      <rPr>
        <sz val="10"/>
        <color theme="1"/>
        <rFont val="Arial"/>
        <family val="2"/>
      </rPr>
      <t xml:space="preserve"> compacted to 95% of MDD</t>
    </r>
  </si>
  <si>
    <t>Lower subbase gravel layer for Sidewalk (unstabilised) (150mm thick) compacted to 95% of MDD</t>
  </si>
  <si>
    <t>(j)</t>
  </si>
  <si>
    <r>
      <t xml:space="preserve">Lower subbase gravel layer (chemically stabilised) </t>
    </r>
    <r>
      <rPr>
        <i/>
        <sz val="10"/>
        <color theme="1"/>
        <rFont val="Arial"/>
        <family val="2"/>
      </rPr>
      <t>(150mm thick)</t>
    </r>
    <r>
      <rPr>
        <sz val="10"/>
        <color theme="1"/>
        <rFont val="Arial"/>
        <family val="2"/>
      </rPr>
      <t xml:space="preserve"> compacted to 95% of MDD</t>
    </r>
  </si>
  <si>
    <t>cubic metre (m3)</t>
  </si>
  <si>
    <t>(o)</t>
  </si>
  <si>
    <r>
      <t>G5B crushed rock/boulder subbase layer (chemically stabilised)</t>
    </r>
    <r>
      <rPr>
        <sz val="10"/>
        <color theme="1"/>
        <rFont val="Arial"/>
        <family val="2"/>
      </rPr>
      <t xml:space="preserve"> compacted to 97% of MDD</t>
    </r>
  </si>
  <si>
    <t>(i) 150mm subbase layer</t>
  </si>
  <si>
    <t>(ii) 200mm thick subbase</t>
  </si>
  <si>
    <t>(aa)</t>
  </si>
  <si>
    <r>
      <t xml:space="preserve">G1 crushed stone base layer </t>
    </r>
    <r>
      <rPr>
        <i/>
        <sz val="10"/>
        <color theme="1"/>
        <rFont val="Arial"/>
        <family val="2"/>
      </rPr>
      <t>(150mm thick)</t>
    </r>
    <r>
      <rPr>
        <sz val="10"/>
        <color theme="1"/>
        <rFont val="Arial"/>
        <family val="2"/>
      </rPr>
      <t xml:space="preserve"> compacted to 88 % of AD </t>
    </r>
  </si>
  <si>
    <t>C5.3.9</t>
  </si>
  <si>
    <t>C5.3.9.1</t>
  </si>
  <si>
    <t>Construction of a trial section using conventional methods of construction</t>
  </si>
  <si>
    <r>
      <t xml:space="preserve">Crushed stone subbase layer </t>
    </r>
    <r>
      <rPr>
        <sz val="10"/>
        <color theme="1"/>
        <rFont val="Arial"/>
        <family val="2"/>
      </rPr>
      <t>trial section</t>
    </r>
  </si>
  <si>
    <t>(i) C3 Subbase (200mm thick)</t>
  </si>
  <si>
    <t>(ii) C3 subbase (150mm thick)</t>
  </si>
  <si>
    <r>
      <t xml:space="preserve">Crushed stone base layer </t>
    </r>
    <r>
      <rPr>
        <i/>
        <sz val="10"/>
        <color theme="1"/>
        <rFont val="Arial"/>
        <family val="2"/>
      </rPr>
      <t>(layer thickness indicated)</t>
    </r>
    <r>
      <rPr>
        <sz val="10"/>
        <color theme="1"/>
        <rFont val="Arial"/>
        <family val="2"/>
      </rPr>
      <t xml:space="preserve"> trial section</t>
    </r>
  </si>
  <si>
    <t>(i) G1 base (150mm thick)</t>
  </si>
  <si>
    <t>C5.3.10</t>
  </si>
  <si>
    <t>Removal of a completed trial section</t>
  </si>
  <si>
    <t>C5.1.10.1</t>
  </si>
  <si>
    <t>Stabilised layer</t>
  </si>
  <si>
    <t>C5.3.10.3</t>
  </si>
  <si>
    <t>Crushed stone layer</t>
  </si>
  <si>
    <t>C5.3.11</t>
  </si>
  <si>
    <t>Riding quality measurements:</t>
  </si>
  <si>
    <t>C5.3.11.3</t>
  </si>
  <si>
    <t>Using an inertial profilometer</t>
  </si>
  <si>
    <t>C5.3.11.2</t>
  </si>
  <si>
    <t>Using a rolling straight edge</t>
  </si>
  <si>
    <t>C5.3.12</t>
  </si>
  <si>
    <t>Surface regularity payment adjustments</t>
  </si>
  <si>
    <t>C5.4</t>
  </si>
  <si>
    <t>STABILISATION</t>
  </si>
  <si>
    <t>C5.4.2</t>
  </si>
  <si>
    <t>Chemical stabilisation:</t>
  </si>
  <si>
    <t>C5.4.2.1</t>
  </si>
  <si>
    <r>
      <t>Chemical stabilisation</t>
    </r>
    <r>
      <rPr>
        <sz val="10"/>
        <color theme="1"/>
        <rFont val="Arial"/>
        <family val="2"/>
      </rPr>
      <t xml:space="preserve"> of pavement layers </t>
    </r>
    <r>
      <rPr>
        <sz val="10"/>
        <color theme="1"/>
        <rFont val="Arial"/>
        <family val="2"/>
      </rPr>
      <t xml:space="preserve"> </t>
    </r>
  </si>
  <si>
    <t>Subbase layer (200mm)</t>
  </si>
  <si>
    <t>Subbase layer (150mm)</t>
  </si>
  <si>
    <t>Upper subbase layer (150mm)</t>
  </si>
  <si>
    <t>C5.4.5</t>
  </si>
  <si>
    <t>Cementitious stabilisation agents for pavement layers:</t>
  </si>
  <si>
    <t>C5.4.5.1</t>
  </si>
  <si>
    <r>
      <t xml:space="preserve">Addition of cementitious stabilisation agents </t>
    </r>
    <r>
      <rPr>
        <sz val="10"/>
        <color theme="1"/>
        <rFont val="Arial"/>
        <family val="2"/>
      </rPr>
      <t xml:space="preserve"> for pavement layers</t>
    </r>
  </si>
  <si>
    <t>Slaked Road Lime (for pavement layer)</t>
  </si>
  <si>
    <t>C5.4.10</t>
  </si>
  <si>
    <t>Provision and application of water for curing</t>
  </si>
  <si>
    <t>C5.4.11</t>
  </si>
  <si>
    <t>Curing by covering with the subsequent layer</t>
  </si>
  <si>
    <t>C6.2</t>
  </si>
  <si>
    <t>SEGMENTAL BLOCK PAVING LAYERS</t>
  </si>
  <si>
    <t>C6.2.1</t>
  </si>
  <si>
    <t xml:space="preserve">Segmental block paving  </t>
  </si>
  <si>
    <t>C6.2.1.1</t>
  </si>
  <si>
    <r>
      <t xml:space="preserve">Concrete block paving </t>
    </r>
    <r>
      <rPr>
        <i/>
        <sz val="10"/>
        <color theme="1"/>
        <rFont val="Arial"/>
        <family val="2"/>
      </rPr>
      <t/>
    </r>
  </si>
  <si>
    <t>Paving in islands and medians - 25 MPa concrete interlocking pavers, grey((80mm Segment blocks (type S-A) with 20mm bedding sand)</t>
  </si>
  <si>
    <t xml:space="preserve"> Paving in pedestrian walkways (60mm Segment blocks (type S-A) with 20mm bedding sand) </t>
  </si>
  <si>
    <t xml:space="preserve"> Paving in central island of roundabout intersections - (80mm Segment blocks (type S-A) with 20mm bedding sand)</t>
  </si>
  <si>
    <t xml:space="preserve">(d) </t>
  </si>
  <si>
    <t>Tactile Guidance Paving Blocks (400 x 400 x 60mm, as specified in the drawings) (at pedestrian ramps)</t>
  </si>
  <si>
    <t xml:space="preserve"> Paving in Bus stops (80mm Segment blocks (type S-A) with 20mm bedding sand)</t>
  </si>
  <si>
    <t>C6.2.2</t>
  </si>
  <si>
    <t xml:space="preserve">Cast in-situ concrete edge and intermediate beams </t>
  </si>
  <si>
    <t>Concrete Apron (C24/30-20)</t>
  </si>
  <si>
    <t>Concrete edge beams (C20/25-20)</t>
  </si>
  <si>
    <t>PC6.2.5</t>
  </si>
  <si>
    <t>Removal and stacking existing segmental paving blocks</t>
  </si>
  <si>
    <t>C8.1</t>
  </si>
  <si>
    <t>PRIME COAT</t>
  </si>
  <si>
    <t>C8.1.1</t>
  </si>
  <si>
    <t>Prime coat:</t>
  </si>
  <si>
    <t>C8.1.1.2</t>
  </si>
  <si>
    <t>MC -30 cut-back bitumen</t>
  </si>
  <si>
    <t>litre (ℓ)</t>
  </si>
  <si>
    <t>C8.1.1.3</t>
  </si>
  <si>
    <t>Inverted bitumen emulsion</t>
  </si>
  <si>
    <t>C8.1.2</t>
  </si>
  <si>
    <t>Aggregate for blinding:</t>
  </si>
  <si>
    <t>C8.1.2.1</t>
  </si>
  <si>
    <t>Natural sand</t>
  </si>
  <si>
    <t>C8.1.3</t>
  </si>
  <si>
    <t>Extra over item C8.1.1 for applying the prime coat accessible only to hand-held or light equipment</t>
  </si>
  <si>
    <t>C8.8</t>
  </si>
  <si>
    <t>PATCHING AND EDGE BREAK REPAIR</t>
  </si>
  <si>
    <t>C8.8.1</t>
  </si>
  <si>
    <t>Saw cutting pavement layers for patching</t>
  </si>
  <si>
    <t>C8.8.1.1</t>
  </si>
  <si>
    <t>Asphalt or bituminous surfacing to an average depth</t>
  </si>
  <si>
    <t>Not exceeding 50mm</t>
  </si>
  <si>
    <t>C8.8.2</t>
  </si>
  <si>
    <t>Excavation in existing pavements for patching (non-milling)</t>
  </si>
  <si>
    <t>C8.8.2.1</t>
  </si>
  <si>
    <t>Asphalt layers</t>
  </si>
  <si>
    <t>Not exceeding 10 m² including for edge repairs wider than 250mm</t>
  </si>
  <si>
    <t>Exceeding 10 m² but not exceeding 50 m² including for edge repairs wider than 250mm</t>
  </si>
  <si>
    <t>Exceeding 50 m² up to 100 m² including for edge repairs wider than 250mm</t>
  </si>
  <si>
    <t>Exceeding 100 m²</t>
  </si>
  <si>
    <t>C8.8.4</t>
  </si>
  <si>
    <t>Backfilling of excavations for patching with:</t>
  </si>
  <si>
    <t>C8.8.4.3</t>
  </si>
  <si>
    <r>
      <t>Asphalt for a patch with a surface area</t>
    </r>
    <r>
      <rPr>
        <sz val="10"/>
        <rFont val="Arial"/>
        <family val="2"/>
      </rPr>
      <t xml:space="preserve"> </t>
    </r>
    <r>
      <rPr>
        <i/>
        <sz val="10"/>
        <rFont val="Arial"/>
        <family val="2"/>
      </rPr>
      <t>(PG 64V-16  (EMB) design level II)</t>
    </r>
  </si>
  <si>
    <t>C9.1</t>
  </si>
  <si>
    <t>ASPHALT LAYERS</t>
  </si>
  <si>
    <t>C9.1.1</t>
  </si>
  <si>
    <t>Asphalt mix designs</t>
  </si>
  <si>
    <t>C9.1.1.2</t>
  </si>
  <si>
    <t>Sand skeletal mixes:</t>
  </si>
  <si>
    <t>Continuously graded base or surfacing:</t>
  </si>
  <si>
    <t>(i) PG 64V-16 (EMB) design level II</t>
  </si>
  <si>
    <t>(ii) PG 64V-16  (PMB) design level II</t>
  </si>
  <si>
    <t>C9.1.2</t>
  </si>
  <si>
    <t xml:space="preserve">Construction of trial sections </t>
  </si>
  <si>
    <t>C9.1.2.1</t>
  </si>
  <si>
    <t xml:space="preserve">Asphalt layers </t>
  </si>
  <si>
    <t>Asphalt layer (Sand skeleton mix, PG 64V-16  (EMB) design level II, 50mm layer thickness, by paver)</t>
  </si>
  <si>
    <t>Asphalt layer ( Sand skeleton mix, PG 64V-16  (EMB), 45mm layer thickness, by paver)</t>
  </si>
  <si>
    <t>Apshat base (sand skeleton mix,120mm layer thickness,PG 64V-16  (PMB) design level II, by paver)</t>
  </si>
  <si>
    <t>C9.1.2.2</t>
  </si>
  <si>
    <t>Removal of trial section where so instructed by the Engineer</t>
  </si>
  <si>
    <t>C9.1.3</t>
  </si>
  <si>
    <t>Application of bond coat</t>
  </si>
  <si>
    <t>C9.1.3.1</t>
  </si>
  <si>
    <t xml:space="preserve">Stable–grade 30% net bitumen emulsion as specified.  Applied with a calibrated distributer </t>
  </si>
  <si>
    <t>C9.1.3.2</t>
  </si>
  <si>
    <t xml:space="preserve">Applied in restricted areas using a portable pressure sprayer </t>
  </si>
  <si>
    <t>C9.1.3.3</t>
  </si>
  <si>
    <t xml:space="preserve">Applied by hand using brushes on all exposed transverse and longitudinal construction joints </t>
  </si>
  <si>
    <t>C9.1.4</t>
  </si>
  <si>
    <t xml:space="preserve">Asphalt base </t>
  </si>
  <si>
    <t>C9.1.4.1</t>
  </si>
  <si>
    <t>New Construction</t>
  </si>
  <si>
    <t>Sand skeletal mix – continuously graded as defined (120mm layer thickness,PG 64V-16  (PMB) design level II, by paver)</t>
  </si>
  <si>
    <t>C9.1.5</t>
  </si>
  <si>
    <t>Asphalt surfacing</t>
  </si>
  <si>
    <t>C9.1.5.1</t>
  </si>
  <si>
    <t>New construction</t>
  </si>
  <si>
    <r>
      <t xml:space="preserve">Sand skeletal mix – continuously graded as defined </t>
    </r>
    <r>
      <rPr>
        <i/>
        <sz val="10"/>
        <color theme="1"/>
        <rFont val="Arial"/>
        <family val="2"/>
      </rPr>
      <t/>
    </r>
  </si>
  <si>
    <t>(i) 50mm layer thickness, PG 64V-16  (EMB) design level II, by paver</t>
  </si>
  <si>
    <t>(ii) 45mm layer thickness, PG 64V-16 (EMB) design level II, by paver</t>
  </si>
  <si>
    <t>C9.1.9</t>
  </si>
  <si>
    <r>
      <t xml:space="preserve">Application of rolled in chippings </t>
    </r>
    <r>
      <rPr>
        <i/>
        <sz val="10"/>
        <color theme="1"/>
        <rFont val="Arial"/>
        <family val="2"/>
      </rPr>
      <t xml:space="preserve">(10mm nominal size)  </t>
    </r>
  </si>
  <si>
    <t>C9.1.9.2</t>
  </si>
  <si>
    <t>By means of chip spreader</t>
  </si>
  <si>
    <t>C9.1.10</t>
  </si>
  <si>
    <t xml:space="preserve">Variation rates  </t>
  </si>
  <si>
    <t>C9.1.10.1</t>
  </si>
  <si>
    <t>Bitumen:</t>
  </si>
  <si>
    <t>PG 64V-16  (EMB) design level II</t>
  </si>
  <si>
    <t>PG 64V-16  (PMB) design level II</t>
  </si>
  <si>
    <t>C9.1.10.2</t>
  </si>
  <si>
    <t xml:space="preserve">Aggregate   </t>
  </si>
  <si>
    <t>C9.1.10.3</t>
  </si>
  <si>
    <r>
      <t xml:space="preserve">Active filler </t>
    </r>
    <r>
      <rPr>
        <i/>
        <sz val="10"/>
        <color theme="1"/>
        <rFont val="Arial"/>
        <family val="2"/>
      </rPr>
      <t>(lime unless stated in Contract Documentation)</t>
    </r>
    <r>
      <rPr>
        <sz val="10"/>
        <color theme="1"/>
        <rFont val="Arial"/>
        <family val="2"/>
      </rPr>
      <t xml:space="preserve"> </t>
    </r>
  </si>
  <si>
    <t>C9.1.10.5</t>
  </si>
  <si>
    <t>Rolled-in chippings</t>
  </si>
  <si>
    <t>C9.1.13</t>
  </si>
  <si>
    <t xml:space="preserve">Coring of asphalt layers  </t>
  </si>
  <si>
    <t>C9.1.13.1</t>
  </si>
  <si>
    <t>100mm diameter</t>
  </si>
  <si>
    <t>C9.1.14</t>
  </si>
  <si>
    <t xml:space="preserve">Surface regularity testing as described in Clause A9.1.8.4  </t>
  </si>
  <si>
    <t>C9.1.14.1</t>
  </si>
  <si>
    <t xml:space="preserve">Establishment of equipment: 
Inertial laser Profilometer </t>
  </si>
  <si>
    <t>C9.1.14.2</t>
  </si>
  <si>
    <t>Profiler Surveys utilising equipment as specified - Base layers and surfacing layers</t>
  </si>
  <si>
    <t>lane kilometre (km)</t>
  </si>
  <si>
    <t>C11.1</t>
  </si>
  <si>
    <t>PITCHING, STONEWORK, CAST IN SITU CONCRETE FOR PROTECTION AGAINST EROSION</t>
  </si>
  <si>
    <t>C11.1.2</t>
  </si>
  <si>
    <t>Stone pitching</t>
  </si>
  <si>
    <t>C11.1.2.2</t>
  </si>
  <si>
    <t>Grouted stone pitching with mortar</t>
  </si>
  <si>
    <t>C11.2</t>
  </si>
  <si>
    <t>NON-STRUCTURAL GABIONS</t>
  </si>
  <si>
    <t>C11.2.1</t>
  </si>
  <si>
    <t>Foundation trench excavation:</t>
  </si>
  <si>
    <t>C11.2.1.1</t>
  </si>
  <si>
    <t>Excavating all material situated within the following depth ranges below the surface level</t>
  </si>
  <si>
    <t>C11.2.1.2</t>
  </si>
  <si>
    <t>Extra over sub-item C11.2.1.1 for excavation in hard material, irrespective of depth</t>
  </si>
  <si>
    <t>C11.2.2</t>
  </si>
  <si>
    <t>Surface preparation for bedding the gabion boxes and mattresses</t>
  </si>
  <si>
    <t>C11.2.3</t>
  </si>
  <si>
    <t>Gabion boxes and mattresses:</t>
  </si>
  <si>
    <t>C11.2.3.1</t>
  </si>
  <si>
    <t>Galvanized gabion boxes (2m x 1m x 1m)</t>
  </si>
  <si>
    <t>C11.2.3.3</t>
  </si>
  <si>
    <t>Galvanized gabion mattresses (6,0m wide by 2.0m wide; Mesh size: 80mm x 100mm, Wire diameter: 2,7mm, Diaphragm spacing: 1,0m))</t>
  </si>
  <si>
    <t>C11.2.4</t>
  </si>
  <si>
    <t>Geotextile (Non-woven; grade 3)</t>
  </si>
  <si>
    <t>C11.3</t>
  </si>
  <si>
    <t>GUIDE BLOCKS AND KILOMETRE MARKERS</t>
  </si>
  <si>
    <t>C11.3.2</t>
  </si>
  <si>
    <t xml:space="preserve">Kilometre markers </t>
  </si>
  <si>
    <t>C11.5</t>
  </si>
  <si>
    <t>FENCING</t>
  </si>
  <si>
    <t>C11.5.1</t>
  </si>
  <si>
    <t>Supply and erect new fencing material for new fences and for supplementing material in existing fences which are being repaired or removed:</t>
  </si>
  <si>
    <t>C11.5.1.1</t>
  </si>
  <si>
    <r>
      <t xml:space="preserve">Zinc-coated barbed wire </t>
    </r>
    <r>
      <rPr>
        <i/>
        <sz val="10"/>
        <color theme="1"/>
        <rFont val="Arial"/>
        <family val="2"/>
      </rPr>
      <t>(High-tensile-grade, single-strand 3,15mm x 2,50mm oval-shaped wire, fully galvanised)SABS 675</t>
    </r>
  </si>
  <si>
    <t>C11.5.1.7</t>
  </si>
  <si>
    <t>Standards (1,86m x 2,5 kg/m mild steel Y section)</t>
  </si>
  <si>
    <t>C11.5.1.8</t>
  </si>
  <si>
    <t>Droppers (1,4m x 0,56 kg/m mild steel ridge back section)</t>
  </si>
  <si>
    <t>C11.5.1.9</t>
  </si>
  <si>
    <t>Straining posts, stays and anchors:</t>
  </si>
  <si>
    <t>Vertical</t>
  </si>
  <si>
    <t>Steel straining posts (2130mm x 100mm Dia. x 3mm Mild steel tubing with steel end cap and 230mm x 230mm x 3mm base plate, fully galvanised )</t>
  </si>
  <si>
    <t>Inclined</t>
  </si>
  <si>
    <r>
      <t xml:space="preserve">Steel stays and anchors </t>
    </r>
    <r>
      <rPr>
        <i/>
        <sz val="10"/>
        <color theme="1"/>
        <rFont val="Arial"/>
        <family val="2"/>
      </rPr>
      <t>(1.69m in length)</t>
    </r>
  </si>
  <si>
    <t>Horizontal</t>
  </si>
  <si>
    <t>Steel stays and anchors (2m braces at gates)</t>
  </si>
  <si>
    <t>C11.5.2</t>
  </si>
  <si>
    <t xml:space="preserve">New gates </t>
  </si>
  <si>
    <t xml:space="preserve"> 3.85 x 1.255m vehicle access gates</t>
  </si>
  <si>
    <t xml:space="preserve">(b) </t>
  </si>
  <si>
    <t>2.15 x 1.255m pedestrian gates</t>
  </si>
  <si>
    <t>C11.5.3</t>
  </si>
  <si>
    <t>Moving existing fences and gates:</t>
  </si>
  <si>
    <t xml:space="preserve"> Security Fences to new property boundary in agremeent with owner</t>
  </si>
  <si>
    <t>C11.5.3.2</t>
  </si>
  <si>
    <t>Gates</t>
  </si>
  <si>
    <t>Existing gates to new access in agremeent with owner</t>
  </si>
  <si>
    <t>C11.5.4</t>
  </si>
  <si>
    <t>Dismantling existing fences and gates:</t>
  </si>
  <si>
    <t>C11.5.4.1</t>
  </si>
  <si>
    <t>Fences:</t>
  </si>
  <si>
    <t>Stock-proof fences</t>
  </si>
  <si>
    <t>Vermin-proof fences</t>
  </si>
  <si>
    <t>Pedestrian fences</t>
  </si>
  <si>
    <t>Security fences</t>
  </si>
  <si>
    <r>
      <t>Game fences</t>
    </r>
    <r>
      <rPr>
        <b/>
        <i/>
        <sz val="10"/>
        <color rgb="FF000000"/>
        <rFont val="Arial"/>
        <family val="2"/>
      </rPr>
      <t xml:space="preserve"> </t>
    </r>
  </si>
  <si>
    <t>C11.5.4.2</t>
  </si>
  <si>
    <r>
      <t xml:space="preserve">Gates </t>
    </r>
    <r>
      <rPr>
        <i/>
        <sz val="10"/>
        <color theme="1"/>
        <rFont val="Arial"/>
        <family val="2"/>
      </rPr>
      <t>(type and size indicated)</t>
    </r>
  </si>
  <si>
    <t>C11.5.5</t>
  </si>
  <si>
    <t>Providing temporary fences and gates:</t>
  </si>
  <si>
    <t>C11.5.5.1</t>
  </si>
  <si>
    <t>Stock-proof fence</t>
  </si>
  <si>
    <t>C11.5.5.2</t>
  </si>
  <si>
    <t>Vermin-proof fence</t>
  </si>
  <si>
    <t>C11.5.5.3</t>
  </si>
  <si>
    <t>Pedestrian fence</t>
  </si>
  <si>
    <t>C11.5.5.4</t>
  </si>
  <si>
    <t>C11.5.5.5</t>
  </si>
  <si>
    <r>
      <t xml:space="preserve">Temporary gates </t>
    </r>
    <r>
      <rPr>
        <i/>
        <sz val="10"/>
        <color theme="1"/>
        <rFont val="Arial"/>
        <family val="2"/>
      </rPr>
      <t>(type and size indicated)</t>
    </r>
  </si>
  <si>
    <t>C11.5.6</t>
  </si>
  <si>
    <t>Ringbolts for anchoring fencing to structures</t>
  </si>
  <si>
    <t>C11.5.7</t>
  </si>
  <si>
    <t>Drilling and blasting holes for posts and anchors</t>
  </si>
  <si>
    <t>C11.5.8</t>
  </si>
  <si>
    <t>Posts fixed horizontally to the bottom of wire mesh for the closing of openings under fences:</t>
  </si>
  <si>
    <t>C11.5.8.1</t>
  </si>
  <si>
    <r>
      <t xml:space="preserve">Timber posts </t>
    </r>
    <r>
      <rPr>
        <i/>
        <sz val="10"/>
        <color theme="1"/>
        <rFont val="Arial"/>
        <family val="2"/>
      </rPr>
      <t>(diameter indicated)</t>
    </r>
  </si>
  <si>
    <t>C11.5.8.2</t>
  </si>
  <si>
    <r>
      <t xml:space="preserve">Mild steel pipes </t>
    </r>
    <r>
      <rPr>
        <i/>
        <sz val="10"/>
        <color theme="1"/>
        <rFont val="Arial"/>
        <family val="2"/>
      </rPr>
      <t>(diameter and wall thickness indicated)</t>
    </r>
  </si>
  <si>
    <t>C11.5.9</t>
  </si>
  <si>
    <r>
      <t xml:space="preserve">Repairing existing fences </t>
    </r>
    <r>
      <rPr>
        <i/>
        <sz val="10"/>
        <color theme="1"/>
        <rFont val="Arial"/>
        <family val="2"/>
      </rPr>
      <t>(type indicated)</t>
    </r>
  </si>
  <si>
    <t>C11.5.10</t>
  </si>
  <si>
    <t>Disposal of existing fencing materials</t>
  </si>
  <si>
    <t>C11.5.10.1</t>
  </si>
  <si>
    <t>C11.5.10.2</t>
  </si>
  <si>
    <r>
      <t xml:space="preserve">… etc. </t>
    </r>
    <r>
      <rPr>
        <i/>
        <sz val="10"/>
        <color theme="1"/>
        <rFont val="Arial"/>
        <family val="2"/>
      </rPr>
      <t>(type indicated)</t>
    </r>
  </si>
  <si>
    <t>C11.5.10.3</t>
  </si>
  <si>
    <t>C11.5.10.4</t>
  </si>
  <si>
    <t>C11.5.10.5</t>
  </si>
  <si>
    <t>C11.5.10.6</t>
  </si>
  <si>
    <t>Gates (vehcicle and pedestrian gates)</t>
  </si>
  <si>
    <t>C11.6</t>
  </si>
  <si>
    <t xml:space="preserve">ROAD SIGNS </t>
  </si>
  <si>
    <t>C11.6.1</t>
  </si>
  <si>
    <t>Road signboards with painted or coloured semi-matt background. Symbols, lettering and borders in semi- matt black or in Class I retro-reflective material, where the sign board is constructed from:</t>
  </si>
  <si>
    <r>
      <t>Area 0 to 0,5 m</t>
    </r>
    <r>
      <rPr>
        <vertAlign val="superscript"/>
        <sz val="10"/>
        <rFont val="Arial"/>
        <family val="2"/>
      </rPr>
      <t>2</t>
    </r>
  </si>
  <si>
    <r>
      <t>Area exceeding 0,5 m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 xml:space="preserve"> but not 2,0 m</t>
    </r>
    <r>
      <rPr>
        <vertAlign val="superscript"/>
        <sz val="10"/>
        <rFont val="Arial"/>
        <family val="2"/>
      </rPr>
      <t>2</t>
    </r>
  </si>
  <si>
    <r>
      <t>Area exceeding 10 m</t>
    </r>
    <r>
      <rPr>
        <vertAlign val="superscript"/>
        <sz val="10"/>
        <rFont val="Arial"/>
        <family val="2"/>
      </rPr>
      <t>2</t>
    </r>
  </si>
  <si>
    <t>C11.6.1.3</t>
  </si>
  <si>
    <t>Prepainted galvanized steel plate:</t>
  </si>
  <si>
    <r>
      <t>Area exceeding 2.0 m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 xml:space="preserve"> but not 10 m</t>
    </r>
    <r>
      <rPr>
        <vertAlign val="superscript"/>
        <sz val="10"/>
        <rFont val="Arial"/>
        <family val="2"/>
      </rPr>
      <t>2</t>
    </r>
  </si>
  <si>
    <t>C11.6.1.4</t>
  </si>
  <si>
    <t>Prepainted galvanized steel profiles (200mm high panels):</t>
  </si>
  <si>
    <t>C11.6.1.5</t>
  </si>
  <si>
    <r>
      <t xml:space="preserve">Other material </t>
    </r>
    <r>
      <rPr>
        <i/>
        <sz val="10"/>
        <color theme="1"/>
        <rFont val="Arial"/>
        <family val="2"/>
      </rPr>
      <t>(details indicated)</t>
    </r>
    <r>
      <rPr>
        <sz val="10"/>
        <color theme="1"/>
        <rFont val="Arial"/>
        <family val="2"/>
      </rPr>
      <t>:</t>
    </r>
  </si>
  <si>
    <r>
      <t>Area exceeding 2,0 m</t>
    </r>
    <r>
      <rPr>
        <vertAlign val="superscript"/>
        <sz val="10"/>
        <rFont val="Arial"/>
        <family val="2"/>
      </rPr>
      <t xml:space="preserve">2 </t>
    </r>
    <r>
      <rPr>
        <sz val="10"/>
        <rFont val="Arial"/>
        <family val="2"/>
      </rPr>
      <t>but not 10 m</t>
    </r>
    <r>
      <rPr>
        <vertAlign val="superscript"/>
        <sz val="10"/>
        <rFont val="Arial"/>
        <family val="2"/>
      </rPr>
      <t>2</t>
    </r>
  </si>
  <si>
    <t>C11.6.1.6</t>
  </si>
  <si>
    <t>Extra over items C11.6.1.1 to C11.6.1.4 for attaching signboards to overhead gantry structures and overhead to bridges</t>
  </si>
  <si>
    <t>C11.6.1.7</t>
  </si>
  <si>
    <r>
      <t>Regulatory signs, permanent</t>
    </r>
    <r>
      <rPr>
        <b/>
        <i/>
        <sz val="10"/>
        <color rgb="FF000000"/>
        <rFont val="Arial"/>
        <family val="2"/>
      </rPr>
      <t xml:space="preserve"> </t>
    </r>
  </si>
  <si>
    <r>
      <t xml:space="preserve">900mm diameter </t>
    </r>
    <r>
      <rPr>
        <i/>
        <sz val="10"/>
        <color theme="1"/>
        <rFont val="Arial"/>
        <family val="2"/>
      </rPr>
      <t>(refer to South African Road Traffic Signs Manual (SARTSM))</t>
    </r>
  </si>
  <si>
    <t>C11.6.1.8</t>
  </si>
  <si>
    <t>Regulatory signs, temporary</t>
  </si>
  <si>
    <r>
      <t xml:space="preserve">900mm diameter </t>
    </r>
    <r>
      <rPr>
        <i/>
        <sz val="10"/>
        <color theme="1"/>
        <rFont val="Arial"/>
        <family val="2"/>
      </rPr>
      <t>( refer to South African Road Traffic Signs Manual (SARTSM))</t>
    </r>
    <r>
      <rPr>
        <sz val="10"/>
        <color theme="1"/>
        <rFont val="Arial"/>
        <family val="2"/>
      </rPr>
      <t xml:space="preserve"> Background Class 3</t>
    </r>
  </si>
  <si>
    <t>C11.6.1.10</t>
  </si>
  <si>
    <r>
      <t>Warning signs, temporary</t>
    </r>
    <r>
      <rPr>
        <b/>
        <i/>
        <sz val="10"/>
        <color rgb="FF000000"/>
        <rFont val="Arial"/>
        <family val="2"/>
      </rPr>
      <t xml:space="preserve"> </t>
    </r>
  </si>
  <si>
    <r>
      <t xml:space="preserve">1200mm size </t>
    </r>
    <r>
      <rPr>
        <i/>
        <sz val="10"/>
        <color theme="1"/>
        <rFont val="Arial"/>
        <family val="2"/>
      </rPr>
      <t>(refer to South African Road Traffic Signs Manual (SARTSM))</t>
    </r>
    <r>
      <rPr>
        <sz val="10"/>
        <color theme="1"/>
        <rFont val="Arial"/>
        <family val="2"/>
      </rPr>
      <t xml:space="preserve"> (Class III)</t>
    </r>
  </si>
  <si>
    <t>C11.6.1.12</t>
  </si>
  <si>
    <r>
      <t xml:space="preserve">Supplementary plates to temporary regulatory or warning signs </t>
    </r>
    <r>
      <rPr>
        <i/>
        <sz val="10"/>
        <color theme="1"/>
        <rFont val="Arial"/>
        <family val="2"/>
      </rPr>
      <t>(signboard material, background and symbol retro-reflective class indicated)(Class III)</t>
    </r>
  </si>
  <si>
    <t>C11.6.2</t>
  </si>
  <si>
    <t>Extra over on item C11.6.1 for using:</t>
  </si>
  <si>
    <t>C11.6.2.1</t>
  </si>
  <si>
    <t>Background of retro-reflective material:</t>
  </si>
  <si>
    <t>Class III</t>
  </si>
  <si>
    <t>C11.6.2.2</t>
  </si>
  <si>
    <t>Lettering, symbols, numbers, arrows, emblems and borders of retro-reflective material:</t>
  </si>
  <si>
    <t>Class IV specify a) or b)</t>
  </si>
  <si>
    <t>C11.6.3</t>
  </si>
  <si>
    <r>
      <t xml:space="preserve">Road sign supports </t>
    </r>
    <r>
      <rPr>
        <sz val="10"/>
        <color theme="1"/>
        <rFont val="Arial"/>
        <family val="2"/>
      </rPr>
      <t>(overhead road sign structures excluded)</t>
    </r>
    <r>
      <rPr>
        <b/>
        <sz val="10"/>
        <rFont val="Arial"/>
        <family val="2"/>
      </rPr>
      <t>:</t>
    </r>
  </si>
  <si>
    <t>C11.6.3.1</t>
  </si>
  <si>
    <t xml:space="preserve">Steel tubing </t>
  </si>
  <si>
    <t>C11.6.3.2</t>
  </si>
  <si>
    <t>Timber Supports</t>
  </si>
  <si>
    <t>(a) Timber (100mm dia.)</t>
  </si>
  <si>
    <t>(b) Timber (150mm dia.)</t>
  </si>
  <si>
    <t>C11.6.5</t>
  </si>
  <si>
    <r>
      <t xml:space="preserve">Excavation and backfilling for road sign supports </t>
    </r>
    <r>
      <rPr>
        <b/>
        <sz val="10"/>
        <color theme="1"/>
        <rFont val="Arial"/>
        <family val="2"/>
      </rPr>
      <t>(not applicable to kilometre posts)</t>
    </r>
  </si>
  <si>
    <t>C11.6.5.1</t>
  </si>
  <si>
    <t>Excavating soft material and backfilling</t>
  </si>
  <si>
    <t>C11.6.5.3</t>
  </si>
  <si>
    <t>Extra over item C11.6.5.1 and C11.6.5.2 for cement-treated soil backfill</t>
  </si>
  <si>
    <t>C11.6.5.4</t>
  </si>
  <si>
    <t>Extra over item C11.6.5.1 for hard material excavation</t>
  </si>
  <si>
    <r>
      <t>Exceeding 10 m</t>
    </r>
    <r>
      <rPr>
        <vertAlign val="superscript"/>
        <sz val="10"/>
        <rFont val="Arial"/>
        <family val="2"/>
      </rPr>
      <t>2</t>
    </r>
  </si>
  <si>
    <t>C11.6.7</t>
  </si>
  <si>
    <t>Dismantling and storing of road signs and overhead signs</t>
  </si>
  <si>
    <t>C11.6.7.1</t>
  </si>
  <si>
    <t>Dismantling and storing of road signs with a surface area of:</t>
  </si>
  <si>
    <r>
      <t>Exceeding 2.0 m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 xml:space="preserve"> but not 10 m</t>
    </r>
    <r>
      <rPr>
        <vertAlign val="superscript"/>
        <sz val="10"/>
        <rFont val="Arial"/>
        <family val="2"/>
      </rPr>
      <t>2</t>
    </r>
  </si>
  <si>
    <t>C11.6.8</t>
  </si>
  <si>
    <t>Danger plates at culverts/structures</t>
  </si>
  <si>
    <t>C11.6.8.1</t>
  </si>
  <si>
    <t>C11.6.9</t>
  </si>
  <si>
    <t>Installation of traffic signals</t>
  </si>
  <si>
    <t>C11.6.9.1</t>
  </si>
  <si>
    <t>Specialist installation of traffic signals</t>
  </si>
  <si>
    <t>C11.6.9.2</t>
  </si>
  <si>
    <t>Handling cost, profit and all other charges of sub item C11.6.9.1</t>
  </si>
  <si>
    <t>C11.6.10</t>
  </si>
  <si>
    <t>Disposing of road signs with a surface area of:</t>
  </si>
  <si>
    <t>C11.6.10.1</t>
  </si>
  <si>
    <t>C11.6.10.2</t>
  </si>
  <si>
    <t>C11.6.10.3</t>
  </si>
  <si>
    <t>C11.6.10.4</t>
  </si>
  <si>
    <t>C11.7</t>
  </si>
  <si>
    <t>ROAD MARKINGS AND ROAD STUDS</t>
  </si>
  <si>
    <t>C11.7.2</t>
  </si>
  <si>
    <t>Retro-reflective road marking:</t>
  </si>
  <si>
    <t>C11.7.2.1</t>
  </si>
  <si>
    <r>
      <t xml:space="preserve">White lines broken or unbroken </t>
    </r>
    <r>
      <rPr>
        <i/>
        <sz val="10"/>
        <color theme="1"/>
        <rFont val="Arial"/>
        <family val="2"/>
      </rPr>
      <t>(Acrylic Solvent with embedded glass beads)</t>
    </r>
  </si>
  <si>
    <t>(a) 150 mm wide</t>
  </si>
  <si>
    <t>(b) 200 mm wide</t>
  </si>
  <si>
    <t>(c) 300 mm wide</t>
  </si>
  <si>
    <t>C11.7.2.2</t>
  </si>
  <si>
    <r>
      <t xml:space="preserve">Yellow lines broken or unbroken </t>
    </r>
    <r>
      <rPr>
        <i/>
        <sz val="10"/>
        <color theme="1"/>
        <rFont val="Arial"/>
        <family val="2"/>
      </rPr>
      <t>(Acrylic Solvent with embedded glass beads)</t>
    </r>
  </si>
  <si>
    <t>C11.7.3</t>
  </si>
  <si>
    <t>Thermoplastic road marking</t>
  </si>
  <si>
    <t>C11.7.3.1</t>
  </si>
  <si>
    <t>White lines broken or unbroken</t>
  </si>
  <si>
    <t>C11.7.3.2</t>
  </si>
  <si>
    <t>Yellow lines broken or unbroken</t>
  </si>
  <si>
    <t>C11.7.4</t>
  </si>
  <si>
    <t>Cold plastic road marking material</t>
  </si>
  <si>
    <t>C11.7.4.1</t>
  </si>
  <si>
    <t>White lettering and symbols</t>
  </si>
  <si>
    <t>C11.7.4.2</t>
  </si>
  <si>
    <t>Yellow lettering and symbols</t>
  </si>
  <si>
    <t>C11.7.4.3</t>
  </si>
  <si>
    <t>Red lettering and symbols</t>
  </si>
  <si>
    <t>C11.7.4.4</t>
  </si>
  <si>
    <t>Transverse lines, painted island and arrestor bed markings (any colour)</t>
  </si>
  <si>
    <t>C11.7.5</t>
  </si>
  <si>
    <t>Variations in rate of application:</t>
  </si>
  <si>
    <t>C11.7.5.1</t>
  </si>
  <si>
    <t>White paint</t>
  </si>
  <si>
    <t>C11.7.5.2</t>
  </si>
  <si>
    <t>Yellow paint</t>
  </si>
  <si>
    <t>C11.7.5.3</t>
  </si>
  <si>
    <t>Red paint</t>
  </si>
  <si>
    <t>C11.7.5.4</t>
  </si>
  <si>
    <t>Retro-reflective beads</t>
  </si>
  <si>
    <t>C11.7.5.5</t>
  </si>
  <si>
    <t>Thermoplastic material, all colours</t>
  </si>
  <si>
    <t>C11.7.5.6</t>
  </si>
  <si>
    <t xml:space="preserve">Cold plastic marking material, all colours </t>
  </si>
  <si>
    <t>C11.7.6</t>
  </si>
  <si>
    <t xml:space="preserve">Pre formed road marking tape </t>
  </si>
  <si>
    <t>C11.7.6.1</t>
  </si>
  <si>
    <r>
      <t xml:space="preserve">White </t>
    </r>
    <r>
      <rPr>
        <i/>
        <sz val="10"/>
        <color theme="1"/>
        <rFont val="Arial"/>
        <family val="2"/>
      </rPr>
      <t>(specify width)</t>
    </r>
  </si>
  <si>
    <t>C11.7.6.2</t>
  </si>
  <si>
    <r>
      <t xml:space="preserve">Yellow </t>
    </r>
    <r>
      <rPr>
        <i/>
        <sz val="10"/>
        <color theme="1"/>
        <rFont val="Arial"/>
        <family val="2"/>
      </rPr>
      <t>(specify width)</t>
    </r>
  </si>
  <si>
    <t>C11.7.6.3</t>
  </si>
  <si>
    <r>
      <t xml:space="preserve">Red </t>
    </r>
    <r>
      <rPr>
        <i/>
        <sz val="10"/>
        <color theme="1"/>
        <rFont val="Arial"/>
        <family val="2"/>
      </rPr>
      <t>(specify width)</t>
    </r>
  </si>
  <si>
    <t>C11.7.8</t>
  </si>
  <si>
    <t>Setting out and premarking the lines (excluding traffic island markings, lettering and symbols)</t>
  </si>
  <si>
    <t>C11.7.9</t>
  </si>
  <si>
    <t>Re-establishing the painting unit during the defects notification period and at other instances on instruction of the Engineer</t>
  </si>
  <si>
    <t>C11.7.10</t>
  </si>
  <si>
    <t>Removal of existing, temporary or final road markings by:</t>
  </si>
  <si>
    <t>C11.7.10.2</t>
  </si>
  <si>
    <t xml:space="preserve">Water-jetting </t>
  </si>
  <si>
    <t>C11.8</t>
  </si>
  <si>
    <t>LANDSCAPING AND PLANTING PLANTS</t>
  </si>
  <si>
    <t>C11.8.1</t>
  </si>
  <si>
    <t>Trimming:</t>
  </si>
  <si>
    <t>C11.8.1.1</t>
  </si>
  <si>
    <t>Machine trimming</t>
  </si>
  <si>
    <t>C11.8.1.2</t>
  </si>
  <si>
    <t>Hand trimming</t>
  </si>
  <si>
    <t>C11.8.2</t>
  </si>
  <si>
    <r>
      <t xml:space="preserve">Trimming using machines for trimming or shaping </t>
    </r>
    <r>
      <rPr>
        <b/>
        <sz val="10"/>
        <color theme="1"/>
        <rFont val="Arial"/>
        <family val="2"/>
      </rPr>
      <t>(alternative to subitem C11.8.1.1)</t>
    </r>
    <r>
      <rPr>
        <b/>
        <sz val="10"/>
        <rFont val="Arial"/>
        <family val="2"/>
      </rPr>
      <t>:</t>
    </r>
  </si>
  <si>
    <t>C11.8.3</t>
  </si>
  <si>
    <t>Preparing the areas for grassing:</t>
  </si>
  <si>
    <t>C11.8.3.1</t>
  </si>
  <si>
    <t>Ripping</t>
  </si>
  <si>
    <t>C11.8.3.2</t>
  </si>
  <si>
    <t>Scarifying for loosening topsoil</t>
  </si>
  <si>
    <t>C11.8.3.3</t>
  </si>
  <si>
    <t>Topsoiling within the road reserve where the following materials are used:</t>
  </si>
  <si>
    <t>Topsoil obtained from within the road reserve or borrow areas</t>
  </si>
  <si>
    <t>C11.8.3.5</t>
  </si>
  <si>
    <t>Providing and applying chemical fertilisers and/or soil-improvement material:</t>
  </si>
  <si>
    <t>Superphosphate</t>
  </si>
  <si>
    <t>Limestone ammonium nitrate</t>
  </si>
  <si>
    <t>2:3:2 (22)</t>
  </si>
  <si>
    <t>3:2:1 (25)</t>
  </si>
  <si>
    <t>C11.8.4</t>
  </si>
  <si>
    <t>Grassing</t>
  </si>
  <si>
    <t>C11.8.4.2</t>
  </si>
  <si>
    <t>Sodding by using the following types of sods:</t>
  </si>
  <si>
    <r>
      <t xml:space="preserve">Nursery sods </t>
    </r>
    <r>
      <rPr>
        <i/>
        <sz val="10"/>
        <color theme="1"/>
        <rFont val="Arial"/>
        <family val="2"/>
      </rPr>
      <t>(kikuyu)</t>
    </r>
  </si>
  <si>
    <t>C11.8.4.3</t>
  </si>
  <si>
    <t>Hydroseeding:</t>
  </si>
  <si>
    <t>Providing an approved seed mixture for hydroseeding</t>
  </si>
  <si>
    <t>Providing an approved mulch</t>
  </si>
  <si>
    <t>Hydroseeding</t>
  </si>
  <si>
    <t>C11.8.8</t>
  </si>
  <si>
    <r>
      <t xml:space="preserve">Anti-erosion compound or hydraulic mulches </t>
    </r>
    <r>
      <rPr>
        <i/>
        <sz val="10"/>
        <color theme="1"/>
        <rFont val="Arial"/>
        <family val="2"/>
      </rPr>
      <t/>
    </r>
  </si>
  <si>
    <t>C11.8.9</t>
  </si>
  <si>
    <t>Trees and shrubs:</t>
  </si>
  <si>
    <t>C11.8.9.1</t>
  </si>
  <si>
    <t xml:space="preserve">Providing trees and shrubs </t>
  </si>
  <si>
    <r>
      <t xml:space="preserve">Trees </t>
    </r>
    <r>
      <rPr>
        <i/>
        <sz val="10"/>
        <color theme="1"/>
        <rFont val="Arial"/>
        <family val="2"/>
      </rPr>
      <t>(Endemic species listed on the landscaping drawings, at least 2m in height)</t>
    </r>
  </si>
  <si>
    <r>
      <t xml:space="preserve">Shrubs </t>
    </r>
    <r>
      <rPr>
        <i/>
        <sz val="10"/>
        <color theme="1"/>
        <rFont val="Arial"/>
        <family val="2"/>
      </rPr>
      <t>(Portulacaria Afra or endemic variety, at least 25cm in height)</t>
    </r>
  </si>
  <si>
    <t>C11.8.9.2</t>
  </si>
  <si>
    <t>Planting and establishing:</t>
  </si>
  <si>
    <t>Trees, all types and sizes</t>
  </si>
  <si>
    <t>Shrubs, all types and sizes</t>
  </si>
  <si>
    <t>C11.8.10</t>
  </si>
  <si>
    <t>Unspecified work for landscaping</t>
  </si>
  <si>
    <t>C11.8.12</t>
  </si>
  <si>
    <t>Removal of undesirable vegetation</t>
  </si>
  <si>
    <t>C11.9</t>
  </si>
  <si>
    <t>FINISHING THE ROAD AND ROAD RESERVE AND TREATING OLD ROADS</t>
  </si>
  <si>
    <t>C11.9.1</t>
  </si>
  <si>
    <t>Finishing the road and road reserve:</t>
  </si>
  <si>
    <t>C11.9.1.1</t>
  </si>
  <si>
    <t>Dual carriageway road</t>
  </si>
  <si>
    <t>C11.9.1.2</t>
  </si>
  <si>
    <t>Single carriageway road</t>
  </si>
  <si>
    <t>C11.9.2</t>
  </si>
  <si>
    <t>Treatment of old roads and temporary deviations</t>
  </si>
  <si>
    <t>C11.9.2.1</t>
  </si>
  <si>
    <t>Conventional construction methods</t>
  </si>
  <si>
    <t>C11.9.2.2</t>
  </si>
  <si>
    <t>By hand only</t>
  </si>
  <si>
    <t>C20.1</t>
  </si>
  <si>
    <t>TESTING MATERIALS AND JUDGEMENT OF WORKMANSHIP</t>
  </si>
  <si>
    <t>C20.1.2</t>
  </si>
  <si>
    <t>Special tests requested by the Engineer</t>
  </si>
  <si>
    <t>C20.1.2.2</t>
  </si>
  <si>
    <t>Employer’s contribution to other special tests</t>
  </si>
  <si>
    <t>Other tests required by the engineer</t>
  </si>
  <si>
    <t>Handling costs and profit in respect of item C20.1.2.2(a)</t>
  </si>
  <si>
    <t>PC20.1.5</t>
  </si>
  <si>
    <t>Financial contribution for an independent site laboratory</t>
  </si>
  <si>
    <t>PC20.1.6</t>
  </si>
  <si>
    <t>Payment of independent site laboratory</t>
  </si>
  <si>
    <t>C20.1.6.1</t>
  </si>
  <si>
    <t>Direct payment by contractor</t>
  </si>
  <si>
    <t>Handling cost and profit in respect of item PC20.1.6.1</t>
  </si>
  <si>
    <t>SECTION D - D1000</t>
  </si>
  <si>
    <t>TRAINING, COACHING, GUIDANCE, MENTORING AND ASSISTANCE</t>
  </si>
  <si>
    <t>D10.01</t>
  </si>
  <si>
    <t>Target Group Participation</t>
  </si>
  <si>
    <t xml:space="preserve">Contract Participation Performance bonus </t>
  </si>
  <si>
    <t>D10.02</t>
  </si>
  <si>
    <t>Stakeholder and Community Liaison and Social Facilitation</t>
  </si>
  <si>
    <t xml:space="preserve">Cost of liaison, social facilitation and PLC support </t>
  </si>
  <si>
    <t xml:space="preserve">Handling cost and profit in respect of sub-item D10.02(a) </t>
  </si>
  <si>
    <t>D10.03</t>
  </si>
  <si>
    <t>Tender Process for Targeted Enterprises</t>
  </si>
  <si>
    <t>Contractor’s charge for the management and execution of the Targeted Enterprise procurement process:</t>
  </si>
  <si>
    <t>Procurement process for the totality of all tenders concluded for the appointment of Targeted Enterprise subcontractors of CIDB 1 and 2 contractor grading</t>
  </si>
  <si>
    <t>Procurement process for the totality of all tenders concluded for the appointment of Targeted Enterprise subcontractors of CIDB 3 and 4 contractor grading</t>
  </si>
  <si>
    <t>(iii)</t>
  </si>
  <si>
    <t>Procurement process for the totality of all tenders concluded for the appointment of Targeted Enterprise subcontractors of CIDB 5 and higher contractor grading</t>
  </si>
  <si>
    <t>(iv)</t>
  </si>
  <si>
    <t>Procurement process for the totality of all tenders concluded for the appointment of Targeted Enterprise suppliers</t>
  </si>
  <si>
    <t>Targeted Enterprise Procurement Coordinator</t>
  </si>
  <si>
    <t>D10.04</t>
  </si>
  <si>
    <t>Responsibilities of the Contractor towards Targeted Enterprises</t>
  </si>
  <si>
    <t>Contractor’s establishment, management, management support, assistance, coaching, guidance, mentoring and supervision of Targeted Enterprises</t>
  </si>
  <si>
    <t>Targeted Enterprise Construction Manager</t>
  </si>
  <si>
    <t>Person.Month</t>
  </si>
  <si>
    <t>Targeted Enterprise Site Supervisors</t>
  </si>
  <si>
    <t>D10.05</t>
  </si>
  <si>
    <t>Construction Works by Targeted Enterprises</t>
  </si>
  <si>
    <t>Payments associated with the construction works carried out by Targeted Enterprise subcontractors of CIDB 1 and 2 contractor grading designation appointed in terms of Section D</t>
  </si>
  <si>
    <t>Handling costs and profit in respect of payment associated with sub-item D10.05(a)</t>
  </si>
  <si>
    <t>Fluctuation between the main contractor’s rates and that of the Targeted Enterprise subcontractors</t>
  </si>
  <si>
    <t>Preliminary and General Obligations of Targeted Enterprise sub-contractors appointed in terms of Section D</t>
  </si>
  <si>
    <t>D10.06</t>
  </si>
  <si>
    <t>Training, coaching, guidance, mentoring and assistance</t>
  </si>
  <si>
    <t>Training Costs</t>
  </si>
  <si>
    <t>Accredited generic skills training</t>
  </si>
  <si>
    <t>Community skills training</t>
  </si>
  <si>
    <t>Handling cost and profit in respect of subitems D10.06(a)(i), (ii) and (iii)</t>
  </si>
  <si>
    <t xml:space="preserve">Other costs during training </t>
  </si>
  <si>
    <t>Training venue</t>
  </si>
  <si>
    <t>D10.07</t>
  </si>
  <si>
    <t>Community Development Component</t>
  </si>
  <si>
    <t>D10.07.01</t>
  </si>
  <si>
    <t>Contractor’s Personnel</t>
  </si>
  <si>
    <t>Contractor’s Training Staff</t>
  </si>
  <si>
    <t>Training Provider</t>
  </si>
  <si>
    <t>Practitioners</t>
  </si>
  <si>
    <t>Assessors</t>
  </si>
  <si>
    <t>Moderators</t>
  </si>
  <si>
    <t>Contractor’s Construction Management Staff</t>
  </si>
  <si>
    <t>Construction Manager</t>
  </si>
  <si>
    <t>Construction Mentors</t>
  </si>
  <si>
    <t>Construction Supervisors</t>
  </si>
  <si>
    <t>Clerk of Works</t>
  </si>
  <si>
    <t>D10.07.02</t>
  </si>
  <si>
    <t>Contractor’s Training Facility and Establishment of Staff</t>
  </si>
  <si>
    <t>Providing a Training Facility</t>
  </si>
  <si>
    <t>Establishment of the Contractor’s Training Staff for all CD component phases, including PPE</t>
  </si>
  <si>
    <t>Establishment of the Contractor’s Construction Management Staff during the Training phases of the CD component, including PPE</t>
  </si>
  <si>
    <t>D10.07.03</t>
  </si>
  <si>
    <t>Training and Skills Dvelopment Programme</t>
  </si>
  <si>
    <t>Resources Audit Chapter</t>
  </si>
  <si>
    <t>Skills Audit Chapter</t>
  </si>
  <si>
    <t>Market Analysis Chapter</t>
  </si>
  <si>
    <t>Approved Training and Skills Development Programme for the CD component</t>
  </si>
  <si>
    <t>D10.07.04</t>
  </si>
  <si>
    <t>Training Provisions</t>
  </si>
  <si>
    <t>Training for Trainee Targeted Enterprises</t>
  </si>
  <si>
    <t>NQF Level 2 training</t>
  </si>
  <si>
    <t>Trainee Credit</t>
  </si>
  <si>
    <t>NQF Level 3 training</t>
  </si>
  <si>
    <t>NQF Level 4 training</t>
  </si>
  <si>
    <t>NQF Level 5 training</t>
  </si>
  <si>
    <t>Targeted Labour</t>
  </si>
  <si>
    <t>Handling cost and profit i.r.o. item D10.07.04(b)(i)</t>
  </si>
  <si>
    <t>D10.07.05</t>
  </si>
  <si>
    <t>Theoretical (Classroom) Training</t>
  </si>
  <si>
    <t>Registration of Trainees</t>
  </si>
  <si>
    <t>Induction of Trainees</t>
  </si>
  <si>
    <t>Stationery and Learning Aids</t>
  </si>
  <si>
    <t>Learning Material, Workbooks and Logbooks</t>
  </si>
  <si>
    <t>Contract and Specification Documents</t>
  </si>
  <si>
    <t>D10.07.06</t>
  </si>
  <si>
    <t>Practical (Workplace) Training</t>
  </si>
  <si>
    <t>D10.07.07</t>
  </si>
  <si>
    <t>Contractor’s Responsibilities Towards Trainees</t>
  </si>
  <si>
    <t>Trainee Sustenence</t>
  </si>
  <si>
    <t>Handling cost and profit i.r.o. item D10.07.07(a)(i)</t>
  </si>
  <si>
    <t>Trainee Stipends</t>
  </si>
  <si>
    <t>Handling cost and profit i.r.o. item D10.07.07(b)(i)</t>
  </si>
  <si>
    <t>D10.07.08</t>
  </si>
  <si>
    <t>Construction Simulation Phase</t>
  </si>
  <si>
    <t>D10.07.09</t>
  </si>
  <si>
    <t>Construction Management Phase</t>
  </si>
  <si>
    <t>Community Development Project D10.07 in doc</t>
  </si>
  <si>
    <t>THE UPGRADING OF NATIONAL ROAD R33 SECTION 13 IN VAALWATER TOWN (KM 60.8 TO KM 63.0): ROAD LIGHTING COST ESTIMATE</t>
  </si>
  <si>
    <t>PRICING SCHEDULE F:</t>
  </si>
  <si>
    <t>AMOUNT</t>
  </si>
  <si>
    <t>SECTION F.1</t>
  </si>
  <si>
    <t>F.1</t>
  </si>
  <si>
    <t>GENERAL ITEMS: ELECTRICAL</t>
  </si>
  <si>
    <t>Site establishment and management (electrical)</t>
  </si>
  <si>
    <t>L/Sum</t>
  </si>
  <si>
    <t>Handing Over Documentation</t>
  </si>
  <si>
    <t>Security of the Works &amp; Installation</t>
  </si>
  <si>
    <t>Month</t>
  </si>
  <si>
    <t>Soil thermal resistivity survey</t>
  </si>
  <si>
    <t>No</t>
  </si>
  <si>
    <t>Testing and Commissioning of the complete Electrical Installation</t>
  </si>
  <si>
    <t xml:space="preserve">Issuing of Certificate of Compliance for the complete Electrical Installation </t>
  </si>
  <si>
    <t xml:space="preserve">Electrical Connection Fee </t>
  </si>
  <si>
    <t>Prov Sum</t>
  </si>
  <si>
    <t xml:space="preserve">Handling Cost and profit in respect of Item 1.07                                         </t>
  </si>
  <si>
    <t>%</t>
  </si>
  <si>
    <t>OHS Services</t>
  </si>
  <si>
    <t>Environmetal Management Plan</t>
  </si>
  <si>
    <t>Preliminary and General</t>
  </si>
  <si>
    <t>Insurance of the works</t>
  </si>
  <si>
    <t>3rd Party Insurance</t>
  </si>
  <si>
    <t>SECTION F.2</t>
  </si>
  <si>
    <t>F.2</t>
  </si>
  <si>
    <t>RETICULATION SYSTEM</t>
  </si>
  <si>
    <t>60A 400V Secure 5 way LV Kiosk</t>
  </si>
  <si>
    <t>Supply of Item 2.01 (Spare for maintenance)</t>
  </si>
  <si>
    <t>60A 400V Secure 3 way LV Kiosk</t>
  </si>
  <si>
    <t>Supply of Item 2.02 (Spare for maintenance)</t>
  </si>
  <si>
    <t>Provision of raised Kiosk platforms and lockable Security Cage</t>
  </si>
  <si>
    <t xml:space="preserve">25 mm² Al 4-core PVC SWA PVC LV cable </t>
  </si>
  <si>
    <t>m</t>
  </si>
  <si>
    <t>25 mm² Al  4-core PVC SWA PVC LV cable termination</t>
  </si>
  <si>
    <t xml:space="preserve">35 mm² Al 4-core PVC SWA PVC LV cable </t>
  </si>
  <si>
    <t>35 mm² Al  4-core PVC SWA PVC LV cable termination</t>
  </si>
  <si>
    <t>16mm² BCEW</t>
  </si>
  <si>
    <t>Cable warning tape</t>
  </si>
  <si>
    <t>SECTION F.3</t>
  </si>
  <si>
    <t>F.3</t>
  </si>
  <si>
    <t>TRENCHING AND EARTH WORKS</t>
  </si>
  <si>
    <t>Trenching (450mm width by 1800 - 2000mm depth MV Cables)</t>
  </si>
  <si>
    <t>Trenching (450mm width by 1500 - 1800mm depth LV Cables)</t>
  </si>
  <si>
    <t xml:space="preserve">Hand pickable soil (soft soil) </t>
  </si>
  <si>
    <t>m³</t>
  </si>
  <si>
    <t xml:space="preserve">Machine excavation (soft rock) </t>
  </si>
  <si>
    <t>Back-filling and compaction</t>
  </si>
  <si>
    <t>Sifting of local soil for bedding of the cables</t>
  </si>
  <si>
    <t>Import soil for bedding of cables</t>
  </si>
  <si>
    <t>In-situ 25MPa Concrete Slab</t>
  </si>
  <si>
    <t>SECTION F.4</t>
  </si>
  <si>
    <t>F.4</t>
  </si>
  <si>
    <t>LUMINAIRES</t>
  </si>
  <si>
    <t xml:space="preserve">Type L1: </t>
  </si>
  <si>
    <t>Supply of Item 4.01 only (Spare for maintenance)</t>
  </si>
  <si>
    <t>Testing of Luminaires</t>
  </si>
  <si>
    <t>Telemanagement System (based on item 4.01)</t>
  </si>
  <si>
    <t>P/SUM</t>
  </si>
  <si>
    <t>Note:</t>
  </si>
  <si>
    <t>All luminaires &amp; Lamps are to adhere to Coastal Environment standards &amp; contract specifications, IP Ratings Intact</t>
  </si>
  <si>
    <t>SECTION F.5</t>
  </si>
  <si>
    <t>F.5</t>
  </si>
  <si>
    <t>POLES AND MASTS</t>
  </si>
  <si>
    <t>Supply and install 10m mid hinged pole (with all accessories, earth spikes and concrete foundation)</t>
  </si>
  <si>
    <t>Supply and install 15m mid hinged mast with all accessories - 6 luminares (with all accessories, earth spikes and concrete foundation)</t>
  </si>
  <si>
    <t>Supply and install 15m mid hinged mast with all accessories - 4 luminares (with all accessories, earth spikes and concrete foundation)</t>
  </si>
  <si>
    <t>Removal of Existing Light Poles (31 poles)</t>
  </si>
  <si>
    <t>L/SUM</t>
  </si>
  <si>
    <t>Supply of Item 5.01 only (Spare for maintenance)</t>
  </si>
  <si>
    <t>NOTE:</t>
  </si>
  <si>
    <t>Trenching &amp; Back-fill of Pits for planting the poles and mast foundations are included in the rates. All Spigots, Poles and Masts will adhere to coastal specifications</t>
  </si>
  <si>
    <t>SECTION F.6</t>
  </si>
  <si>
    <t>F.6</t>
  </si>
  <si>
    <t>EARTHING</t>
  </si>
  <si>
    <t>Complete Earthing of Supply Point, Kiosks and Switches</t>
  </si>
  <si>
    <t>Supply and lay additional 70mm2 earth continuity conductor</t>
  </si>
  <si>
    <t>Complete Terminatiion of additional continuity conductors</t>
  </si>
  <si>
    <t>Extra over for the supply and installation of additional 1.5m earth spikes incl. cadweld connections of earth conductors</t>
  </si>
  <si>
    <t>Earth resistivity tests</t>
  </si>
  <si>
    <t>Earth tests</t>
  </si>
  <si>
    <t>TENDER SUMMARY</t>
  </si>
  <si>
    <t>F1</t>
  </si>
  <si>
    <t>F2</t>
  </si>
  <si>
    <t>F3</t>
  </si>
  <si>
    <t>F4</t>
  </si>
  <si>
    <t>F5</t>
  </si>
  <si>
    <t>F6</t>
  </si>
  <si>
    <t>ELECTRICAL INSTALLATION  SUB TOTAL:</t>
  </si>
  <si>
    <t>ELECTRICAL INSTALLATION  TOTAL:</t>
  </si>
  <si>
    <t>C2.3 SUMMARY OF PRICING SCHEDULE</t>
  </si>
  <si>
    <t>CONTRACT SANRAL R.033-130-2019/3</t>
  </si>
  <si>
    <t>FOR THE UPGRADING OF NATIONAL ROAD R33 SECTION 13 IN VAALWATER TOWN (KM 60.8 TO KM 63.0)</t>
  </si>
  <si>
    <t>GENERAL</t>
  </si>
  <si>
    <t>SERVICES</t>
  </si>
  <si>
    <t>DRAINAGE</t>
  </si>
  <si>
    <t>EARTHWORKS AND PAVEMENT LAYERS MATERIALS</t>
  </si>
  <si>
    <t>EARTHWORKS AND PAVEMENT LAYERS CONSTRUCTION</t>
  </si>
  <si>
    <t>CONCRETE LAYERS</t>
  </si>
  <si>
    <t>PRETREATMENT AND REPAIR EXISTING LAYERS</t>
  </si>
  <si>
    <t>ANCILLIARY ROAD WORKS</t>
  </si>
  <si>
    <t>ROAD SIGNS</t>
  </si>
  <si>
    <t>QUALITY ASSURANCE</t>
  </si>
  <si>
    <t>SECTION D: STAKEHOLDER AND COMMUNITY LIAISON, AND TARGET LABOUR AND TARGETED ENTERPRISES UTILISATION AND DEVELOPMENT</t>
  </si>
  <si>
    <t>D1010</t>
  </si>
  <si>
    <t>SECTION F : ELECTRICAL</t>
  </si>
  <si>
    <t>F,1</t>
  </si>
  <si>
    <t>F,2</t>
  </si>
  <si>
    <t>F,3</t>
  </si>
  <si>
    <t>F,4</t>
  </si>
  <si>
    <t>F,5</t>
  </si>
  <si>
    <t>F,6</t>
  </si>
  <si>
    <t>SUBTOTAL A</t>
  </si>
  <si>
    <t>CONTRACT SKILLS DEVELOPMENT GOAL:</t>
  </si>
  <si>
    <t>0.25% of Subtotal A</t>
  </si>
  <si>
    <t>SUBTOTAL B</t>
  </si>
  <si>
    <t>VALUE ADDED TAX:</t>
  </si>
  <si>
    <t xml:space="preserve">15% of Subtotal </t>
  </si>
  <si>
    <t xml:space="preserve">TOTAL CARRIED TO C.1.1.1 : FORM OF OFFER </t>
  </si>
  <si>
    <t xml:space="preserve">SIGNED BY TENDERER: </t>
  </si>
  <si>
    <t>Traffic signals</t>
  </si>
  <si>
    <t>C11.7.7</t>
  </si>
  <si>
    <t>Road studs</t>
  </si>
  <si>
    <t>C11.7.7.1</t>
  </si>
  <si>
    <t>C11.7.7.2</t>
  </si>
  <si>
    <t>C11.7.7.5</t>
  </si>
  <si>
    <t xml:space="preserve">Provision of temporary and permanent road studs </t>
  </si>
  <si>
    <t>C11.7.7.6</t>
  </si>
  <si>
    <t xml:space="preserve">Handling cost, profit and all other charges of sub item C11.7.7.5 </t>
  </si>
  <si>
    <t>C11.7.7.7</t>
  </si>
  <si>
    <t xml:space="preserve">Installation only of surface bonded road studs with anchor shanks </t>
  </si>
  <si>
    <r>
      <rPr>
        <sz val="10"/>
        <color rgb="FF000000"/>
        <rFont val="Arial"/>
        <family val="2"/>
      </rPr>
      <t xml:space="preserve">Permanent road studs compliant to SANS 1442 </t>
    </r>
    <r>
      <rPr>
        <i/>
        <sz val="10"/>
        <color rgb="FF000000"/>
        <rFont val="Arial"/>
        <family val="2"/>
      </rPr>
      <t>(white/red engineering grade retroreflective)</t>
    </r>
  </si>
  <si>
    <t>Bituminous binder variations:</t>
  </si>
  <si>
    <t>Permanent road studs compliant to SANS 1463 (yellow/red engineering grade retroreflective)</t>
  </si>
  <si>
    <t>C.1.5.4/C10.1.26</t>
  </si>
  <si>
    <t>C.1.5.4/C10.1.9</t>
  </si>
  <si>
    <t>70/100 Penetration grade bitumen</t>
  </si>
  <si>
    <t>C.1.5.4/C10.1.9.1</t>
  </si>
  <si>
    <t>C.1.5.4/C10.1.9.2</t>
  </si>
  <si>
    <t>60% Stable-grade emulsion</t>
  </si>
  <si>
    <r>
      <t xml:space="preserve">Homogeneous modified binder </t>
    </r>
    <r>
      <rPr>
        <i/>
        <sz val="10"/>
        <color theme="1"/>
        <rFont val="Arial"/>
        <family val="2"/>
      </rPr>
      <t>(SC-E1(t))</t>
    </r>
    <r>
      <rPr>
        <sz val="10"/>
        <color theme="1"/>
        <rFont val="Arial"/>
        <family val="2"/>
      </rPr>
      <t xml:space="preserve"> cold applied</t>
    </r>
  </si>
  <si>
    <t>C.1.5.4/C10.1.9.5</t>
  </si>
  <si>
    <t>'C.1.5.4/C10.1.10</t>
  </si>
  <si>
    <t>Aggregate variation (grade C):</t>
  </si>
  <si>
    <t>C.1.5.4/C10.1.10.4</t>
  </si>
  <si>
    <t>14mm aggregate</t>
  </si>
  <si>
    <t>Figure 8C Mountable Kerb (Drawing PN136-DCs02)</t>
  </si>
  <si>
    <t>Figure 3 Barrier Kerb (Drawing PN136-DCs02)</t>
  </si>
  <si>
    <t xml:space="preserve">Figure 12 Garden Kerb(Drawing PN136-DCs02) </t>
  </si>
  <si>
    <r>
      <t xml:space="preserve">In Class A bedding, screeds, concrete backfill and the encasing for pipes, including formwork </t>
    </r>
    <r>
      <rPr>
        <sz val="10"/>
        <rFont val="Arial"/>
        <family val="2"/>
      </rPr>
      <t>(Class C12/15-20</t>
    </r>
    <r>
      <rPr>
        <sz val="10"/>
        <color theme="1"/>
        <rFont val="Arial"/>
        <family val="2"/>
      </rPr>
      <t>)</t>
    </r>
  </si>
  <si>
    <r>
      <t>In inlet and outlet structures including kerbs, chutes and downpipes, skewed ends, catchpits, manholes, thrust and anchor blocks, excluding formwork but including Class U2 surfacing fin</t>
    </r>
    <r>
      <rPr>
        <sz val="10"/>
        <rFont val="Arial"/>
        <family val="2"/>
      </rPr>
      <t>ish (Class 25/30-20</t>
    </r>
    <r>
      <rPr>
        <i/>
        <sz val="10"/>
        <color theme="1"/>
        <rFont val="Arial"/>
        <family val="2"/>
      </rPr>
      <t>)</t>
    </r>
  </si>
  <si>
    <t>Figure 7 Semi-mountable Kerb (Drawing PN136-DCs02)</t>
  </si>
  <si>
    <t>Figure 8b Mountable Kerb-Channel Combination (Drawing PN136-DCs02)</t>
  </si>
  <si>
    <t xml:space="preserve">Handling Cost and profit in respect of Item 1.14                                         </t>
  </si>
  <si>
    <t xml:space="preserve">(b) Size 300 x 1200mm </t>
  </si>
  <si>
    <t xml:space="preserve">(a) Size 200 x 800mm </t>
  </si>
  <si>
    <t>PN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</si>
</sst>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6" formatCode="&quot;R&quot;#,##0;[Red]\-&quot;R&quot;#,##0"/>
    <numFmt numFmtId="43" formatCode="_-* #,##0.00_-;\-* #,##0.00_-;_-* &quot;-&quot;??_-;_-@_-"/>
    <numFmt numFmtId="164" formatCode="[$R-1C09]#,##0.00"/>
    <numFmt numFmtId="165" formatCode="[$R-1C09]#,##0.00;[Red]\-[$R-1C09]#,##0.00"/>
    <numFmt numFmtId="166" formatCode="_-[$R-1C09]* #,##0.00_-;\-[$R-1C09]* #,##0.00_-;_-[$R-1C09]* &quot;-&quot;??_-;_-@_-"/>
    <numFmt numFmtId="167" formatCode="&quot;R&quot;\ #,##0.00;[Red]&quot;R&quot;\ #,##0.00"/>
    <numFmt numFmtId="168" formatCode="_ * #,##0.00_ ;_ * \-#,##0.00_ ;_ * &quot;-&quot;??_ ;_ @_ "/>
    <numFmt numFmtId="169" formatCode="_ &quot;R&quot;\ * #,##0.00_ ;_ &quot;R&quot;\ * \-#,##0.00_ ;_ &quot;R&quot;\ * &quot;-&quot;??_ ;_ @_ "/>
    <numFmt numFmtId="170" formatCode="&quot;R&quot;#,##0.00"/>
    <numFmt numFmtId="171" formatCode="0.0"/>
    <numFmt numFmtId="172" formatCode="0.0%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vertAlign val="superscript"/>
      <sz val="10"/>
      <name val="Arial"/>
      <family val="2"/>
    </font>
    <font>
      <sz val="10"/>
      <color rgb="FF000000"/>
      <name val="Arial"/>
      <family val="2"/>
    </font>
    <font>
      <b/>
      <i/>
      <sz val="10"/>
      <color rgb="FFBFBFBF"/>
      <name val="Arial"/>
      <family val="2"/>
    </font>
    <font>
      <b/>
      <sz val="10"/>
      <color rgb="FF000000"/>
      <name val="Arial"/>
      <family val="2"/>
    </font>
    <font>
      <sz val="8"/>
      <color rgb="FF000000"/>
      <name val="Arial"/>
      <family val="2"/>
    </font>
    <font>
      <sz val="8"/>
      <name val="Arial"/>
      <family val="2"/>
    </font>
    <font>
      <vertAlign val="superscript"/>
      <sz val="10"/>
      <color rgb="FF000000"/>
      <name val="Arial"/>
      <family val="2"/>
    </font>
    <font>
      <b/>
      <sz val="8"/>
      <name val="Arial"/>
      <family val="2"/>
    </font>
    <font>
      <i/>
      <sz val="10"/>
      <name val="Arial"/>
      <family val="2"/>
    </font>
    <font>
      <b/>
      <i/>
      <sz val="10"/>
      <color rgb="FF000000"/>
      <name val="Arial"/>
      <family val="2"/>
    </font>
    <font>
      <b/>
      <sz val="10"/>
      <color rgb="FF000000"/>
      <name val="Arial Bold"/>
    </font>
    <font>
      <sz val="10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sz val="9"/>
      <name val="Arial"/>
      <family val="2"/>
    </font>
    <font>
      <sz val="10"/>
      <color rgb="FFFF0000"/>
      <name val="Arial"/>
      <family val="2"/>
    </font>
    <font>
      <sz val="10"/>
      <name val="Arial Unicode MS"/>
      <family val="2"/>
    </font>
    <font>
      <sz val="10"/>
      <name val="Arial"/>
      <family val="2"/>
    </font>
    <font>
      <sz val="10"/>
      <color rgb="FF000000"/>
      <name val="Calibri"/>
      <family val="2"/>
    </font>
    <font>
      <b/>
      <sz val="9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</borders>
  <cellStyleXfs count="10">
    <xf numFmtId="0" fontId="0" fillId="0" borderId="0"/>
    <xf numFmtId="0" fontId="3" fillId="0" borderId="0"/>
    <xf numFmtId="166" fontId="3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" fillId="0" borderId="0"/>
    <xf numFmtId="16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573">
    <xf numFmtId="0" fontId="0" fillId="0" borderId="0" xfId="0"/>
    <xf numFmtId="0" fontId="0" fillId="0" borderId="0" xfId="0" applyAlignment="1">
      <alignment horizontal="center" vertical="center"/>
    </xf>
    <xf numFmtId="0" fontId="0" fillId="0" borderId="17" xfId="0" applyBorder="1"/>
    <xf numFmtId="0" fontId="0" fillId="0" borderId="10" xfId="0" applyBorder="1"/>
    <xf numFmtId="0" fontId="11" fillId="0" borderId="0" xfId="0" applyFont="1" applyAlignment="1">
      <alignment horizontal="left" vertical="center" wrapText="1"/>
    </xf>
    <xf numFmtId="0" fontId="5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0" fillId="0" borderId="0" xfId="0" applyProtection="1"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166" fontId="0" fillId="0" borderId="2" xfId="2" applyFont="1" applyBorder="1" applyAlignment="1" applyProtection="1">
      <alignment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165" fontId="0" fillId="0" borderId="2" xfId="0" applyNumberFormat="1" applyBorder="1" applyAlignment="1" applyProtection="1">
      <alignment vertical="center"/>
      <protection locked="0"/>
    </xf>
    <xf numFmtId="0" fontId="0" fillId="0" borderId="2" xfId="0" applyBorder="1" applyProtection="1">
      <protection locked="0"/>
    </xf>
    <xf numFmtId="0" fontId="0" fillId="0" borderId="3" xfId="0" applyBorder="1" applyAlignment="1" applyProtection="1">
      <alignment vertical="center"/>
      <protection locked="0"/>
    </xf>
    <xf numFmtId="166" fontId="0" fillId="0" borderId="2" xfId="2" applyFont="1" applyBorder="1" applyAlignment="1" applyProtection="1">
      <alignment vertical="center"/>
    </xf>
    <xf numFmtId="10" fontId="0" fillId="0" borderId="2" xfId="3" applyNumberFormat="1" applyFont="1" applyBorder="1" applyAlignment="1" applyProtection="1">
      <alignment horizontal="center" vertical="center"/>
      <protection locked="0"/>
    </xf>
    <xf numFmtId="166" fontId="0" fillId="0" borderId="2" xfId="2" applyFont="1" applyBorder="1" applyAlignment="1" applyProtection="1">
      <alignment horizontal="center" vertical="center"/>
      <protection locked="0"/>
    </xf>
    <xf numFmtId="166" fontId="0" fillId="0" borderId="2" xfId="2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left" vertical="center" wrapText="1"/>
      <protection locked="0"/>
    </xf>
    <xf numFmtId="10" fontId="0" fillId="0" borderId="2" xfId="2" applyNumberFormat="1" applyFont="1" applyBorder="1" applyAlignment="1" applyProtection="1">
      <alignment horizontal="center" vertical="center"/>
      <protection locked="0"/>
    </xf>
    <xf numFmtId="166" fontId="0" fillId="0" borderId="3" xfId="2" applyFont="1" applyBorder="1" applyAlignment="1" applyProtection="1">
      <alignment vertical="center"/>
    </xf>
    <xf numFmtId="166" fontId="3" fillId="0" borderId="2" xfId="2" applyFont="1" applyBorder="1" applyAlignment="1" applyProtection="1">
      <alignment horizontal="center" vertical="center"/>
    </xf>
    <xf numFmtId="0" fontId="0" fillId="0" borderId="0" xfId="0" applyAlignment="1" applyProtection="1">
      <alignment vertical="center"/>
      <protection locked="0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0" fontId="0" fillId="0" borderId="2" xfId="0" applyNumberFormat="1" applyBorder="1" applyAlignment="1" applyProtection="1">
      <alignment horizontal="center" vertical="center"/>
      <protection locked="0"/>
    </xf>
    <xf numFmtId="166" fontId="0" fillId="0" borderId="9" xfId="2" applyFont="1" applyBorder="1" applyAlignment="1" applyProtection="1">
      <alignment vertical="center"/>
    </xf>
    <xf numFmtId="166" fontId="0" fillId="0" borderId="2" xfId="2" applyFont="1" applyBorder="1" applyProtection="1"/>
    <xf numFmtId="0" fontId="7" fillId="0" borderId="2" xfId="0" applyFont="1" applyBorder="1" applyAlignment="1" applyProtection="1">
      <alignment horizontal="justify" vertical="center" wrapText="1"/>
      <protection locked="0"/>
    </xf>
    <xf numFmtId="0" fontId="3" fillId="0" borderId="2" xfId="0" applyFont="1" applyBorder="1" applyAlignment="1" applyProtection="1">
      <alignment horizontal="justify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166" fontId="3" fillId="0" borderId="2" xfId="2" applyFont="1" applyBorder="1" applyAlignment="1" applyProtection="1">
      <alignment horizontal="center" vertical="center"/>
      <protection locked="0"/>
    </xf>
    <xf numFmtId="166" fontId="3" fillId="0" borderId="2" xfId="2" applyFont="1" applyBorder="1" applyAlignment="1" applyProtection="1">
      <alignment vertical="center"/>
    </xf>
    <xf numFmtId="166" fontId="3" fillId="0" borderId="3" xfId="2" applyFont="1" applyBorder="1" applyAlignment="1" applyProtection="1">
      <alignment vertical="center"/>
    </xf>
    <xf numFmtId="166" fontId="3" fillId="0" borderId="2" xfId="2" applyFont="1" applyBorder="1" applyAlignment="1" applyProtection="1">
      <alignment horizontal="center" vertical="center" wrapText="1"/>
      <protection locked="0"/>
    </xf>
    <xf numFmtId="166" fontId="3" fillId="0" borderId="2" xfId="2" applyFont="1" applyBorder="1" applyAlignment="1" applyProtection="1">
      <alignment vertical="center" wrapText="1"/>
    </xf>
    <xf numFmtId="166" fontId="3" fillId="0" borderId="2" xfId="2" applyFont="1" applyBorder="1" applyAlignment="1" applyProtection="1">
      <alignment horizontal="center" vertical="center" wrapText="1"/>
    </xf>
    <xf numFmtId="9" fontId="3" fillId="0" borderId="2" xfId="3" applyFont="1" applyBorder="1" applyAlignment="1" applyProtection="1">
      <alignment horizontal="center" vertical="center" wrapText="1"/>
      <protection locked="0"/>
    </xf>
    <xf numFmtId="9" fontId="0" fillId="0" borderId="2" xfId="3" applyFont="1" applyBorder="1" applyAlignment="1" applyProtection="1">
      <alignment horizontal="center" vertical="center"/>
      <protection locked="0"/>
    </xf>
    <xf numFmtId="166" fontId="3" fillId="0" borderId="3" xfId="2" applyFont="1" applyBorder="1" applyAlignment="1" applyProtection="1">
      <alignment horizontal="center" vertical="center"/>
    </xf>
    <xf numFmtId="166" fontId="2" fillId="0" borderId="1" xfId="2" applyFont="1" applyBorder="1" applyAlignment="1" applyProtection="1">
      <alignment horizontal="center" vertical="top"/>
    </xf>
    <xf numFmtId="166" fontId="0" fillId="0" borderId="3" xfId="2" applyFont="1" applyBorder="1" applyAlignment="1" applyProtection="1"/>
    <xf numFmtId="0" fontId="16" fillId="0" borderId="15" xfId="0" applyFont="1" applyBorder="1" applyAlignment="1" applyProtection="1">
      <alignment horizontal="left" vertical="center" wrapText="1"/>
      <protection locked="0"/>
    </xf>
    <xf numFmtId="166" fontId="3" fillId="0" borderId="2" xfId="2" applyFont="1" applyBorder="1" applyAlignment="1" applyProtection="1">
      <alignment horizontal="right" vertical="center"/>
    </xf>
    <xf numFmtId="166" fontId="0" fillId="0" borderId="21" xfId="2" applyFont="1" applyBorder="1" applyAlignment="1" applyProtection="1">
      <alignment vertical="center"/>
    </xf>
    <xf numFmtId="166" fontId="3" fillId="0" borderId="9" xfId="2" applyFont="1" applyBorder="1" applyAlignment="1" applyProtection="1">
      <alignment vertical="center" wrapText="1"/>
    </xf>
    <xf numFmtId="166" fontId="3" fillId="0" borderId="0" xfId="2" applyFont="1" applyBorder="1" applyAlignment="1" applyProtection="1">
      <alignment horizontal="center" vertical="center" wrapText="1"/>
    </xf>
    <xf numFmtId="166" fontId="3" fillId="0" borderId="0" xfId="2" applyFont="1" applyBorder="1" applyAlignment="1" applyProtection="1">
      <alignment horizontal="center" vertical="center"/>
    </xf>
    <xf numFmtId="166" fontId="3" fillId="0" borderId="0" xfId="2" applyFont="1" applyBorder="1" applyAlignment="1" applyProtection="1">
      <alignment vertical="center" wrapText="1"/>
    </xf>
    <xf numFmtId="166" fontId="0" fillId="0" borderId="0" xfId="2" applyFont="1" applyBorder="1" applyAlignment="1" applyProtection="1">
      <alignment vertical="center"/>
    </xf>
    <xf numFmtId="166" fontId="3" fillId="0" borderId="0" xfId="2" applyFont="1" applyBorder="1" applyAlignment="1" applyProtection="1">
      <alignment vertical="center"/>
    </xf>
    <xf numFmtId="166" fontId="3" fillId="0" borderId="9" xfId="2" applyFont="1" applyBorder="1" applyAlignment="1" applyProtection="1">
      <alignment horizontal="center" vertical="center" wrapText="1"/>
      <protection locked="0"/>
    </xf>
    <xf numFmtId="166" fontId="3" fillId="0" borderId="1" xfId="2" applyFont="1" applyBorder="1" applyAlignment="1" applyProtection="1">
      <alignment horizontal="center" vertical="center" wrapText="1"/>
      <protection locked="0"/>
    </xf>
    <xf numFmtId="166" fontId="0" fillId="0" borderId="1" xfId="2" applyFont="1" applyBorder="1" applyAlignment="1" applyProtection="1">
      <alignment vertical="center"/>
    </xf>
    <xf numFmtId="166" fontId="3" fillId="0" borderId="17" xfId="2" applyFont="1" applyBorder="1" applyAlignment="1" applyProtection="1">
      <alignment horizontal="center" vertical="center" wrapText="1"/>
      <protection locked="0"/>
    </xf>
    <xf numFmtId="166" fontId="3" fillId="0" borderId="40" xfId="2" applyFont="1" applyBorder="1" applyAlignment="1" applyProtection="1">
      <alignment horizontal="center" vertical="center"/>
    </xf>
    <xf numFmtId="166" fontId="0" fillId="0" borderId="9" xfId="2" applyFont="1" applyBorder="1" applyProtection="1"/>
    <xf numFmtId="170" fontId="0" fillId="0" borderId="2" xfId="0" applyNumberFormat="1" applyBorder="1" applyAlignment="1" applyProtection="1">
      <alignment horizontal="center" vertical="center"/>
      <protection locked="0"/>
    </xf>
    <xf numFmtId="3" fontId="3" fillId="0" borderId="2" xfId="0" applyNumberFormat="1" applyFont="1" applyBorder="1" applyAlignment="1">
      <alignment horizontal="center" vertical="center" wrapText="1"/>
    </xf>
    <xf numFmtId="3" fontId="3" fillId="0" borderId="2" xfId="0" applyNumberFormat="1" applyFont="1" applyBorder="1" applyAlignment="1" applyProtection="1">
      <alignment horizontal="center" vertical="center" wrapText="1"/>
      <protection locked="0"/>
    </xf>
    <xf numFmtId="43" fontId="0" fillId="0" borderId="2" xfId="8" applyFont="1" applyBorder="1" applyAlignment="1" applyProtection="1">
      <alignment horizontal="center" vertical="center"/>
      <protection locked="0"/>
    </xf>
    <xf numFmtId="166" fontId="0" fillId="0" borderId="2" xfId="2" applyFont="1" applyBorder="1" applyAlignment="1" applyProtection="1">
      <alignment horizontal="right" vertical="center"/>
    </xf>
    <xf numFmtId="6" fontId="0" fillId="0" borderId="2" xfId="3" applyNumberFormat="1" applyFont="1" applyBorder="1" applyAlignment="1" applyProtection="1">
      <alignment horizontal="center" vertical="center"/>
      <protection locked="0"/>
    </xf>
    <xf numFmtId="2" fontId="0" fillId="0" borderId="2" xfId="2" applyNumberFormat="1" applyFont="1" applyBorder="1" applyAlignment="1" applyProtection="1">
      <alignment horizontal="center" vertical="center"/>
    </xf>
    <xf numFmtId="10" fontId="0" fillId="0" borderId="2" xfId="3" applyNumberFormat="1" applyFont="1" applyBorder="1" applyAlignment="1" applyProtection="1">
      <alignment horizontal="right" vertical="center"/>
      <protection locked="0"/>
    </xf>
    <xf numFmtId="10" fontId="0" fillId="0" borderId="2" xfId="2" applyNumberFormat="1" applyFont="1" applyBorder="1" applyAlignment="1" applyProtection="1">
      <alignment horizontal="right" vertical="center"/>
      <protection locked="0"/>
    </xf>
    <xf numFmtId="9" fontId="0" fillId="0" borderId="2" xfId="3" applyFont="1" applyBorder="1" applyAlignment="1" applyProtection="1">
      <alignment horizontal="right" vertical="center"/>
      <protection locked="0"/>
    </xf>
    <xf numFmtId="166" fontId="0" fillId="0" borderId="2" xfId="2" applyFont="1" applyFill="1" applyBorder="1" applyAlignment="1" applyProtection="1">
      <alignment vertical="center"/>
    </xf>
    <xf numFmtId="166" fontId="3" fillId="0" borderId="2" xfId="2" applyFont="1" applyFill="1" applyBorder="1" applyAlignment="1" applyProtection="1">
      <alignment horizontal="center" vertical="center" wrapText="1"/>
    </xf>
    <xf numFmtId="166" fontId="3" fillId="0" borderId="2" xfId="2" applyFont="1" applyFill="1" applyBorder="1" applyAlignment="1" applyProtection="1">
      <alignment vertical="center" wrapText="1"/>
    </xf>
    <xf numFmtId="166" fontId="3" fillId="0" borderId="2" xfId="2" applyFont="1" applyFill="1" applyBorder="1" applyAlignment="1" applyProtection="1">
      <alignment horizontal="center" vertical="center" wrapText="1"/>
      <protection locked="0"/>
    </xf>
    <xf numFmtId="166" fontId="3" fillId="0" borderId="2" xfId="2" applyFont="1" applyFill="1" applyBorder="1" applyAlignment="1" applyProtection="1">
      <alignment horizontal="center" vertical="center"/>
      <protection locked="0"/>
    </xf>
    <xf numFmtId="170" fontId="0" fillId="0" borderId="2" xfId="2" applyNumberFormat="1" applyFont="1" applyBorder="1" applyAlignment="1" applyProtection="1">
      <alignment horizontal="center" vertical="center"/>
      <protection locked="0"/>
    </xf>
    <xf numFmtId="0" fontId="0" fillId="0" borderId="2" xfId="0" applyFill="1" applyBorder="1" applyAlignment="1" applyProtection="1">
      <alignment wrapText="1"/>
      <protection locked="0"/>
    </xf>
    <xf numFmtId="0" fontId="0" fillId="0" borderId="2" xfId="0" applyFill="1" applyBorder="1" applyAlignment="1" applyProtection="1">
      <alignment horizontal="center" vertical="center" wrapText="1"/>
      <protection locked="0"/>
    </xf>
    <xf numFmtId="166" fontId="0" fillId="0" borderId="2" xfId="2" applyFont="1" applyFill="1" applyBorder="1" applyAlignment="1" applyProtection="1">
      <alignment horizontal="center" vertical="center" wrapText="1"/>
      <protection locked="0"/>
    </xf>
    <xf numFmtId="166" fontId="3" fillId="0" borderId="2" xfId="2" applyFont="1" applyBorder="1" applyAlignment="1" applyProtection="1">
      <alignment horizontal="right" vertical="center" wrapText="1"/>
    </xf>
    <xf numFmtId="170" fontId="3" fillId="0" borderId="2" xfId="0" applyNumberFormat="1" applyFont="1" applyBorder="1" applyAlignment="1" applyProtection="1">
      <alignment horizontal="center" vertical="center" wrapText="1"/>
      <protection locked="0"/>
    </xf>
    <xf numFmtId="170" fontId="3" fillId="0" borderId="2" xfId="0" applyNumberFormat="1" applyFont="1" applyBorder="1" applyAlignment="1" applyProtection="1">
      <alignment horizontal="right" vertical="center" wrapText="1"/>
      <protection locked="0"/>
    </xf>
    <xf numFmtId="0" fontId="0" fillId="0" borderId="2" xfId="0" applyBorder="1" applyAlignment="1" applyProtection="1">
      <alignment vertical="center"/>
    </xf>
    <xf numFmtId="0" fontId="0" fillId="0" borderId="2" xfId="0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7" fillId="0" borderId="2" xfId="0" applyFont="1" applyBorder="1" applyAlignment="1" applyProtection="1">
      <alignment horizontal="left" wrapText="1"/>
    </xf>
    <xf numFmtId="0" fontId="5" fillId="0" borderId="2" xfId="0" applyFont="1" applyBorder="1" applyAlignment="1" applyProtection="1">
      <alignment horizontal="left" wrapText="1"/>
    </xf>
    <xf numFmtId="0" fontId="3" fillId="0" borderId="2" xfId="0" applyFont="1" applyBorder="1" applyAlignment="1" applyProtection="1">
      <alignment horizontal="center" vertical="center"/>
    </xf>
    <xf numFmtId="0" fontId="2" fillId="0" borderId="8" xfId="0" applyFont="1" applyBorder="1" applyAlignment="1" applyProtection="1">
      <alignment horizontal="left" vertical="center"/>
    </xf>
    <xf numFmtId="0" fontId="0" fillId="0" borderId="8" xfId="0" applyBorder="1" applyAlignment="1" applyProtection="1">
      <alignment vertical="center"/>
    </xf>
    <xf numFmtId="0" fontId="0" fillId="0" borderId="0" xfId="0" applyProtection="1"/>
    <xf numFmtId="0" fontId="2" fillId="0" borderId="7" xfId="0" applyFont="1" applyBorder="1" applyAlignment="1" applyProtection="1">
      <alignment horizontal="left" vertical="center"/>
    </xf>
    <xf numFmtId="0" fontId="2" fillId="0" borderId="19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center" vertical="center"/>
    </xf>
    <xf numFmtId="0" fontId="12" fillId="2" borderId="0" xfId="0" applyFont="1" applyFill="1" applyProtection="1"/>
    <xf numFmtId="0" fontId="0" fillId="0" borderId="2" xfId="0" applyBorder="1" applyAlignment="1" applyProtection="1">
      <alignment horizontal="left" vertical="center"/>
    </xf>
    <xf numFmtId="0" fontId="0" fillId="0" borderId="16" xfId="0" applyBorder="1" applyAlignment="1" applyProtection="1">
      <alignment horizontal="center" vertical="center"/>
    </xf>
    <xf numFmtId="0" fontId="0" fillId="0" borderId="2" xfId="0" quotePrefix="1" applyBorder="1" applyAlignment="1" applyProtection="1">
      <alignment horizontal="left" vertical="center"/>
    </xf>
    <xf numFmtId="0" fontId="0" fillId="0" borderId="16" xfId="0" quotePrefix="1" applyBorder="1" applyAlignment="1" applyProtection="1">
      <alignment horizontal="center" vertical="center"/>
    </xf>
    <xf numFmtId="165" fontId="0" fillId="0" borderId="2" xfId="0" applyNumberFormat="1" applyBorder="1" applyAlignment="1" applyProtection="1">
      <alignment vertical="center"/>
    </xf>
    <xf numFmtId="0" fontId="3" fillId="0" borderId="0" xfId="0" applyFont="1" applyAlignment="1" applyProtection="1">
      <alignment horizontal="center"/>
    </xf>
    <xf numFmtId="0" fontId="3" fillId="0" borderId="2" xfId="0" applyFont="1" applyBorder="1" applyAlignment="1" applyProtection="1">
      <alignment horizontal="left" vertical="center"/>
    </xf>
    <xf numFmtId="0" fontId="3" fillId="0" borderId="16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166" fontId="0" fillId="0" borderId="2" xfId="0" applyNumberFormat="1" applyBorder="1" applyAlignment="1" applyProtection="1">
      <alignment horizontal="center" vertical="center"/>
    </xf>
    <xf numFmtId="0" fontId="0" fillId="0" borderId="2" xfId="0" applyFill="1" applyBorder="1" applyAlignment="1" applyProtection="1">
      <alignment horizontal="left" vertical="center"/>
    </xf>
    <xf numFmtId="0" fontId="3" fillId="0" borderId="0" xfId="0" applyFont="1" applyProtection="1"/>
    <xf numFmtId="0" fontId="5" fillId="0" borderId="2" xfId="0" applyFont="1" applyBorder="1" applyProtection="1"/>
    <xf numFmtId="0" fontId="3" fillId="0" borderId="2" xfId="0" applyFont="1" applyBorder="1" applyAlignment="1" applyProtection="1">
      <alignment vertical="center"/>
    </xf>
    <xf numFmtId="9" fontId="0" fillId="0" borderId="2" xfId="3" applyFont="1" applyBorder="1" applyAlignment="1" applyProtection="1">
      <alignment horizontal="center" vertical="center"/>
    </xf>
    <xf numFmtId="0" fontId="3" fillId="0" borderId="15" xfId="0" applyFont="1" applyBorder="1" applyAlignment="1" applyProtection="1">
      <alignment vertical="center"/>
    </xf>
    <xf numFmtId="0" fontId="3" fillId="0" borderId="15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wrapText="1"/>
    </xf>
    <xf numFmtId="0" fontId="3" fillId="0" borderId="15" xfId="0" applyFont="1" applyBorder="1" applyAlignment="1" applyProtection="1">
      <alignment horizontal="right" vertical="center"/>
    </xf>
    <xf numFmtId="0" fontId="5" fillId="0" borderId="2" xfId="0" applyFont="1" applyBorder="1" applyAlignment="1" applyProtection="1">
      <alignment wrapText="1"/>
    </xf>
    <xf numFmtId="0" fontId="3" fillId="0" borderId="16" xfId="0" applyFont="1" applyBorder="1" applyAlignment="1" applyProtection="1">
      <alignment vertical="center"/>
    </xf>
    <xf numFmtId="0" fontId="0" fillId="0" borderId="16" xfId="0" applyBorder="1" applyProtection="1"/>
    <xf numFmtId="0" fontId="5" fillId="0" borderId="2" xfId="0" applyFont="1" applyBorder="1" applyAlignment="1" applyProtection="1">
      <alignment horizontal="left" vertical="center"/>
    </xf>
    <xf numFmtId="0" fontId="5" fillId="0" borderId="2" xfId="0" applyFont="1" applyBorder="1" applyAlignment="1" applyProtection="1">
      <alignment horizontal="left" vertical="center" wrapText="1"/>
    </xf>
    <xf numFmtId="0" fontId="3" fillId="0" borderId="21" xfId="0" applyFont="1" applyBorder="1" applyAlignment="1" applyProtection="1">
      <alignment vertical="center"/>
    </xf>
    <xf numFmtId="0" fontId="16" fillId="0" borderId="2" xfId="0" applyFont="1" applyBorder="1" applyProtection="1"/>
    <xf numFmtId="0" fontId="3" fillId="0" borderId="2" xfId="0" applyFont="1" applyBorder="1" applyProtection="1"/>
    <xf numFmtId="0" fontId="7" fillId="0" borderId="2" xfId="0" applyFont="1" applyBorder="1" applyProtection="1"/>
    <xf numFmtId="0" fontId="16" fillId="0" borderId="2" xfId="0" applyFont="1" applyBorder="1" applyAlignment="1" applyProtection="1">
      <alignment horizontal="left" vertical="center" wrapText="1"/>
    </xf>
    <xf numFmtId="0" fontId="7" fillId="0" borderId="2" xfId="0" applyFont="1" applyBorder="1" applyAlignment="1" applyProtection="1">
      <alignment vertical="center"/>
    </xf>
    <xf numFmtId="0" fontId="12" fillId="0" borderId="2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vertical="center"/>
    </xf>
    <xf numFmtId="0" fontId="0" fillId="0" borderId="12" xfId="0" applyBorder="1" applyAlignment="1" applyProtection="1">
      <alignment vertical="center"/>
    </xf>
    <xf numFmtId="0" fontId="0" fillId="0" borderId="13" xfId="0" applyBorder="1" applyAlignment="1" applyProtection="1">
      <alignment vertical="center"/>
    </xf>
    <xf numFmtId="0" fontId="0" fillId="0" borderId="14" xfId="0" applyBorder="1" applyAlignment="1" applyProtection="1">
      <alignment vertical="center"/>
    </xf>
    <xf numFmtId="0" fontId="0" fillId="0" borderId="21" xfId="0" applyBorder="1" applyAlignment="1" applyProtection="1">
      <alignment vertical="center"/>
    </xf>
    <xf numFmtId="0" fontId="0" fillId="0" borderId="21" xfId="0" applyBorder="1" applyAlignment="1" applyProtection="1">
      <alignment horizontal="center" vertical="center"/>
    </xf>
    <xf numFmtId="166" fontId="0" fillId="0" borderId="21" xfId="2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vertical="center"/>
    </xf>
    <xf numFmtId="166" fontId="0" fillId="0" borderId="0" xfId="0" applyNumberFormat="1" applyProtection="1"/>
    <xf numFmtId="0" fontId="3" fillId="0" borderId="15" xfId="0" applyFont="1" applyBorder="1" applyAlignment="1" applyProtection="1">
      <alignment horizontal="left" vertical="center"/>
    </xf>
    <xf numFmtId="0" fontId="5" fillId="0" borderId="15" xfId="0" applyFont="1" applyBorder="1" applyAlignment="1" applyProtection="1">
      <alignment vertical="center"/>
    </xf>
    <xf numFmtId="172" fontId="0" fillId="0" borderId="0" xfId="3" applyNumberFormat="1" applyFont="1" applyAlignment="1" applyProtection="1"/>
    <xf numFmtId="0" fontId="5" fillId="0" borderId="15" xfId="0" applyFont="1" applyBorder="1" applyAlignment="1" applyProtection="1">
      <alignment vertical="center" wrapText="1"/>
    </xf>
    <xf numFmtId="0" fontId="7" fillId="0" borderId="15" xfId="0" applyFont="1" applyBorder="1" applyAlignment="1" applyProtection="1">
      <alignment vertical="center"/>
    </xf>
    <xf numFmtId="0" fontId="8" fillId="0" borderId="2" xfId="0" applyFont="1" applyBorder="1" applyProtection="1"/>
    <xf numFmtId="0" fontId="0" fillId="0" borderId="5" xfId="0" applyBorder="1" applyAlignment="1" applyProtection="1">
      <alignment vertical="center"/>
    </xf>
    <xf numFmtId="0" fontId="0" fillId="0" borderId="11" xfId="0" applyBorder="1" applyAlignment="1" applyProtection="1">
      <alignment vertical="center"/>
    </xf>
    <xf numFmtId="0" fontId="0" fillId="0" borderId="4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0" fillId="0" borderId="0" xfId="0" applyAlignment="1" applyProtection="1">
      <alignment horizontal="center" vertical="center"/>
    </xf>
    <xf numFmtId="0" fontId="0" fillId="0" borderId="10" xfId="0" applyBorder="1" applyProtection="1"/>
    <xf numFmtId="0" fontId="0" fillId="0" borderId="17" xfId="0" applyBorder="1" applyProtection="1"/>
    <xf numFmtId="0" fontId="2" fillId="0" borderId="0" xfId="0" applyFont="1" applyAlignment="1" applyProtection="1">
      <alignment horizontal="justify" vertical="center" wrapText="1"/>
    </xf>
    <xf numFmtId="0" fontId="3" fillId="0" borderId="0" xfId="0" applyFont="1" applyAlignment="1" applyProtection="1">
      <alignment horizontal="justify" vertical="center" wrapText="1"/>
    </xf>
    <xf numFmtId="0" fontId="5" fillId="0" borderId="0" xfId="0" applyFont="1" applyAlignment="1" applyProtection="1">
      <alignment horizontal="justify" vertical="center" wrapText="1"/>
    </xf>
    <xf numFmtId="0" fontId="11" fillId="0" borderId="0" xfId="0" applyFont="1" applyAlignment="1" applyProtection="1">
      <alignment horizontal="left" vertical="center" wrapText="1"/>
    </xf>
    <xf numFmtId="0" fontId="5" fillId="0" borderId="15" xfId="0" applyFont="1" applyFill="1" applyBorder="1" applyAlignment="1" applyProtection="1">
      <alignment vertical="center" wrapText="1"/>
    </xf>
    <xf numFmtId="0" fontId="16" fillId="0" borderId="15" xfId="0" applyFont="1" applyFill="1" applyBorder="1" applyAlignment="1" applyProtection="1">
      <alignment vertical="center" wrapText="1"/>
    </xf>
    <xf numFmtId="0" fontId="16" fillId="0" borderId="15" xfId="0" applyFont="1" applyBorder="1" applyAlignment="1" applyProtection="1">
      <alignment vertical="center" wrapText="1"/>
    </xf>
    <xf numFmtId="0" fontId="3" fillId="0" borderId="16" xfId="0" applyFont="1" applyBorder="1" applyAlignment="1" applyProtection="1">
      <alignment horizontal="left" vertical="center"/>
    </xf>
    <xf numFmtId="0" fontId="0" fillId="0" borderId="16" xfId="0" applyBorder="1" applyAlignment="1" applyProtection="1">
      <alignment vertical="center"/>
    </xf>
    <xf numFmtId="0" fontId="7" fillId="0" borderId="2" xfId="0" applyFont="1" applyBorder="1" applyAlignment="1" applyProtection="1">
      <alignment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3" fillId="0" borderId="9" xfId="0" applyFont="1" applyBorder="1" applyAlignment="1" applyProtection="1">
      <alignment vertical="center"/>
    </xf>
    <xf numFmtId="0" fontId="3" fillId="0" borderId="18" xfId="0" applyFont="1" applyBorder="1" applyAlignment="1" applyProtection="1">
      <alignment vertical="center"/>
    </xf>
    <xf numFmtId="0" fontId="5" fillId="0" borderId="9" xfId="0" applyFont="1" applyBorder="1" applyAlignment="1" applyProtection="1">
      <alignment horizontal="left" vertical="center" wrapText="1"/>
    </xf>
    <xf numFmtId="0" fontId="3" fillId="0" borderId="9" xfId="0" applyFont="1" applyBorder="1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0" fontId="3" fillId="0" borderId="25" xfId="0" applyFont="1" applyBorder="1" applyAlignment="1" applyProtection="1">
      <alignment vertical="center"/>
    </xf>
    <xf numFmtId="0" fontId="5" fillId="0" borderId="1" xfId="0" applyFont="1" applyBorder="1" applyAlignment="1" applyProtection="1">
      <alignment horizontal="left" vertical="center" wrapText="1"/>
    </xf>
    <xf numFmtId="0" fontId="3" fillId="0" borderId="1" xfId="0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2" xfId="0" applyFill="1" applyBorder="1" applyAlignment="1" applyProtection="1">
      <alignment horizontal="center" vertical="center"/>
    </xf>
    <xf numFmtId="0" fontId="5" fillId="0" borderId="15" xfId="0" applyFont="1" applyBorder="1" applyAlignment="1" applyProtection="1">
      <alignment horizontal="left" vertical="center" wrapText="1"/>
    </xf>
    <xf numFmtId="0" fontId="7" fillId="0" borderId="15" xfId="0" applyFont="1" applyBorder="1" applyProtection="1"/>
    <xf numFmtId="0" fontId="3" fillId="0" borderId="2" xfId="0" applyFont="1" applyBorder="1" applyAlignment="1" applyProtection="1">
      <alignment vertical="center" wrapText="1"/>
    </xf>
    <xf numFmtId="0" fontId="3" fillId="0" borderId="15" xfId="0" applyFont="1" applyBorder="1" applyAlignment="1" applyProtection="1">
      <alignment vertical="center" wrapText="1"/>
    </xf>
    <xf numFmtId="0" fontId="7" fillId="0" borderId="15" xfId="0" applyFont="1" applyBorder="1" applyAlignment="1" applyProtection="1">
      <alignment wrapText="1"/>
    </xf>
    <xf numFmtId="0" fontId="5" fillId="0" borderId="15" xfId="0" applyFont="1" applyBorder="1" applyAlignment="1" applyProtection="1">
      <alignment wrapText="1"/>
    </xf>
    <xf numFmtId="0" fontId="5" fillId="0" borderId="2" xfId="0" applyFont="1" applyBorder="1" applyAlignment="1" applyProtection="1">
      <alignment horizontal="center" vertical="center" wrapText="1"/>
    </xf>
    <xf numFmtId="0" fontId="7" fillId="0" borderId="15" xfId="0" applyFont="1" applyBorder="1" applyAlignment="1" applyProtection="1">
      <alignment vertical="center" wrapText="1"/>
    </xf>
    <xf numFmtId="0" fontId="16" fillId="0" borderId="15" xfId="0" applyFont="1" applyBorder="1" applyAlignment="1" applyProtection="1">
      <alignment horizontal="left" vertical="center" wrapText="1"/>
    </xf>
    <xf numFmtId="0" fontId="3" fillId="0" borderId="3" xfId="0" applyFont="1" applyBorder="1" applyAlignment="1" applyProtection="1">
      <alignment horizontal="left" vertical="center"/>
    </xf>
    <xf numFmtId="166" fontId="0" fillId="0" borderId="9" xfId="2" applyFont="1" applyBorder="1" applyAlignment="1" applyProtection="1">
      <alignment horizontal="center" vertical="center"/>
      <protection locked="0"/>
    </xf>
    <xf numFmtId="166" fontId="0" fillId="0" borderId="1" xfId="2" applyFont="1" applyBorder="1" applyAlignment="1" applyProtection="1">
      <alignment horizontal="center" vertical="center"/>
      <protection locked="0"/>
    </xf>
    <xf numFmtId="166" fontId="0" fillId="0" borderId="2" xfId="2" applyFont="1" applyFill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right" vertical="center"/>
      <protection locked="0"/>
    </xf>
    <xf numFmtId="0" fontId="2" fillId="0" borderId="19" xfId="0" applyFont="1" applyBorder="1" applyAlignment="1" applyProtection="1">
      <alignment horizontal="left" vertical="center"/>
    </xf>
    <xf numFmtId="0" fontId="0" fillId="0" borderId="16" xfId="0" applyBorder="1" applyAlignment="1" applyProtection="1">
      <alignment horizontal="left" vertical="center"/>
    </xf>
    <xf numFmtId="0" fontId="0" fillId="0" borderId="16" xfId="0" quotePrefix="1" applyBorder="1" applyAlignment="1" applyProtection="1">
      <alignment horizontal="left" vertical="center"/>
    </xf>
    <xf numFmtId="0" fontId="7" fillId="0" borderId="2" xfId="0" applyFont="1" applyBorder="1" applyAlignment="1" applyProtection="1">
      <alignment horizontal="left" vertical="center" wrapText="1"/>
    </xf>
    <xf numFmtId="0" fontId="7" fillId="0" borderId="22" xfId="0" applyFont="1" applyBorder="1" applyProtection="1"/>
    <xf numFmtId="0" fontId="16" fillId="0" borderId="15" xfId="0" applyFont="1" applyFill="1" applyBorder="1" applyAlignment="1" applyProtection="1">
      <alignment horizontal="left" vertical="center" wrapText="1"/>
    </xf>
    <xf numFmtId="0" fontId="3" fillId="0" borderId="15" xfId="0" applyFont="1" applyBorder="1" applyAlignment="1" applyProtection="1">
      <alignment horizontal="center" vertical="center" wrapText="1"/>
    </xf>
    <xf numFmtId="0" fontId="3" fillId="0" borderId="16" xfId="0" applyFont="1" applyBorder="1" applyAlignment="1" applyProtection="1">
      <alignment horizontal="center" vertical="center" wrapText="1"/>
    </xf>
    <xf numFmtId="0" fontId="3" fillId="0" borderId="2" xfId="0" quotePrefix="1" applyFont="1" applyBorder="1" applyAlignment="1" applyProtection="1">
      <alignment horizontal="left" vertical="center" wrapText="1"/>
    </xf>
    <xf numFmtId="0" fontId="2" fillId="0" borderId="2" xfId="0" applyFont="1" applyBorder="1" applyAlignment="1" applyProtection="1">
      <alignment vertical="center" wrapText="1"/>
    </xf>
    <xf numFmtId="0" fontId="16" fillId="0" borderId="2" xfId="0" applyFont="1" applyFill="1" applyBorder="1" applyAlignment="1" applyProtection="1">
      <alignment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2" xfId="0" quotePrefix="1" applyFont="1" applyFill="1" applyBorder="1" applyAlignment="1" applyProtection="1">
      <alignment horizontal="left" vertical="center" wrapText="1"/>
    </xf>
    <xf numFmtId="0" fontId="3" fillId="0" borderId="2" xfId="0" quotePrefix="1" applyFont="1" applyBorder="1" applyAlignment="1" applyProtection="1">
      <alignment horizontal="center" vertical="center" wrapText="1"/>
    </xf>
    <xf numFmtId="0" fontId="18" fillId="0" borderId="2" xfId="0" applyFont="1" applyFill="1" applyBorder="1" applyAlignment="1" applyProtection="1">
      <alignment vertical="center" wrapText="1"/>
    </xf>
    <xf numFmtId="0" fontId="3" fillId="0" borderId="16" xfId="0" quotePrefix="1" applyFont="1" applyBorder="1" applyAlignment="1" applyProtection="1">
      <alignment horizontal="left" vertical="center" wrapText="1"/>
    </xf>
    <xf numFmtId="0" fontId="18" fillId="0" borderId="15" xfId="0" applyFont="1" applyFill="1" applyBorder="1" applyAlignment="1" applyProtection="1">
      <alignment vertical="center" wrapText="1"/>
    </xf>
    <xf numFmtId="0" fontId="0" fillId="0" borderId="2" xfId="0" quotePrefix="1" applyBorder="1" applyAlignment="1" applyProtection="1">
      <alignment horizontal="left" vertical="center" wrapText="1"/>
    </xf>
    <xf numFmtId="0" fontId="2" fillId="0" borderId="2" xfId="0" applyFont="1" applyFill="1" applyBorder="1" applyAlignment="1" applyProtection="1">
      <alignment vertical="center" wrapText="1"/>
    </xf>
    <xf numFmtId="0" fontId="0" fillId="0" borderId="16" xfId="0" quotePrefix="1" applyBorder="1" applyAlignment="1" applyProtection="1">
      <alignment horizontal="left" vertical="center" wrapText="1"/>
    </xf>
    <xf numFmtId="0" fontId="2" fillId="0" borderId="15" xfId="0" applyFont="1" applyFill="1" applyBorder="1" applyAlignment="1" applyProtection="1">
      <alignment vertical="center" wrapText="1"/>
    </xf>
    <xf numFmtId="0" fontId="0" fillId="0" borderId="16" xfId="0" applyBorder="1" applyAlignment="1" applyProtection="1">
      <alignment horizontal="left" vertical="center" wrapText="1"/>
    </xf>
    <xf numFmtId="0" fontId="0" fillId="0" borderId="2" xfId="0" applyBorder="1" applyAlignment="1" applyProtection="1">
      <alignment horizontal="center" vertical="center" wrapText="1"/>
    </xf>
    <xf numFmtId="0" fontId="0" fillId="0" borderId="2" xfId="0" applyBorder="1" applyAlignment="1" applyProtection="1">
      <alignment vertical="center" wrapText="1"/>
    </xf>
    <xf numFmtId="0" fontId="16" fillId="0" borderId="2" xfId="0" applyFont="1" applyBorder="1" applyAlignment="1" applyProtection="1">
      <alignment vertical="center" wrapText="1"/>
    </xf>
    <xf numFmtId="0" fontId="18" fillId="0" borderId="2" xfId="0" applyFont="1" applyBorder="1" applyAlignment="1" applyProtection="1">
      <alignment vertical="center" wrapText="1"/>
    </xf>
    <xf numFmtId="0" fontId="18" fillId="0" borderId="15" xfId="0" applyFont="1" applyBorder="1" applyAlignment="1" applyProtection="1">
      <alignment vertical="center" wrapText="1"/>
    </xf>
    <xf numFmtId="0" fontId="7" fillId="0" borderId="2" xfId="0" applyFont="1" applyBorder="1" applyAlignment="1" applyProtection="1">
      <alignment horizontal="left" vertical="center"/>
    </xf>
    <xf numFmtId="0" fontId="5" fillId="3" borderId="2" xfId="0" applyFont="1" applyFill="1" applyBorder="1" applyAlignment="1" applyProtection="1">
      <alignment horizontal="left" vertical="center" wrapText="1"/>
    </xf>
    <xf numFmtId="0" fontId="5" fillId="0" borderId="15" xfId="0" applyFont="1" applyFill="1" applyBorder="1" applyAlignment="1" applyProtection="1">
      <alignment horizontal="left" vertical="center" wrapText="1"/>
    </xf>
    <xf numFmtId="0" fontId="2" fillId="0" borderId="2" xfId="0" applyFont="1" applyBorder="1" applyAlignment="1" applyProtection="1">
      <alignment horizontal="left" vertical="center"/>
    </xf>
    <xf numFmtId="0" fontId="2" fillId="0" borderId="2" xfId="0" applyFont="1" applyBorder="1" applyAlignment="1" applyProtection="1">
      <alignment wrapText="1"/>
    </xf>
    <xf numFmtId="0" fontId="3" fillId="0" borderId="2" xfId="0" applyFont="1" applyBorder="1" applyAlignment="1" applyProtection="1">
      <alignment wrapText="1"/>
    </xf>
    <xf numFmtId="0" fontId="3" fillId="0" borderId="2" xfId="0" applyFont="1" applyFill="1" applyBorder="1" applyAlignment="1" applyProtection="1">
      <alignment wrapText="1"/>
    </xf>
    <xf numFmtId="0" fontId="8" fillId="0" borderId="0" xfId="0" applyFont="1" applyProtection="1"/>
    <xf numFmtId="0" fontId="2" fillId="0" borderId="12" xfId="0" applyFont="1" applyBorder="1" applyAlignment="1" applyProtection="1">
      <alignment horizontal="left" vertical="center"/>
    </xf>
    <xf numFmtId="0" fontId="2" fillId="0" borderId="1" xfId="0" applyFont="1" applyBorder="1" applyAlignment="1" applyProtection="1">
      <alignment horizontal="left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vertical="center" wrapText="1"/>
    </xf>
    <xf numFmtId="43" fontId="0" fillId="0" borderId="2" xfId="8" applyFont="1" applyBorder="1" applyAlignment="1" applyProtection="1">
      <alignment horizontal="center" vertical="center"/>
    </xf>
    <xf numFmtId="0" fontId="0" fillId="0" borderId="0" xfId="0" applyBorder="1" applyProtection="1"/>
    <xf numFmtId="0" fontId="7" fillId="0" borderId="2" xfId="0" applyFont="1" applyBorder="1" applyAlignment="1" applyProtection="1">
      <alignment horizontal="justify" vertical="center" wrapText="1"/>
    </xf>
    <xf numFmtId="0" fontId="16" fillId="0" borderId="2" xfId="0" applyFont="1" applyBorder="1" applyAlignment="1" applyProtection="1">
      <alignment horizontal="justify" vertical="center" wrapText="1"/>
    </xf>
    <xf numFmtId="0" fontId="2" fillId="0" borderId="2" xfId="0" applyFont="1" applyBorder="1" applyAlignment="1" applyProtection="1">
      <alignment horizontal="justify" vertical="center" wrapText="1"/>
    </xf>
    <xf numFmtId="0" fontId="16" fillId="0" borderId="2" xfId="0" applyFont="1" applyFill="1" applyBorder="1" applyAlignment="1" applyProtection="1">
      <alignment horizontal="justify" vertical="center" wrapText="1"/>
    </xf>
    <xf numFmtId="0" fontId="16" fillId="3" borderId="0" xfId="0" applyFont="1" applyFill="1" applyBorder="1" applyAlignment="1" applyProtection="1">
      <alignment horizontal="justify" vertical="center" wrapText="1"/>
    </xf>
    <xf numFmtId="0" fontId="16" fillId="0" borderId="0" xfId="0" applyFont="1" applyBorder="1" applyAlignment="1" applyProtection="1">
      <alignment horizontal="justify" vertical="center" wrapText="1"/>
    </xf>
    <xf numFmtId="0" fontId="2" fillId="0" borderId="2" xfId="0" applyFont="1" applyFill="1" applyBorder="1" applyAlignment="1" applyProtection="1">
      <alignment horizontal="left" vertical="center" wrapText="1"/>
    </xf>
    <xf numFmtId="0" fontId="0" fillId="0" borderId="2" xfId="0" quotePrefix="1" applyBorder="1" applyAlignment="1" applyProtection="1">
      <alignment horizontal="center" vertical="center"/>
    </xf>
    <xf numFmtId="0" fontId="18" fillId="0" borderId="2" xfId="0" applyFont="1" applyBorder="1" applyAlignment="1" applyProtection="1">
      <alignment horizontal="left" vertical="center" wrapText="1"/>
    </xf>
    <xf numFmtId="49" fontId="20" fillId="3" borderId="22" xfId="0" applyNumberFormat="1" applyFont="1" applyFill="1" applyBorder="1" applyAlignment="1" applyProtection="1">
      <alignment horizontal="left" vertical="top" wrapText="1"/>
    </xf>
    <xf numFmtId="0" fontId="18" fillId="0" borderId="22" xfId="0" applyFont="1" applyBorder="1" applyAlignment="1" applyProtection="1">
      <alignment horizontal="left" vertical="center" wrapText="1"/>
    </xf>
    <xf numFmtId="49" fontId="20" fillId="0" borderId="22" xfId="0" applyNumberFormat="1" applyFont="1" applyFill="1" applyBorder="1" applyAlignment="1" applyProtection="1">
      <alignment horizontal="left" vertical="top" wrapText="1"/>
    </xf>
    <xf numFmtId="49" fontId="20" fillId="0" borderId="22" xfId="0" applyNumberFormat="1" applyFont="1" applyBorder="1" applyAlignment="1" applyProtection="1">
      <alignment horizontal="left" vertical="top" wrapText="1"/>
    </xf>
    <xf numFmtId="49" fontId="20" fillId="0" borderId="22" xfId="0" applyNumberFormat="1" applyFont="1" applyFill="1" applyBorder="1" applyAlignment="1" applyProtection="1">
      <alignment horizontal="left" vertical="center" wrapText="1"/>
    </xf>
    <xf numFmtId="0" fontId="18" fillId="0" borderId="2" xfId="0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 applyProtection="1">
      <alignment horizontal="left" vertical="center" wrapText="1"/>
    </xf>
    <xf numFmtId="0" fontId="16" fillId="0" borderId="22" xfId="0" applyFont="1" applyFill="1" applyBorder="1" applyAlignment="1" applyProtection="1">
      <alignment vertical="center" wrapText="1"/>
    </xf>
    <xf numFmtId="0" fontId="5" fillId="0" borderId="2" xfId="0" applyFont="1" applyFill="1" applyBorder="1" applyAlignment="1" applyProtection="1">
      <alignment vertical="center" wrapText="1"/>
    </xf>
    <xf numFmtId="170" fontId="3" fillId="0" borderId="2" xfId="0" applyNumberFormat="1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vertical="center"/>
    </xf>
    <xf numFmtId="0" fontId="2" fillId="0" borderId="2" xfId="0" applyFont="1" applyBorder="1" applyAlignment="1" applyProtection="1">
      <alignment horizontal="justify" vertical="center"/>
    </xf>
    <xf numFmtId="165" fontId="3" fillId="0" borderId="2" xfId="0" applyNumberFormat="1" applyFont="1" applyBorder="1" applyAlignment="1" applyProtection="1">
      <alignment vertical="center"/>
    </xf>
    <xf numFmtId="0" fontId="2" fillId="0" borderId="2" xfId="0" applyFont="1" applyBorder="1" applyAlignment="1" applyProtection="1">
      <alignment vertical="center"/>
    </xf>
    <xf numFmtId="0" fontId="16" fillId="4" borderId="2" xfId="0" applyFont="1" applyFill="1" applyBorder="1" applyAlignment="1" applyProtection="1">
      <alignment vertical="center" wrapText="1"/>
    </xf>
    <xf numFmtId="0" fontId="8" fillId="0" borderId="0" xfId="0" applyFont="1" applyAlignment="1" applyProtection="1">
      <alignment vertical="center" wrapText="1"/>
    </xf>
    <xf numFmtId="0" fontId="3" fillId="0" borderId="2" xfId="0" applyFont="1" applyFill="1" applyBorder="1" applyAlignment="1" applyProtection="1">
      <alignment horizontal="left" vertical="center"/>
    </xf>
    <xf numFmtId="0" fontId="3" fillId="0" borderId="2" xfId="0" applyFont="1" applyFill="1" applyBorder="1" applyAlignment="1" applyProtection="1">
      <alignment horizontal="center" vertical="center"/>
    </xf>
    <xf numFmtId="0" fontId="8" fillId="0" borderId="0" xfId="0" applyFont="1" applyAlignment="1" applyProtection="1">
      <alignment horizontal="justify" vertical="center" wrapText="1"/>
    </xf>
    <xf numFmtId="0" fontId="18" fillId="0" borderId="2" xfId="0" applyFont="1" applyBorder="1" applyAlignment="1" applyProtection="1">
      <alignment horizontal="justify" vertical="center" wrapText="1"/>
    </xf>
    <xf numFmtId="0" fontId="2" fillId="0" borderId="2" xfId="0" applyFont="1" applyFill="1" applyBorder="1" applyAlignment="1" applyProtection="1">
      <alignment horizontal="justify" vertical="center" wrapText="1"/>
    </xf>
    <xf numFmtId="0" fontId="2" fillId="3" borderId="0" xfId="0" applyFont="1" applyFill="1" applyAlignment="1" applyProtection="1">
      <alignment horizontal="justify" vertical="center" wrapText="1"/>
    </xf>
    <xf numFmtId="0" fontId="3" fillId="0" borderId="3" xfId="0" applyFont="1" applyBorder="1" applyAlignment="1" applyProtection="1">
      <alignment horizontal="center" vertical="center"/>
    </xf>
    <xf numFmtId="165" fontId="3" fillId="0" borderId="2" xfId="0" applyNumberFormat="1" applyFont="1" applyBorder="1" applyAlignment="1" applyProtection="1">
      <alignment vertical="center" wrapText="1"/>
    </xf>
    <xf numFmtId="0" fontId="5" fillId="0" borderId="2" xfId="0" applyFont="1" applyBorder="1" applyAlignment="1" applyProtection="1">
      <alignment horizontal="justify" vertical="center" wrapText="1"/>
    </xf>
    <xf numFmtId="0" fontId="3" fillId="0" borderId="2" xfId="0" applyFont="1" applyBorder="1" applyAlignment="1" applyProtection="1">
      <alignment horizontal="justify" vertical="center" wrapText="1"/>
    </xf>
    <xf numFmtId="3" fontId="2" fillId="0" borderId="7" xfId="0" applyNumberFormat="1" applyFont="1" applyBorder="1" applyAlignment="1" applyProtection="1">
      <alignment horizontal="center" vertical="center"/>
    </xf>
    <xf numFmtId="3" fontId="0" fillId="0" borderId="2" xfId="0" applyNumberFormat="1" applyBorder="1" applyAlignment="1" applyProtection="1">
      <alignment horizontal="center" vertical="center"/>
    </xf>
    <xf numFmtId="3" fontId="3" fillId="0" borderId="2" xfId="0" applyNumberFormat="1" applyFont="1" applyBorder="1" applyAlignment="1" applyProtection="1">
      <alignment horizontal="center" vertical="center" wrapText="1"/>
    </xf>
    <xf numFmtId="3" fontId="3" fillId="0" borderId="3" xfId="0" applyNumberFormat="1" applyFont="1" applyBorder="1" applyAlignment="1" applyProtection="1">
      <alignment horizontal="center" vertical="center"/>
    </xf>
    <xf numFmtId="3" fontId="0" fillId="0" borderId="0" xfId="0" applyNumberFormat="1" applyProtection="1"/>
    <xf numFmtId="0" fontId="3" fillId="0" borderId="2" xfId="0" quotePrefix="1" applyFont="1" applyFill="1" applyBorder="1" applyAlignment="1" applyProtection="1">
      <alignment horizontal="center" vertical="center" wrapText="1"/>
    </xf>
    <xf numFmtId="0" fontId="16" fillId="0" borderId="22" xfId="0" applyFont="1" applyFill="1" applyBorder="1" applyAlignment="1" applyProtection="1">
      <alignment horizontal="justify" vertical="center" wrapText="1"/>
    </xf>
    <xf numFmtId="0" fontId="16" fillId="0" borderId="22" xfId="0" applyFont="1" applyBorder="1" applyAlignment="1" applyProtection="1">
      <alignment horizontal="justify" vertical="center" wrapText="1"/>
    </xf>
    <xf numFmtId="0" fontId="5" fillId="0" borderId="2" xfId="0" applyFont="1" applyFill="1" applyBorder="1" applyAlignment="1" applyProtection="1">
      <alignment horizontal="justify" vertical="center" wrapText="1"/>
    </xf>
    <xf numFmtId="0" fontId="7" fillId="0" borderId="2" xfId="0" applyFont="1" applyFill="1" applyBorder="1" applyAlignment="1" applyProtection="1">
      <alignment horizontal="justify" vertical="center" wrapText="1"/>
    </xf>
    <xf numFmtId="0" fontId="0" fillId="0" borderId="2" xfId="0" applyBorder="1" applyProtection="1"/>
    <xf numFmtId="0" fontId="16" fillId="0" borderId="22" xfId="0" applyFont="1" applyBorder="1" applyAlignment="1" applyProtection="1">
      <alignment vertical="center" wrapText="1"/>
    </xf>
    <xf numFmtId="0" fontId="0" fillId="0" borderId="22" xfId="0" applyBorder="1" applyProtection="1"/>
    <xf numFmtId="0" fontId="0" fillId="0" borderId="2" xfId="0" applyFill="1" applyBorder="1" applyProtection="1"/>
    <xf numFmtId="0" fontId="0" fillId="0" borderId="22" xfId="0" applyFill="1" applyBorder="1" applyProtection="1"/>
    <xf numFmtId="49" fontId="20" fillId="0" borderId="2" xfId="0" applyNumberFormat="1" applyFont="1" applyFill="1" applyBorder="1" applyAlignment="1" applyProtection="1">
      <alignment horizontal="left" vertical="top" wrapText="1"/>
    </xf>
    <xf numFmtId="0" fontId="3" fillId="0" borderId="9" xfId="0" quotePrefix="1" applyFont="1" applyFill="1" applyBorder="1" applyAlignment="1" applyProtection="1">
      <alignment horizontal="center" vertical="center" wrapText="1"/>
    </xf>
    <xf numFmtId="49" fontId="20" fillId="0" borderId="9" xfId="0" applyNumberFormat="1" applyFont="1" applyFill="1" applyBorder="1" applyAlignment="1" applyProtection="1">
      <alignment horizontal="left" vertical="top" wrapText="1"/>
    </xf>
    <xf numFmtId="0" fontId="3" fillId="0" borderId="9" xfId="0" applyFont="1" applyBorder="1" applyAlignment="1" applyProtection="1">
      <alignment horizontal="center" vertical="center" wrapText="1"/>
    </xf>
    <xf numFmtId="166" fontId="3" fillId="0" borderId="9" xfId="2" applyFont="1" applyBorder="1" applyAlignment="1" applyProtection="1">
      <alignment horizontal="center" vertical="center" wrapText="1"/>
    </xf>
    <xf numFmtId="0" fontId="3" fillId="0" borderId="15" xfId="0" quotePrefix="1" applyFont="1" applyFill="1" applyBorder="1" applyAlignment="1" applyProtection="1">
      <alignment horizontal="left" vertical="center" wrapText="1"/>
    </xf>
    <xf numFmtId="0" fontId="3" fillId="0" borderId="17" xfId="0" quotePrefix="1" applyFont="1" applyFill="1" applyBorder="1" applyAlignment="1" applyProtection="1">
      <alignment horizontal="center" vertical="center" wrapText="1"/>
    </xf>
    <xf numFmtId="49" fontId="20" fillId="0" borderId="0" xfId="0" applyNumberFormat="1" applyFont="1" applyFill="1" applyAlignment="1" applyProtection="1">
      <alignment horizontal="left" vertical="top" wrapText="1"/>
    </xf>
    <xf numFmtId="0" fontId="3" fillId="0" borderId="17" xfId="0" applyFont="1" applyBorder="1" applyAlignment="1" applyProtection="1">
      <alignment horizontal="center" vertical="center" wrapText="1"/>
    </xf>
    <xf numFmtId="0" fontId="3" fillId="0" borderId="1" xfId="0" quotePrefix="1" applyFont="1" applyFill="1" applyBorder="1" applyAlignment="1" applyProtection="1">
      <alignment horizontal="center" vertical="center" wrapText="1"/>
    </xf>
    <xf numFmtId="49" fontId="20" fillId="0" borderId="1" xfId="0" applyNumberFormat="1" applyFont="1" applyFill="1" applyBorder="1" applyAlignment="1" applyProtection="1">
      <alignment horizontal="left" vertical="top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0" xfId="0" quotePrefix="1" applyFont="1" applyFill="1" applyAlignment="1" applyProtection="1">
      <alignment horizontal="left" vertical="center" wrapText="1"/>
    </xf>
    <xf numFmtId="0" fontId="18" fillId="0" borderId="0" xfId="0" applyFont="1" applyFill="1" applyAlignment="1" applyProtection="1">
      <alignment vertical="center" wrapText="1"/>
    </xf>
    <xf numFmtId="0" fontId="3" fillId="0" borderId="0" xfId="0" quotePrefix="1" applyFont="1" applyFill="1" applyAlignment="1" applyProtection="1">
      <alignment horizontal="center" vertical="center" wrapText="1"/>
    </xf>
    <xf numFmtId="0" fontId="0" fillId="0" borderId="9" xfId="0" applyFill="1" applyBorder="1" applyProtection="1"/>
    <xf numFmtId="49" fontId="20" fillId="0" borderId="6" xfId="0" applyNumberFormat="1" applyFont="1" applyFill="1" applyBorder="1" applyAlignment="1" applyProtection="1">
      <alignment horizontal="left" vertical="top" wrapText="1"/>
    </xf>
    <xf numFmtId="49" fontId="20" fillId="0" borderId="39" xfId="0" applyNumberFormat="1" applyFont="1" applyFill="1" applyBorder="1" applyAlignment="1" applyProtection="1">
      <alignment horizontal="left" vertical="top" wrapText="1"/>
    </xf>
    <xf numFmtId="0" fontId="0" fillId="0" borderId="9" xfId="0" applyBorder="1" applyProtection="1"/>
    <xf numFmtId="0" fontId="3" fillId="0" borderId="9" xfId="0" quotePrefix="1" applyFont="1" applyBorder="1" applyAlignment="1" applyProtection="1">
      <alignment horizontal="center" vertical="center" wrapText="1"/>
    </xf>
    <xf numFmtId="49" fontId="20" fillId="0" borderId="39" xfId="0" applyNumberFormat="1" applyFont="1" applyBorder="1" applyAlignment="1" applyProtection="1">
      <alignment horizontal="left" vertical="top" wrapText="1"/>
    </xf>
    <xf numFmtId="0" fontId="3" fillId="0" borderId="0" xfId="0" applyFont="1" applyAlignment="1" applyProtection="1">
      <alignment vertical="center"/>
    </xf>
    <xf numFmtId="0" fontId="3" fillId="0" borderId="40" xfId="0" applyFont="1" applyBorder="1" applyAlignment="1" applyProtection="1">
      <alignment vertical="center"/>
    </xf>
    <xf numFmtId="0" fontId="3" fillId="0" borderId="1" xfId="0" applyFont="1" applyBorder="1" applyAlignment="1" applyProtection="1">
      <alignment horizontal="left" vertical="center"/>
    </xf>
    <xf numFmtId="0" fontId="3" fillId="0" borderId="40" xfId="0" applyFont="1" applyBorder="1" applyAlignment="1" applyProtection="1">
      <alignment horizontal="center" vertical="center"/>
    </xf>
    <xf numFmtId="0" fontId="3" fillId="0" borderId="3" xfId="0" quotePrefix="1" applyFont="1" applyBorder="1" applyAlignment="1" applyProtection="1">
      <alignment horizontal="left" vertical="center" wrapText="1"/>
    </xf>
    <xf numFmtId="0" fontId="3" fillId="0" borderId="3" xfId="0" quotePrefix="1" applyFont="1" applyBorder="1" applyAlignment="1" applyProtection="1">
      <alignment horizontal="center" vertical="center" wrapText="1"/>
    </xf>
    <xf numFmtId="49" fontId="20" fillId="0" borderId="3" xfId="0" applyNumberFormat="1" applyFont="1" applyBorder="1" applyAlignment="1" applyProtection="1">
      <alignment horizontal="left" vertical="top" wrapText="1"/>
    </xf>
    <xf numFmtId="0" fontId="3" fillId="0" borderId="3" xfId="0" applyFont="1" applyBorder="1" applyAlignment="1" applyProtection="1">
      <alignment horizontal="center" vertical="center" wrapText="1"/>
    </xf>
    <xf numFmtId="166" fontId="3" fillId="0" borderId="3" xfId="2" applyFont="1" applyBorder="1" applyAlignment="1" applyProtection="1">
      <alignment horizontal="center" vertical="center" wrapText="1"/>
    </xf>
    <xf numFmtId="0" fontId="3" fillId="0" borderId="0" xfId="0" quotePrefix="1" applyFont="1" applyAlignment="1" applyProtection="1">
      <alignment horizontal="left" vertical="center" wrapText="1"/>
    </xf>
    <xf numFmtId="0" fontId="18" fillId="0" borderId="0" xfId="0" applyFont="1" applyAlignment="1" applyProtection="1">
      <alignment vertical="center" wrapText="1"/>
    </xf>
    <xf numFmtId="0" fontId="3" fillId="0" borderId="0" xfId="0" applyFont="1" applyAlignment="1" applyProtection="1">
      <alignment horizontal="center" vertical="center" wrapText="1"/>
    </xf>
    <xf numFmtId="0" fontId="3" fillId="0" borderId="0" xfId="0" quotePrefix="1" applyFont="1" applyAlignment="1" applyProtection="1">
      <alignment horizontal="center" vertical="center" wrapText="1"/>
    </xf>
    <xf numFmtId="49" fontId="20" fillId="0" borderId="0" xfId="0" applyNumberFormat="1" applyFont="1" applyAlignment="1" applyProtection="1">
      <alignment horizontal="left" vertical="top" wrapText="1"/>
    </xf>
    <xf numFmtId="0" fontId="3" fillId="0" borderId="0" xfId="0" applyFont="1" applyAlignment="1" applyProtection="1">
      <alignment vertical="center" wrapText="1"/>
    </xf>
    <xf numFmtId="0" fontId="5" fillId="0" borderId="0" xfId="0" applyFont="1" applyAlignment="1" applyProtection="1">
      <alignment vertical="center" wrapText="1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center" vertical="center"/>
    </xf>
    <xf numFmtId="43" fontId="3" fillId="0" borderId="2" xfId="8" applyFont="1" applyBorder="1" applyAlignment="1" applyProtection="1">
      <alignment vertical="center" wrapText="1"/>
    </xf>
    <xf numFmtId="0" fontId="3" fillId="0" borderId="2" xfId="0" applyFont="1" applyFill="1" applyBorder="1" applyAlignment="1" applyProtection="1">
      <alignment vertical="center" wrapText="1"/>
    </xf>
    <xf numFmtId="0" fontId="16" fillId="0" borderId="2" xfId="0" applyFont="1" applyFill="1" applyBorder="1" applyAlignment="1" applyProtection="1">
      <alignment horizontal="left" vertical="center" wrapText="1"/>
    </xf>
    <xf numFmtId="170" fontId="3" fillId="0" borderId="2" xfId="0" applyNumberFormat="1" applyFont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left" vertical="center" wrapText="1"/>
    </xf>
    <xf numFmtId="0" fontId="3" fillId="0" borderId="22" xfId="0" applyFont="1" applyFill="1" applyBorder="1" applyAlignment="1" applyProtection="1">
      <alignment horizontal="left" vertical="center" wrapText="1"/>
    </xf>
    <xf numFmtId="0" fontId="18" fillId="0" borderId="2" xfId="0" applyFont="1" applyFill="1" applyBorder="1" applyAlignment="1" applyProtection="1">
      <alignment horizontal="justify" vertical="center" wrapText="1"/>
    </xf>
    <xf numFmtId="0" fontId="16" fillId="0" borderId="22" xfId="0" applyFont="1" applyFill="1" applyBorder="1" applyAlignment="1" applyProtection="1">
      <alignment horizontal="left" vertical="center" wrapText="1"/>
    </xf>
    <xf numFmtId="0" fontId="14" fillId="0" borderId="2" xfId="0" applyFont="1" applyBorder="1" applyAlignment="1" applyProtection="1">
      <alignment horizontal="left" vertical="center"/>
    </xf>
    <xf numFmtId="0" fontId="14" fillId="0" borderId="1" xfId="0" applyFont="1" applyBorder="1" applyAlignment="1" applyProtection="1">
      <alignment horizontal="left" vertical="center"/>
    </xf>
    <xf numFmtId="0" fontId="5" fillId="0" borderId="1" xfId="0" applyFont="1" applyBorder="1" applyAlignment="1" applyProtection="1">
      <alignment vertical="center" wrapText="1"/>
    </xf>
    <xf numFmtId="0" fontId="14" fillId="0" borderId="1" xfId="0" applyFont="1" applyBorder="1" applyAlignment="1" applyProtection="1">
      <alignment horizontal="left" vertical="center" wrapText="1"/>
    </xf>
    <xf numFmtId="0" fontId="3" fillId="0" borderId="1" xfId="0" applyFont="1" applyBorder="1" applyAlignment="1" applyProtection="1">
      <alignment horizontal="justify" vertical="center" wrapText="1"/>
    </xf>
    <xf numFmtId="0" fontId="16" fillId="0" borderId="1" xfId="0" applyFont="1" applyBorder="1" applyAlignment="1" applyProtection="1">
      <alignment horizontal="justify" vertical="center" wrapText="1"/>
    </xf>
    <xf numFmtId="0" fontId="16" fillId="0" borderId="0" xfId="0" applyFont="1" applyAlignment="1" applyProtection="1">
      <alignment horizontal="justify" vertical="center" wrapText="1"/>
    </xf>
    <xf numFmtId="0" fontId="14" fillId="0" borderId="0" xfId="0" applyFont="1" applyAlignment="1" applyProtection="1">
      <alignment horizontal="left" vertical="center" wrapText="1"/>
    </xf>
    <xf numFmtId="0" fontId="14" fillId="0" borderId="2" xfId="0" applyFont="1" applyBorder="1" applyAlignment="1" applyProtection="1">
      <alignment horizontal="left" vertical="center" wrapText="1"/>
    </xf>
    <xf numFmtId="0" fontId="2" fillId="0" borderId="22" xfId="0" applyFont="1" applyBorder="1" applyAlignment="1" applyProtection="1">
      <alignment horizontal="justify" vertical="center" wrapText="1"/>
    </xf>
    <xf numFmtId="0" fontId="5" fillId="0" borderId="22" xfId="0" applyFont="1" applyBorder="1" applyAlignment="1" applyProtection="1">
      <alignment horizontal="justify" vertical="center" wrapText="1"/>
    </xf>
    <xf numFmtId="0" fontId="3" fillId="0" borderId="2" xfId="0" applyFont="1" applyFill="1" applyBorder="1" applyAlignment="1" applyProtection="1">
      <alignment horizontal="justify" vertical="center" wrapText="1"/>
    </xf>
    <xf numFmtId="0" fontId="0" fillId="0" borderId="2" xfId="0" applyFill="1" applyBorder="1" applyAlignment="1" applyProtection="1">
      <alignment horizontal="left" vertical="center" wrapText="1"/>
    </xf>
    <xf numFmtId="0" fontId="2" fillId="0" borderId="2" xfId="0" applyFont="1" applyFill="1" applyBorder="1" applyAlignment="1" applyProtection="1">
      <alignment horizontal="justify" vertical="center"/>
    </xf>
    <xf numFmtId="0" fontId="26" fillId="0" borderId="2" xfId="0" applyFont="1" applyFill="1" applyBorder="1" applyAlignment="1" applyProtection="1">
      <alignment horizontal="left" vertical="center" wrapText="1"/>
    </xf>
    <xf numFmtId="166" fontId="3" fillId="0" borderId="2" xfId="0" applyNumberFormat="1" applyFont="1" applyBorder="1" applyAlignment="1" applyProtection="1">
      <alignment horizontal="center" vertical="center" wrapText="1"/>
    </xf>
    <xf numFmtId="9" fontId="3" fillId="0" borderId="2" xfId="3" applyFont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171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ill="1" applyBorder="1" applyAlignment="1" applyProtection="1">
      <alignment horizontal="justify" vertical="center" wrapText="1"/>
    </xf>
    <xf numFmtId="0" fontId="0" fillId="0" borderId="2" xfId="0" applyFill="1" applyBorder="1" applyAlignment="1" applyProtection="1">
      <alignment wrapText="1"/>
    </xf>
    <xf numFmtId="0" fontId="0" fillId="0" borderId="2" xfId="0" applyFill="1" applyBorder="1" applyAlignment="1" applyProtection="1">
      <alignment horizontal="center" vertical="center" wrapText="1"/>
    </xf>
    <xf numFmtId="0" fontId="0" fillId="0" borderId="2" xfId="0" quotePrefix="1" applyFill="1" applyBorder="1" applyAlignment="1" applyProtection="1">
      <alignment wrapText="1"/>
    </xf>
    <xf numFmtId="0" fontId="2" fillId="0" borderId="2" xfId="0" applyFont="1" applyFill="1" applyBorder="1" applyAlignment="1" applyProtection="1">
      <alignment wrapText="1"/>
    </xf>
    <xf numFmtId="0" fontId="0" fillId="0" borderId="2" xfId="0" applyBorder="1" applyAlignment="1" applyProtection="1">
      <alignment wrapText="1"/>
    </xf>
    <xf numFmtId="0" fontId="5" fillId="0" borderId="2" xfId="0" applyFont="1" applyFill="1" applyBorder="1" applyAlignment="1" applyProtection="1">
      <alignment wrapText="1"/>
    </xf>
    <xf numFmtId="166" fontId="0" fillId="0" borderId="2" xfId="2" applyFont="1" applyBorder="1" applyAlignment="1" applyProtection="1">
      <alignment vertical="center" wrapText="1"/>
    </xf>
    <xf numFmtId="0" fontId="0" fillId="0" borderId="2" xfId="0" applyFill="1" applyBorder="1" applyAlignment="1" applyProtection="1">
      <alignment horizontal="center" wrapText="1"/>
    </xf>
    <xf numFmtId="170" fontId="0" fillId="0" borderId="2" xfId="8" applyNumberFormat="1" applyFont="1" applyFill="1" applyBorder="1" applyAlignment="1" applyProtection="1">
      <alignment wrapText="1"/>
    </xf>
    <xf numFmtId="170" fontId="0" fillId="0" borderId="2" xfId="0" applyNumberFormat="1" applyFill="1" applyBorder="1" applyAlignment="1" applyProtection="1">
      <alignment wrapText="1"/>
    </xf>
    <xf numFmtId="165" fontId="0" fillId="0" borderId="2" xfId="0" applyNumberFormat="1" applyBorder="1" applyAlignment="1" applyProtection="1">
      <alignment vertical="center" wrapText="1"/>
    </xf>
    <xf numFmtId="0" fontId="3" fillId="0" borderId="9" xfId="0" applyFont="1" applyBorder="1" applyAlignment="1" applyProtection="1">
      <alignment wrapText="1"/>
    </xf>
    <xf numFmtId="0" fontId="2" fillId="0" borderId="9" xfId="0" applyFont="1" applyBorder="1" applyAlignment="1" applyProtection="1">
      <alignment horizontal="left" vertical="center" wrapText="1"/>
    </xf>
    <xf numFmtId="0" fontId="2" fillId="0" borderId="0" xfId="0" applyFont="1" applyAlignment="1" applyProtection="1">
      <alignment horizontal="justify" vertical="center"/>
    </xf>
    <xf numFmtId="0" fontId="3" fillId="0" borderId="1" xfId="0" applyFont="1" applyBorder="1" applyAlignment="1" applyProtection="1">
      <alignment horizontal="justify" vertical="center"/>
    </xf>
    <xf numFmtId="0" fontId="3" fillId="0" borderId="9" xfId="0" quotePrefix="1" applyFont="1" applyBorder="1" applyAlignment="1" applyProtection="1">
      <alignment horizontal="left" vertical="center" wrapText="1"/>
    </xf>
    <xf numFmtId="166" fontId="3" fillId="0" borderId="9" xfId="0" applyNumberFormat="1" applyFont="1" applyBorder="1" applyAlignment="1" applyProtection="1">
      <alignment horizontal="center" vertical="center" wrapText="1"/>
    </xf>
    <xf numFmtId="0" fontId="2" fillId="0" borderId="21" xfId="0" applyFont="1" applyBorder="1" applyAlignment="1" applyProtection="1">
      <alignment horizontal="center" vertical="top"/>
    </xf>
    <xf numFmtId="0" fontId="2" fillId="0" borderId="1" xfId="0" applyFont="1" applyBorder="1" applyAlignment="1" applyProtection="1">
      <alignment horizontal="center" vertical="top"/>
    </xf>
    <xf numFmtId="170" fontId="0" fillId="0" borderId="2" xfId="0" applyNumberFormat="1" applyBorder="1" applyAlignment="1" applyProtection="1">
      <alignment horizontal="center" vertical="center"/>
    </xf>
    <xf numFmtId="0" fontId="0" fillId="0" borderId="2" xfId="0" applyBorder="1" applyAlignment="1" applyProtection="1">
      <alignment horizontal="left"/>
    </xf>
    <xf numFmtId="0" fontId="3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0" fontId="3" fillId="0" borderId="2" xfId="0" applyFont="1" applyBorder="1" applyAlignment="1" applyProtection="1">
      <alignment horizontal="center"/>
    </xf>
    <xf numFmtId="0" fontId="21" fillId="0" borderId="0" xfId="0" applyFont="1" applyProtection="1"/>
    <xf numFmtId="0" fontId="3" fillId="0" borderId="2" xfId="0" applyFont="1" applyBorder="1" applyAlignment="1" applyProtection="1">
      <alignment horizontal="center" wrapText="1"/>
    </xf>
    <xf numFmtId="0" fontId="0" fillId="0" borderId="9" xfId="0" applyBorder="1" applyAlignment="1" applyProtection="1">
      <alignment horizontal="left"/>
    </xf>
    <xf numFmtId="0" fontId="3" fillId="0" borderId="9" xfId="0" applyFont="1" applyBorder="1" applyAlignment="1" applyProtection="1">
      <alignment horizontal="center" wrapText="1"/>
    </xf>
    <xf numFmtId="170" fontId="0" fillId="0" borderId="9" xfId="0" applyNumberForma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left" wrapText="1"/>
    </xf>
    <xf numFmtId="43" fontId="0" fillId="0" borderId="0" xfId="0" applyNumberFormat="1" applyProtection="1"/>
    <xf numFmtId="0" fontId="3" fillId="0" borderId="17" xfId="0" applyFont="1" applyBorder="1" applyAlignment="1" applyProtection="1">
      <alignment horizontal="center" vertical="center"/>
    </xf>
    <xf numFmtId="166" fontId="0" fillId="0" borderId="9" xfId="0" applyNumberFormat="1" applyBorder="1" applyAlignment="1" applyProtection="1">
      <alignment horizontal="center" vertical="center"/>
    </xf>
    <xf numFmtId="0" fontId="0" fillId="0" borderId="3" xfId="0" applyBorder="1" applyAlignment="1" applyProtection="1">
      <alignment horizontal="left"/>
    </xf>
    <xf numFmtId="0" fontId="3" fillId="0" borderId="3" xfId="0" applyFont="1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0" fontId="21" fillId="2" borderId="0" xfId="0" applyFont="1" applyFill="1" applyProtection="1"/>
    <xf numFmtId="170" fontId="0" fillId="0" borderId="0" xfId="0" applyNumberFormat="1" applyProtection="1"/>
    <xf numFmtId="170" fontId="0" fillId="0" borderId="2" xfId="0" applyNumberFormat="1" applyBorder="1" applyAlignment="1" applyProtection="1">
      <alignment horizontal="center"/>
      <protection locked="0"/>
    </xf>
    <xf numFmtId="170" fontId="0" fillId="0" borderId="9" xfId="0" applyNumberFormat="1" applyBorder="1" applyAlignment="1" applyProtection="1">
      <alignment horizontal="center" vertical="center"/>
      <protection locked="0"/>
    </xf>
    <xf numFmtId="9" fontId="0" fillId="0" borderId="9" xfId="3" applyFont="1" applyBorder="1" applyAlignment="1" applyProtection="1">
      <alignment horizontal="center" vertical="center"/>
      <protection locked="0"/>
    </xf>
    <xf numFmtId="0" fontId="16" fillId="0" borderId="0" xfId="4" applyFont="1" applyProtection="1"/>
    <xf numFmtId="2" fontId="3" fillId="0" borderId="0" xfId="4" applyNumberFormat="1" applyFont="1" applyProtection="1"/>
    <xf numFmtId="0" fontId="16" fillId="0" borderId="0" xfId="4" applyFont="1" applyAlignment="1" applyProtection="1">
      <alignment wrapText="1"/>
    </xf>
    <xf numFmtId="0" fontId="16" fillId="0" borderId="0" xfId="4" applyFont="1" applyAlignment="1" applyProtection="1">
      <alignment horizontal="center" wrapText="1"/>
    </xf>
    <xf numFmtId="0" fontId="16" fillId="0" borderId="0" xfId="4" applyFont="1" applyAlignment="1" applyProtection="1">
      <alignment horizontal="center"/>
    </xf>
    <xf numFmtId="170" fontId="16" fillId="0" borderId="0" xfId="4" applyNumberFormat="1" applyFont="1" applyAlignment="1" applyProtection="1">
      <alignment horizontal="center"/>
    </xf>
    <xf numFmtId="2" fontId="16" fillId="0" borderId="21" xfId="4" applyNumberFormat="1" applyFont="1" applyBorder="1" applyAlignment="1" applyProtection="1">
      <alignment horizontal="center"/>
    </xf>
    <xf numFmtId="0" fontId="16" fillId="0" borderId="21" xfId="4" applyFont="1" applyBorder="1" applyAlignment="1" applyProtection="1">
      <alignment horizontal="center" wrapText="1"/>
    </xf>
    <xf numFmtId="0" fontId="16" fillId="0" borderId="21" xfId="4" applyFont="1" applyBorder="1" applyAlignment="1" applyProtection="1">
      <alignment horizontal="center"/>
    </xf>
    <xf numFmtId="170" fontId="16" fillId="0" borderId="12" xfId="4" applyNumberFormat="1" applyFont="1" applyBorder="1" applyAlignment="1" applyProtection="1">
      <alignment horizontal="center"/>
    </xf>
    <xf numFmtId="170" fontId="16" fillId="0" borderId="21" xfId="4" applyNumberFormat="1" applyFont="1" applyBorder="1" applyAlignment="1" applyProtection="1">
      <alignment horizontal="center"/>
    </xf>
    <xf numFmtId="9" fontId="3" fillId="0" borderId="0" xfId="6" applyFont="1" applyFill="1" applyProtection="1"/>
    <xf numFmtId="9" fontId="3" fillId="0" borderId="0" xfId="6" applyFont="1" applyFill="1" applyAlignment="1" applyProtection="1">
      <alignment horizontal="right"/>
    </xf>
    <xf numFmtId="0" fontId="3" fillId="0" borderId="0" xfId="4" applyFont="1" applyAlignment="1" applyProtection="1">
      <alignment horizontal="center"/>
    </xf>
    <xf numFmtId="0" fontId="16" fillId="0" borderId="0" xfId="4" applyFont="1" applyBorder="1" applyProtection="1"/>
    <xf numFmtId="167" fontId="3" fillId="0" borderId="10" xfId="8" applyNumberFormat="1" applyFont="1" applyFill="1" applyBorder="1" applyProtection="1"/>
    <xf numFmtId="167" fontId="3" fillId="0" borderId="0" xfId="8" applyNumberFormat="1" applyFont="1" applyFill="1" applyBorder="1" applyProtection="1"/>
    <xf numFmtId="0" fontId="16" fillId="0" borderId="13" xfId="4" applyFont="1" applyBorder="1" applyAlignment="1" applyProtection="1">
      <alignment wrapText="1"/>
    </xf>
    <xf numFmtId="0" fontId="16" fillId="0" borderId="13" xfId="4" applyFont="1" applyBorder="1" applyAlignment="1" applyProtection="1">
      <alignment horizontal="center" wrapText="1"/>
    </xf>
    <xf numFmtId="0" fontId="16" fillId="0" borderId="13" xfId="4" applyFont="1" applyBorder="1" applyAlignment="1" applyProtection="1">
      <alignment horizontal="center"/>
    </xf>
    <xf numFmtId="170" fontId="16" fillId="0" borderId="13" xfId="4" applyNumberFormat="1" applyFont="1" applyBorder="1" applyAlignment="1" applyProtection="1">
      <alignment horizontal="center"/>
    </xf>
    <xf numFmtId="170" fontId="3" fillId="0" borderId="21" xfId="5" applyNumberFormat="1" applyFont="1" applyFill="1" applyBorder="1" applyAlignment="1" applyProtection="1">
      <alignment horizontal="center"/>
    </xf>
    <xf numFmtId="2" fontId="16" fillId="0" borderId="20" xfId="4" applyNumberFormat="1" applyFont="1" applyBorder="1" applyAlignment="1" applyProtection="1">
      <alignment horizontal="center"/>
    </xf>
    <xf numFmtId="0" fontId="16" fillId="0" borderId="20" xfId="4" applyFont="1" applyBorder="1" applyAlignment="1" applyProtection="1">
      <alignment wrapText="1"/>
    </xf>
    <xf numFmtId="0" fontId="16" fillId="0" borderId="20" xfId="4" applyFont="1" applyBorder="1" applyAlignment="1" applyProtection="1">
      <alignment horizontal="center" wrapText="1"/>
    </xf>
    <xf numFmtId="0" fontId="16" fillId="0" borderId="20" xfId="4" applyFont="1" applyBorder="1" applyAlignment="1" applyProtection="1">
      <alignment horizontal="center"/>
    </xf>
    <xf numFmtId="170" fontId="16" fillId="0" borderId="20" xfId="4" applyNumberFormat="1" applyFont="1" applyBorder="1" applyAlignment="1" applyProtection="1">
      <alignment horizontal="center"/>
    </xf>
    <xf numFmtId="170" fontId="3" fillId="0" borderId="20" xfId="5" applyNumberFormat="1" applyFont="1" applyFill="1" applyBorder="1" applyAlignment="1" applyProtection="1">
      <alignment horizontal="center"/>
    </xf>
    <xf numFmtId="170" fontId="3" fillId="0" borderId="0" xfId="5" applyNumberFormat="1" applyFont="1" applyFill="1" applyBorder="1" applyAlignment="1" applyProtection="1">
      <alignment horizontal="center"/>
    </xf>
    <xf numFmtId="2" fontId="16" fillId="0" borderId="17" xfId="4" applyNumberFormat="1" applyFont="1" applyBorder="1" applyAlignment="1" applyProtection="1">
      <alignment horizontal="center"/>
    </xf>
    <xf numFmtId="0" fontId="16" fillId="0" borderId="17" xfId="4" applyFont="1" applyBorder="1" applyAlignment="1" applyProtection="1">
      <alignment wrapText="1"/>
    </xf>
    <xf numFmtId="0" fontId="16" fillId="0" borderId="17" xfId="4" applyFont="1" applyBorder="1" applyAlignment="1" applyProtection="1">
      <alignment horizontal="center" wrapText="1"/>
    </xf>
    <xf numFmtId="0" fontId="16" fillId="0" borderId="17" xfId="4" applyFont="1" applyBorder="1" applyAlignment="1" applyProtection="1">
      <alignment horizontal="center"/>
    </xf>
    <xf numFmtId="170" fontId="16" fillId="0" borderId="23" xfId="4" applyNumberFormat="1" applyFont="1" applyBorder="1" applyAlignment="1" applyProtection="1">
      <alignment horizontal="center"/>
    </xf>
    <xf numFmtId="170" fontId="16" fillId="0" borderId="17" xfId="4" applyNumberFormat="1" applyFont="1" applyBorder="1" applyAlignment="1" applyProtection="1">
      <alignment horizontal="center"/>
    </xf>
    <xf numFmtId="0" fontId="2" fillId="0" borderId="17" xfId="4" applyFont="1" applyBorder="1" applyAlignment="1" applyProtection="1">
      <alignment wrapText="1"/>
    </xf>
    <xf numFmtId="167" fontId="3" fillId="0" borderId="25" xfId="7" applyNumberFormat="1" applyFont="1" applyFill="1" applyBorder="1" applyProtection="1"/>
    <xf numFmtId="0" fontId="16" fillId="0" borderId="10" xfId="4" applyFont="1" applyBorder="1" applyAlignment="1" applyProtection="1">
      <alignment horizontal="center" wrapText="1"/>
    </xf>
    <xf numFmtId="170" fontId="3" fillId="0" borderId="13" xfId="7" applyNumberFormat="1" applyFont="1" applyFill="1" applyBorder="1" applyAlignment="1" applyProtection="1">
      <alignment horizontal="center"/>
    </xf>
    <xf numFmtId="170" fontId="3" fillId="0" borderId="0" xfId="7" applyNumberFormat="1" applyFont="1" applyFill="1" applyBorder="1" applyAlignment="1" applyProtection="1">
      <alignment horizontal="center"/>
    </xf>
    <xf numFmtId="170" fontId="3" fillId="0" borderId="17" xfId="7" applyNumberFormat="1" applyFont="1" applyFill="1" applyBorder="1" applyAlignment="1" applyProtection="1">
      <alignment horizontal="center"/>
    </xf>
    <xf numFmtId="0" fontId="16" fillId="0" borderId="0" xfId="4" applyFont="1" applyAlignment="1" applyProtection="1">
      <alignment horizontal="right"/>
    </xf>
    <xf numFmtId="9" fontId="21" fillId="0" borderId="0" xfId="4" applyNumberFormat="1" applyFont="1" applyProtection="1"/>
    <xf numFmtId="1" fontId="3" fillId="0" borderId="2" xfId="0" applyNumberFormat="1" applyFont="1" applyBorder="1" applyAlignment="1" applyProtection="1">
      <alignment horizontal="center" vertical="center" wrapText="1"/>
    </xf>
    <xf numFmtId="0" fontId="22" fillId="0" borderId="22" xfId="4" applyFont="1" applyBorder="1" applyAlignment="1" applyProtection="1">
      <alignment vertical="center" wrapText="1"/>
    </xf>
    <xf numFmtId="2" fontId="16" fillId="0" borderId="23" xfId="4" applyNumberFormat="1" applyFont="1" applyBorder="1" applyAlignment="1" applyProtection="1">
      <alignment horizontal="center"/>
    </xf>
    <xf numFmtId="0" fontId="16" fillId="0" borderId="23" xfId="4" applyFont="1" applyBorder="1" applyAlignment="1" applyProtection="1">
      <alignment wrapText="1"/>
    </xf>
    <xf numFmtId="0" fontId="16" fillId="0" borderId="23" xfId="4" applyFont="1" applyBorder="1" applyAlignment="1" applyProtection="1">
      <alignment horizontal="center" wrapText="1"/>
    </xf>
    <xf numFmtId="0" fontId="16" fillId="0" borderId="23" xfId="4" applyFont="1" applyBorder="1" applyAlignment="1" applyProtection="1">
      <alignment horizontal="center"/>
    </xf>
    <xf numFmtId="170" fontId="3" fillId="0" borderId="23" xfId="7" applyNumberFormat="1" applyFont="1" applyFill="1" applyBorder="1" applyAlignment="1" applyProtection="1">
      <alignment horizontal="center"/>
    </xf>
    <xf numFmtId="0" fontId="3" fillId="0" borderId="17" xfId="4" applyFont="1" applyBorder="1" applyAlignment="1" applyProtection="1">
      <alignment wrapText="1"/>
    </xf>
    <xf numFmtId="0" fontId="3" fillId="0" borderId="0" xfId="4" quotePrefix="1" applyFont="1" applyAlignment="1" applyProtection="1">
      <alignment horizontal="center"/>
    </xf>
    <xf numFmtId="2" fontId="3" fillId="0" borderId="17" xfId="4" applyNumberFormat="1" applyFont="1" applyBorder="1" applyAlignment="1" applyProtection="1">
      <alignment horizontal="center"/>
    </xf>
    <xf numFmtId="0" fontId="3" fillId="0" borderId="17" xfId="4" applyFont="1" applyBorder="1" applyAlignment="1" applyProtection="1">
      <alignment horizontal="left" wrapText="1"/>
    </xf>
    <xf numFmtId="0" fontId="3" fillId="0" borderId="17" xfId="4" applyFont="1" applyBorder="1" applyAlignment="1" applyProtection="1">
      <alignment horizontal="center" wrapText="1"/>
    </xf>
    <xf numFmtId="170" fontId="3" fillId="0" borderId="26" xfId="7" applyNumberFormat="1" applyFont="1" applyFill="1" applyBorder="1" applyAlignment="1" applyProtection="1">
      <alignment horizontal="center"/>
    </xf>
    <xf numFmtId="170" fontId="3" fillId="0" borderId="22" xfId="7" applyNumberFormat="1" applyFont="1" applyFill="1" applyBorder="1" applyAlignment="1" applyProtection="1">
      <alignment horizontal="center"/>
    </xf>
    <xf numFmtId="2" fontId="3" fillId="0" borderId="2" xfId="0" applyNumberFormat="1" applyFont="1" applyBorder="1" applyAlignment="1" applyProtection="1">
      <alignment horizontal="center" vertical="center" wrapText="1"/>
    </xf>
    <xf numFmtId="170" fontId="3" fillId="0" borderId="2" xfId="0" applyNumberFormat="1" applyFont="1" applyBorder="1" applyAlignment="1" applyProtection="1">
      <alignment horizontal="left" vertical="center" wrapText="1"/>
    </xf>
    <xf numFmtId="2" fontId="16" fillId="0" borderId="24" xfId="4" applyNumberFormat="1" applyFont="1" applyBorder="1" applyAlignment="1" applyProtection="1">
      <alignment horizontal="center"/>
    </xf>
    <xf numFmtId="0" fontId="16" fillId="0" borderId="24" xfId="4" applyFont="1" applyBorder="1" applyAlignment="1" applyProtection="1">
      <alignment wrapText="1"/>
    </xf>
    <xf numFmtId="0" fontId="16" fillId="0" borderId="24" xfId="4" applyFont="1" applyBorder="1" applyAlignment="1" applyProtection="1">
      <alignment horizontal="center" wrapText="1"/>
    </xf>
    <xf numFmtId="0" fontId="16" fillId="0" borderId="24" xfId="4" applyFont="1" applyBorder="1" applyAlignment="1" applyProtection="1">
      <alignment horizontal="center"/>
    </xf>
    <xf numFmtId="170" fontId="3" fillId="0" borderId="27" xfId="7" applyNumberFormat="1" applyFont="1" applyFill="1" applyBorder="1" applyAlignment="1" applyProtection="1">
      <alignment horizontal="center"/>
    </xf>
    <xf numFmtId="170" fontId="3" fillId="0" borderId="24" xfId="7" applyNumberFormat="1" applyFont="1" applyFill="1" applyBorder="1" applyAlignment="1" applyProtection="1">
      <alignment horizontal="center"/>
    </xf>
    <xf numFmtId="170" fontId="3" fillId="0" borderId="2" xfId="0" applyNumberFormat="1" applyFont="1" applyBorder="1" applyAlignment="1" applyProtection="1">
      <alignment horizontal="right" vertical="center" wrapText="1"/>
    </xf>
    <xf numFmtId="2" fontId="2" fillId="0" borderId="0" xfId="4" applyNumberFormat="1" applyFont="1" applyAlignment="1" applyProtection="1">
      <alignment horizontal="left"/>
    </xf>
    <xf numFmtId="0" fontId="2" fillId="0" borderId="0" xfId="4" applyFont="1" applyAlignment="1" applyProtection="1">
      <alignment wrapText="1"/>
    </xf>
    <xf numFmtId="2" fontId="2" fillId="0" borderId="0" xfId="4" applyNumberFormat="1" applyFont="1" applyProtection="1"/>
    <xf numFmtId="170" fontId="3" fillId="0" borderId="0" xfId="4" applyNumberFormat="1" applyFont="1" applyAlignment="1" applyProtection="1">
      <alignment horizontal="center"/>
    </xf>
    <xf numFmtId="2" fontId="2" fillId="0" borderId="28" xfId="4" applyNumberFormat="1" applyFont="1" applyBorder="1" applyAlignment="1" applyProtection="1">
      <alignment horizontal="center"/>
    </xf>
    <xf numFmtId="0" fontId="2" fillId="0" borderId="29" xfId="4" applyFont="1" applyBorder="1" applyAlignment="1" applyProtection="1">
      <alignment wrapText="1"/>
    </xf>
    <xf numFmtId="0" fontId="2" fillId="0" borderId="29" xfId="4" applyFont="1" applyBorder="1" applyAlignment="1" applyProtection="1">
      <alignment horizontal="center"/>
    </xf>
    <xf numFmtId="170" fontId="16" fillId="0" borderId="29" xfId="4" applyNumberFormat="1" applyFont="1" applyBorder="1" applyAlignment="1" applyProtection="1">
      <alignment horizontal="center"/>
    </xf>
    <xf numFmtId="170" fontId="2" fillId="0" borderId="28" xfId="4" applyNumberFormat="1" applyFont="1" applyBorder="1" applyAlignment="1" applyProtection="1">
      <alignment horizontal="center"/>
    </xf>
    <xf numFmtId="2" fontId="2" fillId="0" borderId="33" xfId="4" applyNumberFormat="1" applyFont="1" applyBorder="1" applyAlignment="1" applyProtection="1">
      <alignment horizontal="center"/>
    </xf>
    <xf numFmtId="0" fontId="2" fillId="0" borderId="33" xfId="4" applyFont="1" applyBorder="1" applyAlignment="1" applyProtection="1">
      <alignment wrapText="1"/>
    </xf>
    <xf numFmtId="0" fontId="2" fillId="0" borderId="48" xfId="4" applyFont="1" applyBorder="1" applyAlignment="1" applyProtection="1">
      <alignment wrapText="1"/>
    </xf>
    <xf numFmtId="0" fontId="2" fillId="0" borderId="48" xfId="4" applyFont="1" applyBorder="1" applyAlignment="1" applyProtection="1">
      <alignment horizontal="center"/>
    </xf>
    <xf numFmtId="170" fontId="16" fillId="0" borderId="45" xfId="4" applyNumberFormat="1" applyFont="1" applyBorder="1" applyAlignment="1" applyProtection="1">
      <alignment horizontal="center"/>
    </xf>
    <xf numFmtId="170" fontId="2" fillId="0" borderId="45" xfId="5" applyNumberFormat="1" applyFont="1" applyFill="1" applyBorder="1" applyAlignment="1" applyProtection="1">
      <alignment horizontal="center"/>
    </xf>
    <xf numFmtId="0" fontId="3" fillId="0" borderId="15" xfId="0" applyFont="1" applyBorder="1" applyAlignment="1" applyProtection="1">
      <alignment horizontal="left" vertical="center" wrapText="1"/>
    </xf>
    <xf numFmtId="0" fontId="3" fillId="0" borderId="46" xfId="0" applyFont="1" applyBorder="1" applyAlignment="1" applyProtection="1">
      <alignment horizontal="left" vertical="center" wrapText="1"/>
    </xf>
    <xf numFmtId="0" fontId="3" fillId="0" borderId="44" xfId="0" applyFont="1" applyBorder="1" applyAlignment="1" applyProtection="1">
      <alignment horizontal="left" vertical="center" wrapText="1"/>
    </xf>
    <xf numFmtId="0" fontId="3" fillId="0" borderId="16" xfId="0" applyFont="1" applyBorder="1" applyAlignment="1" applyProtection="1">
      <alignment horizontal="left" vertical="center" wrapText="1"/>
    </xf>
    <xf numFmtId="0" fontId="3" fillId="0" borderId="47" xfId="0" applyFont="1" applyBorder="1" applyAlignment="1" applyProtection="1">
      <alignment horizontal="left" vertical="center" wrapText="1"/>
    </xf>
    <xf numFmtId="170" fontId="3" fillId="0" borderId="6" xfId="0" applyNumberFormat="1" applyFont="1" applyBorder="1" applyAlignment="1" applyProtection="1">
      <alignment horizontal="right" vertical="center" wrapText="1"/>
    </xf>
    <xf numFmtId="10" fontId="16" fillId="0" borderId="0" xfId="6" applyNumberFormat="1" applyFont="1" applyFill="1" applyProtection="1"/>
    <xf numFmtId="0" fontId="3" fillId="0" borderId="0" xfId="0" applyFont="1" applyBorder="1" applyAlignment="1" applyProtection="1">
      <alignment horizontal="left" vertical="center" wrapText="1"/>
    </xf>
    <xf numFmtId="0" fontId="3" fillId="0" borderId="49" xfId="0" applyFont="1" applyBorder="1" applyAlignment="1" applyProtection="1">
      <alignment horizontal="left" vertical="center" wrapText="1"/>
    </xf>
    <xf numFmtId="0" fontId="3" fillId="0" borderId="50" xfId="0" applyFont="1" applyBorder="1" applyAlignment="1" applyProtection="1">
      <alignment horizontal="left" vertical="center" wrapText="1"/>
    </xf>
    <xf numFmtId="0" fontId="3" fillId="0" borderId="43" xfId="0" applyFont="1" applyBorder="1" applyAlignment="1" applyProtection="1">
      <alignment horizontal="left" vertical="center" wrapText="1"/>
    </xf>
    <xf numFmtId="2" fontId="16" fillId="0" borderId="31" xfId="4" applyNumberFormat="1" applyFont="1" applyBorder="1" applyAlignment="1" applyProtection="1">
      <alignment horizontal="center"/>
    </xf>
    <xf numFmtId="0" fontId="16" fillId="0" borderId="0" xfId="4" applyFont="1" applyAlignment="1" applyProtection="1">
      <alignment horizontal="left" wrapText="1"/>
    </xf>
    <xf numFmtId="0" fontId="16" fillId="0" borderId="51" xfId="4" applyFont="1" applyBorder="1" applyAlignment="1" applyProtection="1">
      <alignment wrapText="1"/>
    </xf>
    <xf numFmtId="0" fontId="16" fillId="0" borderId="51" xfId="4" applyFont="1" applyBorder="1" applyAlignment="1" applyProtection="1">
      <alignment horizontal="center"/>
    </xf>
    <xf numFmtId="170" fontId="16" fillId="0" borderId="30" xfId="5" applyNumberFormat="1" applyFont="1" applyFill="1" applyBorder="1" applyAlignment="1" applyProtection="1">
      <alignment horizontal="center"/>
    </xf>
    <xf numFmtId="2" fontId="16" fillId="0" borderId="32" xfId="4" applyNumberFormat="1" applyFont="1" applyBorder="1" applyAlignment="1" applyProtection="1">
      <alignment horizontal="center"/>
    </xf>
    <xf numFmtId="0" fontId="16" fillId="0" borderId="33" xfId="4" applyFont="1" applyBorder="1" applyAlignment="1" applyProtection="1">
      <alignment wrapText="1"/>
    </xf>
    <xf numFmtId="0" fontId="16" fillId="0" borderId="29" xfId="4" applyFont="1" applyBorder="1" applyAlignment="1" applyProtection="1">
      <alignment wrapText="1"/>
    </xf>
    <xf numFmtId="0" fontId="16" fillId="0" borderId="29" xfId="4" applyFont="1" applyBorder="1" applyAlignment="1" applyProtection="1">
      <alignment horizontal="center"/>
    </xf>
    <xf numFmtId="170" fontId="16" fillId="0" borderId="28" xfId="5" applyNumberFormat="1" applyFont="1" applyFill="1" applyBorder="1" applyAlignment="1" applyProtection="1">
      <alignment horizontal="center"/>
    </xf>
    <xf numFmtId="2" fontId="3" fillId="0" borderId="34" xfId="4" applyNumberFormat="1" applyFont="1" applyBorder="1" applyAlignment="1" applyProtection="1">
      <alignment horizontal="center"/>
    </xf>
    <xf numFmtId="0" fontId="3" fillId="0" borderId="46" xfId="4" applyFont="1" applyBorder="1" applyAlignment="1" applyProtection="1">
      <alignment horizontal="left" wrapText="1"/>
    </xf>
    <xf numFmtId="0" fontId="16" fillId="0" borderId="43" xfId="4" applyFont="1" applyBorder="1" applyAlignment="1" applyProtection="1">
      <alignment horizontal="center"/>
    </xf>
    <xf numFmtId="170" fontId="16" fillId="0" borderId="52" xfId="4" applyNumberFormat="1" applyFont="1" applyBorder="1" applyAlignment="1" applyProtection="1">
      <alignment horizontal="center"/>
    </xf>
    <xf numFmtId="0" fontId="16" fillId="0" borderId="35" xfId="4" applyFont="1" applyBorder="1" applyAlignment="1" applyProtection="1">
      <alignment wrapText="1"/>
    </xf>
    <xf numFmtId="0" fontId="16" fillId="0" borderId="36" xfId="4" applyFont="1" applyBorder="1" applyAlignment="1" applyProtection="1">
      <alignment wrapText="1"/>
    </xf>
    <xf numFmtId="0" fontId="16" fillId="0" borderId="36" xfId="4" applyFont="1" applyBorder="1" applyAlignment="1" applyProtection="1">
      <alignment horizontal="center"/>
    </xf>
    <xf numFmtId="170" fontId="16" fillId="0" borderId="36" xfId="4" applyNumberFormat="1" applyFont="1" applyBorder="1" applyAlignment="1" applyProtection="1">
      <alignment horizontal="center"/>
    </xf>
    <xf numFmtId="170" fontId="16" fillId="0" borderId="31" xfId="4" applyNumberFormat="1" applyFont="1" applyBorder="1" applyAlignment="1" applyProtection="1">
      <alignment horizontal="center"/>
    </xf>
    <xf numFmtId="2" fontId="16" fillId="0" borderId="37" xfId="4" applyNumberFormat="1" applyFont="1" applyBorder="1" applyAlignment="1" applyProtection="1">
      <alignment horizontal="center"/>
    </xf>
    <xf numFmtId="0" fontId="2" fillId="0" borderId="35" xfId="4" applyFont="1" applyBorder="1" applyAlignment="1" applyProtection="1">
      <alignment horizontal="left" wrapText="1"/>
    </xf>
    <xf numFmtId="170" fontId="16" fillId="0" borderId="38" xfId="4" applyNumberFormat="1" applyFont="1" applyBorder="1" applyAlignment="1" applyProtection="1">
      <alignment horizontal="center"/>
    </xf>
    <xf numFmtId="170" fontId="16" fillId="0" borderId="31" xfId="5" applyNumberFormat="1" applyFont="1" applyFill="1" applyBorder="1" applyAlignment="1" applyProtection="1">
      <alignment horizontal="center"/>
    </xf>
    <xf numFmtId="2" fontId="16" fillId="0" borderId="0" xfId="4" applyNumberFormat="1" applyFont="1" applyAlignment="1" applyProtection="1">
      <alignment horizontal="center"/>
    </xf>
    <xf numFmtId="0" fontId="2" fillId="0" borderId="0" xfId="0" applyFont="1" applyAlignment="1" applyProtection="1">
      <alignment vertical="center"/>
    </xf>
    <xf numFmtId="165" fontId="0" fillId="0" borderId="0" xfId="0" applyNumberFormat="1" applyAlignment="1" applyProtection="1">
      <alignment vertical="center"/>
    </xf>
    <xf numFmtId="165" fontId="0" fillId="0" borderId="22" xfId="0" applyNumberFormat="1" applyBorder="1" applyAlignment="1" applyProtection="1">
      <alignment vertical="center"/>
    </xf>
    <xf numFmtId="165" fontId="0" fillId="0" borderId="21" xfId="0" applyNumberFormat="1" applyBorder="1" applyProtection="1"/>
    <xf numFmtId="43" fontId="0" fillId="0" borderId="0" xfId="8" applyFont="1" applyProtection="1"/>
    <xf numFmtId="165" fontId="0" fillId="0" borderId="8" xfId="0" applyNumberFormat="1" applyBorder="1" applyAlignment="1" applyProtection="1">
      <alignment vertical="center"/>
    </xf>
    <xf numFmtId="165" fontId="0" fillId="0" borderId="0" xfId="0" applyNumberFormat="1" applyProtection="1"/>
    <xf numFmtId="165" fontId="0" fillId="0" borderId="8" xfId="0" applyNumberFormat="1" applyBorder="1" applyProtection="1"/>
    <xf numFmtId="164" fontId="3" fillId="0" borderId="0" xfId="0" applyNumberFormat="1" applyFont="1" applyAlignment="1" applyProtection="1">
      <alignment vertical="center"/>
    </xf>
    <xf numFmtId="0" fontId="6" fillId="0" borderId="0" xfId="0" applyFont="1" applyAlignment="1" applyProtection="1">
      <alignment horizontal="justify" vertical="center"/>
    </xf>
    <xf numFmtId="0" fontId="2" fillId="0" borderId="13" xfId="0" applyFont="1" applyBorder="1" applyAlignment="1" applyProtection="1">
      <alignment vertical="center"/>
    </xf>
    <xf numFmtId="164" fontId="3" fillId="0" borderId="13" xfId="0" applyNumberFormat="1" applyFont="1" applyBorder="1" applyAlignment="1" applyProtection="1">
      <alignment vertical="center"/>
    </xf>
    <xf numFmtId="0" fontId="3" fillId="0" borderId="8" xfId="0" applyFont="1" applyBorder="1" applyAlignment="1" applyProtection="1">
      <alignment vertical="center"/>
    </xf>
    <xf numFmtId="164" fontId="0" fillId="0" borderId="0" xfId="0" applyNumberFormat="1" applyProtection="1"/>
    <xf numFmtId="170" fontId="3" fillId="0" borderId="2" xfId="0" applyNumberFormat="1" applyFont="1" applyBorder="1" applyAlignment="1" applyProtection="1">
      <alignment horizontal="right" vertical="center"/>
      <protection locked="0"/>
    </xf>
    <xf numFmtId="170" fontId="0" fillId="0" borderId="2" xfId="3" applyNumberFormat="1" applyFont="1" applyBorder="1" applyAlignment="1" applyProtection="1">
      <alignment horizontal="right" vertical="center"/>
      <protection locked="0"/>
    </xf>
    <xf numFmtId="170" fontId="3" fillId="0" borderId="2" xfId="0" applyNumberFormat="1" applyFont="1" applyBorder="1" applyAlignment="1" applyProtection="1">
      <alignment horizontal="right" vertical="center"/>
    </xf>
    <xf numFmtId="0" fontId="2" fillId="0" borderId="2" xfId="0" applyFont="1" applyBorder="1" applyAlignment="1" applyProtection="1">
      <alignment horizontal="center" vertical="center"/>
    </xf>
    <xf numFmtId="0" fontId="8" fillId="0" borderId="0" xfId="0" applyFont="1" applyAlignment="1" applyProtection="1">
      <alignment vertical="center" wrapText="1"/>
    </xf>
    <xf numFmtId="0" fontId="3" fillId="0" borderId="17" xfId="0" applyFont="1" applyBorder="1" applyAlignment="1" applyProtection="1">
      <alignment horizontal="left" vertical="center"/>
    </xf>
    <xf numFmtId="0" fontId="16" fillId="0" borderId="17" xfId="0" applyFont="1" applyBorder="1" applyAlignment="1" applyProtection="1">
      <alignment vertical="center" wrapText="1"/>
    </xf>
    <xf numFmtId="0" fontId="5" fillId="0" borderId="17" xfId="0" applyFont="1" applyBorder="1" applyAlignment="1" applyProtection="1">
      <alignment horizontal="center" vertical="center"/>
    </xf>
    <xf numFmtId="166" fontId="3" fillId="0" borderId="17" xfId="2" applyFont="1" applyBorder="1" applyAlignment="1" applyProtection="1">
      <alignment horizontal="center" vertical="center"/>
      <protection locked="0"/>
    </xf>
    <xf numFmtId="166" fontId="0" fillId="0" borderId="17" xfId="2" applyFont="1" applyBorder="1" applyAlignment="1" applyProtection="1">
      <alignment vertical="center"/>
    </xf>
    <xf numFmtId="43" fontId="3" fillId="0" borderId="2" xfId="8" applyFont="1" applyFill="1" applyBorder="1" applyAlignment="1" applyProtection="1">
      <alignment vertical="center" wrapText="1"/>
    </xf>
    <xf numFmtId="0" fontId="3" fillId="0" borderId="9" xfId="0" quotePrefix="1" applyFont="1" applyFill="1" applyBorder="1" applyAlignment="1" applyProtection="1">
      <alignment horizontal="left" vertical="center" wrapText="1"/>
    </xf>
    <xf numFmtId="0" fontId="3" fillId="0" borderId="1" xfId="0" quotePrefix="1" applyFont="1" applyBorder="1" applyAlignment="1" applyProtection="1">
      <alignment horizontal="left" vertical="center" wrapText="1"/>
    </xf>
    <xf numFmtId="0" fontId="3" fillId="0" borderId="1" xfId="0" quotePrefix="1" applyFont="1" applyFill="1" applyBorder="1" applyAlignment="1" applyProtection="1">
      <alignment horizontal="left" vertical="center" wrapText="1"/>
    </xf>
    <xf numFmtId="0" fontId="16" fillId="0" borderId="1" xfId="0" applyFont="1" applyFill="1" applyBorder="1" applyAlignment="1" applyProtection="1">
      <alignment horizontal="left" vertical="center" wrapText="1"/>
    </xf>
    <xf numFmtId="166" fontId="3" fillId="0" borderId="1" xfId="2" applyFont="1" applyBorder="1" applyAlignment="1" applyProtection="1">
      <alignment horizontal="right" vertical="center"/>
    </xf>
    <xf numFmtId="166" fontId="3" fillId="0" borderId="21" xfId="2" applyFont="1" applyBorder="1" applyAlignment="1" applyProtection="1">
      <alignment horizontal="right" vertical="center"/>
    </xf>
    <xf numFmtId="0" fontId="3" fillId="0" borderId="17" xfId="0" quotePrefix="1" applyFont="1" applyBorder="1" applyAlignment="1" applyProtection="1">
      <alignment horizontal="left" vertical="center" wrapText="1"/>
    </xf>
    <xf numFmtId="0" fontId="3" fillId="0" borderId="17" xfId="0" quotePrefix="1" applyFont="1" applyBorder="1" applyAlignment="1" applyProtection="1">
      <alignment horizontal="center" vertical="center" wrapText="1"/>
    </xf>
    <xf numFmtId="0" fontId="3" fillId="0" borderId="17" xfId="0" applyFont="1" applyFill="1" applyBorder="1" applyAlignment="1" applyProtection="1">
      <alignment horizontal="justify" vertical="center" wrapText="1"/>
    </xf>
    <xf numFmtId="166" fontId="3" fillId="0" borderId="17" xfId="2" applyFont="1" applyBorder="1" applyAlignment="1" applyProtection="1">
      <alignment vertical="center" wrapText="1"/>
    </xf>
    <xf numFmtId="0" fontId="3" fillId="0" borderId="2" xfId="0" applyFont="1" applyFill="1" applyBorder="1" applyAlignment="1" applyProtection="1">
      <alignment horizontal="center" wrapText="1"/>
    </xf>
    <xf numFmtId="0" fontId="5" fillId="0" borderId="2" xfId="0" applyFont="1" applyFill="1" applyBorder="1" applyAlignment="1" applyProtection="1">
      <alignment horizontal="center" wrapText="1"/>
    </xf>
    <xf numFmtId="2" fontId="3" fillId="0" borderId="32" xfId="4" applyNumberFormat="1" applyFont="1" applyBorder="1" applyAlignment="1" applyProtection="1">
      <alignment horizontal="center"/>
    </xf>
    <xf numFmtId="0" fontId="3" fillId="0" borderId="0" xfId="0" applyFont="1" applyAlignment="1">
      <alignment horizontal="center" wrapText="1"/>
    </xf>
    <xf numFmtId="0" fontId="2" fillId="0" borderId="8" xfId="0" applyFont="1" applyBorder="1" applyAlignment="1" applyProtection="1">
      <alignment horizontal="left" vertical="center" wrapText="1"/>
    </xf>
    <xf numFmtId="0" fontId="5" fillId="0" borderId="21" xfId="0" applyFont="1" applyBorder="1" applyAlignment="1" applyProtection="1">
      <alignment horizontal="left" vertical="center" wrapText="1"/>
    </xf>
    <xf numFmtId="0" fontId="3" fillId="0" borderId="21" xfId="0" applyFont="1" applyBorder="1" applyAlignment="1" applyProtection="1">
      <alignment horizontal="left" vertical="center"/>
    </xf>
    <xf numFmtId="0" fontId="5" fillId="0" borderId="12" xfId="0" applyFont="1" applyBorder="1" applyAlignment="1" applyProtection="1">
      <alignment horizontal="left" vertical="center" wrapText="1"/>
    </xf>
    <xf numFmtId="0" fontId="5" fillId="0" borderId="13" xfId="0" applyFont="1" applyBorder="1" applyAlignment="1" applyProtection="1">
      <alignment horizontal="left" vertical="center" wrapText="1"/>
    </xf>
    <xf numFmtId="0" fontId="5" fillId="0" borderId="14" xfId="0" applyFont="1" applyBorder="1" applyAlignment="1" applyProtection="1">
      <alignment horizontal="left" vertical="center" wrapText="1"/>
    </xf>
    <xf numFmtId="0" fontId="3" fillId="0" borderId="12" xfId="0" applyFont="1" applyBorder="1" applyAlignment="1" applyProtection="1">
      <alignment horizontal="left" vertical="center"/>
    </xf>
    <xf numFmtId="0" fontId="3" fillId="0" borderId="13" xfId="0" applyFont="1" applyBorder="1" applyAlignment="1" applyProtection="1">
      <alignment horizontal="left" vertical="center"/>
    </xf>
    <xf numFmtId="0" fontId="3" fillId="0" borderId="14" xfId="0" applyFont="1" applyBorder="1" applyAlignment="1" applyProtection="1">
      <alignment horizontal="left" vertical="center"/>
    </xf>
    <xf numFmtId="0" fontId="5" fillId="0" borderId="41" xfId="0" applyFont="1" applyBorder="1" applyAlignment="1" applyProtection="1">
      <alignment horizontal="left" vertical="center" wrapText="1"/>
    </xf>
    <xf numFmtId="0" fontId="5" fillId="0" borderId="19" xfId="0" applyFont="1" applyBorder="1" applyAlignment="1" applyProtection="1">
      <alignment horizontal="left" vertical="center" wrapText="1"/>
    </xf>
    <xf numFmtId="0" fontId="5" fillId="0" borderId="42" xfId="0" applyFont="1" applyBorder="1" applyAlignment="1" applyProtection="1">
      <alignment horizontal="left" vertical="center" wrapText="1"/>
    </xf>
    <xf numFmtId="0" fontId="5" fillId="0" borderId="5" xfId="0" applyFont="1" applyBorder="1" applyAlignment="1" applyProtection="1">
      <alignment horizontal="left" vertical="center" wrapText="1"/>
    </xf>
    <xf numFmtId="0" fontId="5" fillId="0" borderId="11" xfId="0" applyFont="1" applyBorder="1" applyAlignment="1" applyProtection="1">
      <alignment horizontal="left" vertical="center" wrapText="1"/>
    </xf>
    <xf numFmtId="0" fontId="5" fillId="0" borderId="4" xfId="0" applyFont="1" applyBorder="1" applyAlignment="1" applyProtection="1">
      <alignment horizontal="left" vertical="center" wrapText="1"/>
    </xf>
    <xf numFmtId="0" fontId="2" fillId="0" borderId="13" xfId="0" applyFont="1" applyBorder="1" applyAlignment="1" applyProtection="1">
      <alignment horizontal="left" vertical="center" wrapText="1"/>
    </xf>
    <xf numFmtId="0" fontId="2" fillId="0" borderId="14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justify" vertical="center" wrapText="1"/>
    </xf>
    <xf numFmtId="0" fontId="8" fillId="0" borderId="0" xfId="0" applyFont="1" applyAlignment="1" applyProtection="1">
      <alignment vertical="center" wrapText="1"/>
    </xf>
    <xf numFmtId="0" fontId="3" fillId="0" borderId="12" xfId="0" quotePrefix="1" applyFont="1" applyBorder="1" applyAlignment="1" applyProtection="1">
      <alignment horizontal="left" vertical="center" wrapText="1"/>
    </xf>
    <xf numFmtId="0" fontId="3" fillId="0" borderId="13" xfId="0" quotePrefix="1" applyFont="1" applyBorder="1" applyAlignment="1" applyProtection="1">
      <alignment horizontal="left" vertical="center" wrapText="1"/>
    </xf>
    <xf numFmtId="0" fontId="3" fillId="0" borderId="14" xfId="0" quotePrefix="1" applyFont="1" applyBorder="1" applyAlignment="1" applyProtection="1">
      <alignment horizontal="left" vertical="center" wrapText="1"/>
    </xf>
    <xf numFmtId="0" fontId="2" fillId="0" borderId="15" xfId="0" applyFont="1" applyBorder="1" applyAlignment="1" applyProtection="1">
      <alignment horizontal="left" vertical="center" wrapText="1"/>
    </xf>
    <xf numFmtId="0" fontId="2" fillId="0" borderId="16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2" fontId="3" fillId="0" borderId="0" xfId="4" applyNumberFormat="1" applyFont="1" applyAlignment="1" applyProtection="1">
      <alignment horizontal="left" wrapText="1"/>
    </xf>
    <xf numFmtId="2" fontId="2" fillId="0" borderId="0" xfId="4" applyNumberFormat="1" applyFont="1" applyAlignment="1" applyProtection="1">
      <alignment horizontal="left" wrapText="1"/>
    </xf>
    <xf numFmtId="0" fontId="2" fillId="0" borderId="0" xfId="0" applyFont="1" applyAlignment="1" applyProtection="1">
      <alignment horizontal="left" vertical="center"/>
    </xf>
    <xf numFmtId="0" fontId="2" fillId="0" borderId="0" xfId="0" applyFont="1" applyAlignment="1" applyProtection="1">
      <alignment horizontal="left" wrapText="1"/>
    </xf>
    <xf numFmtId="0" fontId="2" fillId="0" borderId="0" xfId="0" applyFont="1" applyAlignment="1" applyProtection="1">
      <alignment horizontal="left" vertical="center" wrapText="1"/>
    </xf>
    <xf numFmtId="0" fontId="2" fillId="0" borderId="0" xfId="0" applyFont="1" applyAlignment="1" applyProtection="1">
      <alignment horizontal="left"/>
    </xf>
  </cellXfs>
  <cellStyles count="10">
    <cellStyle name="Comma" xfId="8" builtinId="3"/>
    <cellStyle name="Comma 2" xfId="7" xr:uid="{00000000-0005-0000-0000-000001000000}"/>
    <cellStyle name="Currency" xfId="2" builtinId="4" customBuiltin="1"/>
    <cellStyle name="Currency 2" xfId="5" xr:uid="{00000000-0005-0000-0000-000003000000}"/>
    <cellStyle name="Normal" xfId="0" builtinId="0"/>
    <cellStyle name="Normal 2" xfId="1" xr:uid="{00000000-0005-0000-0000-000005000000}"/>
    <cellStyle name="Normal 3" xfId="4" xr:uid="{00000000-0005-0000-0000-000006000000}"/>
    <cellStyle name="Percent" xfId="3" builtinId="5"/>
    <cellStyle name="Percent 2" xfId="6" xr:uid="{00000000-0005-0000-0000-000008000000}"/>
    <cellStyle name="Percent 3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.xml"/><Relationship Id="rId42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40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microsoft.com/office/2017/10/relationships/person" Target="persons/person.xml"/></Relationships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file:///P:\PN\PN136%20-%20SANRAL%20Upgrading%20of%20R33%20Vaalwater\4_Information%20Issued\8.%20Tender%20Document\Track%20Changes\SANRAL%20R.033-130-2019_3%20Tender%20Document%2015%20Nov%202022\Volume%203_Tender%20Documents\NRA%20R.033-130-2019-3%20BOQ%20Tender_%20%20.xlsx?9D3B7AB7" TargetMode="External"/><Relationship Id="rId1" Type="http://schemas.openxmlformats.org/officeDocument/2006/relationships/externalLinkPath" Target="file:///\\9D3B7AB7\NRA%20R.033-130-2019-3%20BOQ%20Tender_%20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ersion"/>
      <sheetName val="C1.2"/>
      <sheetName val="C1.3"/>
      <sheetName val="C1.4"/>
      <sheetName val="C1.5"/>
      <sheetName val="C1.6"/>
      <sheetName val="C2.1"/>
      <sheetName val="C2.2"/>
      <sheetName val="C3.1"/>
      <sheetName val="C3.2"/>
      <sheetName val="C3.3"/>
      <sheetName val="C4.2"/>
      <sheetName val="C4.4"/>
      <sheetName val="C5.1"/>
      <sheetName val="C5.2"/>
      <sheetName val="C5.3"/>
      <sheetName val="C5.4"/>
      <sheetName val="C6.2"/>
      <sheetName val="C8.1"/>
      <sheetName val="C8.8"/>
      <sheetName val="C9.1"/>
      <sheetName val="C11.1"/>
      <sheetName val="C11.2"/>
      <sheetName val="C11.3"/>
      <sheetName val="C11.5"/>
      <sheetName val="C11.6"/>
      <sheetName val="C11.7"/>
      <sheetName val="C11.8"/>
      <sheetName val="C11.9"/>
      <sheetName val="C20.1"/>
      <sheetName val="Sect D - D1000"/>
      <sheetName val="Sec F- Electrical"/>
      <sheetName val="Summary of Pricing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22">
          <cell r="F22">
            <v>50000</v>
          </cell>
        </row>
      </sheetData>
      <sheetData sheetId="13"/>
      <sheetData sheetId="14"/>
      <sheetData sheetId="15">
        <row r="19">
          <cell r="F19">
            <v>1200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Meisie Beukes" id="{853AC546-7177-41BF-BE83-50AEC8E298B6}" userId="S::BeukesM@sanral.co.za::2fec0457-e92e-47c4-b5b3-c4a641e6b8cc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97" dT="2022-10-14T09:58:42.69" personId="{853AC546-7177-41BF-BE83-50AEC8E298B6}" id="{C1CA80CB-4184-448E-91C9-E34E2D8DA031}" done="1">
    <text>Refer previous comment wrt SANRAL drawings and where is the drawings for Manholes and Kerb inlets - was it submitted as part of Vol 4?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Relationship Id="rId4" Type="http://schemas.microsoft.com/office/2017/10/relationships/threadedComment" Target="../threadedComments/threadedComment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173"/>
  <sheetViews>
    <sheetView tabSelected="1" view="pageBreakPreview" zoomScale="60" zoomScaleNormal="100" workbookViewId="0">
      <selection activeCell="G18" sqref="G18"/>
    </sheetView>
  </sheetViews>
  <sheetFormatPr defaultRowHeight="12.75" x14ac:dyDescent="0.2"/>
  <cols>
    <col min="12" max="12" width="8.7109375" customWidth="1"/>
  </cols>
  <sheetData>
    <row r="2" spans="1:12" ht="27.75" customHeight="1" x14ac:dyDescent="0.2">
      <c r="A2" s="541" t="s">
        <v>0</v>
      </c>
      <c r="B2" s="541"/>
      <c r="C2" s="541"/>
      <c r="D2" s="541"/>
      <c r="E2" s="541"/>
      <c r="F2" s="541"/>
      <c r="G2" s="541"/>
      <c r="H2" s="541"/>
      <c r="I2" s="541"/>
      <c r="J2" s="541"/>
      <c r="K2" s="541"/>
      <c r="L2" s="541"/>
    </row>
    <row r="149" spans="1:6" x14ac:dyDescent="0.2">
      <c r="F149" s="1" t="s">
        <v>1</v>
      </c>
    </row>
    <row r="150" spans="1:6" x14ac:dyDescent="0.2">
      <c r="F150" s="1" t="s">
        <v>1</v>
      </c>
    </row>
    <row r="152" spans="1:6" x14ac:dyDescent="0.2">
      <c r="A152" s="3"/>
    </row>
    <row r="153" spans="1:6" x14ac:dyDescent="0.2">
      <c r="A153" s="3"/>
      <c r="B153" s="2"/>
    </row>
    <row r="154" spans="1:6" x14ac:dyDescent="0.2">
      <c r="A154" s="3"/>
      <c r="B154" s="2"/>
    </row>
    <row r="155" spans="1:6" ht="102" x14ac:dyDescent="0.2">
      <c r="A155" s="3" t="s">
        <v>2</v>
      </c>
      <c r="B155" s="2"/>
      <c r="E155" s="7" t="s">
        <v>3</v>
      </c>
    </row>
    <row r="156" spans="1:6" ht="114.75" x14ac:dyDescent="0.2">
      <c r="A156" s="3"/>
      <c r="B156" t="s">
        <v>4</v>
      </c>
      <c r="E156" s="6" t="s">
        <v>5</v>
      </c>
    </row>
    <row r="157" spans="1:6" ht="25.5" x14ac:dyDescent="0.2">
      <c r="A157" s="3"/>
      <c r="E157" s="5" t="s">
        <v>6</v>
      </c>
    </row>
    <row r="158" spans="1:6" ht="25.5" x14ac:dyDescent="0.2">
      <c r="A158" s="3"/>
      <c r="E158" s="5" t="s">
        <v>6</v>
      </c>
    </row>
    <row r="159" spans="1:6" ht="76.5" x14ac:dyDescent="0.2">
      <c r="A159" s="3" t="s">
        <v>7</v>
      </c>
      <c r="E159" s="7" t="s">
        <v>8</v>
      </c>
    </row>
    <row r="160" spans="1:6" ht="38.25" x14ac:dyDescent="0.2">
      <c r="A160" s="3"/>
      <c r="B160" t="s">
        <v>9</v>
      </c>
      <c r="E160" s="6" t="s">
        <v>10</v>
      </c>
    </row>
    <row r="161" spans="1:5" ht="51" x14ac:dyDescent="0.2">
      <c r="A161" s="3"/>
      <c r="B161" s="2" t="s">
        <v>11</v>
      </c>
      <c r="E161" s="6" t="s">
        <v>12</v>
      </c>
    </row>
    <row r="162" spans="1:5" ht="63.75" x14ac:dyDescent="0.2">
      <c r="A162" s="3"/>
      <c r="B162" s="2" t="s">
        <v>13</v>
      </c>
      <c r="E162" s="6" t="s">
        <v>14</v>
      </c>
    </row>
    <row r="163" spans="1:5" ht="135" x14ac:dyDescent="0.2">
      <c r="A163" s="3" t="s">
        <v>15</v>
      </c>
      <c r="B163" s="2"/>
      <c r="E163" s="4" t="s">
        <v>16</v>
      </c>
    </row>
    <row r="164" spans="1:5" x14ac:dyDescent="0.2">
      <c r="A164" s="3"/>
      <c r="B164" s="2" t="s">
        <v>17</v>
      </c>
    </row>
    <row r="165" spans="1:5" x14ac:dyDescent="0.2">
      <c r="A165" s="3"/>
      <c r="B165" s="2"/>
    </row>
    <row r="166" spans="1:5" x14ac:dyDescent="0.2">
      <c r="A166" s="3"/>
      <c r="B166" s="2"/>
      <c r="C166" t="s">
        <v>18</v>
      </c>
    </row>
    <row r="167" spans="1:5" x14ac:dyDescent="0.2">
      <c r="A167" s="3"/>
      <c r="B167" s="2"/>
      <c r="C167" t="s">
        <v>19</v>
      </c>
    </row>
    <row r="168" spans="1:5" x14ac:dyDescent="0.2">
      <c r="A168" s="3"/>
      <c r="B168" s="2"/>
      <c r="C168" t="s">
        <v>20</v>
      </c>
    </row>
    <row r="169" spans="1:5" x14ac:dyDescent="0.2">
      <c r="B169" t="s">
        <v>21</v>
      </c>
    </row>
    <row r="171" spans="1:5" x14ac:dyDescent="0.2">
      <c r="C171" t="s">
        <v>18</v>
      </c>
    </row>
    <row r="172" spans="1:5" x14ac:dyDescent="0.2">
      <c r="C172" t="s">
        <v>19</v>
      </c>
    </row>
    <row r="173" spans="1:5" x14ac:dyDescent="0.2">
      <c r="C173" t="s">
        <v>20</v>
      </c>
    </row>
  </sheetData>
  <sheetProtection algorithmName="SHA-512" hashValue="csQedS96KnICsocH40OpBJ+DcP+LmiI5O7Zv7UuAdFqlIYKNfEL5T9h+fCa6KBuqAfNYB+EJ/xfC/C3jeZQFOw==" saltValue="Hh+MmPZzpkYzC8j/vGuMlQ==" spinCount="100000" sheet="1" objects="1" scenarios="1"/>
  <mergeCells count="1">
    <mergeCell ref="A2:L2"/>
  </mergeCells>
  <pageMargins left="0.70866141732283472" right="0.23622047244094491" top="0.74803149606299213" bottom="0.74803149606299213" header="0.31496062992125984" footer="0.31496062992125984"/>
  <pageSetup paperSize="9" scale="70" firstPageNumber="6" orientation="portrait" useFirstPageNumber="1" r:id="rId1"/>
  <headerFooter>
    <oddHeader>&amp;C&amp;"Arial,Bold"NRA R.033-130-2019-3 SCHEDULE OF QUANTITIES</oddHeader>
    <oddFooter>&amp;RC3-&amp;P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L144"/>
  <sheetViews>
    <sheetView view="pageBreakPreview" topLeftCell="A51" zoomScaleNormal="100" zoomScaleSheetLayoutView="100" workbookViewId="0">
      <selection activeCell="H143" sqref="H143"/>
    </sheetView>
  </sheetViews>
  <sheetFormatPr defaultRowHeight="12.75" x14ac:dyDescent="0.2"/>
  <cols>
    <col min="1" max="1" width="9.28515625" style="92" customWidth="1"/>
    <col min="2" max="2" width="9" style="92" bestFit="1" customWidth="1"/>
    <col min="3" max="3" width="3.28515625" style="92" bestFit="1" customWidth="1"/>
    <col min="4" max="4" width="40.7109375" style="92" customWidth="1"/>
    <col min="5" max="5" width="13.85546875" style="92" customWidth="1"/>
    <col min="6" max="6" width="12.5703125" style="92" customWidth="1"/>
    <col min="7" max="8" width="20.7109375" style="92" customWidth="1"/>
    <col min="9" max="257" width="9.28515625" style="92"/>
    <col min="258" max="258" width="9.28515625" style="92" customWidth="1"/>
    <col min="259" max="259" width="6.7109375" style="92" customWidth="1"/>
    <col min="260" max="260" width="40.7109375" style="92" customWidth="1"/>
    <col min="261" max="264" width="9.28515625" style="92" customWidth="1"/>
    <col min="265" max="513" width="9.28515625" style="92"/>
    <col min="514" max="514" width="9.28515625" style="92" customWidth="1"/>
    <col min="515" max="515" width="6.7109375" style="92" customWidth="1"/>
    <col min="516" max="516" width="40.7109375" style="92" customWidth="1"/>
    <col min="517" max="520" width="9.28515625" style="92" customWidth="1"/>
    <col min="521" max="769" width="9.28515625" style="92"/>
    <col min="770" max="770" width="9.28515625" style="92" customWidth="1"/>
    <col min="771" max="771" width="6.7109375" style="92" customWidth="1"/>
    <col min="772" max="772" width="40.7109375" style="92" customWidth="1"/>
    <col min="773" max="776" width="9.28515625" style="92" customWidth="1"/>
    <col min="777" max="1025" width="9.28515625" style="92"/>
    <col min="1026" max="1026" width="9.28515625" style="92" customWidth="1"/>
    <col min="1027" max="1027" width="6.7109375" style="92" customWidth="1"/>
    <col min="1028" max="1028" width="40.7109375" style="92" customWidth="1"/>
    <col min="1029" max="1032" width="9.28515625" style="92" customWidth="1"/>
    <col min="1033" max="1281" width="9.28515625" style="92"/>
    <col min="1282" max="1282" width="9.28515625" style="92" customWidth="1"/>
    <col min="1283" max="1283" width="6.7109375" style="92" customWidth="1"/>
    <col min="1284" max="1284" width="40.7109375" style="92" customWidth="1"/>
    <col min="1285" max="1288" width="9.28515625" style="92" customWidth="1"/>
    <col min="1289" max="1537" width="9.28515625" style="92"/>
    <col min="1538" max="1538" width="9.28515625" style="92" customWidth="1"/>
    <col min="1539" max="1539" width="6.7109375" style="92" customWidth="1"/>
    <col min="1540" max="1540" width="40.7109375" style="92" customWidth="1"/>
    <col min="1541" max="1544" width="9.28515625" style="92" customWidth="1"/>
    <col min="1545" max="1793" width="9.28515625" style="92"/>
    <col min="1794" max="1794" width="9.28515625" style="92" customWidth="1"/>
    <col min="1795" max="1795" width="6.7109375" style="92" customWidth="1"/>
    <col min="1796" max="1796" width="40.7109375" style="92" customWidth="1"/>
    <col min="1797" max="1800" width="9.28515625" style="92" customWidth="1"/>
    <col min="1801" max="2049" width="9.28515625" style="92"/>
    <col min="2050" max="2050" width="9.28515625" style="92" customWidth="1"/>
    <col min="2051" max="2051" width="6.7109375" style="92" customWidth="1"/>
    <col min="2052" max="2052" width="40.7109375" style="92" customWidth="1"/>
    <col min="2053" max="2056" width="9.28515625" style="92" customWidth="1"/>
    <col min="2057" max="2305" width="9.28515625" style="92"/>
    <col min="2306" max="2306" width="9.28515625" style="92" customWidth="1"/>
    <col min="2307" max="2307" width="6.7109375" style="92" customWidth="1"/>
    <col min="2308" max="2308" width="40.7109375" style="92" customWidth="1"/>
    <col min="2309" max="2312" width="9.28515625" style="92" customWidth="1"/>
    <col min="2313" max="2561" width="9.28515625" style="92"/>
    <col min="2562" max="2562" width="9.28515625" style="92" customWidth="1"/>
    <col min="2563" max="2563" width="6.7109375" style="92" customWidth="1"/>
    <col min="2564" max="2564" width="40.7109375" style="92" customWidth="1"/>
    <col min="2565" max="2568" width="9.28515625" style="92" customWidth="1"/>
    <col min="2569" max="2817" width="9.28515625" style="92"/>
    <col min="2818" max="2818" width="9.28515625" style="92" customWidth="1"/>
    <col min="2819" max="2819" width="6.7109375" style="92" customWidth="1"/>
    <col min="2820" max="2820" width="40.7109375" style="92" customWidth="1"/>
    <col min="2821" max="2824" width="9.28515625" style="92" customWidth="1"/>
    <col min="2825" max="3073" width="9.28515625" style="92"/>
    <col min="3074" max="3074" width="9.28515625" style="92" customWidth="1"/>
    <col min="3075" max="3075" width="6.7109375" style="92" customWidth="1"/>
    <col min="3076" max="3076" width="40.7109375" style="92" customWidth="1"/>
    <col min="3077" max="3080" width="9.28515625" style="92" customWidth="1"/>
    <col min="3081" max="3329" width="9.28515625" style="92"/>
    <col min="3330" max="3330" width="9.28515625" style="92" customWidth="1"/>
    <col min="3331" max="3331" width="6.7109375" style="92" customWidth="1"/>
    <col min="3332" max="3332" width="40.7109375" style="92" customWidth="1"/>
    <col min="3333" max="3336" width="9.28515625" style="92" customWidth="1"/>
    <col min="3337" max="3585" width="9.28515625" style="92"/>
    <col min="3586" max="3586" width="9.28515625" style="92" customWidth="1"/>
    <col min="3587" max="3587" width="6.7109375" style="92" customWidth="1"/>
    <col min="3588" max="3588" width="40.7109375" style="92" customWidth="1"/>
    <col min="3589" max="3592" width="9.28515625" style="92" customWidth="1"/>
    <col min="3593" max="3841" width="9.28515625" style="92"/>
    <col min="3842" max="3842" width="9.28515625" style="92" customWidth="1"/>
    <col min="3843" max="3843" width="6.7109375" style="92" customWidth="1"/>
    <col min="3844" max="3844" width="40.7109375" style="92" customWidth="1"/>
    <col min="3845" max="3848" width="9.28515625" style="92" customWidth="1"/>
    <col min="3849" max="4097" width="9.28515625" style="92"/>
    <col min="4098" max="4098" width="9.28515625" style="92" customWidth="1"/>
    <col min="4099" max="4099" width="6.7109375" style="92" customWidth="1"/>
    <col min="4100" max="4100" width="40.7109375" style="92" customWidth="1"/>
    <col min="4101" max="4104" width="9.28515625" style="92" customWidth="1"/>
    <col min="4105" max="4353" width="9.28515625" style="92"/>
    <col min="4354" max="4354" width="9.28515625" style="92" customWidth="1"/>
    <col min="4355" max="4355" width="6.7109375" style="92" customWidth="1"/>
    <col min="4356" max="4356" width="40.7109375" style="92" customWidth="1"/>
    <col min="4357" max="4360" width="9.28515625" style="92" customWidth="1"/>
    <col min="4361" max="4609" width="9.28515625" style="92"/>
    <col min="4610" max="4610" width="9.28515625" style="92" customWidth="1"/>
    <col min="4611" max="4611" width="6.7109375" style="92" customWidth="1"/>
    <col min="4612" max="4612" width="40.7109375" style="92" customWidth="1"/>
    <col min="4613" max="4616" width="9.28515625" style="92" customWidth="1"/>
    <col min="4617" max="4865" width="9.28515625" style="92"/>
    <col min="4866" max="4866" width="9.28515625" style="92" customWidth="1"/>
    <col min="4867" max="4867" width="6.7109375" style="92" customWidth="1"/>
    <col min="4868" max="4868" width="40.7109375" style="92" customWidth="1"/>
    <col min="4869" max="4872" width="9.28515625" style="92" customWidth="1"/>
    <col min="4873" max="5121" width="9.28515625" style="92"/>
    <col min="5122" max="5122" width="9.28515625" style="92" customWidth="1"/>
    <col min="5123" max="5123" width="6.7109375" style="92" customWidth="1"/>
    <col min="5124" max="5124" width="40.7109375" style="92" customWidth="1"/>
    <col min="5125" max="5128" width="9.28515625" style="92" customWidth="1"/>
    <col min="5129" max="5377" width="9.28515625" style="92"/>
    <col min="5378" max="5378" width="9.28515625" style="92" customWidth="1"/>
    <col min="5379" max="5379" width="6.7109375" style="92" customWidth="1"/>
    <col min="5380" max="5380" width="40.7109375" style="92" customWidth="1"/>
    <col min="5381" max="5384" width="9.28515625" style="92" customWidth="1"/>
    <col min="5385" max="5633" width="9.28515625" style="92"/>
    <col min="5634" max="5634" width="9.28515625" style="92" customWidth="1"/>
    <col min="5635" max="5635" width="6.7109375" style="92" customWidth="1"/>
    <col min="5636" max="5636" width="40.7109375" style="92" customWidth="1"/>
    <col min="5637" max="5640" width="9.28515625" style="92" customWidth="1"/>
    <col min="5641" max="5889" width="9.28515625" style="92"/>
    <col min="5890" max="5890" width="9.28515625" style="92" customWidth="1"/>
    <col min="5891" max="5891" width="6.7109375" style="92" customWidth="1"/>
    <col min="5892" max="5892" width="40.7109375" style="92" customWidth="1"/>
    <col min="5893" max="5896" width="9.28515625" style="92" customWidth="1"/>
    <col min="5897" max="6145" width="9.28515625" style="92"/>
    <col min="6146" max="6146" width="9.28515625" style="92" customWidth="1"/>
    <col min="6147" max="6147" width="6.7109375" style="92" customWidth="1"/>
    <col min="6148" max="6148" width="40.7109375" style="92" customWidth="1"/>
    <col min="6149" max="6152" width="9.28515625" style="92" customWidth="1"/>
    <col min="6153" max="6401" width="9.28515625" style="92"/>
    <col min="6402" max="6402" width="9.28515625" style="92" customWidth="1"/>
    <col min="6403" max="6403" width="6.7109375" style="92" customWidth="1"/>
    <col min="6404" max="6404" width="40.7109375" style="92" customWidth="1"/>
    <col min="6405" max="6408" width="9.28515625" style="92" customWidth="1"/>
    <col min="6409" max="6657" width="9.28515625" style="92"/>
    <col min="6658" max="6658" width="9.28515625" style="92" customWidth="1"/>
    <col min="6659" max="6659" width="6.7109375" style="92" customWidth="1"/>
    <col min="6660" max="6660" width="40.7109375" style="92" customWidth="1"/>
    <col min="6661" max="6664" width="9.28515625" style="92" customWidth="1"/>
    <col min="6665" max="6913" width="9.28515625" style="92"/>
    <col min="6914" max="6914" width="9.28515625" style="92" customWidth="1"/>
    <col min="6915" max="6915" width="6.7109375" style="92" customWidth="1"/>
    <col min="6916" max="6916" width="40.7109375" style="92" customWidth="1"/>
    <col min="6917" max="6920" width="9.28515625" style="92" customWidth="1"/>
    <col min="6921" max="7169" width="9.28515625" style="92"/>
    <col min="7170" max="7170" width="9.28515625" style="92" customWidth="1"/>
    <col min="7171" max="7171" width="6.7109375" style="92" customWidth="1"/>
    <col min="7172" max="7172" width="40.7109375" style="92" customWidth="1"/>
    <col min="7173" max="7176" width="9.28515625" style="92" customWidth="1"/>
    <col min="7177" max="7425" width="9.28515625" style="92"/>
    <col min="7426" max="7426" width="9.28515625" style="92" customWidth="1"/>
    <col min="7427" max="7427" width="6.7109375" style="92" customWidth="1"/>
    <col min="7428" max="7428" width="40.7109375" style="92" customWidth="1"/>
    <col min="7429" max="7432" width="9.28515625" style="92" customWidth="1"/>
    <col min="7433" max="7681" width="9.28515625" style="92"/>
    <col min="7682" max="7682" width="9.28515625" style="92" customWidth="1"/>
    <col min="7683" max="7683" width="6.7109375" style="92" customWidth="1"/>
    <col min="7684" max="7684" width="40.7109375" style="92" customWidth="1"/>
    <col min="7685" max="7688" width="9.28515625" style="92" customWidth="1"/>
    <col min="7689" max="7937" width="9.28515625" style="92"/>
    <col min="7938" max="7938" width="9.28515625" style="92" customWidth="1"/>
    <col min="7939" max="7939" width="6.7109375" style="92" customWidth="1"/>
    <col min="7940" max="7940" width="40.7109375" style="92" customWidth="1"/>
    <col min="7941" max="7944" width="9.28515625" style="92" customWidth="1"/>
    <col min="7945" max="8193" width="9.28515625" style="92"/>
    <col min="8194" max="8194" width="9.28515625" style="92" customWidth="1"/>
    <col min="8195" max="8195" width="6.7109375" style="92" customWidth="1"/>
    <col min="8196" max="8196" width="40.7109375" style="92" customWidth="1"/>
    <col min="8197" max="8200" width="9.28515625" style="92" customWidth="1"/>
    <col min="8201" max="8449" width="9.28515625" style="92"/>
    <col min="8450" max="8450" width="9.28515625" style="92" customWidth="1"/>
    <col min="8451" max="8451" width="6.7109375" style="92" customWidth="1"/>
    <col min="8452" max="8452" width="40.7109375" style="92" customWidth="1"/>
    <col min="8453" max="8456" width="9.28515625" style="92" customWidth="1"/>
    <col min="8457" max="8705" width="9.28515625" style="92"/>
    <col min="8706" max="8706" width="9.28515625" style="92" customWidth="1"/>
    <col min="8707" max="8707" width="6.7109375" style="92" customWidth="1"/>
    <col min="8708" max="8708" width="40.7109375" style="92" customWidth="1"/>
    <col min="8709" max="8712" width="9.28515625" style="92" customWidth="1"/>
    <col min="8713" max="8961" width="9.28515625" style="92"/>
    <col min="8962" max="8962" width="9.28515625" style="92" customWidth="1"/>
    <col min="8963" max="8963" width="6.7109375" style="92" customWidth="1"/>
    <col min="8964" max="8964" width="40.7109375" style="92" customWidth="1"/>
    <col min="8965" max="8968" width="9.28515625" style="92" customWidth="1"/>
    <col min="8969" max="9217" width="9.28515625" style="92"/>
    <col min="9218" max="9218" width="9.28515625" style="92" customWidth="1"/>
    <col min="9219" max="9219" width="6.7109375" style="92" customWidth="1"/>
    <col min="9220" max="9220" width="40.7109375" style="92" customWidth="1"/>
    <col min="9221" max="9224" width="9.28515625" style="92" customWidth="1"/>
    <col min="9225" max="9473" width="9.28515625" style="92"/>
    <col min="9474" max="9474" width="9.28515625" style="92" customWidth="1"/>
    <col min="9475" max="9475" width="6.7109375" style="92" customWidth="1"/>
    <col min="9476" max="9476" width="40.7109375" style="92" customWidth="1"/>
    <col min="9477" max="9480" width="9.28515625" style="92" customWidth="1"/>
    <col min="9481" max="9729" width="9.28515625" style="92"/>
    <col min="9730" max="9730" width="9.28515625" style="92" customWidth="1"/>
    <col min="9731" max="9731" width="6.7109375" style="92" customWidth="1"/>
    <col min="9732" max="9732" width="40.7109375" style="92" customWidth="1"/>
    <col min="9733" max="9736" width="9.28515625" style="92" customWidth="1"/>
    <col min="9737" max="9985" width="9.28515625" style="92"/>
    <col min="9986" max="9986" width="9.28515625" style="92" customWidth="1"/>
    <col min="9987" max="9987" width="6.7109375" style="92" customWidth="1"/>
    <col min="9988" max="9988" width="40.7109375" style="92" customWidth="1"/>
    <col min="9989" max="9992" width="9.28515625" style="92" customWidth="1"/>
    <col min="9993" max="10241" width="9.28515625" style="92"/>
    <col min="10242" max="10242" width="9.28515625" style="92" customWidth="1"/>
    <col min="10243" max="10243" width="6.7109375" style="92" customWidth="1"/>
    <col min="10244" max="10244" width="40.7109375" style="92" customWidth="1"/>
    <col min="10245" max="10248" width="9.28515625" style="92" customWidth="1"/>
    <col min="10249" max="10497" width="9.28515625" style="92"/>
    <col min="10498" max="10498" width="9.28515625" style="92" customWidth="1"/>
    <col min="10499" max="10499" width="6.7109375" style="92" customWidth="1"/>
    <col min="10500" max="10500" width="40.7109375" style="92" customWidth="1"/>
    <col min="10501" max="10504" width="9.28515625" style="92" customWidth="1"/>
    <col min="10505" max="10753" width="9.28515625" style="92"/>
    <col min="10754" max="10754" width="9.28515625" style="92" customWidth="1"/>
    <col min="10755" max="10755" width="6.7109375" style="92" customWidth="1"/>
    <col min="10756" max="10756" width="40.7109375" style="92" customWidth="1"/>
    <col min="10757" max="10760" width="9.28515625" style="92" customWidth="1"/>
    <col min="10761" max="11009" width="9.28515625" style="92"/>
    <col min="11010" max="11010" width="9.28515625" style="92" customWidth="1"/>
    <col min="11011" max="11011" width="6.7109375" style="92" customWidth="1"/>
    <col min="11012" max="11012" width="40.7109375" style="92" customWidth="1"/>
    <col min="11013" max="11016" width="9.28515625" style="92" customWidth="1"/>
    <col min="11017" max="11265" width="9.28515625" style="92"/>
    <col min="11266" max="11266" width="9.28515625" style="92" customWidth="1"/>
    <col min="11267" max="11267" width="6.7109375" style="92" customWidth="1"/>
    <col min="11268" max="11268" width="40.7109375" style="92" customWidth="1"/>
    <col min="11269" max="11272" width="9.28515625" style="92" customWidth="1"/>
    <col min="11273" max="11521" width="9.28515625" style="92"/>
    <col min="11522" max="11522" width="9.28515625" style="92" customWidth="1"/>
    <col min="11523" max="11523" width="6.7109375" style="92" customWidth="1"/>
    <col min="11524" max="11524" width="40.7109375" style="92" customWidth="1"/>
    <col min="11525" max="11528" width="9.28515625" style="92" customWidth="1"/>
    <col min="11529" max="11777" width="9.28515625" style="92"/>
    <col min="11778" max="11778" width="9.28515625" style="92" customWidth="1"/>
    <col min="11779" max="11779" width="6.7109375" style="92" customWidth="1"/>
    <col min="11780" max="11780" width="40.7109375" style="92" customWidth="1"/>
    <col min="11781" max="11784" width="9.28515625" style="92" customWidth="1"/>
    <col min="11785" max="12033" width="9.28515625" style="92"/>
    <col min="12034" max="12034" width="9.28515625" style="92" customWidth="1"/>
    <col min="12035" max="12035" width="6.7109375" style="92" customWidth="1"/>
    <col min="12036" max="12036" width="40.7109375" style="92" customWidth="1"/>
    <col min="12037" max="12040" width="9.28515625" style="92" customWidth="1"/>
    <col min="12041" max="12289" width="9.28515625" style="92"/>
    <col min="12290" max="12290" width="9.28515625" style="92" customWidth="1"/>
    <col min="12291" max="12291" width="6.7109375" style="92" customWidth="1"/>
    <col min="12292" max="12292" width="40.7109375" style="92" customWidth="1"/>
    <col min="12293" max="12296" width="9.28515625" style="92" customWidth="1"/>
    <col min="12297" max="12545" width="9.28515625" style="92"/>
    <col min="12546" max="12546" width="9.28515625" style="92" customWidth="1"/>
    <col min="12547" max="12547" width="6.7109375" style="92" customWidth="1"/>
    <col min="12548" max="12548" width="40.7109375" style="92" customWidth="1"/>
    <col min="12549" max="12552" width="9.28515625" style="92" customWidth="1"/>
    <col min="12553" max="12801" width="9.28515625" style="92"/>
    <col min="12802" max="12802" width="9.28515625" style="92" customWidth="1"/>
    <col min="12803" max="12803" width="6.7109375" style="92" customWidth="1"/>
    <col min="12804" max="12804" width="40.7109375" style="92" customWidth="1"/>
    <col min="12805" max="12808" width="9.28515625" style="92" customWidth="1"/>
    <col min="12809" max="13057" width="9.28515625" style="92"/>
    <col min="13058" max="13058" width="9.28515625" style="92" customWidth="1"/>
    <col min="13059" max="13059" width="6.7109375" style="92" customWidth="1"/>
    <col min="13060" max="13060" width="40.7109375" style="92" customWidth="1"/>
    <col min="13061" max="13064" width="9.28515625" style="92" customWidth="1"/>
    <col min="13065" max="13313" width="9.28515625" style="92"/>
    <col min="13314" max="13314" width="9.28515625" style="92" customWidth="1"/>
    <col min="13315" max="13315" width="6.7109375" style="92" customWidth="1"/>
    <col min="13316" max="13316" width="40.7109375" style="92" customWidth="1"/>
    <col min="13317" max="13320" width="9.28515625" style="92" customWidth="1"/>
    <col min="13321" max="13569" width="9.28515625" style="92"/>
    <col min="13570" max="13570" width="9.28515625" style="92" customWidth="1"/>
    <col min="13571" max="13571" width="6.7109375" style="92" customWidth="1"/>
    <col min="13572" max="13572" width="40.7109375" style="92" customWidth="1"/>
    <col min="13573" max="13576" width="9.28515625" style="92" customWidth="1"/>
    <col min="13577" max="13825" width="9.28515625" style="92"/>
    <col min="13826" max="13826" width="9.28515625" style="92" customWidth="1"/>
    <col min="13827" max="13827" width="6.7109375" style="92" customWidth="1"/>
    <col min="13828" max="13828" width="40.7109375" style="92" customWidth="1"/>
    <col min="13829" max="13832" width="9.28515625" style="92" customWidth="1"/>
    <col min="13833" max="14081" width="9.28515625" style="92"/>
    <col min="14082" max="14082" width="9.28515625" style="92" customWidth="1"/>
    <col min="14083" max="14083" width="6.7109375" style="92" customWidth="1"/>
    <col min="14084" max="14084" width="40.7109375" style="92" customWidth="1"/>
    <col min="14085" max="14088" width="9.28515625" style="92" customWidth="1"/>
    <col min="14089" max="14337" width="9.28515625" style="92"/>
    <col min="14338" max="14338" width="9.28515625" style="92" customWidth="1"/>
    <col min="14339" max="14339" width="6.7109375" style="92" customWidth="1"/>
    <col min="14340" max="14340" width="40.7109375" style="92" customWidth="1"/>
    <col min="14341" max="14344" width="9.28515625" style="92" customWidth="1"/>
    <col min="14345" max="14593" width="9.28515625" style="92"/>
    <col min="14594" max="14594" width="9.28515625" style="92" customWidth="1"/>
    <col min="14595" max="14595" width="6.7109375" style="92" customWidth="1"/>
    <col min="14596" max="14596" width="40.7109375" style="92" customWidth="1"/>
    <col min="14597" max="14600" width="9.28515625" style="92" customWidth="1"/>
    <col min="14601" max="14849" width="9.28515625" style="92"/>
    <col min="14850" max="14850" width="9.28515625" style="92" customWidth="1"/>
    <col min="14851" max="14851" width="6.7109375" style="92" customWidth="1"/>
    <col min="14852" max="14852" width="40.7109375" style="92" customWidth="1"/>
    <col min="14853" max="14856" width="9.28515625" style="92" customWidth="1"/>
    <col min="14857" max="15105" width="9.28515625" style="92"/>
    <col min="15106" max="15106" width="9.28515625" style="92" customWidth="1"/>
    <col min="15107" max="15107" width="6.7109375" style="92" customWidth="1"/>
    <col min="15108" max="15108" width="40.7109375" style="92" customWidth="1"/>
    <col min="15109" max="15112" width="9.28515625" style="92" customWidth="1"/>
    <col min="15113" max="15361" width="9.28515625" style="92"/>
    <col min="15362" max="15362" width="9.28515625" style="92" customWidth="1"/>
    <col min="15363" max="15363" width="6.7109375" style="92" customWidth="1"/>
    <col min="15364" max="15364" width="40.7109375" style="92" customWidth="1"/>
    <col min="15365" max="15368" width="9.28515625" style="92" customWidth="1"/>
    <col min="15369" max="15617" width="9.28515625" style="92"/>
    <col min="15618" max="15618" width="9.28515625" style="92" customWidth="1"/>
    <col min="15619" max="15619" width="6.7109375" style="92" customWidth="1"/>
    <col min="15620" max="15620" width="40.7109375" style="92" customWidth="1"/>
    <col min="15621" max="15624" width="9.28515625" style="92" customWidth="1"/>
    <col min="15625" max="15873" width="9.28515625" style="92"/>
    <col min="15874" max="15874" width="9.28515625" style="92" customWidth="1"/>
    <col min="15875" max="15875" width="6.7109375" style="92" customWidth="1"/>
    <col min="15876" max="15876" width="40.7109375" style="92" customWidth="1"/>
    <col min="15877" max="15880" width="9.28515625" style="92" customWidth="1"/>
    <col min="15881" max="16129" width="9.28515625" style="92"/>
    <col min="16130" max="16130" width="9.28515625" style="92" customWidth="1"/>
    <col min="16131" max="16131" width="6.7109375" style="92" customWidth="1"/>
    <col min="16132" max="16132" width="40.7109375" style="92" customWidth="1"/>
    <col min="16133" max="16136" width="9.28515625" style="92" customWidth="1"/>
    <col min="16137" max="16384" width="9.28515625" style="92"/>
  </cols>
  <sheetData>
    <row r="1" spans="1:9" ht="48" customHeight="1" x14ac:dyDescent="0.2">
      <c r="A1" s="90" t="s">
        <v>22</v>
      </c>
      <c r="B1" s="91"/>
      <c r="C1" s="91"/>
      <c r="D1" s="542" t="s">
        <v>23</v>
      </c>
      <c r="E1" s="542"/>
      <c r="F1" s="542"/>
      <c r="G1" s="542"/>
      <c r="H1" s="542"/>
    </row>
    <row r="2" spans="1:9" x14ac:dyDescent="0.2">
      <c r="A2" s="93" t="s">
        <v>24</v>
      </c>
      <c r="B2" s="93"/>
      <c r="C2" s="94"/>
      <c r="D2" s="95" t="s">
        <v>25</v>
      </c>
      <c r="E2" s="95" t="s">
        <v>26</v>
      </c>
      <c r="F2" s="95" t="s">
        <v>27</v>
      </c>
      <c r="G2" s="9" t="s">
        <v>28</v>
      </c>
      <c r="H2" s="95" t="s">
        <v>29</v>
      </c>
      <c r="I2" s="96"/>
    </row>
    <row r="3" spans="1:9" x14ac:dyDescent="0.2">
      <c r="A3" s="97"/>
      <c r="B3" s="97"/>
      <c r="C3" s="98"/>
      <c r="D3" s="83"/>
      <c r="E3" s="84"/>
      <c r="F3" s="84"/>
      <c r="G3" s="10"/>
      <c r="H3" s="83"/>
    </row>
    <row r="4" spans="1:9" x14ac:dyDescent="0.2">
      <c r="A4" s="99"/>
      <c r="B4" s="99"/>
      <c r="C4" s="100"/>
      <c r="D4" s="83"/>
      <c r="E4" s="84"/>
      <c r="F4" s="84"/>
      <c r="G4" s="10"/>
      <c r="H4" s="83"/>
    </row>
    <row r="5" spans="1:9" x14ac:dyDescent="0.2">
      <c r="A5" s="97" t="s">
        <v>30</v>
      </c>
      <c r="B5" s="97"/>
      <c r="C5" s="98"/>
      <c r="D5" s="85" t="s">
        <v>31</v>
      </c>
      <c r="E5" s="84"/>
      <c r="F5" s="84"/>
      <c r="G5" s="14"/>
      <c r="H5" s="17"/>
    </row>
    <row r="6" spans="1:9" x14ac:dyDescent="0.2">
      <c r="A6" s="97"/>
      <c r="B6" s="97"/>
      <c r="C6" s="98"/>
      <c r="D6" s="85"/>
      <c r="E6" s="84"/>
      <c r="F6" s="84"/>
      <c r="G6" s="14"/>
      <c r="H6" s="17"/>
    </row>
    <row r="7" spans="1:9" ht="25.5" x14ac:dyDescent="0.2">
      <c r="A7" s="97"/>
      <c r="B7" s="97" t="s">
        <v>32</v>
      </c>
      <c r="C7" s="98"/>
      <c r="D7" s="86" t="s">
        <v>33</v>
      </c>
      <c r="E7" s="84" t="s">
        <v>34</v>
      </c>
      <c r="F7" s="84">
        <v>15</v>
      </c>
      <c r="G7" s="19"/>
      <c r="H7" s="17">
        <f>F7*G7</f>
        <v>0</v>
      </c>
    </row>
    <row r="8" spans="1:9" x14ac:dyDescent="0.2">
      <c r="A8" s="97"/>
      <c r="B8" s="97"/>
      <c r="C8" s="98"/>
      <c r="D8" s="86"/>
      <c r="E8" s="84"/>
      <c r="F8" s="84"/>
      <c r="G8" s="19"/>
      <c r="H8" s="17"/>
    </row>
    <row r="9" spans="1:9" x14ac:dyDescent="0.2">
      <c r="A9" s="97"/>
      <c r="B9" s="97" t="s">
        <v>35</v>
      </c>
      <c r="C9" s="98"/>
      <c r="D9" s="86" t="s">
        <v>36</v>
      </c>
      <c r="E9" s="84" t="s">
        <v>34</v>
      </c>
      <c r="F9" s="84">
        <v>15</v>
      </c>
      <c r="G9" s="19"/>
      <c r="H9" s="17">
        <f>F9*G9</f>
        <v>0</v>
      </c>
      <c r="I9" s="102"/>
    </row>
    <row r="10" spans="1:9" x14ac:dyDescent="0.2">
      <c r="A10" s="103" t="s">
        <v>1510</v>
      </c>
      <c r="B10" s="97"/>
      <c r="C10" s="98"/>
      <c r="D10" s="86"/>
      <c r="E10" s="84"/>
      <c r="F10" s="84"/>
      <c r="G10" s="19"/>
      <c r="H10" s="17"/>
      <c r="I10" s="102"/>
    </row>
    <row r="11" spans="1:9" x14ac:dyDescent="0.2">
      <c r="A11" s="97" t="s">
        <v>37</v>
      </c>
      <c r="B11" s="97"/>
      <c r="C11" s="98"/>
      <c r="D11" s="87" t="s">
        <v>38</v>
      </c>
      <c r="E11" s="84"/>
      <c r="F11" s="84"/>
      <c r="G11" s="19"/>
      <c r="H11" s="17"/>
    </row>
    <row r="12" spans="1:9" x14ac:dyDescent="0.2">
      <c r="A12" s="97"/>
      <c r="B12" s="97"/>
      <c r="C12" s="98"/>
      <c r="D12" s="87"/>
      <c r="E12" s="84"/>
      <c r="F12" s="84"/>
      <c r="G12" s="19"/>
      <c r="H12" s="17"/>
    </row>
    <row r="13" spans="1:9" x14ac:dyDescent="0.2">
      <c r="A13" s="97"/>
      <c r="B13" s="103" t="s">
        <v>39</v>
      </c>
      <c r="C13" s="104"/>
      <c r="D13" s="88" t="s">
        <v>40</v>
      </c>
      <c r="E13" s="89" t="s">
        <v>41</v>
      </c>
      <c r="F13" s="89">
        <v>1</v>
      </c>
      <c r="G13" s="35"/>
      <c r="H13" s="17">
        <f t="shared" ref="H13:H17" si="0">F13*G13</f>
        <v>0</v>
      </c>
    </row>
    <row r="14" spans="1:9" x14ac:dyDescent="0.2">
      <c r="A14" s="97"/>
      <c r="B14" s="103"/>
      <c r="C14" s="104"/>
      <c r="D14" s="88"/>
      <c r="E14" s="89"/>
      <c r="F14" s="89"/>
      <c r="G14" s="35"/>
      <c r="H14" s="17"/>
    </row>
    <row r="15" spans="1:9" x14ac:dyDescent="0.2">
      <c r="A15" s="97"/>
      <c r="B15" s="103" t="s">
        <v>42</v>
      </c>
      <c r="C15" s="104"/>
      <c r="D15" s="88" t="s">
        <v>43</v>
      </c>
      <c r="E15" s="89" t="s">
        <v>41</v>
      </c>
      <c r="F15" s="89">
        <v>1</v>
      </c>
      <c r="G15" s="35"/>
      <c r="H15" s="17">
        <f t="shared" si="0"/>
        <v>0</v>
      </c>
    </row>
    <row r="16" spans="1:9" x14ac:dyDescent="0.2">
      <c r="A16" s="97"/>
      <c r="B16" s="103"/>
      <c r="C16" s="104"/>
      <c r="D16" s="88"/>
      <c r="E16" s="89"/>
      <c r="F16" s="89"/>
      <c r="G16" s="35"/>
      <c r="H16" s="17"/>
    </row>
    <row r="17" spans="1:8" ht="25.5" x14ac:dyDescent="0.2">
      <c r="A17" s="97"/>
      <c r="B17" s="103" t="s">
        <v>44</v>
      </c>
      <c r="C17" s="104"/>
      <c r="D17" s="88" t="s">
        <v>45</v>
      </c>
      <c r="E17" s="89" t="s">
        <v>34</v>
      </c>
      <c r="F17" s="84">
        <v>15</v>
      </c>
      <c r="G17" s="19"/>
      <c r="H17" s="17">
        <f t="shared" si="0"/>
        <v>0</v>
      </c>
    </row>
    <row r="18" spans="1:8" x14ac:dyDescent="0.2">
      <c r="A18" s="97"/>
      <c r="B18" s="103"/>
      <c r="C18" s="104"/>
      <c r="D18" s="88"/>
      <c r="E18" s="89"/>
      <c r="F18" s="84"/>
      <c r="G18" s="19"/>
      <c r="H18" s="17"/>
    </row>
    <row r="19" spans="1:8" ht="38.25" x14ac:dyDescent="0.2">
      <c r="A19" s="97"/>
      <c r="B19" s="103" t="s">
        <v>46</v>
      </c>
      <c r="C19" s="104"/>
      <c r="D19" s="88" t="s">
        <v>47</v>
      </c>
      <c r="E19" s="89" t="s">
        <v>34</v>
      </c>
      <c r="F19" s="84">
        <v>15</v>
      </c>
      <c r="G19" s="35"/>
      <c r="H19" s="17">
        <f>F19*G19</f>
        <v>0</v>
      </c>
    </row>
    <row r="20" spans="1:8" x14ac:dyDescent="0.2">
      <c r="A20" s="97"/>
      <c r="B20" s="103"/>
      <c r="C20" s="104"/>
      <c r="D20" s="88"/>
      <c r="E20" s="89"/>
      <c r="F20" s="84"/>
      <c r="G20" s="19"/>
      <c r="H20" s="17"/>
    </row>
    <row r="21" spans="1:8" ht="51" x14ac:dyDescent="0.2">
      <c r="A21" s="103" t="s">
        <v>48</v>
      </c>
      <c r="B21" s="97"/>
      <c r="C21" s="98"/>
      <c r="D21" s="87" t="s">
        <v>49</v>
      </c>
      <c r="E21" s="89"/>
      <c r="F21" s="84"/>
      <c r="G21" s="19"/>
      <c r="H21" s="17"/>
    </row>
    <row r="22" spans="1:8" x14ac:dyDescent="0.2">
      <c r="A22" s="97"/>
      <c r="B22" s="103"/>
      <c r="C22" s="104"/>
      <c r="D22" s="88"/>
      <c r="E22" s="89"/>
      <c r="F22" s="84"/>
      <c r="G22" s="19"/>
      <c r="H22" s="17"/>
    </row>
    <row r="23" spans="1:8" x14ac:dyDescent="0.2">
      <c r="A23" s="97"/>
      <c r="B23" s="103" t="s">
        <v>50</v>
      </c>
      <c r="C23" s="104"/>
      <c r="D23" s="86" t="s">
        <v>51</v>
      </c>
      <c r="E23" s="89" t="s">
        <v>52</v>
      </c>
      <c r="F23" s="84">
        <v>4</v>
      </c>
      <c r="G23" s="19"/>
      <c r="H23" s="17">
        <f>F23*G23</f>
        <v>0</v>
      </c>
    </row>
    <row r="24" spans="1:8" x14ac:dyDescent="0.2">
      <c r="A24" s="97"/>
      <c r="B24" s="103"/>
      <c r="C24" s="104"/>
      <c r="D24" s="86"/>
      <c r="E24" s="89"/>
      <c r="F24" s="84"/>
      <c r="G24" s="19"/>
      <c r="H24" s="17"/>
    </row>
    <row r="25" spans="1:8" x14ac:dyDescent="0.2">
      <c r="A25" s="97"/>
      <c r="B25" s="103" t="s">
        <v>53</v>
      </c>
      <c r="C25" s="104"/>
      <c r="D25" s="86" t="s">
        <v>54</v>
      </c>
      <c r="E25" s="89" t="s">
        <v>55</v>
      </c>
      <c r="F25" s="84">
        <v>6</v>
      </c>
      <c r="G25" s="19"/>
      <c r="H25" s="17">
        <f>F25*G25</f>
        <v>0</v>
      </c>
    </row>
    <row r="26" spans="1:8" x14ac:dyDescent="0.2">
      <c r="A26" s="97"/>
      <c r="B26" s="103"/>
      <c r="C26" s="104"/>
      <c r="D26" s="86"/>
      <c r="E26" s="89"/>
      <c r="F26" s="84"/>
      <c r="G26" s="19"/>
      <c r="H26" s="17"/>
    </row>
    <row r="27" spans="1:8" ht="14.25" x14ac:dyDescent="0.2">
      <c r="A27" s="97"/>
      <c r="B27" s="103" t="s">
        <v>56</v>
      </c>
      <c r="C27" s="104"/>
      <c r="D27" s="86" t="s">
        <v>57</v>
      </c>
      <c r="E27" s="89" t="s">
        <v>58</v>
      </c>
      <c r="F27" s="84">
        <v>10</v>
      </c>
      <c r="G27" s="19"/>
      <c r="H27" s="17">
        <f>F27*G27</f>
        <v>0</v>
      </c>
    </row>
    <row r="28" spans="1:8" x14ac:dyDescent="0.2">
      <c r="A28" s="97"/>
      <c r="B28" s="103"/>
      <c r="C28" s="104"/>
      <c r="D28" s="86"/>
      <c r="E28" s="89"/>
      <c r="F28" s="84"/>
      <c r="G28" s="19"/>
      <c r="H28" s="17"/>
    </row>
    <row r="29" spans="1:8" x14ac:dyDescent="0.2">
      <c r="A29" s="97"/>
      <c r="B29" s="103" t="s">
        <v>59</v>
      </c>
      <c r="C29" s="104"/>
      <c r="D29" s="88" t="s">
        <v>60</v>
      </c>
      <c r="E29" s="89" t="s">
        <v>55</v>
      </c>
      <c r="F29" s="84">
        <v>7</v>
      </c>
      <c r="G29" s="19"/>
      <c r="H29" s="17">
        <f>F29*G29</f>
        <v>0</v>
      </c>
    </row>
    <row r="30" spans="1:8" x14ac:dyDescent="0.2">
      <c r="A30" s="97"/>
      <c r="B30" s="103"/>
      <c r="C30" s="104"/>
      <c r="D30" s="88"/>
      <c r="E30" s="89"/>
      <c r="F30" s="84"/>
      <c r="G30" s="19"/>
      <c r="H30" s="17"/>
    </row>
    <row r="31" spans="1:8" ht="25.5" x14ac:dyDescent="0.2">
      <c r="A31" s="97"/>
      <c r="B31" s="103" t="s">
        <v>61</v>
      </c>
      <c r="C31" s="104"/>
      <c r="D31" s="88" t="s">
        <v>62</v>
      </c>
      <c r="E31" s="89" t="s">
        <v>58</v>
      </c>
      <c r="F31" s="84">
        <v>10</v>
      </c>
      <c r="G31" s="19"/>
      <c r="H31" s="17">
        <f>F31*G31</f>
        <v>0</v>
      </c>
    </row>
    <row r="32" spans="1:8" x14ac:dyDescent="0.2">
      <c r="A32" s="97"/>
      <c r="B32" s="103"/>
      <c r="C32" s="104"/>
      <c r="D32" s="88"/>
      <c r="E32" s="89"/>
      <c r="F32" s="84"/>
      <c r="G32" s="19"/>
      <c r="H32" s="17"/>
    </row>
    <row r="33" spans="1:8" ht="25.5" x14ac:dyDescent="0.2">
      <c r="A33" s="97"/>
      <c r="B33" s="103" t="s">
        <v>63</v>
      </c>
      <c r="C33" s="104"/>
      <c r="D33" s="88" t="s">
        <v>64</v>
      </c>
      <c r="E33" s="89" t="s">
        <v>65</v>
      </c>
      <c r="F33" s="84">
        <v>1100</v>
      </c>
      <c r="G33" s="19"/>
      <c r="H33" s="17">
        <f>F33*G33</f>
        <v>0</v>
      </c>
    </row>
    <row r="34" spans="1:8" x14ac:dyDescent="0.2">
      <c r="A34" s="97"/>
      <c r="B34" s="103"/>
      <c r="C34" s="104"/>
      <c r="D34" s="88"/>
      <c r="E34" s="89"/>
      <c r="F34" s="84"/>
      <c r="G34" s="19"/>
      <c r="H34" s="17"/>
    </row>
    <row r="35" spans="1:8" ht="25.5" x14ac:dyDescent="0.2">
      <c r="A35" s="97"/>
      <c r="B35" s="103" t="s">
        <v>66</v>
      </c>
      <c r="C35" s="104"/>
      <c r="D35" s="88" t="s">
        <v>67</v>
      </c>
      <c r="E35" s="105" t="s">
        <v>68</v>
      </c>
      <c r="F35" s="84">
        <v>30</v>
      </c>
      <c r="G35" s="19"/>
      <c r="H35" s="17">
        <f>F35*G35</f>
        <v>0</v>
      </c>
    </row>
    <row r="36" spans="1:8" x14ac:dyDescent="0.2">
      <c r="A36" s="97"/>
      <c r="B36" s="103"/>
      <c r="C36" s="104"/>
      <c r="D36" s="88"/>
      <c r="E36" s="89"/>
      <c r="F36" s="84"/>
      <c r="G36" s="19"/>
      <c r="H36" s="17"/>
    </row>
    <row r="37" spans="1:8" ht="25.5" x14ac:dyDescent="0.2">
      <c r="A37" s="97"/>
      <c r="B37" s="103" t="s">
        <v>69</v>
      </c>
      <c r="C37" s="104"/>
      <c r="D37" s="88" t="s">
        <v>70</v>
      </c>
      <c r="E37" s="89" t="s">
        <v>55</v>
      </c>
      <c r="F37" s="84">
        <v>4</v>
      </c>
      <c r="G37" s="19"/>
      <c r="H37" s="17">
        <f>F37*G37</f>
        <v>0</v>
      </c>
    </row>
    <row r="38" spans="1:8" x14ac:dyDescent="0.2">
      <c r="A38" s="97"/>
      <c r="B38" s="103"/>
      <c r="C38" s="104"/>
      <c r="D38" s="88"/>
      <c r="E38" s="89"/>
      <c r="F38" s="84"/>
      <c r="G38" s="19"/>
      <c r="H38" s="17"/>
    </row>
    <row r="39" spans="1:8" ht="25.5" x14ac:dyDescent="0.2">
      <c r="A39" s="97"/>
      <c r="B39" s="103" t="s">
        <v>71</v>
      </c>
      <c r="C39" s="104"/>
      <c r="D39" s="88" t="s">
        <v>72</v>
      </c>
      <c r="E39" s="89" t="s">
        <v>73</v>
      </c>
      <c r="F39" s="84">
        <v>1000</v>
      </c>
      <c r="G39" s="19"/>
      <c r="H39" s="17"/>
    </row>
    <row r="40" spans="1:8" x14ac:dyDescent="0.2">
      <c r="A40" s="97"/>
      <c r="B40" s="103"/>
      <c r="C40" s="104"/>
      <c r="D40" s="88"/>
      <c r="E40" s="89"/>
      <c r="F40" s="84"/>
      <c r="G40" s="19"/>
      <c r="H40" s="17"/>
    </row>
    <row r="41" spans="1:8" ht="25.5" x14ac:dyDescent="0.2">
      <c r="A41" s="97"/>
      <c r="B41" s="103" t="s">
        <v>74</v>
      </c>
      <c r="C41" s="104"/>
      <c r="D41" s="88" t="s">
        <v>75</v>
      </c>
      <c r="E41" s="89" t="s">
        <v>76</v>
      </c>
      <c r="F41" s="84">
        <v>1</v>
      </c>
      <c r="G41" s="20">
        <v>50000</v>
      </c>
      <c r="H41" s="17">
        <f>F41*G41</f>
        <v>50000</v>
      </c>
    </row>
    <row r="42" spans="1:8" x14ac:dyDescent="0.2">
      <c r="A42" s="97"/>
      <c r="B42" s="103"/>
      <c r="C42" s="104"/>
      <c r="D42" s="88"/>
      <c r="E42" s="89"/>
      <c r="F42" s="84"/>
      <c r="G42" s="19"/>
      <c r="H42" s="17"/>
    </row>
    <row r="43" spans="1:8" ht="25.5" x14ac:dyDescent="0.2">
      <c r="A43" s="97"/>
      <c r="B43" s="103" t="s">
        <v>77</v>
      </c>
      <c r="C43" s="104"/>
      <c r="D43" s="88" t="s">
        <v>78</v>
      </c>
      <c r="E43" s="105" t="s">
        <v>79</v>
      </c>
      <c r="F43" s="106">
        <f>H41</f>
        <v>50000</v>
      </c>
      <c r="G43" s="19"/>
      <c r="H43" s="17">
        <f>F43*G43</f>
        <v>0</v>
      </c>
    </row>
    <row r="44" spans="1:8" x14ac:dyDescent="0.2">
      <c r="A44" s="97"/>
      <c r="B44" s="103"/>
      <c r="C44" s="104"/>
      <c r="D44" s="88"/>
      <c r="E44" s="89"/>
      <c r="F44" s="84"/>
      <c r="G44" s="19"/>
      <c r="H44" s="17"/>
    </row>
    <row r="45" spans="1:8" ht="25.5" x14ac:dyDescent="0.2">
      <c r="A45" s="97"/>
      <c r="B45" s="103" t="s">
        <v>80</v>
      </c>
      <c r="C45" s="104"/>
      <c r="D45" s="88" t="s">
        <v>81</v>
      </c>
      <c r="E45" s="89" t="s">
        <v>34</v>
      </c>
      <c r="F45" s="84">
        <v>18</v>
      </c>
      <c r="G45" s="19"/>
      <c r="H45" s="17">
        <f>F45*G45</f>
        <v>0</v>
      </c>
    </row>
    <row r="46" spans="1:8" x14ac:dyDescent="0.2">
      <c r="A46" s="107"/>
      <c r="B46" s="103"/>
      <c r="C46" s="104"/>
      <c r="D46" s="88"/>
      <c r="E46" s="89"/>
      <c r="F46" s="84"/>
      <c r="G46" s="19"/>
      <c r="H46" s="17"/>
    </row>
    <row r="47" spans="1:8" x14ac:dyDescent="0.2">
      <c r="A47" s="103" t="s">
        <v>82</v>
      </c>
      <c r="B47" s="97"/>
      <c r="C47" s="98"/>
      <c r="D47" s="85" t="s">
        <v>83</v>
      </c>
      <c r="E47" s="89" t="s">
        <v>34</v>
      </c>
      <c r="F47" s="84">
        <v>15</v>
      </c>
      <c r="G47" s="19"/>
      <c r="H47" s="17">
        <f>F47*G47</f>
        <v>0</v>
      </c>
    </row>
    <row r="48" spans="1:8" x14ac:dyDescent="0.2">
      <c r="A48" s="97"/>
      <c r="B48" s="103"/>
      <c r="C48" s="104"/>
      <c r="D48" s="88"/>
      <c r="E48" s="89"/>
      <c r="F48" s="84"/>
      <c r="G48" s="19"/>
      <c r="H48" s="17"/>
    </row>
    <row r="49" spans="1:12" x14ac:dyDescent="0.2">
      <c r="A49" s="103" t="s">
        <v>84</v>
      </c>
      <c r="B49" s="97"/>
      <c r="C49" s="98"/>
      <c r="D49" s="85" t="s">
        <v>85</v>
      </c>
      <c r="E49" s="84"/>
      <c r="F49" s="84"/>
      <c r="G49" s="19"/>
      <c r="H49" s="17"/>
      <c r="J49" s="108"/>
      <c r="L49" s="108"/>
    </row>
    <row r="50" spans="1:12" x14ac:dyDescent="0.2">
      <c r="A50" s="103"/>
      <c r="B50" s="97"/>
      <c r="C50" s="98"/>
      <c r="D50" s="85"/>
      <c r="E50" s="84"/>
      <c r="F50" s="84"/>
      <c r="G50" s="19"/>
      <c r="H50" s="17"/>
    </row>
    <row r="51" spans="1:12" x14ac:dyDescent="0.2">
      <c r="A51" s="97"/>
      <c r="B51" s="103" t="s">
        <v>86</v>
      </c>
      <c r="C51" s="104"/>
      <c r="D51" s="109" t="s">
        <v>87</v>
      </c>
      <c r="E51" s="89" t="s">
        <v>41</v>
      </c>
      <c r="F51" s="89">
        <v>1</v>
      </c>
      <c r="G51" s="35"/>
      <c r="H51" s="17">
        <f t="shared" ref="H51" si="1">F51*G51</f>
        <v>0</v>
      </c>
    </row>
    <row r="52" spans="1:12" x14ac:dyDescent="0.2">
      <c r="A52" s="97"/>
      <c r="B52" s="103"/>
      <c r="C52" s="104"/>
      <c r="D52" s="109"/>
      <c r="E52" s="89"/>
      <c r="F52" s="89"/>
      <c r="G52" s="35"/>
      <c r="H52" s="17"/>
    </row>
    <row r="53" spans="1:12" x14ac:dyDescent="0.2">
      <c r="A53" s="97"/>
      <c r="B53" s="103" t="s">
        <v>88</v>
      </c>
      <c r="C53" s="104"/>
      <c r="D53" s="109" t="s">
        <v>89</v>
      </c>
      <c r="E53" s="89" t="s">
        <v>34</v>
      </c>
      <c r="F53" s="84">
        <v>15</v>
      </c>
      <c r="G53" s="19"/>
      <c r="H53" s="17">
        <f>F53*G53</f>
        <v>0</v>
      </c>
    </row>
    <row r="54" spans="1:12" x14ac:dyDescent="0.2">
      <c r="A54" s="97"/>
      <c r="B54" s="103"/>
      <c r="C54" s="104"/>
      <c r="D54" s="109"/>
      <c r="E54" s="89"/>
      <c r="F54" s="84"/>
      <c r="G54" s="19"/>
      <c r="H54" s="17"/>
    </row>
    <row r="55" spans="1:12" x14ac:dyDescent="0.2">
      <c r="A55" s="110" t="s">
        <v>90</v>
      </c>
      <c r="B55" s="109"/>
      <c r="C55" s="109"/>
      <c r="D55" s="109" t="s">
        <v>91</v>
      </c>
      <c r="E55" s="89"/>
      <c r="F55" s="84"/>
      <c r="G55" s="19"/>
      <c r="H55" s="17"/>
    </row>
    <row r="56" spans="1:12" x14ac:dyDescent="0.2">
      <c r="A56" s="97"/>
      <c r="B56" s="109"/>
      <c r="C56" s="109"/>
      <c r="D56" s="109"/>
      <c r="E56" s="89"/>
      <c r="F56" s="84"/>
      <c r="G56" s="19"/>
      <c r="H56" s="17"/>
    </row>
    <row r="57" spans="1:12" x14ac:dyDescent="0.2">
      <c r="A57" s="97"/>
      <c r="B57" s="109" t="s">
        <v>92</v>
      </c>
      <c r="C57" s="109"/>
      <c r="D57" s="109" t="s">
        <v>93</v>
      </c>
      <c r="E57" s="89" t="s">
        <v>76</v>
      </c>
      <c r="F57" s="89">
        <v>1</v>
      </c>
      <c r="G57" s="20">
        <v>30000</v>
      </c>
      <c r="H57" s="17">
        <f>F57*G57</f>
        <v>30000</v>
      </c>
    </row>
    <row r="58" spans="1:12" x14ac:dyDescent="0.2">
      <c r="A58" s="97"/>
      <c r="B58" s="109"/>
      <c r="C58" s="109"/>
      <c r="D58" s="109"/>
      <c r="E58" s="89"/>
      <c r="F58" s="89"/>
      <c r="G58" s="19"/>
      <c r="H58" s="17"/>
    </row>
    <row r="59" spans="1:12" x14ac:dyDescent="0.2">
      <c r="A59" s="97"/>
      <c r="B59" s="109" t="s">
        <v>94</v>
      </c>
      <c r="C59" s="109"/>
      <c r="D59" s="109" t="s">
        <v>95</v>
      </c>
      <c r="E59" s="105" t="s">
        <v>79</v>
      </c>
      <c r="F59" s="20">
        <f>G57</f>
        <v>30000</v>
      </c>
      <c r="G59" s="42"/>
      <c r="H59" s="17">
        <f>F59*G59</f>
        <v>0</v>
      </c>
    </row>
    <row r="60" spans="1:12" x14ac:dyDescent="0.2">
      <c r="A60" s="97"/>
      <c r="B60" s="109"/>
      <c r="C60" s="109"/>
      <c r="D60" s="109"/>
      <c r="E60" s="105"/>
      <c r="F60" s="20"/>
      <c r="G60" s="19"/>
      <c r="H60" s="17"/>
    </row>
    <row r="61" spans="1:12" x14ac:dyDescent="0.2">
      <c r="A61" s="97"/>
      <c r="B61" s="109" t="s">
        <v>96</v>
      </c>
      <c r="C61" s="109"/>
      <c r="D61" s="109" t="s">
        <v>97</v>
      </c>
      <c r="E61" s="89" t="s">
        <v>76</v>
      </c>
      <c r="F61" s="89">
        <v>1</v>
      </c>
      <c r="G61" s="20">
        <v>30000</v>
      </c>
      <c r="H61" s="17">
        <f>F61*G61</f>
        <v>30000</v>
      </c>
    </row>
    <row r="62" spans="1:12" x14ac:dyDescent="0.2">
      <c r="A62" s="97"/>
      <c r="B62" s="109"/>
      <c r="C62" s="109"/>
      <c r="D62" s="109"/>
      <c r="E62" s="89"/>
      <c r="F62" s="84"/>
      <c r="G62" s="19"/>
      <c r="H62" s="17"/>
    </row>
    <row r="63" spans="1:12" x14ac:dyDescent="0.2">
      <c r="A63" s="97"/>
      <c r="B63" s="109" t="s">
        <v>98</v>
      </c>
      <c r="C63" s="109"/>
      <c r="D63" s="109" t="s">
        <v>99</v>
      </c>
      <c r="E63" s="105" t="s">
        <v>79</v>
      </c>
      <c r="F63" s="20">
        <f>G61</f>
        <v>30000</v>
      </c>
      <c r="G63" s="42"/>
      <c r="H63" s="17">
        <f t="shared" ref="H63" si="2">F63*G63</f>
        <v>0</v>
      </c>
    </row>
    <row r="64" spans="1:12" x14ac:dyDescent="0.2">
      <c r="A64" s="97"/>
      <c r="B64" s="109"/>
      <c r="C64" s="109"/>
      <c r="D64" s="109"/>
      <c r="E64" s="105"/>
      <c r="F64" s="20"/>
      <c r="G64" s="42"/>
      <c r="H64" s="17"/>
    </row>
    <row r="65" spans="1:10" x14ac:dyDescent="0.2">
      <c r="A65" s="97"/>
      <c r="B65" s="109"/>
      <c r="C65" s="109"/>
      <c r="D65" s="109"/>
      <c r="E65" s="105"/>
      <c r="F65" s="20"/>
      <c r="G65" s="42"/>
      <c r="H65" s="17"/>
    </row>
    <row r="66" spans="1:10" x14ac:dyDescent="0.2">
      <c r="A66" s="121"/>
      <c r="B66" s="543" t="s">
        <v>124</v>
      </c>
      <c r="C66" s="543"/>
      <c r="D66" s="543"/>
      <c r="E66" s="543"/>
      <c r="F66" s="543"/>
      <c r="G66" s="543"/>
      <c r="H66" s="48">
        <f>SUM(H4:H63)</f>
        <v>110000</v>
      </c>
    </row>
    <row r="67" spans="1:10" x14ac:dyDescent="0.2">
      <c r="A67" s="121"/>
      <c r="B67" s="544" t="s">
        <v>125</v>
      </c>
      <c r="C67" s="544"/>
      <c r="D67" s="544"/>
      <c r="E67" s="544"/>
      <c r="F67" s="544"/>
      <c r="G67" s="544"/>
      <c r="H67" s="48">
        <f>H66</f>
        <v>110000</v>
      </c>
    </row>
    <row r="68" spans="1:10" x14ac:dyDescent="0.2">
      <c r="A68" s="97"/>
      <c r="B68" s="109"/>
      <c r="C68" s="109"/>
      <c r="D68" s="109"/>
      <c r="E68" s="89"/>
      <c r="F68" s="84"/>
      <c r="G68" s="19"/>
      <c r="H68" s="17"/>
    </row>
    <row r="69" spans="1:10" x14ac:dyDescent="0.2">
      <c r="A69" s="110" t="s">
        <v>100</v>
      </c>
      <c r="B69" s="112"/>
      <c r="C69" s="113"/>
      <c r="D69" s="114" t="s">
        <v>101</v>
      </c>
      <c r="E69" s="89"/>
      <c r="F69" s="84"/>
      <c r="G69" s="19"/>
      <c r="H69" s="17"/>
      <c r="J69" s="108"/>
    </row>
    <row r="70" spans="1:10" x14ac:dyDescent="0.2">
      <c r="A70" s="110"/>
      <c r="B70" s="112"/>
      <c r="C70" s="113"/>
      <c r="D70" s="114"/>
      <c r="E70" s="89"/>
      <c r="F70" s="84"/>
      <c r="G70" s="19"/>
      <c r="H70" s="17"/>
    </row>
    <row r="71" spans="1:10" x14ac:dyDescent="0.2">
      <c r="A71" s="83"/>
      <c r="B71" s="112" t="s">
        <v>102</v>
      </c>
      <c r="C71" s="113"/>
      <c r="D71" s="109" t="s">
        <v>103</v>
      </c>
      <c r="E71" s="89"/>
      <c r="F71" s="84"/>
      <c r="G71" s="19"/>
      <c r="H71" s="17"/>
    </row>
    <row r="72" spans="1:10" x14ac:dyDescent="0.2">
      <c r="A72" s="83"/>
      <c r="B72" s="112"/>
      <c r="C72" s="113"/>
      <c r="D72" s="109"/>
      <c r="E72" s="89"/>
      <c r="F72" s="84"/>
      <c r="G72" s="19"/>
      <c r="H72" s="17"/>
    </row>
    <row r="73" spans="1:10" x14ac:dyDescent="0.2">
      <c r="A73" s="83"/>
      <c r="B73" s="115"/>
      <c r="C73" s="113" t="s">
        <v>104</v>
      </c>
      <c r="D73" s="116" t="s">
        <v>105</v>
      </c>
      <c r="E73" s="89" t="s">
        <v>106</v>
      </c>
      <c r="F73" s="84">
        <v>500</v>
      </c>
      <c r="G73" s="19"/>
      <c r="H73" s="17">
        <f t="shared" ref="H73:H83" si="3">F73*G73</f>
        <v>0</v>
      </c>
    </row>
    <row r="74" spans="1:10" x14ac:dyDescent="0.2">
      <c r="A74" s="83"/>
      <c r="B74" s="115"/>
      <c r="C74" s="113"/>
      <c r="D74" s="116"/>
      <c r="E74" s="89"/>
      <c r="F74" s="84"/>
      <c r="G74" s="19"/>
      <c r="H74" s="17"/>
    </row>
    <row r="75" spans="1:10" x14ac:dyDescent="0.2">
      <c r="A75" s="83"/>
      <c r="B75" s="115"/>
      <c r="C75" s="113" t="s">
        <v>107</v>
      </c>
      <c r="D75" s="116" t="s">
        <v>108</v>
      </c>
      <c r="E75" s="89" t="s">
        <v>106</v>
      </c>
      <c r="F75" s="84">
        <v>75</v>
      </c>
      <c r="G75" s="19"/>
      <c r="H75" s="17">
        <f t="shared" si="3"/>
        <v>0</v>
      </c>
    </row>
    <row r="76" spans="1:10" x14ac:dyDescent="0.2">
      <c r="A76" s="83"/>
      <c r="B76" s="115"/>
      <c r="C76" s="113"/>
      <c r="D76" s="116"/>
      <c r="E76" s="89"/>
      <c r="F76" s="84"/>
      <c r="G76" s="19"/>
      <c r="H76" s="17"/>
    </row>
    <row r="77" spans="1:10" x14ac:dyDescent="0.2">
      <c r="A77" s="83"/>
      <c r="B77" s="115"/>
      <c r="C77" s="113" t="s">
        <v>18</v>
      </c>
      <c r="D77" s="116" t="s">
        <v>109</v>
      </c>
      <c r="E77" s="89" t="s">
        <v>106</v>
      </c>
      <c r="F77" s="84">
        <v>50</v>
      </c>
      <c r="G77" s="19"/>
      <c r="H77" s="17">
        <f t="shared" si="3"/>
        <v>0</v>
      </c>
    </row>
    <row r="78" spans="1:10" x14ac:dyDescent="0.2">
      <c r="A78" s="83"/>
      <c r="B78" s="115"/>
      <c r="C78" s="113"/>
      <c r="D78" s="116"/>
      <c r="E78" s="89"/>
      <c r="F78" s="84"/>
      <c r="G78" s="19"/>
      <c r="H78" s="17"/>
    </row>
    <row r="79" spans="1:10" x14ac:dyDescent="0.2">
      <c r="A79" s="83"/>
      <c r="B79" s="115"/>
      <c r="C79" s="113" t="s">
        <v>19</v>
      </c>
      <c r="D79" s="116" t="s">
        <v>110</v>
      </c>
      <c r="E79" s="89" t="s">
        <v>106</v>
      </c>
      <c r="F79" s="84">
        <v>25</v>
      </c>
      <c r="G79" s="19"/>
      <c r="H79" s="17">
        <f t="shared" si="3"/>
        <v>0</v>
      </c>
    </row>
    <row r="80" spans="1:10" x14ac:dyDescent="0.2">
      <c r="A80" s="83"/>
      <c r="B80" s="115"/>
      <c r="C80" s="113"/>
      <c r="D80" s="116"/>
      <c r="E80" s="89"/>
      <c r="F80" s="84"/>
      <c r="G80" s="19"/>
      <c r="H80" s="17"/>
    </row>
    <row r="81" spans="1:9" x14ac:dyDescent="0.2">
      <c r="A81" s="83"/>
      <c r="B81" s="115"/>
      <c r="C81" s="113" t="s">
        <v>20</v>
      </c>
      <c r="D81" s="116" t="s">
        <v>111</v>
      </c>
      <c r="E81" s="89" t="s">
        <v>106</v>
      </c>
      <c r="F81" s="84">
        <v>100</v>
      </c>
      <c r="G81" s="19"/>
      <c r="H81" s="17">
        <f t="shared" si="3"/>
        <v>0</v>
      </c>
    </row>
    <row r="82" spans="1:9" x14ac:dyDescent="0.2">
      <c r="A82" s="83"/>
      <c r="B82" s="115"/>
      <c r="C82" s="113"/>
      <c r="D82" s="116"/>
      <c r="E82" s="89"/>
      <c r="F82" s="84"/>
      <c r="G82" s="19"/>
      <c r="H82" s="17"/>
    </row>
    <row r="83" spans="1:9" x14ac:dyDescent="0.2">
      <c r="A83" s="83"/>
      <c r="B83" s="115"/>
      <c r="C83" s="113" t="s">
        <v>112</v>
      </c>
      <c r="D83" s="116" t="s">
        <v>113</v>
      </c>
      <c r="E83" s="89" t="s">
        <v>106</v>
      </c>
      <c r="F83" s="84">
        <v>100</v>
      </c>
      <c r="G83" s="19"/>
      <c r="H83" s="17">
        <f t="shared" si="3"/>
        <v>0</v>
      </c>
    </row>
    <row r="84" spans="1:9" x14ac:dyDescent="0.2">
      <c r="A84" s="83"/>
      <c r="B84" s="115"/>
      <c r="C84" s="113"/>
      <c r="D84" s="116"/>
      <c r="E84" s="89"/>
      <c r="F84" s="84"/>
      <c r="G84" s="19"/>
      <c r="H84" s="17"/>
    </row>
    <row r="85" spans="1:9" x14ac:dyDescent="0.2">
      <c r="A85" s="83"/>
      <c r="B85" s="112" t="s">
        <v>114</v>
      </c>
      <c r="C85" s="113"/>
      <c r="D85" s="116" t="s">
        <v>115</v>
      </c>
      <c r="E85" s="89"/>
      <c r="F85" s="84"/>
      <c r="G85" s="19"/>
      <c r="H85" s="17"/>
      <c r="I85" s="102"/>
    </row>
    <row r="86" spans="1:9" x14ac:dyDescent="0.2">
      <c r="A86" s="83"/>
      <c r="B86" s="117"/>
      <c r="C86" s="113"/>
      <c r="D86" s="116"/>
      <c r="E86" s="89"/>
      <c r="F86" s="84"/>
      <c r="G86" s="19"/>
      <c r="H86" s="17"/>
      <c r="I86" s="102"/>
    </row>
    <row r="87" spans="1:9" x14ac:dyDescent="0.2">
      <c r="A87" s="83"/>
      <c r="B87" s="118"/>
      <c r="C87" s="113" t="s">
        <v>104</v>
      </c>
      <c r="D87" s="109" t="s">
        <v>116</v>
      </c>
      <c r="E87" s="89" t="s">
        <v>106</v>
      </c>
      <c r="F87" s="84">
        <v>20</v>
      </c>
      <c r="G87" s="19"/>
      <c r="H87" s="17">
        <f t="shared" ref="H87:H105" si="4">F87*G87</f>
        <v>0</v>
      </c>
      <c r="I87" s="102"/>
    </row>
    <row r="88" spans="1:9" x14ac:dyDescent="0.2">
      <c r="A88" s="83"/>
      <c r="B88" s="118"/>
      <c r="C88" s="113"/>
      <c r="D88" s="109"/>
      <c r="E88" s="89"/>
      <c r="F88" s="84"/>
      <c r="G88" s="19"/>
      <c r="H88" s="17"/>
      <c r="I88" s="102"/>
    </row>
    <row r="89" spans="1:9" x14ac:dyDescent="0.2">
      <c r="A89" s="83"/>
      <c r="B89" s="118"/>
      <c r="C89" s="113" t="s">
        <v>107</v>
      </c>
      <c r="D89" s="119" t="s">
        <v>117</v>
      </c>
      <c r="E89" s="89" t="s">
        <v>106</v>
      </c>
      <c r="F89" s="84">
        <v>20</v>
      </c>
      <c r="G89" s="19"/>
      <c r="H89" s="17">
        <f t="shared" si="4"/>
        <v>0</v>
      </c>
      <c r="I89" s="102"/>
    </row>
    <row r="90" spans="1:9" x14ac:dyDescent="0.2">
      <c r="A90" s="83"/>
      <c r="B90" s="118"/>
      <c r="C90" s="113"/>
      <c r="D90" s="119"/>
      <c r="E90" s="89"/>
      <c r="F90" s="84"/>
      <c r="G90" s="35"/>
      <c r="H90" s="17"/>
      <c r="I90" s="102"/>
    </row>
    <row r="91" spans="1:9" x14ac:dyDescent="0.2">
      <c r="A91" s="83"/>
      <c r="B91" s="118"/>
      <c r="C91" s="113" t="s">
        <v>18</v>
      </c>
      <c r="D91" s="119" t="s">
        <v>118</v>
      </c>
      <c r="E91" s="89" t="s">
        <v>106</v>
      </c>
      <c r="F91" s="84">
        <v>15</v>
      </c>
      <c r="G91" s="19"/>
      <c r="H91" s="17">
        <f t="shared" si="4"/>
        <v>0</v>
      </c>
      <c r="I91" s="102"/>
    </row>
    <row r="92" spans="1:9" x14ac:dyDescent="0.2">
      <c r="A92" s="83"/>
      <c r="B92" s="118"/>
      <c r="C92" s="113"/>
      <c r="D92" s="119"/>
      <c r="E92" s="89"/>
      <c r="F92" s="84"/>
      <c r="G92" s="19"/>
      <c r="H92" s="17"/>
      <c r="I92" s="102"/>
    </row>
    <row r="93" spans="1:9" x14ac:dyDescent="0.2">
      <c r="A93" s="83"/>
      <c r="B93" s="118"/>
      <c r="C93" s="113" t="s">
        <v>19</v>
      </c>
      <c r="D93" s="119" t="s">
        <v>119</v>
      </c>
      <c r="E93" s="89" t="s">
        <v>106</v>
      </c>
      <c r="F93" s="84">
        <v>10</v>
      </c>
      <c r="G93" s="19"/>
      <c r="H93" s="17">
        <f t="shared" si="4"/>
        <v>0</v>
      </c>
      <c r="I93" s="102"/>
    </row>
    <row r="94" spans="1:9" x14ac:dyDescent="0.2">
      <c r="A94" s="83"/>
      <c r="B94" s="118"/>
      <c r="C94" s="113"/>
      <c r="D94" s="119"/>
      <c r="E94" s="89"/>
      <c r="F94" s="84"/>
      <c r="G94" s="19"/>
      <c r="H94" s="17"/>
      <c r="I94" s="102"/>
    </row>
    <row r="95" spans="1:9" x14ac:dyDescent="0.2">
      <c r="A95" s="83"/>
      <c r="B95" s="118"/>
      <c r="C95" s="113" t="s">
        <v>20</v>
      </c>
      <c r="D95" s="119" t="s">
        <v>120</v>
      </c>
      <c r="E95" s="89" t="s">
        <v>106</v>
      </c>
      <c r="F95" s="84">
        <v>15</v>
      </c>
      <c r="G95" s="19"/>
      <c r="H95" s="17">
        <f t="shared" si="4"/>
        <v>0</v>
      </c>
      <c r="I95" s="102"/>
    </row>
    <row r="96" spans="1:9" x14ac:dyDescent="0.2">
      <c r="A96" s="83"/>
      <c r="B96" s="118"/>
      <c r="C96" s="113"/>
      <c r="D96" s="119"/>
      <c r="E96" s="89"/>
      <c r="F96" s="84"/>
      <c r="G96" s="19"/>
      <c r="H96" s="17"/>
      <c r="I96" s="102"/>
    </row>
    <row r="97" spans="1:9" ht="25.5" x14ac:dyDescent="0.2">
      <c r="A97" s="83"/>
      <c r="B97" s="118"/>
      <c r="C97" s="113" t="s">
        <v>112</v>
      </c>
      <c r="D97" s="120" t="s">
        <v>121</v>
      </c>
      <c r="E97" s="89" t="s">
        <v>106</v>
      </c>
      <c r="F97" s="84">
        <v>15</v>
      </c>
      <c r="G97" s="19"/>
      <c r="H97" s="17">
        <f t="shared" si="4"/>
        <v>0</v>
      </c>
      <c r="I97" s="102"/>
    </row>
    <row r="98" spans="1:9" x14ac:dyDescent="0.2">
      <c r="A98" s="83"/>
      <c r="B98" s="118"/>
      <c r="C98" s="113"/>
      <c r="D98" s="119"/>
      <c r="E98" s="89"/>
      <c r="F98" s="84"/>
      <c r="G98" s="19"/>
      <c r="H98" s="17"/>
      <c r="I98" s="102"/>
    </row>
    <row r="99" spans="1:9" x14ac:dyDescent="0.2">
      <c r="A99" s="83"/>
      <c r="B99" s="118"/>
      <c r="C99" s="113" t="s">
        <v>122</v>
      </c>
      <c r="D99" s="119" t="s">
        <v>123</v>
      </c>
      <c r="E99" s="89" t="s">
        <v>106</v>
      </c>
      <c r="F99" s="84">
        <v>25</v>
      </c>
      <c r="G99" s="19"/>
      <c r="H99" s="17">
        <f t="shared" si="4"/>
        <v>0</v>
      </c>
      <c r="I99" s="102"/>
    </row>
    <row r="100" spans="1:9" x14ac:dyDescent="0.2">
      <c r="A100" s="83"/>
      <c r="B100" s="118"/>
      <c r="C100" s="113"/>
      <c r="D100" s="119"/>
      <c r="E100" s="89"/>
      <c r="F100" s="84"/>
      <c r="G100" s="19"/>
      <c r="H100" s="17"/>
      <c r="I100" s="102"/>
    </row>
    <row r="101" spans="1:9" ht="25.5" x14ac:dyDescent="0.2">
      <c r="A101" s="83"/>
      <c r="B101" s="118"/>
      <c r="C101" s="113" t="s">
        <v>126</v>
      </c>
      <c r="D101" s="120" t="s">
        <v>127</v>
      </c>
      <c r="E101" s="89" t="s">
        <v>106</v>
      </c>
      <c r="F101" s="84">
        <v>10</v>
      </c>
      <c r="G101" s="19"/>
      <c r="H101" s="17">
        <f t="shared" si="4"/>
        <v>0</v>
      </c>
      <c r="I101" s="102"/>
    </row>
    <row r="102" spans="1:9" x14ac:dyDescent="0.2">
      <c r="A102" s="83"/>
      <c r="B102" s="118"/>
      <c r="C102" s="113"/>
      <c r="D102" s="122"/>
      <c r="E102" s="89"/>
      <c r="F102" s="84"/>
      <c r="G102" s="19"/>
      <c r="H102" s="17"/>
      <c r="I102" s="102"/>
    </row>
    <row r="103" spans="1:9" x14ac:dyDescent="0.2">
      <c r="A103" s="83"/>
      <c r="B103" s="118"/>
      <c r="C103" s="113" t="s">
        <v>128</v>
      </c>
      <c r="D103" s="119" t="s">
        <v>129</v>
      </c>
      <c r="E103" s="89" t="s">
        <v>106</v>
      </c>
      <c r="F103" s="84">
        <v>20</v>
      </c>
      <c r="G103" s="19"/>
      <c r="H103" s="17">
        <f t="shared" si="4"/>
        <v>0</v>
      </c>
      <c r="I103" s="102"/>
    </row>
    <row r="104" spans="1:9" x14ac:dyDescent="0.2">
      <c r="A104" s="83"/>
      <c r="B104" s="118"/>
      <c r="C104" s="113"/>
      <c r="D104" s="122"/>
      <c r="E104" s="89"/>
      <c r="F104" s="84"/>
      <c r="G104" s="19"/>
      <c r="H104" s="17"/>
      <c r="I104" s="102"/>
    </row>
    <row r="105" spans="1:9" x14ac:dyDescent="0.2">
      <c r="A105" s="83"/>
      <c r="B105" s="118"/>
      <c r="C105" s="113" t="s">
        <v>130</v>
      </c>
      <c r="D105" s="119" t="s">
        <v>131</v>
      </c>
      <c r="E105" s="89" t="s">
        <v>106</v>
      </c>
      <c r="F105" s="84">
        <v>10</v>
      </c>
      <c r="G105" s="19"/>
      <c r="H105" s="17">
        <f t="shared" si="4"/>
        <v>0</v>
      </c>
      <c r="I105" s="102"/>
    </row>
    <row r="106" spans="1:9" x14ac:dyDescent="0.2">
      <c r="A106" s="83"/>
      <c r="B106" s="118"/>
      <c r="C106" s="113"/>
      <c r="D106" s="119"/>
      <c r="E106" s="89"/>
      <c r="F106" s="84"/>
      <c r="G106" s="19"/>
      <c r="H106" s="17"/>
      <c r="I106" s="102"/>
    </row>
    <row r="107" spans="1:9" x14ac:dyDescent="0.2">
      <c r="A107" s="83"/>
      <c r="B107" s="112" t="s">
        <v>132</v>
      </c>
      <c r="C107" s="113"/>
      <c r="D107" s="122" t="s">
        <v>133</v>
      </c>
      <c r="E107" s="89"/>
      <c r="F107" s="84"/>
      <c r="G107" s="19"/>
      <c r="H107" s="17"/>
      <c r="I107" s="102"/>
    </row>
    <row r="108" spans="1:9" x14ac:dyDescent="0.2">
      <c r="A108" s="83"/>
      <c r="B108" s="117"/>
      <c r="C108" s="113"/>
      <c r="D108" s="122"/>
      <c r="E108" s="89"/>
      <c r="F108" s="84"/>
      <c r="G108" s="19"/>
      <c r="H108" s="17"/>
      <c r="I108" s="102"/>
    </row>
    <row r="109" spans="1:9" x14ac:dyDescent="0.2">
      <c r="A109" s="83"/>
      <c r="B109" s="118"/>
      <c r="C109" s="113" t="s">
        <v>104</v>
      </c>
      <c r="D109" s="119" t="s">
        <v>134</v>
      </c>
      <c r="E109" s="89" t="s">
        <v>55</v>
      </c>
      <c r="F109" s="84">
        <v>6</v>
      </c>
      <c r="G109" s="19"/>
      <c r="H109" s="17">
        <f>F109*G109</f>
        <v>0</v>
      </c>
      <c r="I109" s="102"/>
    </row>
    <row r="110" spans="1:9" x14ac:dyDescent="0.2">
      <c r="A110" s="83"/>
      <c r="B110" s="118"/>
      <c r="C110" s="113"/>
      <c r="D110" s="119"/>
      <c r="E110" s="89"/>
      <c r="F110" s="84"/>
      <c r="G110" s="19"/>
      <c r="H110" s="17"/>
      <c r="I110" s="102"/>
    </row>
    <row r="111" spans="1:9" x14ac:dyDescent="0.2">
      <c r="A111" s="83"/>
      <c r="B111" s="118"/>
      <c r="C111" s="113" t="s">
        <v>107</v>
      </c>
      <c r="D111" s="119" t="s">
        <v>135</v>
      </c>
      <c r="E111" s="89" t="s">
        <v>55</v>
      </c>
      <c r="F111" s="84">
        <v>9</v>
      </c>
      <c r="G111" s="19"/>
      <c r="H111" s="17">
        <f>F111*G111</f>
        <v>0</v>
      </c>
      <c r="I111" s="102"/>
    </row>
    <row r="112" spans="1:9" x14ac:dyDescent="0.2">
      <c r="A112" s="83"/>
      <c r="B112" s="118"/>
      <c r="C112" s="113"/>
      <c r="D112" s="119"/>
      <c r="E112" s="89"/>
      <c r="F112" s="84"/>
      <c r="G112" s="19"/>
      <c r="H112" s="17"/>
      <c r="I112" s="102"/>
    </row>
    <row r="113" spans="1:8" x14ac:dyDescent="0.2">
      <c r="A113" s="83"/>
      <c r="B113" s="112" t="s">
        <v>136</v>
      </c>
      <c r="C113" s="113"/>
      <c r="D113" s="123" t="s">
        <v>137</v>
      </c>
      <c r="E113" s="89"/>
      <c r="F113" s="84"/>
      <c r="G113" s="19"/>
      <c r="H113" s="17"/>
    </row>
    <row r="114" spans="1:8" x14ac:dyDescent="0.2">
      <c r="A114" s="83"/>
      <c r="B114" s="117"/>
      <c r="C114" s="113"/>
      <c r="D114" s="123"/>
      <c r="E114" s="89"/>
      <c r="F114" s="84"/>
      <c r="G114" s="19"/>
      <c r="H114" s="17"/>
    </row>
    <row r="115" spans="1:8" x14ac:dyDescent="0.2">
      <c r="A115" s="83"/>
      <c r="B115" s="118"/>
      <c r="C115" s="113" t="s">
        <v>104</v>
      </c>
      <c r="D115" s="120" t="s">
        <v>138</v>
      </c>
      <c r="E115" s="89" t="s">
        <v>76</v>
      </c>
      <c r="F115" s="89">
        <v>1</v>
      </c>
      <c r="G115" s="24">
        <v>200000</v>
      </c>
      <c r="H115" s="17">
        <f>F115*G115</f>
        <v>200000</v>
      </c>
    </row>
    <row r="116" spans="1:8" x14ac:dyDescent="0.2">
      <c r="A116" s="83"/>
      <c r="B116" s="118"/>
      <c r="C116" s="113"/>
      <c r="D116" s="120"/>
      <c r="E116" s="89"/>
      <c r="F116" s="89"/>
      <c r="G116" s="35"/>
      <c r="H116" s="17"/>
    </row>
    <row r="117" spans="1:8" ht="25.5" x14ac:dyDescent="0.2">
      <c r="A117" s="83"/>
      <c r="B117" s="118"/>
      <c r="C117" s="113" t="s">
        <v>107</v>
      </c>
      <c r="D117" s="116" t="s">
        <v>139</v>
      </c>
      <c r="E117" s="105" t="s">
        <v>79</v>
      </c>
      <c r="F117" s="20">
        <f>H115</f>
        <v>200000</v>
      </c>
      <c r="G117" s="22"/>
      <c r="H117" s="17">
        <f>G117*F117</f>
        <v>0</v>
      </c>
    </row>
    <row r="118" spans="1:8" x14ac:dyDescent="0.2">
      <c r="A118" s="83"/>
      <c r="B118" s="118"/>
      <c r="C118" s="113"/>
      <c r="D118" s="116"/>
      <c r="E118" s="105"/>
      <c r="F118" s="20"/>
      <c r="G118" s="22"/>
      <c r="H118" s="17"/>
    </row>
    <row r="119" spans="1:8" x14ac:dyDescent="0.2">
      <c r="A119" s="110" t="s">
        <v>140</v>
      </c>
      <c r="B119" s="112"/>
      <c r="C119" s="113"/>
      <c r="D119" s="124" t="s">
        <v>141</v>
      </c>
      <c r="E119" s="105"/>
      <c r="F119" s="20"/>
      <c r="G119" s="22"/>
      <c r="H119" s="17"/>
    </row>
    <row r="120" spans="1:8" x14ac:dyDescent="0.2">
      <c r="A120" s="83"/>
      <c r="B120" s="118"/>
      <c r="C120" s="113"/>
      <c r="D120" s="116"/>
      <c r="E120" s="105"/>
      <c r="F120" s="20"/>
      <c r="G120" s="22"/>
      <c r="H120" s="17"/>
    </row>
    <row r="121" spans="1:8" ht="38.25" x14ac:dyDescent="0.2">
      <c r="A121" s="83"/>
      <c r="B121" s="112" t="s">
        <v>142</v>
      </c>
      <c r="C121" s="113"/>
      <c r="D121" s="125" t="s">
        <v>143</v>
      </c>
      <c r="E121" s="89"/>
      <c r="F121" s="20"/>
      <c r="G121" s="22"/>
      <c r="H121" s="17"/>
    </row>
    <row r="122" spans="1:8" x14ac:dyDescent="0.2">
      <c r="A122" s="83"/>
      <c r="B122" s="117"/>
      <c r="C122" s="113"/>
      <c r="D122" s="125"/>
      <c r="E122" s="89"/>
      <c r="F122" s="20"/>
      <c r="G122" s="22"/>
      <c r="H122" s="17"/>
    </row>
    <row r="123" spans="1:8" x14ac:dyDescent="0.2">
      <c r="A123" s="83"/>
      <c r="B123" s="117"/>
      <c r="C123" s="113"/>
      <c r="D123" s="125" t="s">
        <v>144</v>
      </c>
      <c r="E123" s="89" t="s">
        <v>145</v>
      </c>
      <c r="F123" s="20">
        <v>1</v>
      </c>
      <c r="G123" s="76"/>
      <c r="H123" s="17">
        <f>F123*G123</f>
        <v>0</v>
      </c>
    </row>
    <row r="124" spans="1:8" x14ac:dyDescent="0.2">
      <c r="A124" s="83"/>
      <c r="B124" s="117"/>
      <c r="C124" s="113"/>
      <c r="D124" s="125"/>
      <c r="E124" s="89"/>
      <c r="F124" s="20"/>
      <c r="G124" s="76"/>
      <c r="H124" s="17"/>
    </row>
    <row r="125" spans="1:8" x14ac:dyDescent="0.2">
      <c r="A125" s="83"/>
      <c r="B125" s="117"/>
      <c r="C125" s="113"/>
      <c r="D125" s="125" t="s">
        <v>146</v>
      </c>
      <c r="E125" s="89" t="s">
        <v>145</v>
      </c>
      <c r="F125" s="20">
        <v>1</v>
      </c>
      <c r="G125" s="76"/>
      <c r="H125" s="17">
        <f>F125*G125</f>
        <v>0</v>
      </c>
    </row>
    <row r="126" spans="1:8" x14ac:dyDescent="0.2">
      <c r="A126" s="83"/>
      <c r="B126" s="117"/>
      <c r="C126" s="113"/>
      <c r="D126" s="125"/>
      <c r="E126" s="89"/>
      <c r="F126" s="20"/>
      <c r="G126" s="76"/>
      <c r="H126" s="17"/>
    </row>
    <row r="127" spans="1:8" x14ac:dyDescent="0.2">
      <c r="A127" s="83"/>
      <c r="B127" s="117"/>
      <c r="C127" s="113"/>
      <c r="D127" s="125" t="s">
        <v>147</v>
      </c>
      <c r="E127" s="89" t="s">
        <v>145</v>
      </c>
      <c r="F127" s="20">
        <v>1</v>
      </c>
      <c r="G127" s="76"/>
      <c r="H127" s="17">
        <f>F127*G127</f>
        <v>0</v>
      </c>
    </row>
    <row r="128" spans="1:8" x14ac:dyDescent="0.2">
      <c r="A128" s="83"/>
      <c r="B128" s="117"/>
      <c r="C128" s="113"/>
      <c r="D128" s="125"/>
      <c r="E128" s="89"/>
      <c r="F128" s="20"/>
      <c r="G128" s="76"/>
      <c r="H128" s="17"/>
    </row>
    <row r="129" spans="1:10" x14ac:dyDescent="0.2">
      <c r="A129" s="83"/>
      <c r="B129" s="117"/>
      <c r="C129" s="113"/>
      <c r="D129" s="125" t="s">
        <v>148</v>
      </c>
      <c r="E129" s="89" t="s">
        <v>145</v>
      </c>
      <c r="F129" s="20">
        <v>1</v>
      </c>
      <c r="G129" s="76"/>
      <c r="H129" s="17">
        <f>F129*G129</f>
        <v>0</v>
      </c>
    </row>
    <row r="130" spans="1:10" x14ac:dyDescent="0.2">
      <c r="A130" s="83"/>
      <c r="B130" s="118"/>
      <c r="C130" s="113"/>
      <c r="D130" s="116"/>
      <c r="E130" s="105"/>
      <c r="F130" s="20"/>
      <c r="G130" s="22"/>
      <c r="H130" s="17"/>
      <c r="J130" s="108"/>
    </row>
    <row r="131" spans="1:10" ht="33" customHeight="1" x14ac:dyDescent="0.2">
      <c r="A131" s="83" t="s">
        <v>149</v>
      </c>
      <c r="B131" s="112"/>
      <c r="C131" s="112"/>
      <c r="D131" s="126" t="s">
        <v>150</v>
      </c>
      <c r="E131" s="127"/>
      <c r="F131" s="84"/>
      <c r="G131" s="19"/>
      <c r="H131" s="17"/>
    </row>
    <row r="132" spans="1:10" ht="9.6" customHeight="1" x14ac:dyDescent="0.2">
      <c r="A132" s="83"/>
      <c r="B132" s="112"/>
      <c r="C132" s="112"/>
      <c r="D132" s="126"/>
      <c r="E132" s="127"/>
      <c r="F132" s="84"/>
      <c r="G132" s="19"/>
      <c r="H132" s="17"/>
    </row>
    <row r="133" spans="1:10" x14ac:dyDescent="0.2">
      <c r="A133" s="83"/>
      <c r="B133" s="112" t="s">
        <v>151</v>
      </c>
      <c r="C133" s="112"/>
      <c r="D133" s="120" t="s">
        <v>152</v>
      </c>
      <c r="E133" s="89" t="s">
        <v>153</v>
      </c>
      <c r="F133" s="89">
        <v>1</v>
      </c>
      <c r="G133" s="24">
        <v>1000000</v>
      </c>
      <c r="H133" s="17">
        <f>G133*F133</f>
        <v>1000000</v>
      </c>
    </row>
    <row r="134" spans="1:10" x14ac:dyDescent="0.2">
      <c r="A134" s="83"/>
      <c r="B134" s="112"/>
      <c r="C134" s="112"/>
      <c r="D134" s="120"/>
      <c r="E134" s="89"/>
      <c r="F134" s="89"/>
      <c r="G134" s="35"/>
      <c r="H134" s="17"/>
    </row>
    <row r="135" spans="1:10" x14ac:dyDescent="0.2">
      <c r="A135" s="83"/>
      <c r="B135" s="112"/>
      <c r="C135" s="112"/>
      <c r="D135" s="120"/>
      <c r="E135" s="89"/>
      <c r="F135" s="89"/>
      <c r="G135" s="35"/>
      <c r="H135" s="17"/>
    </row>
    <row r="136" spans="1:10" x14ac:dyDescent="0.2">
      <c r="A136" s="83"/>
      <c r="B136" s="112"/>
      <c r="C136" s="112"/>
      <c r="D136" s="120"/>
      <c r="E136" s="89"/>
      <c r="F136" s="89"/>
      <c r="G136" s="35"/>
      <c r="H136" s="17"/>
    </row>
    <row r="137" spans="1:10" x14ac:dyDescent="0.2">
      <c r="A137" s="83"/>
      <c r="B137" s="112"/>
      <c r="C137" s="112"/>
      <c r="D137" s="120"/>
      <c r="E137" s="89"/>
      <c r="F137" s="89"/>
      <c r="G137" s="35"/>
      <c r="H137" s="17"/>
    </row>
    <row r="138" spans="1:10" x14ac:dyDescent="0.2">
      <c r="A138" s="83"/>
      <c r="B138" s="112"/>
      <c r="C138" s="112"/>
      <c r="D138" s="120"/>
      <c r="E138" s="89"/>
      <c r="F138" s="89"/>
      <c r="G138" s="35"/>
      <c r="H138" s="17"/>
    </row>
    <row r="139" spans="1:10" x14ac:dyDescent="0.2">
      <c r="A139" s="83"/>
      <c r="B139" s="112"/>
      <c r="C139" s="112"/>
      <c r="D139" s="120"/>
      <c r="E139" s="89"/>
      <c r="F139" s="89"/>
      <c r="G139" s="35"/>
      <c r="H139" s="17"/>
    </row>
    <row r="140" spans="1:10" x14ac:dyDescent="0.2">
      <c r="A140" s="83"/>
      <c r="B140" s="112"/>
      <c r="C140" s="112"/>
      <c r="D140" s="120"/>
      <c r="E140" s="89"/>
      <c r="F140" s="89"/>
      <c r="G140" s="35"/>
      <c r="H140" s="17"/>
    </row>
    <row r="141" spans="1:10" x14ac:dyDescent="0.2">
      <c r="A141" s="83"/>
      <c r="B141" s="112"/>
      <c r="C141" s="112"/>
      <c r="D141" s="120"/>
      <c r="E141" s="89"/>
      <c r="F141" s="89"/>
      <c r="G141" s="35"/>
      <c r="H141" s="17"/>
    </row>
    <row r="142" spans="1:10" x14ac:dyDescent="0.2">
      <c r="A142" s="83"/>
      <c r="B142" s="112"/>
      <c r="C142" s="112"/>
      <c r="D142" s="120"/>
      <c r="E142" s="89"/>
      <c r="F142" s="89"/>
      <c r="G142" s="35"/>
      <c r="H142" s="17"/>
    </row>
    <row r="143" spans="1:10" x14ac:dyDescent="0.2">
      <c r="A143" s="128" t="s">
        <v>154</v>
      </c>
      <c r="B143" s="129"/>
      <c r="C143" s="130"/>
      <c r="D143" s="131"/>
      <c r="E143" s="132"/>
      <c r="F143" s="133"/>
      <c r="G143" s="134"/>
      <c r="H143" s="48">
        <f>SUM(H67:H142)</f>
        <v>1310000</v>
      </c>
    </row>
    <row r="144" spans="1:10" x14ac:dyDescent="0.2">
      <c r="G144" s="8"/>
    </row>
  </sheetData>
  <sheetProtection algorithmName="SHA-512" hashValue="KKQxpy1cLeLroiWs34SMkOo0X/9TwtO5GPiwKF2ZnMJEhOofyLnBQDADbj8afYuxgB/j4x3eCwiqOK6YbxvTSw==" saltValue="D8wH19BBeZyUuT1HZvfJPg==" spinCount="100000" sheet="1" objects="1" scenarios="1"/>
  <mergeCells count="3">
    <mergeCell ref="D1:H1"/>
    <mergeCell ref="B66:G66"/>
    <mergeCell ref="B67:G67"/>
  </mergeCells>
  <phoneticPr fontId="9" type="noConversion"/>
  <pageMargins left="0.70866141732283472" right="0.23622047244094491" top="0.74803149606299213" bottom="0.74803149606299213" header="0.31496062992125984" footer="0.31496062992125984"/>
  <pageSetup paperSize="9" scale="70" firstPageNumber="7" orientation="portrait" useFirstPageNumber="1" r:id="rId1"/>
  <headerFooter>
    <oddHeader>&amp;C&amp;"Arial,Bold"NRA R.033-130-2019-3 SCHEDULE OF QUANTITIES</oddHeader>
    <oddFooter>&amp;RC3-&amp;P</oddFooter>
  </headerFooter>
  <rowBreaks count="1" manualBreakCount="1">
    <brk id="66" max="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K234"/>
  <sheetViews>
    <sheetView view="pageBreakPreview" zoomScale="120" zoomScaleNormal="100" zoomScaleSheetLayoutView="120" workbookViewId="0">
      <selection activeCell="H79" sqref="H79"/>
    </sheetView>
  </sheetViews>
  <sheetFormatPr defaultRowHeight="12.75" x14ac:dyDescent="0.2"/>
  <cols>
    <col min="1" max="1" width="9.28515625" style="92" customWidth="1"/>
    <col min="2" max="2" width="9" style="92" bestFit="1" customWidth="1"/>
    <col min="3" max="3" width="3.28515625" style="92" customWidth="1"/>
    <col min="4" max="4" width="40.140625" style="92" customWidth="1"/>
    <col min="5" max="5" width="18" style="92" customWidth="1"/>
    <col min="6" max="6" width="14.7109375" style="92" customWidth="1"/>
    <col min="7" max="8" width="20.7109375" style="92" customWidth="1"/>
    <col min="9" max="9" width="9.28515625" style="92"/>
    <col min="10" max="10" width="14.28515625" style="92" bestFit="1" customWidth="1"/>
    <col min="11" max="11" width="16.140625" style="92" bestFit="1" customWidth="1"/>
    <col min="12" max="257" width="9.28515625" style="92"/>
    <col min="258" max="258" width="9.28515625" style="92" customWidth="1"/>
    <col min="259" max="259" width="6.7109375" style="92" customWidth="1"/>
    <col min="260" max="260" width="40.7109375" style="92" customWidth="1"/>
    <col min="261" max="264" width="9.28515625" style="92" customWidth="1"/>
    <col min="265" max="513" width="9.28515625" style="92"/>
    <col min="514" max="514" width="9.28515625" style="92" customWidth="1"/>
    <col min="515" max="515" width="6.7109375" style="92" customWidth="1"/>
    <col min="516" max="516" width="40.7109375" style="92" customWidth="1"/>
    <col min="517" max="520" width="9.28515625" style="92" customWidth="1"/>
    <col min="521" max="769" width="9.28515625" style="92"/>
    <col min="770" max="770" width="9.28515625" style="92" customWidth="1"/>
    <col min="771" max="771" width="6.7109375" style="92" customWidth="1"/>
    <col min="772" max="772" width="40.7109375" style="92" customWidth="1"/>
    <col min="773" max="776" width="9.28515625" style="92" customWidth="1"/>
    <col min="777" max="1025" width="9.28515625" style="92"/>
    <col min="1026" max="1026" width="9.28515625" style="92" customWidth="1"/>
    <col min="1027" max="1027" width="6.7109375" style="92" customWidth="1"/>
    <col min="1028" max="1028" width="40.7109375" style="92" customWidth="1"/>
    <col min="1029" max="1032" width="9.28515625" style="92" customWidth="1"/>
    <col min="1033" max="1281" width="9.28515625" style="92"/>
    <col min="1282" max="1282" width="9.28515625" style="92" customWidth="1"/>
    <col min="1283" max="1283" width="6.7109375" style="92" customWidth="1"/>
    <col min="1284" max="1284" width="40.7109375" style="92" customWidth="1"/>
    <col min="1285" max="1288" width="9.28515625" style="92" customWidth="1"/>
    <col min="1289" max="1537" width="9.28515625" style="92"/>
    <col min="1538" max="1538" width="9.28515625" style="92" customWidth="1"/>
    <col min="1539" max="1539" width="6.7109375" style="92" customWidth="1"/>
    <col min="1540" max="1540" width="40.7109375" style="92" customWidth="1"/>
    <col min="1541" max="1544" width="9.28515625" style="92" customWidth="1"/>
    <col min="1545" max="1793" width="9.28515625" style="92"/>
    <col min="1794" max="1794" width="9.28515625" style="92" customWidth="1"/>
    <col min="1795" max="1795" width="6.7109375" style="92" customWidth="1"/>
    <col min="1796" max="1796" width="40.7109375" style="92" customWidth="1"/>
    <col min="1797" max="1800" width="9.28515625" style="92" customWidth="1"/>
    <col min="1801" max="2049" width="9.28515625" style="92"/>
    <col min="2050" max="2050" width="9.28515625" style="92" customWidth="1"/>
    <col min="2051" max="2051" width="6.7109375" style="92" customWidth="1"/>
    <col min="2052" max="2052" width="40.7109375" style="92" customWidth="1"/>
    <col min="2053" max="2056" width="9.28515625" style="92" customWidth="1"/>
    <col min="2057" max="2305" width="9.28515625" style="92"/>
    <col min="2306" max="2306" width="9.28515625" style="92" customWidth="1"/>
    <col min="2307" max="2307" width="6.7109375" style="92" customWidth="1"/>
    <col min="2308" max="2308" width="40.7109375" style="92" customWidth="1"/>
    <col min="2309" max="2312" width="9.28515625" style="92" customWidth="1"/>
    <col min="2313" max="2561" width="9.28515625" style="92"/>
    <col min="2562" max="2562" width="9.28515625" style="92" customWidth="1"/>
    <col min="2563" max="2563" width="6.7109375" style="92" customWidth="1"/>
    <col min="2564" max="2564" width="40.7109375" style="92" customWidth="1"/>
    <col min="2565" max="2568" width="9.28515625" style="92" customWidth="1"/>
    <col min="2569" max="2817" width="9.28515625" style="92"/>
    <col min="2818" max="2818" width="9.28515625" style="92" customWidth="1"/>
    <col min="2819" max="2819" width="6.7109375" style="92" customWidth="1"/>
    <col min="2820" max="2820" width="40.7109375" style="92" customWidth="1"/>
    <col min="2821" max="2824" width="9.28515625" style="92" customWidth="1"/>
    <col min="2825" max="3073" width="9.28515625" style="92"/>
    <col min="3074" max="3074" width="9.28515625" style="92" customWidth="1"/>
    <col min="3075" max="3075" width="6.7109375" style="92" customWidth="1"/>
    <col min="3076" max="3076" width="40.7109375" style="92" customWidth="1"/>
    <col min="3077" max="3080" width="9.28515625" style="92" customWidth="1"/>
    <col min="3081" max="3329" width="9.28515625" style="92"/>
    <col min="3330" max="3330" width="9.28515625" style="92" customWidth="1"/>
    <col min="3331" max="3331" width="6.7109375" style="92" customWidth="1"/>
    <col min="3332" max="3332" width="40.7109375" style="92" customWidth="1"/>
    <col min="3333" max="3336" width="9.28515625" style="92" customWidth="1"/>
    <col min="3337" max="3585" width="9.28515625" style="92"/>
    <col min="3586" max="3586" width="9.28515625" style="92" customWidth="1"/>
    <col min="3587" max="3587" width="6.7109375" style="92" customWidth="1"/>
    <col min="3588" max="3588" width="40.7109375" style="92" customWidth="1"/>
    <col min="3589" max="3592" width="9.28515625" style="92" customWidth="1"/>
    <col min="3593" max="3841" width="9.28515625" style="92"/>
    <col min="3842" max="3842" width="9.28515625" style="92" customWidth="1"/>
    <col min="3843" max="3843" width="6.7109375" style="92" customWidth="1"/>
    <col min="3844" max="3844" width="40.7109375" style="92" customWidth="1"/>
    <col min="3845" max="3848" width="9.28515625" style="92" customWidth="1"/>
    <col min="3849" max="4097" width="9.28515625" style="92"/>
    <col min="4098" max="4098" width="9.28515625" style="92" customWidth="1"/>
    <col min="4099" max="4099" width="6.7109375" style="92" customWidth="1"/>
    <col min="4100" max="4100" width="40.7109375" style="92" customWidth="1"/>
    <col min="4101" max="4104" width="9.28515625" style="92" customWidth="1"/>
    <col min="4105" max="4353" width="9.28515625" style="92"/>
    <col min="4354" max="4354" width="9.28515625" style="92" customWidth="1"/>
    <col min="4355" max="4355" width="6.7109375" style="92" customWidth="1"/>
    <col min="4356" max="4356" width="40.7109375" style="92" customWidth="1"/>
    <col min="4357" max="4360" width="9.28515625" style="92" customWidth="1"/>
    <col min="4361" max="4609" width="9.28515625" style="92"/>
    <col min="4610" max="4610" width="9.28515625" style="92" customWidth="1"/>
    <col min="4611" max="4611" width="6.7109375" style="92" customWidth="1"/>
    <col min="4612" max="4612" width="40.7109375" style="92" customWidth="1"/>
    <col min="4613" max="4616" width="9.28515625" style="92" customWidth="1"/>
    <col min="4617" max="4865" width="9.28515625" style="92"/>
    <col min="4866" max="4866" width="9.28515625" style="92" customWidth="1"/>
    <col min="4867" max="4867" width="6.7109375" style="92" customWidth="1"/>
    <col min="4868" max="4868" width="40.7109375" style="92" customWidth="1"/>
    <col min="4869" max="4872" width="9.28515625" style="92" customWidth="1"/>
    <col min="4873" max="5121" width="9.28515625" style="92"/>
    <col min="5122" max="5122" width="9.28515625" style="92" customWidth="1"/>
    <col min="5123" max="5123" width="6.7109375" style="92" customWidth="1"/>
    <col min="5124" max="5124" width="40.7109375" style="92" customWidth="1"/>
    <col min="5125" max="5128" width="9.28515625" style="92" customWidth="1"/>
    <col min="5129" max="5377" width="9.28515625" style="92"/>
    <col min="5378" max="5378" width="9.28515625" style="92" customWidth="1"/>
    <col min="5379" max="5379" width="6.7109375" style="92" customWidth="1"/>
    <col min="5380" max="5380" width="40.7109375" style="92" customWidth="1"/>
    <col min="5381" max="5384" width="9.28515625" style="92" customWidth="1"/>
    <col min="5385" max="5633" width="9.28515625" style="92"/>
    <col min="5634" max="5634" width="9.28515625" style="92" customWidth="1"/>
    <col min="5635" max="5635" width="6.7109375" style="92" customWidth="1"/>
    <col min="5636" max="5636" width="40.7109375" style="92" customWidth="1"/>
    <col min="5637" max="5640" width="9.28515625" style="92" customWidth="1"/>
    <col min="5641" max="5889" width="9.28515625" style="92"/>
    <col min="5890" max="5890" width="9.28515625" style="92" customWidth="1"/>
    <col min="5891" max="5891" width="6.7109375" style="92" customWidth="1"/>
    <col min="5892" max="5892" width="40.7109375" style="92" customWidth="1"/>
    <col min="5893" max="5896" width="9.28515625" style="92" customWidth="1"/>
    <col min="5897" max="6145" width="9.28515625" style="92"/>
    <col min="6146" max="6146" width="9.28515625" style="92" customWidth="1"/>
    <col min="6147" max="6147" width="6.7109375" style="92" customWidth="1"/>
    <col min="6148" max="6148" width="40.7109375" style="92" customWidth="1"/>
    <col min="6149" max="6152" width="9.28515625" style="92" customWidth="1"/>
    <col min="6153" max="6401" width="9.28515625" style="92"/>
    <col min="6402" max="6402" width="9.28515625" style="92" customWidth="1"/>
    <col min="6403" max="6403" width="6.7109375" style="92" customWidth="1"/>
    <col min="6404" max="6404" width="40.7109375" style="92" customWidth="1"/>
    <col min="6405" max="6408" width="9.28515625" style="92" customWidth="1"/>
    <col min="6409" max="6657" width="9.28515625" style="92"/>
    <col min="6658" max="6658" width="9.28515625" style="92" customWidth="1"/>
    <col min="6659" max="6659" width="6.7109375" style="92" customWidth="1"/>
    <col min="6660" max="6660" width="40.7109375" style="92" customWidth="1"/>
    <col min="6661" max="6664" width="9.28515625" style="92" customWidth="1"/>
    <col min="6665" max="6913" width="9.28515625" style="92"/>
    <col min="6914" max="6914" width="9.28515625" style="92" customWidth="1"/>
    <col min="6915" max="6915" width="6.7109375" style="92" customWidth="1"/>
    <col min="6916" max="6916" width="40.7109375" style="92" customWidth="1"/>
    <col min="6917" max="6920" width="9.28515625" style="92" customWidth="1"/>
    <col min="6921" max="7169" width="9.28515625" style="92"/>
    <col min="7170" max="7170" width="9.28515625" style="92" customWidth="1"/>
    <col min="7171" max="7171" width="6.7109375" style="92" customWidth="1"/>
    <col min="7172" max="7172" width="40.7109375" style="92" customWidth="1"/>
    <col min="7173" max="7176" width="9.28515625" style="92" customWidth="1"/>
    <col min="7177" max="7425" width="9.28515625" style="92"/>
    <col min="7426" max="7426" width="9.28515625" style="92" customWidth="1"/>
    <col min="7427" max="7427" width="6.7109375" style="92" customWidth="1"/>
    <col min="7428" max="7428" width="40.7109375" style="92" customWidth="1"/>
    <col min="7429" max="7432" width="9.28515625" style="92" customWidth="1"/>
    <col min="7433" max="7681" width="9.28515625" style="92"/>
    <col min="7682" max="7682" width="9.28515625" style="92" customWidth="1"/>
    <col min="7683" max="7683" width="6.7109375" style="92" customWidth="1"/>
    <col min="7684" max="7684" width="40.7109375" style="92" customWidth="1"/>
    <col min="7685" max="7688" width="9.28515625" style="92" customWidth="1"/>
    <col min="7689" max="7937" width="9.28515625" style="92"/>
    <col min="7938" max="7938" width="9.28515625" style="92" customWidth="1"/>
    <col min="7939" max="7939" width="6.7109375" style="92" customWidth="1"/>
    <col min="7940" max="7940" width="40.7109375" style="92" customWidth="1"/>
    <col min="7941" max="7944" width="9.28515625" style="92" customWidth="1"/>
    <col min="7945" max="8193" width="9.28515625" style="92"/>
    <col min="8194" max="8194" width="9.28515625" style="92" customWidth="1"/>
    <col min="8195" max="8195" width="6.7109375" style="92" customWidth="1"/>
    <col min="8196" max="8196" width="40.7109375" style="92" customWidth="1"/>
    <col min="8197" max="8200" width="9.28515625" style="92" customWidth="1"/>
    <col min="8201" max="8449" width="9.28515625" style="92"/>
    <col min="8450" max="8450" width="9.28515625" style="92" customWidth="1"/>
    <col min="8451" max="8451" width="6.7109375" style="92" customWidth="1"/>
    <col min="8452" max="8452" width="40.7109375" style="92" customWidth="1"/>
    <col min="8453" max="8456" width="9.28515625" style="92" customWidth="1"/>
    <col min="8457" max="8705" width="9.28515625" style="92"/>
    <col min="8706" max="8706" width="9.28515625" style="92" customWidth="1"/>
    <col min="8707" max="8707" width="6.7109375" style="92" customWidth="1"/>
    <col min="8708" max="8708" width="40.7109375" style="92" customWidth="1"/>
    <col min="8709" max="8712" width="9.28515625" style="92" customWidth="1"/>
    <col min="8713" max="8961" width="9.28515625" style="92"/>
    <col min="8962" max="8962" width="9.28515625" style="92" customWidth="1"/>
    <col min="8963" max="8963" width="6.7109375" style="92" customWidth="1"/>
    <col min="8964" max="8964" width="40.7109375" style="92" customWidth="1"/>
    <col min="8965" max="8968" width="9.28515625" style="92" customWidth="1"/>
    <col min="8969" max="9217" width="9.28515625" style="92"/>
    <col min="9218" max="9218" width="9.28515625" style="92" customWidth="1"/>
    <col min="9219" max="9219" width="6.7109375" style="92" customWidth="1"/>
    <col min="9220" max="9220" width="40.7109375" style="92" customWidth="1"/>
    <col min="9221" max="9224" width="9.28515625" style="92" customWidth="1"/>
    <col min="9225" max="9473" width="9.28515625" style="92"/>
    <col min="9474" max="9474" width="9.28515625" style="92" customWidth="1"/>
    <col min="9475" max="9475" width="6.7109375" style="92" customWidth="1"/>
    <col min="9476" max="9476" width="40.7109375" style="92" customWidth="1"/>
    <col min="9477" max="9480" width="9.28515625" style="92" customWidth="1"/>
    <col min="9481" max="9729" width="9.28515625" style="92"/>
    <col min="9730" max="9730" width="9.28515625" style="92" customWidth="1"/>
    <col min="9731" max="9731" width="6.7109375" style="92" customWidth="1"/>
    <col min="9732" max="9732" width="40.7109375" style="92" customWidth="1"/>
    <col min="9733" max="9736" width="9.28515625" style="92" customWidth="1"/>
    <col min="9737" max="9985" width="9.28515625" style="92"/>
    <col min="9986" max="9986" width="9.28515625" style="92" customWidth="1"/>
    <col min="9987" max="9987" width="6.7109375" style="92" customWidth="1"/>
    <col min="9988" max="9988" width="40.7109375" style="92" customWidth="1"/>
    <col min="9989" max="9992" width="9.28515625" style="92" customWidth="1"/>
    <col min="9993" max="10241" width="9.28515625" style="92"/>
    <col min="10242" max="10242" width="9.28515625" style="92" customWidth="1"/>
    <col min="10243" max="10243" width="6.7109375" style="92" customWidth="1"/>
    <col min="10244" max="10244" width="40.7109375" style="92" customWidth="1"/>
    <col min="10245" max="10248" width="9.28515625" style="92" customWidth="1"/>
    <col min="10249" max="10497" width="9.28515625" style="92"/>
    <col min="10498" max="10498" width="9.28515625" style="92" customWidth="1"/>
    <col min="10499" max="10499" width="6.7109375" style="92" customWidth="1"/>
    <col min="10500" max="10500" width="40.7109375" style="92" customWidth="1"/>
    <col min="10501" max="10504" width="9.28515625" style="92" customWidth="1"/>
    <col min="10505" max="10753" width="9.28515625" style="92"/>
    <col min="10754" max="10754" width="9.28515625" style="92" customWidth="1"/>
    <col min="10755" max="10755" width="6.7109375" style="92" customWidth="1"/>
    <col min="10756" max="10756" width="40.7109375" style="92" customWidth="1"/>
    <col min="10757" max="10760" width="9.28515625" style="92" customWidth="1"/>
    <col min="10761" max="11009" width="9.28515625" style="92"/>
    <col min="11010" max="11010" width="9.28515625" style="92" customWidth="1"/>
    <col min="11011" max="11011" width="6.7109375" style="92" customWidth="1"/>
    <col min="11012" max="11012" width="40.7109375" style="92" customWidth="1"/>
    <col min="11013" max="11016" width="9.28515625" style="92" customWidth="1"/>
    <col min="11017" max="11265" width="9.28515625" style="92"/>
    <col min="11266" max="11266" width="9.28515625" style="92" customWidth="1"/>
    <col min="11267" max="11267" width="6.7109375" style="92" customWidth="1"/>
    <col min="11268" max="11268" width="40.7109375" style="92" customWidth="1"/>
    <col min="11269" max="11272" width="9.28515625" style="92" customWidth="1"/>
    <col min="11273" max="11521" width="9.28515625" style="92"/>
    <col min="11522" max="11522" width="9.28515625" style="92" customWidth="1"/>
    <col min="11523" max="11523" width="6.7109375" style="92" customWidth="1"/>
    <col min="11524" max="11524" width="40.7109375" style="92" customWidth="1"/>
    <col min="11525" max="11528" width="9.28515625" style="92" customWidth="1"/>
    <col min="11529" max="11777" width="9.28515625" style="92"/>
    <col min="11778" max="11778" width="9.28515625" style="92" customWidth="1"/>
    <col min="11779" max="11779" width="6.7109375" style="92" customWidth="1"/>
    <col min="11780" max="11780" width="40.7109375" style="92" customWidth="1"/>
    <col min="11781" max="11784" width="9.28515625" style="92" customWidth="1"/>
    <col min="11785" max="12033" width="9.28515625" style="92"/>
    <col min="12034" max="12034" width="9.28515625" style="92" customWidth="1"/>
    <col min="12035" max="12035" width="6.7109375" style="92" customWidth="1"/>
    <col min="12036" max="12036" width="40.7109375" style="92" customWidth="1"/>
    <col min="12037" max="12040" width="9.28515625" style="92" customWidth="1"/>
    <col min="12041" max="12289" width="9.28515625" style="92"/>
    <col min="12290" max="12290" width="9.28515625" style="92" customWidth="1"/>
    <col min="12291" max="12291" width="6.7109375" style="92" customWidth="1"/>
    <col min="12292" max="12292" width="40.7109375" style="92" customWidth="1"/>
    <col min="12293" max="12296" width="9.28515625" style="92" customWidth="1"/>
    <col min="12297" max="12545" width="9.28515625" style="92"/>
    <col min="12546" max="12546" width="9.28515625" style="92" customWidth="1"/>
    <col min="12547" max="12547" width="6.7109375" style="92" customWidth="1"/>
    <col min="12548" max="12548" width="40.7109375" style="92" customWidth="1"/>
    <col min="12549" max="12552" width="9.28515625" style="92" customWidth="1"/>
    <col min="12553" max="12801" width="9.28515625" style="92"/>
    <col min="12802" max="12802" width="9.28515625" style="92" customWidth="1"/>
    <col min="12803" max="12803" width="6.7109375" style="92" customWidth="1"/>
    <col min="12804" max="12804" width="40.7109375" style="92" customWidth="1"/>
    <col min="12805" max="12808" width="9.28515625" style="92" customWidth="1"/>
    <col min="12809" max="13057" width="9.28515625" style="92"/>
    <col min="13058" max="13058" width="9.28515625" style="92" customWidth="1"/>
    <col min="13059" max="13059" width="6.7109375" style="92" customWidth="1"/>
    <col min="13060" max="13060" width="40.7109375" style="92" customWidth="1"/>
    <col min="13061" max="13064" width="9.28515625" style="92" customWidth="1"/>
    <col min="13065" max="13313" width="9.28515625" style="92"/>
    <col min="13314" max="13314" width="9.28515625" style="92" customWidth="1"/>
    <col min="13315" max="13315" width="6.7109375" style="92" customWidth="1"/>
    <col min="13316" max="13316" width="40.7109375" style="92" customWidth="1"/>
    <col min="13317" max="13320" width="9.28515625" style="92" customWidth="1"/>
    <col min="13321" max="13569" width="9.28515625" style="92"/>
    <col min="13570" max="13570" width="9.28515625" style="92" customWidth="1"/>
    <col min="13571" max="13571" width="6.7109375" style="92" customWidth="1"/>
    <col min="13572" max="13572" width="40.7109375" style="92" customWidth="1"/>
    <col min="13573" max="13576" width="9.28515625" style="92" customWidth="1"/>
    <col min="13577" max="13825" width="9.28515625" style="92"/>
    <col min="13826" max="13826" width="9.28515625" style="92" customWidth="1"/>
    <col min="13827" max="13827" width="6.7109375" style="92" customWidth="1"/>
    <col min="13828" max="13828" width="40.7109375" style="92" customWidth="1"/>
    <col min="13829" max="13832" width="9.28515625" style="92" customWidth="1"/>
    <col min="13833" max="14081" width="9.28515625" style="92"/>
    <col min="14082" max="14082" width="9.28515625" style="92" customWidth="1"/>
    <col min="14083" max="14083" width="6.7109375" style="92" customWidth="1"/>
    <col min="14084" max="14084" width="40.7109375" style="92" customWidth="1"/>
    <col min="14085" max="14088" width="9.28515625" style="92" customWidth="1"/>
    <col min="14089" max="14337" width="9.28515625" style="92"/>
    <col min="14338" max="14338" width="9.28515625" style="92" customWidth="1"/>
    <col min="14339" max="14339" width="6.7109375" style="92" customWidth="1"/>
    <col min="14340" max="14340" width="40.7109375" style="92" customWidth="1"/>
    <col min="14341" max="14344" width="9.28515625" style="92" customWidth="1"/>
    <col min="14345" max="14593" width="9.28515625" style="92"/>
    <col min="14594" max="14594" width="9.28515625" style="92" customWidth="1"/>
    <col min="14595" max="14595" width="6.7109375" style="92" customWidth="1"/>
    <col min="14596" max="14596" width="40.7109375" style="92" customWidth="1"/>
    <col min="14597" max="14600" width="9.28515625" style="92" customWidth="1"/>
    <col min="14601" max="14849" width="9.28515625" style="92"/>
    <col min="14850" max="14850" width="9.28515625" style="92" customWidth="1"/>
    <col min="14851" max="14851" width="6.7109375" style="92" customWidth="1"/>
    <col min="14852" max="14852" width="40.7109375" style="92" customWidth="1"/>
    <col min="14853" max="14856" width="9.28515625" style="92" customWidth="1"/>
    <col min="14857" max="15105" width="9.28515625" style="92"/>
    <col min="15106" max="15106" width="9.28515625" style="92" customWidth="1"/>
    <col min="15107" max="15107" width="6.7109375" style="92" customWidth="1"/>
    <col min="15108" max="15108" width="40.7109375" style="92" customWidth="1"/>
    <col min="15109" max="15112" width="9.28515625" style="92" customWidth="1"/>
    <col min="15113" max="15361" width="9.28515625" style="92"/>
    <col min="15362" max="15362" width="9.28515625" style="92" customWidth="1"/>
    <col min="15363" max="15363" width="6.7109375" style="92" customWidth="1"/>
    <col min="15364" max="15364" width="40.7109375" style="92" customWidth="1"/>
    <col min="15365" max="15368" width="9.28515625" style="92" customWidth="1"/>
    <col min="15369" max="15617" width="9.28515625" style="92"/>
    <col min="15618" max="15618" width="9.28515625" style="92" customWidth="1"/>
    <col min="15619" max="15619" width="6.7109375" style="92" customWidth="1"/>
    <col min="15620" max="15620" width="40.7109375" style="92" customWidth="1"/>
    <col min="15621" max="15624" width="9.28515625" style="92" customWidth="1"/>
    <col min="15625" max="15873" width="9.28515625" style="92"/>
    <col min="15874" max="15874" width="9.28515625" style="92" customWidth="1"/>
    <col min="15875" max="15875" width="6.7109375" style="92" customWidth="1"/>
    <col min="15876" max="15876" width="40.7109375" style="92" customWidth="1"/>
    <col min="15877" max="15880" width="9.28515625" style="92" customWidth="1"/>
    <col min="15881" max="16129" width="9.28515625" style="92"/>
    <col min="16130" max="16130" width="9.28515625" style="92" customWidth="1"/>
    <col min="16131" max="16131" width="6.7109375" style="92" customWidth="1"/>
    <col min="16132" max="16132" width="40.7109375" style="92" customWidth="1"/>
    <col min="16133" max="16136" width="9.28515625" style="92" customWidth="1"/>
    <col min="16137" max="16384" width="9.28515625" style="92"/>
  </cols>
  <sheetData>
    <row r="1" spans="1:11" ht="48" customHeight="1" x14ac:dyDescent="0.2">
      <c r="A1" s="90" t="s">
        <v>155</v>
      </c>
      <c r="B1" s="91"/>
      <c r="C1" s="91"/>
      <c r="D1" s="542" t="s">
        <v>156</v>
      </c>
      <c r="E1" s="542"/>
      <c r="F1" s="542"/>
      <c r="G1" s="542"/>
      <c r="H1" s="542"/>
    </row>
    <row r="2" spans="1:11" x14ac:dyDescent="0.2">
      <c r="A2" s="93" t="s">
        <v>24</v>
      </c>
      <c r="B2" s="93"/>
      <c r="C2" s="93"/>
      <c r="D2" s="95" t="s">
        <v>25</v>
      </c>
      <c r="E2" s="95" t="s">
        <v>26</v>
      </c>
      <c r="F2" s="95" t="s">
        <v>27</v>
      </c>
      <c r="G2" s="9" t="s">
        <v>28</v>
      </c>
      <c r="H2" s="95" t="s">
        <v>29</v>
      </c>
    </row>
    <row r="3" spans="1:11" x14ac:dyDescent="0.2">
      <c r="A3" s="97"/>
      <c r="B3" s="97"/>
      <c r="C3" s="97"/>
      <c r="D3" s="83"/>
      <c r="E3" s="84"/>
      <c r="F3" s="84"/>
      <c r="G3" s="10"/>
      <c r="H3" s="83"/>
    </row>
    <row r="4" spans="1:11" x14ac:dyDescent="0.2">
      <c r="A4" s="99"/>
      <c r="B4" s="99"/>
      <c r="C4" s="99"/>
      <c r="D4" s="83"/>
      <c r="E4" s="84"/>
      <c r="F4" s="84"/>
      <c r="G4" s="10"/>
      <c r="H4" s="83"/>
    </row>
    <row r="5" spans="1:11" x14ac:dyDescent="0.2">
      <c r="A5" s="97" t="s">
        <v>157</v>
      </c>
      <c r="B5" s="97"/>
      <c r="C5" s="97"/>
      <c r="D5" s="126" t="s">
        <v>158</v>
      </c>
      <c r="E5" s="84"/>
      <c r="F5" s="84"/>
      <c r="G5" s="10"/>
      <c r="H5" s="101"/>
    </row>
    <row r="6" spans="1:11" x14ac:dyDescent="0.2">
      <c r="A6" s="97"/>
      <c r="B6" s="97"/>
      <c r="C6" s="97"/>
      <c r="D6" s="126"/>
      <c r="E6" s="84"/>
      <c r="F6" s="84"/>
      <c r="G6" s="10"/>
      <c r="H6" s="101"/>
    </row>
    <row r="7" spans="1:11" x14ac:dyDescent="0.2">
      <c r="A7" s="97"/>
      <c r="B7" s="103" t="s">
        <v>159</v>
      </c>
      <c r="C7" s="103"/>
      <c r="D7" s="135" t="s">
        <v>160</v>
      </c>
      <c r="E7" s="89" t="s">
        <v>41</v>
      </c>
      <c r="F7" s="89">
        <v>1</v>
      </c>
      <c r="G7" s="35"/>
      <c r="H7" s="17">
        <f t="shared" ref="H7:H9" si="0">F7*G7</f>
        <v>0</v>
      </c>
    </row>
    <row r="8" spans="1:11" x14ac:dyDescent="0.2">
      <c r="A8" s="97"/>
      <c r="B8" s="103"/>
      <c r="C8" s="103"/>
      <c r="D8" s="135"/>
      <c r="E8" s="89"/>
      <c r="F8" s="89"/>
      <c r="G8" s="35"/>
      <c r="H8" s="17"/>
    </row>
    <row r="9" spans="1:11" x14ac:dyDescent="0.2">
      <c r="A9" s="97"/>
      <c r="B9" s="103" t="s">
        <v>161</v>
      </c>
      <c r="C9" s="103"/>
      <c r="D9" s="135" t="s">
        <v>162</v>
      </c>
      <c r="E9" s="89" t="s">
        <v>41</v>
      </c>
      <c r="F9" s="89">
        <v>1</v>
      </c>
      <c r="G9" s="35"/>
      <c r="H9" s="17">
        <f t="shared" si="0"/>
        <v>0</v>
      </c>
      <c r="J9" s="136"/>
    </row>
    <row r="10" spans="1:11" x14ac:dyDescent="0.2">
      <c r="A10" s="97"/>
      <c r="B10" s="103"/>
      <c r="C10" s="103"/>
      <c r="D10" s="135"/>
      <c r="E10" s="89"/>
      <c r="F10" s="89"/>
      <c r="G10" s="35"/>
      <c r="H10" s="17"/>
    </row>
    <row r="11" spans="1:11" x14ac:dyDescent="0.2">
      <c r="A11" s="97"/>
      <c r="B11" s="103" t="s">
        <v>163</v>
      </c>
      <c r="C11" s="103"/>
      <c r="D11" s="135" t="s">
        <v>164</v>
      </c>
      <c r="E11" s="89"/>
      <c r="F11" s="84"/>
      <c r="G11" s="19"/>
      <c r="H11" s="17"/>
    </row>
    <row r="12" spans="1:11" x14ac:dyDescent="0.2">
      <c r="A12" s="97"/>
      <c r="B12" s="103"/>
      <c r="C12" s="137"/>
      <c r="D12" s="138"/>
      <c r="E12" s="89"/>
      <c r="F12" s="84"/>
      <c r="G12" s="19"/>
      <c r="H12" s="17"/>
    </row>
    <row r="13" spans="1:11" x14ac:dyDescent="0.2">
      <c r="A13" s="97"/>
      <c r="B13" s="103"/>
      <c r="C13" s="137" t="s">
        <v>104</v>
      </c>
      <c r="D13" s="138" t="s">
        <v>165</v>
      </c>
      <c r="E13" s="89" t="s">
        <v>34</v>
      </c>
      <c r="F13" s="84">
        <v>3</v>
      </c>
      <c r="G13" s="19"/>
      <c r="H13" s="17">
        <f t="shared" ref="H13:H29" si="1">F13*G13</f>
        <v>0</v>
      </c>
    </row>
    <row r="14" spans="1:11" x14ac:dyDescent="0.2">
      <c r="A14" s="97"/>
      <c r="B14" s="103"/>
      <c r="C14" s="137"/>
      <c r="D14" s="138"/>
      <c r="E14" s="89"/>
      <c r="F14" s="84"/>
      <c r="G14" s="19"/>
      <c r="H14" s="17"/>
    </row>
    <row r="15" spans="1:11" x14ac:dyDescent="0.2">
      <c r="A15" s="97"/>
      <c r="B15" s="103"/>
      <c r="C15" s="137" t="s">
        <v>107</v>
      </c>
      <c r="D15" s="138" t="s">
        <v>166</v>
      </c>
      <c r="E15" s="89" t="s">
        <v>34</v>
      </c>
      <c r="F15" s="84">
        <v>15</v>
      </c>
      <c r="G15" s="19"/>
      <c r="H15" s="17">
        <f t="shared" si="1"/>
        <v>0</v>
      </c>
    </row>
    <row r="16" spans="1:11" x14ac:dyDescent="0.2">
      <c r="A16" s="97"/>
      <c r="B16" s="103"/>
      <c r="C16" s="137"/>
      <c r="D16" s="138"/>
      <c r="E16" s="89"/>
      <c r="F16" s="84"/>
      <c r="G16" s="19"/>
      <c r="H16" s="17"/>
      <c r="K16" s="136"/>
    </row>
    <row r="17" spans="1:11" x14ac:dyDescent="0.2">
      <c r="A17" s="97"/>
      <c r="B17" s="103" t="s">
        <v>167</v>
      </c>
      <c r="C17" s="137"/>
      <c r="D17" s="138" t="s">
        <v>168</v>
      </c>
      <c r="E17" s="89"/>
      <c r="F17" s="84"/>
      <c r="G17" s="19"/>
      <c r="H17" s="17"/>
    </row>
    <row r="18" spans="1:11" x14ac:dyDescent="0.2">
      <c r="A18" s="97"/>
      <c r="B18" s="103"/>
      <c r="C18" s="137"/>
      <c r="D18" s="138"/>
      <c r="E18" s="89"/>
      <c r="F18" s="84"/>
      <c r="G18" s="19"/>
      <c r="H18" s="17"/>
      <c r="K18" s="136"/>
    </row>
    <row r="19" spans="1:11" x14ac:dyDescent="0.2">
      <c r="A19" s="97"/>
      <c r="B19" s="103"/>
      <c r="C19" s="137" t="s">
        <v>104</v>
      </c>
      <c r="D19" s="138" t="s">
        <v>169</v>
      </c>
      <c r="E19" s="89" t="s">
        <v>170</v>
      </c>
      <c r="F19" s="84">
        <v>1</v>
      </c>
      <c r="G19" s="19"/>
      <c r="H19" s="17">
        <f t="shared" si="1"/>
        <v>0</v>
      </c>
    </row>
    <row r="20" spans="1:11" x14ac:dyDescent="0.2">
      <c r="A20" s="97"/>
      <c r="B20" s="103"/>
      <c r="C20" s="137"/>
      <c r="D20" s="138"/>
      <c r="E20" s="89"/>
      <c r="F20" s="84"/>
      <c r="G20" s="19"/>
      <c r="H20" s="17"/>
    </row>
    <row r="21" spans="1:11" x14ac:dyDescent="0.2">
      <c r="A21" s="97"/>
      <c r="B21" s="103"/>
      <c r="C21" s="137" t="s">
        <v>107</v>
      </c>
      <c r="D21" s="138" t="s">
        <v>171</v>
      </c>
      <c r="E21" s="89" t="s">
        <v>170</v>
      </c>
      <c r="F21" s="84">
        <v>1</v>
      </c>
      <c r="G21" s="19"/>
      <c r="H21" s="17">
        <f t="shared" si="1"/>
        <v>0</v>
      </c>
      <c r="K21" s="139"/>
    </row>
    <row r="22" spans="1:11" x14ac:dyDescent="0.2">
      <c r="A22" s="97"/>
      <c r="B22" s="103"/>
      <c r="C22" s="137"/>
      <c r="D22" s="138"/>
      <c r="E22" s="89"/>
      <c r="F22" s="84"/>
      <c r="G22" s="19"/>
      <c r="H22" s="17"/>
    </row>
    <row r="23" spans="1:11" x14ac:dyDescent="0.2">
      <c r="A23" s="97"/>
      <c r="B23" s="103"/>
      <c r="C23" s="137" t="s">
        <v>18</v>
      </c>
      <c r="D23" s="138" t="s">
        <v>172</v>
      </c>
      <c r="E23" s="89" t="s">
        <v>34</v>
      </c>
      <c r="F23" s="84">
        <v>3</v>
      </c>
      <c r="G23" s="19"/>
      <c r="H23" s="17">
        <f t="shared" si="1"/>
        <v>0</v>
      </c>
    </row>
    <row r="24" spans="1:11" x14ac:dyDescent="0.2">
      <c r="A24" s="97"/>
      <c r="B24" s="103"/>
      <c r="C24" s="137"/>
      <c r="D24" s="138"/>
      <c r="E24" s="89"/>
      <c r="F24" s="84"/>
      <c r="G24" s="19"/>
      <c r="H24" s="17"/>
    </row>
    <row r="25" spans="1:11" x14ac:dyDescent="0.2">
      <c r="A25" s="97"/>
      <c r="B25" s="103"/>
      <c r="C25" s="137" t="s">
        <v>19</v>
      </c>
      <c r="D25" s="138" t="s">
        <v>173</v>
      </c>
      <c r="E25" s="89" t="s">
        <v>153</v>
      </c>
      <c r="F25" s="84">
        <v>1</v>
      </c>
      <c r="G25" s="20">
        <v>1000000</v>
      </c>
      <c r="H25" s="17">
        <f t="shared" si="1"/>
        <v>1000000</v>
      </c>
    </row>
    <row r="26" spans="1:11" x14ac:dyDescent="0.2">
      <c r="A26" s="97"/>
      <c r="B26" s="103"/>
      <c r="C26" s="137"/>
      <c r="D26" s="138"/>
      <c r="E26" s="89"/>
      <c r="F26" s="84"/>
      <c r="G26" s="19"/>
      <c r="H26" s="17"/>
    </row>
    <row r="27" spans="1:11" ht="25.5" x14ac:dyDescent="0.2">
      <c r="A27" s="97"/>
      <c r="B27" s="103"/>
      <c r="C27" s="137" t="s">
        <v>174</v>
      </c>
      <c r="D27" s="140" t="s">
        <v>175</v>
      </c>
      <c r="E27" s="89" t="s">
        <v>79</v>
      </c>
      <c r="F27" s="106">
        <f>G25</f>
        <v>1000000</v>
      </c>
      <c r="G27" s="69"/>
      <c r="H27" s="17">
        <f t="shared" si="1"/>
        <v>0</v>
      </c>
    </row>
    <row r="28" spans="1:11" x14ac:dyDescent="0.2">
      <c r="A28" s="97"/>
      <c r="B28" s="103"/>
      <c r="C28" s="137"/>
      <c r="D28" s="138"/>
      <c r="E28" s="89"/>
      <c r="F28" s="84"/>
      <c r="G28" s="19"/>
      <c r="H28" s="17"/>
    </row>
    <row r="29" spans="1:11" ht="14.25" x14ac:dyDescent="0.2">
      <c r="A29" s="97" t="s">
        <v>176</v>
      </c>
      <c r="B29" s="103"/>
      <c r="C29" s="137"/>
      <c r="D29" s="138" t="s">
        <v>177</v>
      </c>
      <c r="E29" s="105" t="s">
        <v>178</v>
      </c>
      <c r="F29" s="84">
        <v>30</v>
      </c>
      <c r="G29" s="19"/>
      <c r="H29" s="17">
        <f t="shared" si="1"/>
        <v>0</v>
      </c>
    </row>
    <row r="30" spans="1:11" x14ac:dyDescent="0.2">
      <c r="A30" s="97"/>
      <c r="B30" s="103"/>
      <c r="C30" s="137"/>
      <c r="D30" s="141"/>
      <c r="E30" s="105"/>
      <c r="F30" s="84"/>
      <c r="G30" s="19"/>
      <c r="H30" s="17"/>
    </row>
    <row r="31" spans="1:11" x14ac:dyDescent="0.2">
      <c r="A31" s="97"/>
      <c r="B31" s="103"/>
      <c r="C31" s="137"/>
      <c r="D31" s="141"/>
      <c r="E31" s="105"/>
      <c r="F31" s="84"/>
      <c r="G31" s="19"/>
      <c r="H31" s="17"/>
    </row>
    <row r="32" spans="1:11" x14ac:dyDescent="0.2">
      <c r="A32" s="97"/>
      <c r="B32" s="103"/>
      <c r="C32" s="137"/>
      <c r="D32" s="141"/>
      <c r="E32" s="105"/>
      <c r="F32" s="84"/>
      <c r="G32" s="19"/>
      <c r="H32" s="17"/>
    </row>
    <row r="33" spans="1:8" x14ac:dyDescent="0.2">
      <c r="A33" s="97"/>
      <c r="B33" s="103"/>
      <c r="C33" s="137"/>
      <c r="D33" s="141"/>
      <c r="E33" s="105"/>
      <c r="F33" s="84"/>
      <c r="G33" s="19"/>
      <c r="H33" s="17"/>
    </row>
    <row r="34" spans="1:8" x14ac:dyDescent="0.2">
      <c r="A34" s="97"/>
      <c r="B34" s="103"/>
      <c r="C34" s="137"/>
      <c r="D34" s="141"/>
      <c r="E34" s="105"/>
      <c r="F34" s="84"/>
      <c r="G34" s="19"/>
      <c r="H34" s="17"/>
    </row>
    <row r="35" spans="1:8" x14ac:dyDescent="0.2">
      <c r="A35" s="97"/>
      <c r="B35" s="103"/>
      <c r="C35" s="137"/>
      <c r="D35" s="141"/>
      <c r="E35" s="105"/>
      <c r="F35" s="84"/>
      <c r="G35" s="19"/>
      <c r="H35" s="17"/>
    </row>
    <row r="36" spans="1:8" x14ac:dyDescent="0.2">
      <c r="A36" s="97"/>
      <c r="B36" s="103"/>
      <c r="C36" s="137"/>
      <c r="D36" s="141"/>
      <c r="E36" s="105"/>
      <c r="F36" s="84"/>
      <c r="G36" s="19"/>
      <c r="H36" s="17"/>
    </row>
    <row r="37" spans="1:8" x14ac:dyDescent="0.2">
      <c r="A37" s="97"/>
      <c r="B37" s="103"/>
      <c r="C37" s="137"/>
      <c r="D37" s="141"/>
      <c r="E37" s="105"/>
      <c r="F37" s="84"/>
      <c r="G37" s="19"/>
      <c r="H37" s="17"/>
    </row>
    <row r="38" spans="1:8" x14ac:dyDescent="0.2">
      <c r="A38" s="97"/>
      <c r="B38" s="103"/>
      <c r="C38" s="137"/>
      <c r="D38" s="141"/>
      <c r="E38" s="105"/>
      <c r="F38" s="84"/>
      <c r="G38" s="19"/>
      <c r="H38" s="17"/>
    </row>
    <row r="39" spans="1:8" x14ac:dyDescent="0.2">
      <c r="A39" s="97"/>
      <c r="B39" s="103"/>
      <c r="C39" s="137"/>
      <c r="D39" s="141"/>
      <c r="E39" s="105"/>
      <c r="F39" s="84"/>
      <c r="G39" s="19"/>
      <c r="H39" s="17"/>
    </row>
    <row r="40" spans="1:8" x14ac:dyDescent="0.2">
      <c r="A40" s="97"/>
      <c r="B40" s="103"/>
      <c r="C40" s="137"/>
      <c r="D40" s="141"/>
      <c r="E40" s="105"/>
      <c r="F40" s="84"/>
      <c r="G40" s="19"/>
      <c r="H40" s="17"/>
    </row>
    <row r="41" spans="1:8" x14ac:dyDescent="0.2">
      <c r="A41" s="97"/>
      <c r="B41" s="103"/>
      <c r="C41" s="137"/>
      <c r="D41" s="141"/>
      <c r="E41" s="105"/>
      <c r="F41" s="84"/>
      <c r="G41" s="19"/>
      <c r="H41" s="17"/>
    </row>
    <row r="42" spans="1:8" x14ac:dyDescent="0.2">
      <c r="A42" s="97"/>
      <c r="B42" s="103"/>
      <c r="C42" s="137"/>
      <c r="D42" s="141"/>
      <c r="E42" s="105"/>
      <c r="F42" s="84"/>
      <c r="G42" s="19"/>
      <c r="H42" s="17"/>
    </row>
    <row r="43" spans="1:8" x14ac:dyDescent="0.2">
      <c r="A43" s="97"/>
      <c r="B43" s="103"/>
      <c r="C43" s="137"/>
      <c r="D43" s="141"/>
      <c r="E43" s="105"/>
      <c r="F43" s="84"/>
      <c r="G43" s="19"/>
      <c r="H43" s="17"/>
    </row>
    <row r="44" spans="1:8" x14ac:dyDescent="0.2">
      <c r="A44" s="97"/>
      <c r="B44" s="103"/>
      <c r="C44" s="137"/>
      <c r="D44" s="141"/>
      <c r="E44" s="105"/>
      <c r="F44" s="84"/>
      <c r="G44" s="19"/>
      <c r="H44" s="17"/>
    </row>
    <row r="45" spans="1:8" x14ac:dyDescent="0.2">
      <c r="A45" s="97"/>
      <c r="B45" s="103"/>
      <c r="C45" s="137"/>
      <c r="D45" s="141"/>
      <c r="E45" s="105"/>
      <c r="F45" s="84"/>
      <c r="G45" s="19"/>
      <c r="H45" s="17"/>
    </row>
    <row r="46" spans="1:8" x14ac:dyDescent="0.2">
      <c r="A46" s="97"/>
      <c r="B46" s="103"/>
      <c r="C46" s="137"/>
      <c r="D46" s="141"/>
      <c r="E46" s="105"/>
      <c r="F46" s="84"/>
      <c r="G46" s="19"/>
      <c r="H46" s="17"/>
    </row>
    <row r="47" spans="1:8" x14ac:dyDescent="0.2">
      <c r="A47" s="97"/>
      <c r="B47" s="103"/>
      <c r="C47" s="137"/>
      <c r="D47" s="141"/>
      <c r="E47" s="105"/>
      <c r="F47" s="84"/>
      <c r="G47" s="19"/>
      <c r="H47" s="17"/>
    </row>
    <row r="48" spans="1:8" x14ac:dyDescent="0.2">
      <c r="A48" s="97"/>
      <c r="B48" s="103"/>
      <c r="C48" s="137"/>
      <c r="D48" s="141"/>
      <c r="E48" s="105"/>
      <c r="F48" s="84"/>
      <c r="G48" s="19"/>
      <c r="H48" s="17"/>
    </row>
    <row r="49" spans="1:8" x14ac:dyDescent="0.2">
      <c r="A49" s="97"/>
      <c r="B49" s="103"/>
      <c r="C49" s="137"/>
      <c r="D49" s="141"/>
      <c r="E49" s="105"/>
      <c r="F49" s="84"/>
      <c r="G49" s="19"/>
      <c r="H49" s="17"/>
    </row>
    <row r="50" spans="1:8" x14ac:dyDescent="0.2">
      <c r="A50" s="97"/>
      <c r="B50" s="103"/>
      <c r="C50" s="137"/>
      <c r="D50" s="141"/>
      <c r="E50" s="105"/>
      <c r="F50" s="84"/>
      <c r="G50" s="19"/>
      <c r="H50" s="17"/>
    </row>
    <row r="51" spans="1:8" x14ac:dyDescent="0.2">
      <c r="A51" s="97"/>
      <c r="B51" s="103"/>
      <c r="C51" s="137"/>
      <c r="D51" s="141"/>
      <c r="E51" s="105"/>
      <c r="F51" s="84"/>
      <c r="G51" s="19"/>
      <c r="H51" s="17"/>
    </row>
    <row r="52" spans="1:8" x14ac:dyDescent="0.2">
      <c r="A52" s="97"/>
      <c r="B52" s="103"/>
      <c r="C52" s="137"/>
      <c r="D52" s="141"/>
      <c r="E52" s="105"/>
      <c r="F52" s="84"/>
      <c r="G52" s="19"/>
      <c r="H52" s="17"/>
    </row>
    <row r="53" spans="1:8" x14ac:dyDescent="0.2">
      <c r="A53" s="97"/>
      <c r="B53" s="103"/>
      <c r="C53" s="137"/>
      <c r="D53" s="141"/>
      <c r="E53" s="105"/>
      <c r="F53" s="84"/>
      <c r="G53" s="19"/>
      <c r="H53" s="17"/>
    </row>
    <row r="54" spans="1:8" x14ac:dyDescent="0.2">
      <c r="A54" s="97"/>
      <c r="B54" s="103"/>
      <c r="C54" s="137"/>
      <c r="D54" s="141"/>
      <c r="E54" s="105"/>
      <c r="F54" s="84"/>
      <c r="G54" s="19"/>
      <c r="H54" s="17"/>
    </row>
    <row r="55" spans="1:8" x14ac:dyDescent="0.2">
      <c r="A55" s="97"/>
      <c r="B55" s="103"/>
      <c r="C55" s="137"/>
      <c r="D55" s="141"/>
      <c r="E55" s="105"/>
      <c r="F55" s="84"/>
      <c r="G55" s="19"/>
      <c r="H55" s="17"/>
    </row>
    <row r="56" spans="1:8" x14ac:dyDescent="0.2">
      <c r="A56" s="97"/>
      <c r="B56" s="103"/>
      <c r="C56" s="137"/>
      <c r="D56" s="141"/>
      <c r="E56" s="105"/>
      <c r="F56" s="84"/>
      <c r="G56" s="19"/>
      <c r="H56" s="17"/>
    </row>
    <row r="57" spans="1:8" x14ac:dyDescent="0.2">
      <c r="A57" s="97"/>
      <c r="B57" s="103"/>
      <c r="C57" s="137"/>
      <c r="D57" s="141"/>
      <c r="E57" s="105"/>
      <c r="F57" s="84"/>
      <c r="G57" s="19"/>
      <c r="H57" s="17"/>
    </row>
    <row r="58" spans="1:8" x14ac:dyDescent="0.2">
      <c r="A58" s="97"/>
      <c r="B58" s="103"/>
      <c r="C58" s="137"/>
      <c r="D58" s="141"/>
      <c r="E58" s="105"/>
      <c r="F58" s="84"/>
      <c r="G58" s="19"/>
      <c r="H58" s="17"/>
    </row>
    <row r="59" spans="1:8" x14ac:dyDescent="0.2">
      <c r="A59" s="97"/>
      <c r="B59" s="103"/>
      <c r="C59" s="137"/>
      <c r="D59" s="141"/>
      <c r="E59" s="105"/>
      <c r="F59" s="84"/>
      <c r="G59" s="19"/>
      <c r="H59" s="17"/>
    </row>
    <row r="60" spans="1:8" x14ac:dyDescent="0.2">
      <c r="A60" s="97"/>
      <c r="B60" s="103"/>
      <c r="C60" s="137"/>
      <c r="D60" s="141"/>
      <c r="E60" s="105"/>
      <c r="F60" s="84"/>
      <c r="G60" s="19"/>
      <c r="H60" s="17"/>
    </row>
    <row r="61" spans="1:8" x14ac:dyDescent="0.2">
      <c r="A61" s="97"/>
      <c r="B61" s="103"/>
      <c r="C61" s="137"/>
      <c r="D61" s="141"/>
      <c r="E61" s="105"/>
      <c r="F61" s="84"/>
      <c r="G61" s="19"/>
      <c r="H61" s="17"/>
    </row>
    <row r="62" spans="1:8" x14ac:dyDescent="0.2">
      <c r="A62" s="97"/>
      <c r="B62" s="103"/>
      <c r="C62" s="137"/>
      <c r="D62" s="141"/>
      <c r="E62" s="105"/>
      <c r="F62" s="84"/>
      <c r="G62" s="19"/>
      <c r="H62" s="17"/>
    </row>
    <row r="63" spans="1:8" x14ac:dyDescent="0.2">
      <c r="A63" s="97"/>
      <c r="B63" s="103"/>
      <c r="C63" s="137"/>
      <c r="D63" s="141"/>
      <c r="E63" s="105"/>
      <c r="F63" s="84"/>
      <c r="G63" s="19"/>
      <c r="H63" s="17"/>
    </row>
    <row r="64" spans="1:8" x14ac:dyDescent="0.2">
      <c r="A64" s="97"/>
      <c r="B64" s="103"/>
      <c r="C64" s="137"/>
      <c r="D64" s="141"/>
      <c r="E64" s="105"/>
      <c r="F64" s="84"/>
      <c r="G64" s="19"/>
      <c r="H64" s="17"/>
    </row>
    <row r="65" spans="1:8" x14ac:dyDescent="0.2">
      <c r="A65" s="97"/>
      <c r="B65" s="103"/>
      <c r="C65" s="137"/>
      <c r="D65" s="141"/>
      <c r="E65" s="105"/>
      <c r="F65" s="84"/>
      <c r="G65" s="19"/>
      <c r="H65" s="17"/>
    </row>
    <row r="66" spans="1:8" x14ac:dyDescent="0.2">
      <c r="A66" s="97"/>
      <c r="B66" s="103"/>
      <c r="C66" s="137"/>
      <c r="D66" s="141"/>
      <c r="E66" s="105"/>
      <c r="F66" s="84"/>
      <c r="G66" s="19"/>
      <c r="H66" s="17"/>
    </row>
    <row r="67" spans="1:8" x14ac:dyDescent="0.2">
      <c r="A67" s="97"/>
      <c r="B67" s="103"/>
      <c r="C67" s="137"/>
      <c r="D67" s="141"/>
      <c r="E67" s="105"/>
      <c r="F67" s="84"/>
      <c r="G67" s="19"/>
      <c r="H67" s="17"/>
    </row>
    <row r="68" spans="1:8" x14ac:dyDescent="0.2">
      <c r="A68" s="97"/>
      <c r="B68" s="103"/>
      <c r="C68" s="137"/>
      <c r="D68" s="141"/>
      <c r="E68" s="105"/>
      <c r="F68" s="84"/>
      <c r="G68" s="19"/>
      <c r="H68" s="17"/>
    </row>
    <row r="69" spans="1:8" x14ac:dyDescent="0.2">
      <c r="A69" s="97"/>
      <c r="B69" s="103"/>
      <c r="C69" s="137"/>
      <c r="D69" s="141"/>
      <c r="E69" s="105"/>
      <c r="F69" s="84"/>
      <c r="G69" s="19"/>
      <c r="H69" s="17"/>
    </row>
    <row r="70" spans="1:8" x14ac:dyDescent="0.2">
      <c r="A70" s="97"/>
      <c r="B70" s="103"/>
      <c r="C70" s="137"/>
      <c r="D70" s="141"/>
      <c r="E70" s="105"/>
      <c r="F70" s="84"/>
      <c r="G70" s="19"/>
      <c r="H70" s="17"/>
    </row>
    <row r="71" spans="1:8" x14ac:dyDescent="0.2">
      <c r="A71" s="97"/>
      <c r="B71" s="103"/>
      <c r="C71" s="137"/>
      <c r="D71" s="141"/>
      <c r="E71" s="105"/>
      <c r="F71" s="84"/>
      <c r="G71" s="19"/>
      <c r="H71" s="17"/>
    </row>
    <row r="72" spans="1:8" x14ac:dyDescent="0.2">
      <c r="A72" s="97"/>
      <c r="B72" s="103"/>
      <c r="C72" s="137"/>
      <c r="D72" s="141"/>
      <c r="E72" s="105"/>
      <c r="F72" s="84"/>
      <c r="G72" s="19"/>
      <c r="H72" s="17"/>
    </row>
    <row r="73" spans="1:8" x14ac:dyDescent="0.2">
      <c r="A73" s="97"/>
      <c r="B73" s="103"/>
      <c r="C73" s="137"/>
      <c r="D73" s="141"/>
      <c r="E73" s="105"/>
      <c r="F73" s="84"/>
      <c r="G73" s="19"/>
      <c r="H73" s="17"/>
    </row>
    <row r="74" spans="1:8" x14ac:dyDescent="0.2">
      <c r="A74" s="97"/>
      <c r="B74" s="103"/>
      <c r="C74" s="137"/>
      <c r="D74" s="141"/>
      <c r="E74" s="105"/>
      <c r="F74" s="84"/>
      <c r="G74" s="19"/>
      <c r="H74" s="17"/>
    </row>
    <row r="75" spans="1:8" x14ac:dyDescent="0.2">
      <c r="A75" s="97"/>
      <c r="B75" s="103"/>
      <c r="C75" s="137"/>
      <c r="D75" s="141"/>
      <c r="E75" s="105"/>
      <c r="F75" s="84"/>
      <c r="G75" s="19"/>
      <c r="H75" s="17"/>
    </row>
    <row r="76" spans="1:8" x14ac:dyDescent="0.2">
      <c r="A76" s="97"/>
      <c r="B76" s="103"/>
      <c r="C76" s="137"/>
      <c r="D76" s="141"/>
      <c r="E76" s="105"/>
      <c r="F76" s="84"/>
      <c r="G76" s="19"/>
      <c r="H76" s="17"/>
    </row>
    <row r="77" spans="1:8" x14ac:dyDescent="0.2">
      <c r="A77" s="97"/>
      <c r="B77" s="103"/>
      <c r="C77" s="137"/>
      <c r="D77" s="141"/>
      <c r="E77" s="105"/>
      <c r="F77" s="84"/>
      <c r="G77" s="19"/>
      <c r="H77" s="17"/>
    </row>
    <row r="78" spans="1:8" x14ac:dyDescent="0.2">
      <c r="A78" s="97"/>
      <c r="B78" s="103"/>
      <c r="C78" s="103"/>
      <c r="D78" s="142"/>
      <c r="E78" s="89"/>
      <c r="F78" s="84"/>
      <c r="G78" s="10"/>
      <c r="H78" s="83"/>
    </row>
    <row r="79" spans="1:8" x14ac:dyDescent="0.2">
      <c r="A79" s="128" t="s">
        <v>154</v>
      </c>
      <c r="B79" s="143"/>
      <c r="C79" s="144"/>
      <c r="D79" s="145"/>
      <c r="E79" s="128"/>
      <c r="F79" s="128"/>
      <c r="G79" s="16"/>
      <c r="H79" s="23">
        <f>SUM(H5:H78)</f>
        <v>1000000</v>
      </c>
    </row>
    <row r="80" spans="1:8" x14ac:dyDescent="0.2">
      <c r="A80" s="146"/>
      <c r="B80" s="146"/>
      <c r="C80" s="146"/>
      <c r="D80" s="146"/>
      <c r="E80" s="146"/>
      <c r="F80" s="146"/>
      <c r="G80" s="25"/>
      <c r="H80" s="146"/>
    </row>
    <row r="215" spans="1:6" x14ac:dyDescent="0.2">
      <c r="F215" s="147"/>
    </row>
    <row r="216" spans="1:6" x14ac:dyDescent="0.2">
      <c r="F216" s="147"/>
    </row>
    <row r="218" spans="1:6" x14ac:dyDescent="0.2">
      <c r="A218" s="148"/>
    </row>
    <row r="219" spans="1:6" x14ac:dyDescent="0.2">
      <c r="A219" s="148"/>
      <c r="B219" s="149"/>
    </row>
    <row r="220" spans="1:6" x14ac:dyDescent="0.2">
      <c r="A220" s="148"/>
      <c r="B220" s="149"/>
    </row>
    <row r="221" spans="1:6" x14ac:dyDescent="0.2">
      <c r="A221" s="148"/>
      <c r="B221" s="149"/>
      <c r="E221" s="150"/>
    </row>
    <row r="222" spans="1:6" x14ac:dyDescent="0.2">
      <c r="A222" s="148"/>
      <c r="E222" s="151"/>
    </row>
    <row r="223" spans="1:6" x14ac:dyDescent="0.2">
      <c r="A223" s="148"/>
      <c r="E223" s="152"/>
    </row>
    <row r="224" spans="1:6" x14ac:dyDescent="0.2">
      <c r="A224" s="148"/>
      <c r="E224" s="152"/>
    </row>
    <row r="225" spans="1:5" x14ac:dyDescent="0.2">
      <c r="A225" s="148"/>
      <c r="E225" s="150"/>
    </row>
    <row r="226" spans="1:5" x14ac:dyDescent="0.2">
      <c r="A226" s="148"/>
      <c r="E226" s="151"/>
    </row>
    <row r="227" spans="1:5" x14ac:dyDescent="0.2">
      <c r="A227" s="148"/>
      <c r="B227" s="149"/>
      <c r="E227" s="151"/>
    </row>
    <row r="228" spans="1:5" x14ac:dyDescent="0.2">
      <c r="A228" s="148"/>
      <c r="B228" s="149"/>
      <c r="E228" s="151"/>
    </row>
    <row r="229" spans="1:5" x14ac:dyDescent="0.2">
      <c r="A229" s="148"/>
      <c r="B229" s="149"/>
      <c r="E229" s="153"/>
    </row>
    <row r="230" spans="1:5" x14ac:dyDescent="0.2">
      <c r="A230" s="148"/>
      <c r="B230" s="149"/>
    </row>
    <row r="231" spans="1:5" x14ac:dyDescent="0.2">
      <c r="A231" s="148"/>
      <c r="B231" s="149"/>
    </row>
    <row r="232" spans="1:5" x14ac:dyDescent="0.2">
      <c r="A232" s="148"/>
      <c r="B232" s="149"/>
    </row>
    <row r="233" spans="1:5" x14ac:dyDescent="0.2">
      <c r="A233" s="148"/>
      <c r="B233" s="149"/>
    </row>
    <row r="234" spans="1:5" x14ac:dyDescent="0.2">
      <c r="A234" s="148"/>
      <c r="B234" s="149"/>
    </row>
  </sheetData>
  <sheetProtection algorithmName="SHA-512" hashValue="pvCVWZYO1iYp8QpzER5WsE30wUNdH/cri6PmvKTDH+vZ5t1ZAmbSlpBpZpddWQkW7phIoooH6+Ao0Wn+OJ8YIg==" saltValue="Txjab0MPpdkULRUBKu8XXA==" spinCount="100000" sheet="1" objects="1" scenarios="1"/>
  <mergeCells count="1">
    <mergeCell ref="D1:H1"/>
  </mergeCells>
  <pageMargins left="0.70866141732283472" right="0.23622047244094491" top="0.74803149606299213" bottom="0.74803149606299213" header="0.31496062992125984" footer="0.31496062992125984"/>
  <pageSetup paperSize="9" scale="70" firstPageNumber="9" orientation="portrait" useFirstPageNumber="1" r:id="rId1"/>
  <headerFooter>
    <oddHeader>&amp;C&amp;"Arial,Bold"NRA R.033-130-2019-3 SCHEDULE OF QUANTITIES</oddHeader>
    <oddFooter>&amp;RC3-&amp;P</oddFooter>
  </headerFooter>
  <rowBreaks count="1" manualBreakCount="1">
    <brk id="80" max="7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I1048546"/>
  <sheetViews>
    <sheetView view="pageBreakPreview" topLeftCell="B1" zoomScale="140" zoomScaleNormal="100" zoomScaleSheetLayoutView="140" workbookViewId="0">
      <selection activeCell="F18" sqref="F18"/>
    </sheetView>
  </sheetViews>
  <sheetFormatPr defaultRowHeight="12.75" x14ac:dyDescent="0.2"/>
  <cols>
    <col min="1" max="1" width="9.28515625" style="92" customWidth="1"/>
    <col min="2" max="2" width="9" style="92" bestFit="1" customWidth="1"/>
    <col min="3" max="3" width="40" style="92" customWidth="1"/>
    <col min="4" max="4" width="16.42578125" style="92" customWidth="1"/>
    <col min="5" max="5" width="20.7109375" style="92" customWidth="1"/>
    <col min="6" max="6" width="17.85546875" style="92" customWidth="1"/>
    <col min="7" max="7" width="20.7109375" style="92" customWidth="1"/>
    <col min="8" max="256" width="9.28515625" style="92"/>
    <col min="257" max="257" width="9.28515625" style="92" customWidth="1"/>
    <col min="258" max="258" width="6.7109375" style="92" customWidth="1"/>
    <col min="259" max="259" width="40.7109375" style="92" customWidth="1"/>
    <col min="260" max="263" width="9.28515625" style="92" customWidth="1"/>
    <col min="264" max="512" width="9.28515625" style="92"/>
    <col min="513" max="513" width="9.28515625" style="92" customWidth="1"/>
    <col min="514" max="514" width="6.7109375" style="92" customWidth="1"/>
    <col min="515" max="515" width="40.7109375" style="92" customWidth="1"/>
    <col min="516" max="519" width="9.28515625" style="92" customWidth="1"/>
    <col min="520" max="768" width="9.28515625" style="92"/>
    <col min="769" max="769" width="9.28515625" style="92" customWidth="1"/>
    <col min="770" max="770" width="6.7109375" style="92" customWidth="1"/>
    <col min="771" max="771" width="40.7109375" style="92" customWidth="1"/>
    <col min="772" max="775" width="9.28515625" style="92" customWidth="1"/>
    <col min="776" max="1024" width="9.28515625" style="92"/>
    <col min="1025" max="1025" width="9.28515625" style="92" customWidth="1"/>
    <col min="1026" max="1026" width="6.7109375" style="92" customWidth="1"/>
    <col min="1027" max="1027" width="40.7109375" style="92" customWidth="1"/>
    <col min="1028" max="1031" width="9.28515625" style="92" customWidth="1"/>
    <col min="1032" max="1280" width="9.28515625" style="92"/>
    <col min="1281" max="1281" width="9.28515625" style="92" customWidth="1"/>
    <col min="1282" max="1282" width="6.7109375" style="92" customWidth="1"/>
    <col min="1283" max="1283" width="40.7109375" style="92" customWidth="1"/>
    <col min="1284" max="1287" width="9.28515625" style="92" customWidth="1"/>
    <col min="1288" max="1536" width="9.28515625" style="92"/>
    <col min="1537" max="1537" width="9.28515625" style="92" customWidth="1"/>
    <col min="1538" max="1538" width="6.7109375" style="92" customWidth="1"/>
    <col min="1539" max="1539" width="40.7109375" style="92" customWidth="1"/>
    <col min="1540" max="1543" width="9.28515625" style="92" customWidth="1"/>
    <col min="1544" max="1792" width="9.28515625" style="92"/>
    <col min="1793" max="1793" width="9.28515625" style="92" customWidth="1"/>
    <col min="1794" max="1794" width="6.7109375" style="92" customWidth="1"/>
    <col min="1795" max="1795" width="40.7109375" style="92" customWidth="1"/>
    <col min="1796" max="1799" width="9.28515625" style="92" customWidth="1"/>
    <col min="1800" max="2048" width="9.28515625" style="92"/>
    <col min="2049" max="2049" width="9.28515625" style="92" customWidth="1"/>
    <col min="2050" max="2050" width="6.7109375" style="92" customWidth="1"/>
    <col min="2051" max="2051" width="40.7109375" style="92" customWidth="1"/>
    <col min="2052" max="2055" width="9.28515625" style="92" customWidth="1"/>
    <col min="2056" max="2304" width="9.28515625" style="92"/>
    <col min="2305" max="2305" width="9.28515625" style="92" customWidth="1"/>
    <col min="2306" max="2306" width="6.7109375" style="92" customWidth="1"/>
    <col min="2307" max="2307" width="40.7109375" style="92" customWidth="1"/>
    <col min="2308" max="2311" width="9.28515625" style="92" customWidth="1"/>
    <col min="2312" max="2560" width="9.28515625" style="92"/>
    <col min="2561" max="2561" width="9.28515625" style="92" customWidth="1"/>
    <col min="2562" max="2562" width="6.7109375" style="92" customWidth="1"/>
    <col min="2563" max="2563" width="40.7109375" style="92" customWidth="1"/>
    <col min="2564" max="2567" width="9.28515625" style="92" customWidth="1"/>
    <col min="2568" max="2816" width="9.28515625" style="92"/>
    <col min="2817" max="2817" width="9.28515625" style="92" customWidth="1"/>
    <col min="2818" max="2818" width="6.7109375" style="92" customWidth="1"/>
    <col min="2819" max="2819" width="40.7109375" style="92" customWidth="1"/>
    <col min="2820" max="2823" width="9.28515625" style="92" customWidth="1"/>
    <col min="2824" max="3072" width="9.28515625" style="92"/>
    <col min="3073" max="3073" width="9.28515625" style="92" customWidth="1"/>
    <col min="3074" max="3074" width="6.7109375" style="92" customWidth="1"/>
    <col min="3075" max="3075" width="40.7109375" style="92" customWidth="1"/>
    <col min="3076" max="3079" width="9.28515625" style="92" customWidth="1"/>
    <col min="3080" max="3328" width="9.28515625" style="92"/>
    <col min="3329" max="3329" width="9.28515625" style="92" customWidth="1"/>
    <col min="3330" max="3330" width="6.7109375" style="92" customWidth="1"/>
    <col min="3331" max="3331" width="40.7109375" style="92" customWidth="1"/>
    <col min="3332" max="3335" width="9.28515625" style="92" customWidth="1"/>
    <col min="3336" max="3584" width="9.28515625" style="92"/>
    <col min="3585" max="3585" width="9.28515625" style="92" customWidth="1"/>
    <col min="3586" max="3586" width="6.7109375" style="92" customWidth="1"/>
    <col min="3587" max="3587" width="40.7109375" style="92" customWidth="1"/>
    <col min="3588" max="3591" width="9.28515625" style="92" customWidth="1"/>
    <col min="3592" max="3840" width="9.28515625" style="92"/>
    <col min="3841" max="3841" width="9.28515625" style="92" customWidth="1"/>
    <col min="3842" max="3842" width="6.7109375" style="92" customWidth="1"/>
    <col min="3843" max="3843" width="40.7109375" style="92" customWidth="1"/>
    <col min="3844" max="3847" width="9.28515625" style="92" customWidth="1"/>
    <col min="3848" max="4096" width="9.28515625" style="92"/>
    <col min="4097" max="4097" width="9.28515625" style="92" customWidth="1"/>
    <col min="4098" max="4098" width="6.7109375" style="92" customWidth="1"/>
    <col min="4099" max="4099" width="40.7109375" style="92" customWidth="1"/>
    <col min="4100" max="4103" width="9.28515625" style="92" customWidth="1"/>
    <col min="4104" max="4352" width="9.28515625" style="92"/>
    <col min="4353" max="4353" width="9.28515625" style="92" customWidth="1"/>
    <col min="4354" max="4354" width="6.7109375" style="92" customWidth="1"/>
    <col min="4355" max="4355" width="40.7109375" style="92" customWidth="1"/>
    <col min="4356" max="4359" width="9.28515625" style="92" customWidth="1"/>
    <col min="4360" max="4608" width="9.28515625" style="92"/>
    <col min="4609" max="4609" width="9.28515625" style="92" customWidth="1"/>
    <col min="4610" max="4610" width="6.7109375" style="92" customWidth="1"/>
    <col min="4611" max="4611" width="40.7109375" style="92" customWidth="1"/>
    <col min="4612" max="4615" width="9.28515625" style="92" customWidth="1"/>
    <col min="4616" max="4864" width="9.28515625" style="92"/>
    <col min="4865" max="4865" width="9.28515625" style="92" customWidth="1"/>
    <col min="4866" max="4866" width="6.7109375" style="92" customWidth="1"/>
    <col min="4867" max="4867" width="40.7109375" style="92" customWidth="1"/>
    <col min="4868" max="4871" width="9.28515625" style="92" customWidth="1"/>
    <col min="4872" max="5120" width="9.28515625" style="92"/>
    <col min="5121" max="5121" width="9.28515625" style="92" customWidth="1"/>
    <col min="5122" max="5122" width="6.7109375" style="92" customWidth="1"/>
    <col min="5123" max="5123" width="40.7109375" style="92" customWidth="1"/>
    <col min="5124" max="5127" width="9.28515625" style="92" customWidth="1"/>
    <col min="5128" max="5376" width="9.28515625" style="92"/>
    <col min="5377" max="5377" width="9.28515625" style="92" customWidth="1"/>
    <col min="5378" max="5378" width="6.7109375" style="92" customWidth="1"/>
    <col min="5379" max="5379" width="40.7109375" style="92" customWidth="1"/>
    <col min="5380" max="5383" width="9.28515625" style="92" customWidth="1"/>
    <col min="5384" max="5632" width="9.28515625" style="92"/>
    <col min="5633" max="5633" width="9.28515625" style="92" customWidth="1"/>
    <col min="5634" max="5634" width="6.7109375" style="92" customWidth="1"/>
    <col min="5635" max="5635" width="40.7109375" style="92" customWidth="1"/>
    <col min="5636" max="5639" width="9.28515625" style="92" customWidth="1"/>
    <col min="5640" max="5888" width="9.28515625" style="92"/>
    <col min="5889" max="5889" width="9.28515625" style="92" customWidth="1"/>
    <col min="5890" max="5890" width="6.7109375" style="92" customWidth="1"/>
    <col min="5891" max="5891" width="40.7109375" style="92" customWidth="1"/>
    <col min="5892" max="5895" width="9.28515625" style="92" customWidth="1"/>
    <col min="5896" max="6144" width="9.28515625" style="92"/>
    <col min="6145" max="6145" width="9.28515625" style="92" customWidth="1"/>
    <col min="6146" max="6146" width="6.7109375" style="92" customWidth="1"/>
    <col min="6147" max="6147" width="40.7109375" style="92" customWidth="1"/>
    <col min="6148" max="6151" width="9.28515625" style="92" customWidth="1"/>
    <col min="6152" max="6400" width="9.28515625" style="92"/>
    <col min="6401" max="6401" width="9.28515625" style="92" customWidth="1"/>
    <col min="6402" max="6402" width="6.7109375" style="92" customWidth="1"/>
    <col min="6403" max="6403" width="40.7109375" style="92" customWidth="1"/>
    <col min="6404" max="6407" width="9.28515625" style="92" customWidth="1"/>
    <col min="6408" max="6656" width="9.28515625" style="92"/>
    <col min="6657" max="6657" width="9.28515625" style="92" customWidth="1"/>
    <col min="6658" max="6658" width="6.7109375" style="92" customWidth="1"/>
    <col min="6659" max="6659" width="40.7109375" style="92" customWidth="1"/>
    <col min="6660" max="6663" width="9.28515625" style="92" customWidth="1"/>
    <col min="6664" max="6912" width="9.28515625" style="92"/>
    <col min="6913" max="6913" width="9.28515625" style="92" customWidth="1"/>
    <col min="6914" max="6914" width="6.7109375" style="92" customWidth="1"/>
    <col min="6915" max="6915" width="40.7109375" style="92" customWidth="1"/>
    <col min="6916" max="6919" width="9.28515625" style="92" customWidth="1"/>
    <col min="6920" max="7168" width="9.28515625" style="92"/>
    <col min="7169" max="7169" width="9.28515625" style="92" customWidth="1"/>
    <col min="7170" max="7170" width="6.7109375" style="92" customWidth="1"/>
    <col min="7171" max="7171" width="40.7109375" style="92" customWidth="1"/>
    <col min="7172" max="7175" width="9.28515625" style="92" customWidth="1"/>
    <col min="7176" max="7424" width="9.28515625" style="92"/>
    <col min="7425" max="7425" width="9.28515625" style="92" customWidth="1"/>
    <col min="7426" max="7426" width="6.7109375" style="92" customWidth="1"/>
    <col min="7427" max="7427" width="40.7109375" style="92" customWidth="1"/>
    <col min="7428" max="7431" width="9.28515625" style="92" customWidth="1"/>
    <col min="7432" max="7680" width="9.28515625" style="92"/>
    <col min="7681" max="7681" width="9.28515625" style="92" customWidth="1"/>
    <col min="7682" max="7682" width="6.7109375" style="92" customWidth="1"/>
    <col min="7683" max="7683" width="40.7109375" style="92" customWidth="1"/>
    <col min="7684" max="7687" width="9.28515625" style="92" customWidth="1"/>
    <col min="7688" max="7936" width="9.28515625" style="92"/>
    <col min="7937" max="7937" width="9.28515625" style="92" customWidth="1"/>
    <col min="7938" max="7938" width="6.7109375" style="92" customWidth="1"/>
    <col min="7939" max="7939" width="40.7109375" style="92" customWidth="1"/>
    <col min="7940" max="7943" width="9.28515625" style="92" customWidth="1"/>
    <col min="7944" max="8192" width="9.28515625" style="92"/>
    <col min="8193" max="8193" width="9.28515625" style="92" customWidth="1"/>
    <col min="8194" max="8194" width="6.7109375" style="92" customWidth="1"/>
    <col min="8195" max="8195" width="40.7109375" style="92" customWidth="1"/>
    <col min="8196" max="8199" width="9.28515625" style="92" customWidth="1"/>
    <col min="8200" max="8448" width="9.28515625" style="92"/>
    <col min="8449" max="8449" width="9.28515625" style="92" customWidth="1"/>
    <col min="8450" max="8450" width="6.7109375" style="92" customWidth="1"/>
    <col min="8451" max="8451" width="40.7109375" style="92" customWidth="1"/>
    <col min="8452" max="8455" width="9.28515625" style="92" customWidth="1"/>
    <col min="8456" max="8704" width="9.28515625" style="92"/>
    <col min="8705" max="8705" width="9.28515625" style="92" customWidth="1"/>
    <col min="8706" max="8706" width="6.7109375" style="92" customWidth="1"/>
    <col min="8707" max="8707" width="40.7109375" style="92" customWidth="1"/>
    <col min="8708" max="8711" width="9.28515625" style="92" customWidth="1"/>
    <col min="8712" max="8960" width="9.28515625" style="92"/>
    <col min="8961" max="8961" width="9.28515625" style="92" customWidth="1"/>
    <col min="8962" max="8962" width="6.7109375" style="92" customWidth="1"/>
    <col min="8963" max="8963" width="40.7109375" style="92" customWidth="1"/>
    <col min="8964" max="8967" width="9.28515625" style="92" customWidth="1"/>
    <col min="8968" max="9216" width="9.28515625" style="92"/>
    <col min="9217" max="9217" width="9.28515625" style="92" customWidth="1"/>
    <col min="9218" max="9218" width="6.7109375" style="92" customWidth="1"/>
    <col min="9219" max="9219" width="40.7109375" style="92" customWidth="1"/>
    <col min="9220" max="9223" width="9.28515625" style="92" customWidth="1"/>
    <col min="9224" max="9472" width="9.28515625" style="92"/>
    <col min="9473" max="9473" width="9.28515625" style="92" customWidth="1"/>
    <col min="9474" max="9474" width="6.7109375" style="92" customWidth="1"/>
    <col min="9475" max="9475" width="40.7109375" style="92" customWidth="1"/>
    <col min="9476" max="9479" width="9.28515625" style="92" customWidth="1"/>
    <col min="9480" max="9728" width="9.28515625" style="92"/>
    <col min="9729" max="9729" width="9.28515625" style="92" customWidth="1"/>
    <col min="9730" max="9730" width="6.7109375" style="92" customWidth="1"/>
    <col min="9731" max="9731" width="40.7109375" style="92" customWidth="1"/>
    <col min="9732" max="9735" width="9.28515625" style="92" customWidth="1"/>
    <col min="9736" max="9984" width="9.28515625" style="92"/>
    <col min="9985" max="9985" width="9.28515625" style="92" customWidth="1"/>
    <col min="9986" max="9986" width="6.7109375" style="92" customWidth="1"/>
    <col min="9987" max="9987" width="40.7109375" style="92" customWidth="1"/>
    <col min="9988" max="9991" width="9.28515625" style="92" customWidth="1"/>
    <col min="9992" max="10240" width="9.28515625" style="92"/>
    <col min="10241" max="10241" width="9.28515625" style="92" customWidth="1"/>
    <col min="10242" max="10242" width="6.7109375" style="92" customWidth="1"/>
    <col min="10243" max="10243" width="40.7109375" style="92" customWidth="1"/>
    <col min="10244" max="10247" width="9.28515625" style="92" customWidth="1"/>
    <col min="10248" max="10496" width="9.28515625" style="92"/>
    <col min="10497" max="10497" width="9.28515625" style="92" customWidth="1"/>
    <col min="10498" max="10498" width="6.7109375" style="92" customWidth="1"/>
    <col min="10499" max="10499" width="40.7109375" style="92" customWidth="1"/>
    <col min="10500" max="10503" width="9.28515625" style="92" customWidth="1"/>
    <col min="10504" max="10752" width="9.28515625" style="92"/>
    <col min="10753" max="10753" width="9.28515625" style="92" customWidth="1"/>
    <col min="10754" max="10754" width="6.7109375" style="92" customWidth="1"/>
    <col min="10755" max="10755" width="40.7109375" style="92" customWidth="1"/>
    <col min="10756" max="10759" width="9.28515625" style="92" customWidth="1"/>
    <col min="10760" max="11008" width="9.28515625" style="92"/>
    <col min="11009" max="11009" width="9.28515625" style="92" customWidth="1"/>
    <col min="11010" max="11010" width="6.7109375" style="92" customWidth="1"/>
    <col min="11011" max="11011" width="40.7109375" style="92" customWidth="1"/>
    <col min="11012" max="11015" width="9.28515625" style="92" customWidth="1"/>
    <col min="11016" max="11264" width="9.28515625" style="92"/>
    <col min="11265" max="11265" width="9.28515625" style="92" customWidth="1"/>
    <col min="11266" max="11266" width="6.7109375" style="92" customWidth="1"/>
    <col min="11267" max="11267" width="40.7109375" style="92" customWidth="1"/>
    <col min="11268" max="11271" width="9.28515625" style="92" customWidth="1"/>
    <col min="11272" max="11520" width="9.28515625" style="92"/>
    <col min="11521" max="11521" width="9.28515625" style="92" customWidth="1"/>
    <col min="11522" max="11522" width="6.7109375" style="92" customWidth="1"/>
    <col min="11523" max="11523" width="40.7109375" style="92" customWidth="1"/>
    <col min="11524" max="11527" width="9.28515625" style="92" customWidth="1"/>
    <col min="11528" max="11776" width="9.28515625" style="92"/>
    <col min="11777" max="11777" width="9.28515625" style="92" customWidth="1"/>
    <col min="11778" max="11778" width="6.7109375" style="92" customWidth="1"/>
    <col min="11779" max="11779" width="40.7109375" style="92" customWidth="1"/>
    <col min="11780" max="11783" width="9.28515625" style="92" customWidth="1"/>
    <col min="11784" max="12032" width="9.28515625" style="92"/>
    <col min="12033" max="12033" width="9.28515625" style="92" customWidth="1"/>
    <col min="12034" max="12034" width="6.7109375" style="92" customWidth="1"/>
    <col min="12035" max="12035" width="40.7109375" style="92" customWidth="1"/>
    <col min="12036" max="12039" width="9.28515625" style="92" customWidth="1"/>
    <col min="12040" max="12288" width="9.28515625" style="92"/>
    <col min="12289" max="12289" width="9.28515625" style="92" customWidth="1"/>
    <col min="12290" max="12290" width="6.7109375" style="92" customWidth="1"/>
    <col min="12291" max="12291" width="40.7109375" style="92" customWidth="1"/>
    <col min="12292" max="12295" width="9.28515625" style="92" customWidth="1"/>
    <col min="12296" max="12544" width="9.28515625" style="92"/>
    <col min="12545" max="12545" width="9.28515625" style="92" customWidth="1"/>
    <col min="12546" max="12546" width="6.7109375" style="92" customWidth="1"/>
    <col min="12547" max="12547" width="40.7109375" style="92" customWidth="1"/>
    <col min="12548" max="12551" width="9.28515625" style="92" customWidth="1"/>
    <col min="12552" max="12800" width="9.28515625" style="92"/>
    <col min="12801" max="12801" width="9.28515625" style="92" customWidth="1"/>
    <col min="12802" max="12802" width="6.7109375" style="92" customWidth="1"/>
    <col min="12803" max="12803" width="40.7109375" style="92" customWidth="1"/>
    <col min="12804" max="12807" width="9.28515625" style="92" customWidth="1"/>
    <col min="12808" max="13056" width="9.28515625" style="92"/>
    <col min="13057" max="13057" width="9.28515625" style="92" customWidth="1"/>
    <col min="13058" max="13058" width="6.7109375" style="92" customWidth="1"/>
    <col min="13059" max="13059" width="40.7109375" style="92" customWidth="1"/>
    <col min="13060" max="13063" width="9.28515625" style="92" customWidth="1"/>
    <col min="13064" max="13312" width="9.28515625" style="92"/>
    <col min="13313" max="13313" width="9.28515625" style="92" customWidth="1"/>
    <col min="13314" max="13314" width="6.7109375" style="92" customWidth="1"/>
    <col min="13315" max="13315" width="40.7109375" style="92" customWidth="1"/>
    <col min="13316" max="13319" width="9.28515625" style="92" customWidth="1"/>
    <col min="13320" max="13568" width="9.28515625" style="92"/>
    <col min="13569" max="13569" width="9.28515625" style="92" customWidth="1"/>
    <col min="13570" max="13570" width="6.7109375" style="92" customWidth="1"/>
    <col min="13571" max="13571" width="40.7109375" style="92" customWidth="1"/>
    <col min="13572" max="13575" width="9.28515625" style="92" customWidth="1"/>
    <col min="13576" max="13824" width="9.28515625" style="92"/>
    <col min="13825" max="13825" width="9.28515625" style="92" customWidth="1"/>
    <col min="13826" max="13826" width="6.7109375" style="92" customWidth="1"/>
    <col min="13827" max="13827" width="40.7109375" style="92" customWidth="1"/>
    <col min="13828" max="13831" width="9.28515625" style="92" customWidth="1"/>
    <col min="13832" max="14080" width="9.28515625" style="92"/>
    <col min="14081" max="14081" width="9.28515625" style="92" customWidth="1"/>
    <col min="14082" max="14082" width="6.7109375" style="92" customWidth="1"/>
    <col min="14083" max="14083" width="40.7109375" style="92" customWidth="1"/>
    <col min="14084" max="14087" width="9.28515625" style="92" customWidth="1"/>
    <col min="14088" max="14336" width="9.28515625" style="92"/>
    <col min="14337" max="14337" width="9.28515625" style="92" customWidth="1"/>
    <col min="14338" max="14338" width="6.7109375" style="92" customWidth="1"/>
    <col min="14339" max="14339" width="40.7109375" style="92" customWidth="1"/>
    <col min="14340" max="14343" width="9.28515625" style="92" customWidth="1"/>
    <col min="14344" max="14592" width="9.28515625" style="92"/>
    <col min="14593" max="14593" width="9.28515625" style="92" customWidth="1"/>
    <col min="14594" max="14594" width="6.7109375" style="92" customWidth="1"/>
    <col min="14595" max="14595" width="40.7109375" style="92" customWidth="1"/>
    <col min="14596" max="14599" width="9.28515625" style="92" customWidth="1"/>
    <col min="14600" max="14848" width="9.28515625" style="92"/>
    <col min="14849" max="14849" width="9.28515625" style="92" customWidth="1"/>
    <col min="14850" max="14850" width="6.7109375" style="92" customWidth="1"/>
    <col min="14851" max="14851" width="40.7109375" style="92" customWidth="1"/>
    <col min="14852" max="14855" width="9.28515625" style="92" customWidth="1"/>
    <col min="14856" max="15104" width="9.28515625" style="92"/>
    <col min="15105" max="15105" width="9.28515625" style="92" customWidth="1"/>
    <col min="15106" max="15106" width="6.7109375" style="92" customWidth="1"/>
    <col min="15107" max="15107" width="40.7109375" style="92" customWidth="1"/>
    <col min="15108" max="15111" width="9.28515625" style="92" customWidth="1"/>
    <col min="15112" max="15360" width="9.28515625" style="92"/>
    <col min="15361" max="15361" width="9.28515625" style="92" customWidth="1"/>
    <col min="15362" max="15362" width="6.7109375" style="92" customWidth="1"/>
    <col min="15363" max="15363" width="40.7109375" style="92" customWidth="1"/>
    <col min="15364" max="15367" width="9.28515625" style="92" customWidth="1"/>
    <col min="15368" max="15616" width="9.28515625" style="92"/>
    <col min="15617" max="15617" width="9.28515625" style="92" customWidth="1"/>
    <col min="15618" max="15618" width="6.7109375" style="92" customWidth="1"/>
    <col min="15619" max="15619" width="40.7109375" style="92" customWidth="1"/>
    <col min="15620" max="15623" width="9.28515625" style="92" customWidth="1"/>
    <col min="15624" max="15872" width="9.28515625" style="92"/>
    <col min="15873" max="15873" width="9.28515625" style="92" customWidth="1"/>
    <col min="15874" max="15874" width="6.7109375" style="92" customWidth="1"/>
    <col min="15875" max="15875" width="40.7109375" style="92" customWidth="1"/>
    <col min="15876" max="15879" width="9.28515625" style="92" customWidth="1"/>
    <col min="15880" max="16128" width="9.28515625" style="92"/>
    <col min="16129" max="16129" width="9.28515625" style="92" customWidth="1"/>
    <col min="16130" max="16130" width="6.7109375" style="92" customWidth="1"/>
    <col min="16131" max="16131" width="40.7109375" style="92" customWidth="1"/>
    <col min="16132" max="16135" width="9.28515625" style="92" customWidth="1"/>
    <col min="16136" max="16384" width="9.28515625" style="92"/>
  </cols>
  <sheetData>
    <row r="1" spans="1:8" ht="48" customHeight="1" x14ac:dyDescent="0.2">
      <c r="A1" s="90" t="s">
        <v>179</v>
      </c>
      <c r="B1" s="91"/>
      <c r="C1" s="542" t="s">
        <v>180</v>
      </c>
      <c r="D1" s="542"/>
      <c r="E1" s="542"/>
      <c r="F1" s="542"/>
      <c r="G1" s="542"/>
    </row>
    <row r="2" spans="1:8" x14ac:dyDescent="0.2">
      <c r="A2" s="93" t="s">
        <v>24</v>
      </c>
      <c r="B2" s="93"/>
      <c r="C2" s="95" t="s">
        <v>25</v>
      </c>
      <c r="D2" s="95" t="s">
        <v>26</v>
      </c>
      <c r="E2" s="95" t="s">
        <v>27</v>
      </c>
      <c r="F2" s="95" t="s">
        <v>28</v>
      </c>
      <c r="G2" s="95" t="s">
        <v>29</v>
      </c>
      <c r="H2" s="96"/>
    </row>
    <row r="3" spans="1:8" x14ac:dyDescent="0.2">
      <c r="A3" s="103" t="s">
        <v>181</v>
      </c>
      <c r="B3" s="97"/>
      <c r="C3" s="126" t="s">
        <v>182</v>
      </c>
      <c r="D3" s="84"/>
      <c r="E3" s="84"/>
      <c r="F3" s="10"/>
      <c r="G3" s="17"/>
    </row>
    <row r="4" spans="1:8" x14ac:dyDescent="0.2">
      <c r="A4" s="103"/>
      <c r="B4" s="97"/>
      <c r="C4" s="141"/>
      <c r="D4" s="84"/>
      <c r="E4" s="84"/>
      <c r="F4" s="10"/>
      <c r="G4" s="17"/>
    </row>
    <row r="5" spans="1:8" ht="14.25" x14ac:dyDescent="0.2">
      <c r="A5" s="97"/>
      <c r="B5" s="103" t="s">
        <v>183</v>
      </c>
      <c r="C5" s="140" t="s">
        <v>184</v>
      </c>
      <c r="D5" s="105" t="s">
        <v>178</v>
      </c>
      <c r="E5" s="84">
        <v>130</v>
      </c>
      <c r="F5" s="19"/>
      <c r="G5" s="17">
        <f t="shared" ref="G5:G21" si="0">E5*F5</f>
        <v>0</v>
      </c>
    </row>
    <row r="6" spans="1:8" x14ac:dyDescent="0.2">
      <c r="A6" s="97"/>
      <c r="B6" s="103"/>
      <c r="C6" s="140"/>
      <c r="D6" s="105"/>
      <c r="E6" s="84"/>
      <c r="F6" s="19"/>
      <c r="G6" s="17"/>
    </row>
    <row r="7" spans="1:8" ht="14.25" x14ac:dyDescent="0.2">
      <c r="A7" s="97"/>
      <c r="B7" s="103" t="s">
        <v>185</v>
      </c>
      <c r="C7" s="140" t="s">
        <v>186</v>
      </c>
      <c r="D7" s="105" t="s">
        <v>178</v>
      </c>
      <c r="E7" s="84">
        <v>100</v>
      </c>
      <c r="F7" s="19"/>
      <c r="G7" s="17">
        <f t="shared" si="0"/>
        <v>0</v>
      </c>
    </row>
    <row r="8" spans="1:8" x14ac:dyDescent="0.2">
      <c r="A8" s="97"/>
      <c r="B8" s="103"/>
      <c r="C8" s="140"/>
      <c r="D8" s="105"/>
      <c r="E8" s="84"/>
      <c r="F8" s="19"/>
      <c r="G8" s="17"/>
    </row>
    <row r="9" spans="1:8" ht="14.25" x14ac:dyDescent="0.2">
      <c r="A9" s="97"/>
      <c r="B9" s="103" t="s">
        <v>187</v>
      </c>
      <c r="C9" s="140" t="s">
        <v>188</v>
      </c>
      <c r="D9" s="105" t="s">
        <v>178</v>
      </c>
      <c r="E9" s="84">
        <v>150</v>
      </c>
      <c r="F9" s="19"/>
      <c r="G9" s="17">
        <f t="shared" si="0"/>
        <v>0</v>
      </c>
    </row>
    <row r="10" spans="1:8" x14ac:dyDescent="0.2">
      <c r="A10" s="97"/>
      <c r="B10" s="103"/>
      <c r="C10" s="140"/>
      <c r="D10" s="105"/>
      <c r="E10" s="84"/>
      <c r="F10" s="19"/>
      <c r="G10" s="17"/>
    </row>
    <row r="11" spans="1:8" ht="25.5" x14ac:dyDescent="0.2">
      <c r="A11" s="97"/>
      <c r="B11" s="103" t="s">
        <v>189</v>
      </c>
      <c r="C11" s="140" t="s">
        <v>190</v>
      </c>
      <c r="D11" s="105" t="s">
        <v>178</v>
      </c>
      <c r="E11" s="84">
        <v>100</v>
      </c>
      <c r="F11" s="19"/>
      <c r="G11" s="17">
        <f t="shared" si="0"/>
        <v>0</v>
      </c>
    </row>
    <row r="12" spans="1:8" x14ac:dyDescent="0.2">
      <c r="A12" s="97"/>
      <c r="B12" s="103"/>
      <c r="C12" s="140"/>
      <c r="D12" s="105"/>
      <c r="E12" s="84"/>
      <c r="F12" s="19"/>
      <c r="G12" s="17"/>
    </row>
    <row r="13" spans="1:8" ht="14.25" x14ac:dyDescent="0.2">
      <c r="A13" s="97"/>
      <c r="B13" s="103" t="s">
        <v>191</v>
      </c>
      <c r="C13" s="140" t="s">
        <v>192</v>
      </c>
      <c r="D13" s="105" t="s">
        <v>178</v>
      </c>
      <c r="E13" s="84">
        <v>30</v>
      </c>
      <c r="F13" s="19"/>
      <c r="G13" s="17">
        <f t="shared" si="0"/>
        <v>0</v>
      </c>
    </row>
    <row r="14" spans="1:8" x14ac:dyDescent="0.2">
      <c r="A14" s="97"/>
      <c r="B14" s="103"/>
      <c r="C14" s="140"/>
      <c r="D14" s="105"/>
      <c r="E14" s="84"/>
      <c r="F14" s="19"/>
      <c r="G14" s="17"/>
    </row>
    <row r="15" spans="1:8" x14ac:dyDescent="0.2">
      <c r="A15" s="97"/>
      <c r="B15" s="103" t="s">
        <v>193</v>
      </c>
      <c r="C15" s="154" t="s">
        <v>194</v>
      </c>
      <c r="D15" s="89" t="s">
        <v>170</v>
      </c>
      <c r="E15" s="84">
        <v>8</v>
      </c>
      <c r="F15" s="19"/>
      <c r="G15" s="17">
        <f t="shared" si="0"/>
        <v>0</v>
      </c>
    </row>
    <row r="16" spans="1:8" x14ac:dyDescent="0.2">
      <c r="A16" s="97"/>
      <c r="B16" s="103"/>
      <c r="C16" s="154"/>
      <c r="D16" s="89"/>
      <c r="E16" s="84"/>
      <c r="F16" s="19"/>
      <c r="G16" s="17"/>
    </row>
    <row r="17" spans="1:8" ht="27" x14ac:dyDescent="0.2">
      <c r="A17" s="97"/>
      <c r="B17" s="103" t="s">
        <v>195</v>
      </c>
      <c r="C17" s="155" t="s">
        <v>196</v>
      </c>
      <c r="D17" s="89" t="s">
        <v>170</v>
      </c>
      <c r="E17" s="84">
        <v>4</v>
      </c>
      <c r="F17" s="19"/>
      <c r="G17" s="17">
        <f t="shared" si="0"/>
        <v>0</v>
      </c>
      <c r="H17" s="102"/>
    </row>
    <row r="18" spans="1:8" x14ac:dyDescent="0.2">
      <c r="A18" s="97"/>
      <c r="B18" s="103"/>
      <c r="C18" s="155"/>
      <c r="D18" s="89"/>
      <c r="E18" s="84"/>
      <c r="F18" s="19"/>
      <c r="G18" s="17"/>
      <c r="H18" s="102"/>
    </row>
    <row r="19" spans="1:8" ht="24" customHeight="1" x14ac:dyDescent="0.2">
      <c r="A19" s="97"/>
      <c r="B19" s="103" t="s">
        <v>197</v>
      </c>
      <c r="C19" s="155" t="s">
        <v>198</v>
      </c>
      <c r="D19" s="89" t="s">
        <v>170</v>
      </c>
      <c r="E19" s="84">
        <v>2</v>
      </c>
      <c r="F19" s="19"/>
      <c r="G19" s="17">
        <f>E19*F19</f>
        <v>0</v>
      </c>
      <c r="H19" s="102"/>
    </row>
    <row r="20" spans="1:8" x14ac:dyDescent="0.2">
      <c r="A20" s="97"/>
      <c r="B20" s="103"/>
      <c r="C20" s="156"/>
      <c r="D20" s="89"/>
      <c r="E20" s="84"/>
      <c r="F20" s="19"/>
      <c r="G20" s="17"/>
      <c r="H20" s="102"/>
    </row>
    <row r="21" spans="1:8" x14ac:dyDescent="0.2">
      <c r="A21" s="83"/>
      <c r="B21" s="103" t="s">
        <v>199</v>
      </c>
      <c r="C21" s="140" t="s">
        <v>200</v>
      </c>
      <c r="D21" s="89" t="s">
        <v>76</v>
      </c>
      <c r="E21" s="89">
        <v>1</v>
      </c>
      <c r="F21" s="24">
        <v>900000</v>
      </c>
      <c r="G21" s="17">
        <f t="shared" si="0"/>
        <v>900000</v>
      </c>
    </row>
    <row r="22" spans="1:8" x14ac:dyDescent="0.2">
      <c r="A22" s="83"/>
      <c r="B22" s="103"/>
      <c r="C22" s="140"/>
      <c r="D22" s="89"/>
      <c r="E22" s="89"/>
      <c r="F22" s="35"/>
      <c r="G22" s="17"/>
    </row>
    <row r="23" spans="1:8" ht="25.5" x14ac:dyDescent="0.2">
      <c r="A23" s="83"/>
      <c r="B23" s="103" t="s">
        <v>201</v>
      </c>
      <c r="C23" s="140" t="s">
        <v>202</v>
      </c>
      <c r="D23" s="105" t="s">
        <v>79</v>
      </c>
      <c r="E23" s="20">
        <f>G21</f>
        <v>900000</v>
      </c>
      <c r="F23" s="68"/>
      <c r="G23" s="17">
        <f>E23*F23</f>
        <v>0</v>
      </c>
    </row>
    <row r="24" spans="1:8" x14ac:dyDescent="0.2">
      <c r="A24" s="83"/>
      <c r="B24" s="157"/>
      <c r="C24" s="140"/>
      <c r="D24" s="105"/>
      <c r="E24" s="20"/>
      <c r="F24" s="18"/>
      <c r="G24" s="17"/>
    </row>
    <row r="25" spans="1:8" x14ac:dyDescent="0.2">
      <c r="A25" s="110" t="s">
        <v>203</v>
      </c>
      <c r="B25" s="158"/>
      <c r="C25" s="159" t="s">
        <v>204</v>
      </c>
      <c r="D25" s="84"/>
      <c r="E25" s="84"/>
      <c r="F25" s="11"/>
      <c r="G25" s="17"/>
    </row>
    <row r="26" spans="1:8" x14ac:dyDescent="0.2">
      <c r="A26" s="110"/>
      <c r="B26" s="158"/>
      <c r="C26" s="159"/>
      <c r="D26" s="84"/>
      <c r="E26" s="84"/>
      <c r="F26" s="11"/>
      <c r="G26" s="17"/>
    </row>
    <row r="27" spans="1:8" ht="14.25" x14ac:dyDescent="0.2">
      <c r="A27" s="110"/>
      <c r="B27" s="112" t="s">
        <v>205</v>
      </c>
      <c r="C27" s="120" t="s">
        <v>206</v>
      </c>
      <c r="D27" s="105" t="s">
        <v>178</v>
      </c>
      <c r="E27" s="84">
        <v>15</v>
      </c>
      <c r="F27" s="19"/>
      <c r="G27" s="17">
        <f t="shared" ref="G27:G39" si="1">E27*F27</f>
        <v>0</v>
      </c>
    </row>
    <row r="28" spans="1:8" x14ac:dyDescent="0.2">
      <c r="A28" s="110"/>
      <c r="B28" s="112"/>
      <c r="C28" s="120"/>
      <c r="D28" s="105"/>
      <c r="E28" s="84"/>
      <c r="F28" s="19"/>
      <c r="G28" s="17"/>
    </row>
    <row r="29" spans="1:8" ht="14.25" x14ac:dyDescent="0.2">
      <c r="A29" s="110"/>
      <c r="B29" s="112" t="s">
        <v>207</v>
      </c>
      <c r="C29" s="120" t="s">
        <v>208</v>
      </c>
      <c r="D29" s="105" t="s">
        <v>178</v>
      </c>
      <c r="E29" s="84">
        <v>20</v>
      </c>
      <c r="F29" s="19"/>
      <c r="G29" s="17">
        <f t="shared" si="1"/>
        <v>0</v>
      </c>
    </row>
    <row r="30" spans="1:8" x14ac:dyDescent="0.2">
      <c r="A30" s="110"/>
      <c r="B30" s="112"/>
      <c r="C30" s="120"/>
      <c r="D30" s="105"/>
      <c r="E30" s="84"/>
      <c r="F30" s="19"/>
      <c r="G30" s="17"/>
    </row>
    <row r="31" spans="1:8" ht="25.5" x14ac:dyDescent="0.2">
      <c r="A31" s="110"/>
      <c r="B31" s="112" t="s">
        <v>209</v>
      </c>
      <c r="C31" s="120" t="s">
        <v>210</v>
      </c>
      <c r="D31" s="105" t="s">
        <v>178</v>
      </c>
      <c r="E31" s="84">
        <v>4</v>
      </c>
      <c r="F31" s="19"/>
      <c r="G31" s="17">
        <f t="shared" si="1"/>
        <v>0</v>
      </c>
    </row>
    <row r="32" spans="1:8" x14ac:dyDescent="0.2">
      <c r="A32" s="110"/>
      <c r="B32" s="112"/>
      <c r="C32" s="120"/>
      <c r="D32" s="105"/>
      <c r="E32" s="84"/>
      <c r="F32" s="19"/>
      <c r="G32" s="17"/>
    </row>
    <row r="33" spans="1:7" ht="25.5" x14ac:dyDescent="0.2">
      <c r="A33" s="110"/>
      <c r="B33" s="112" t="s">
        <v>211</v>
      </c>
      <c r="C33" s="120" t="s">
        <v>212</v>
      </c>
      <c r="D33" s="105" t="s">
        <v>178</v>
      </c>
      <c r="E33" s="84">
        <v>6</v>
      </c>
      <c r="F33" s="19"/>
      <c r="G33" s="17">
        <f t="shared" si="1"/>
        <v>0</v>
      </c>
    </row>
    <row r="34" spans="1:7" x14ac:dyDescent="0.2">
      <c r="A34" s="110"/>
      <c r="B34" s="112"/>
      <c r="C34" s="120"/>
      <c r="D34" s="105"/>
      <c r="E34" s="84"/>
      <c r="F34" s="19"/>
      <c r="G34" s="17"/>
    </row>
    <row r="35" spans="1:7" ht="14.25" x14ac:dyDescent="0.2">
      <c r="A35" s="110"/>
      <c r="B35" s="112" t="s">
        <v>213</v>
      </c>
      <c r="C35" s="120" t="s">
        <v>214</v>
      </c>
      <c r="D35" s="105" t="s">
        <v>178</v>
      </c>
      <c r="E35" s="84">
        <v>30</v>
      </c>
      <c r="F35" s="19"/>
      <c r="G35" s="17">
        <f t="shared" si="1"/>
        <v>0</v>
      </c>
    </row>
    <row r="36" spans="1:7" x14ac:dyDescent="0.2">
      <c r="A36" s="110"/>
      <c r="B36" s="112"/>
      <c r="C36" s="120"/>
      <c r="D36" s="105"/>
      <c r="E36" s="84"/>
      <c r="F36" s="19"/>
      <c r="G36" s="17"/>
    </row>
    <row r="37" spans="1:7" ht="14.25" x14ac:dyDescent="0.2">
      <c r="A37" s="110"/>
      <c r="B37" s="112" t="s">
        <v>215</v>
      </c>
      <c r="C37" s="120" t="s">
        <v>216</v>
      </c>
      <c r="D37" s="105" t="s">
        <v>178</v>
      </c>
      <c r="E37" s="84">
        <v>7</v>
      </c>
      <c r="F37" s="19"/>
      <c r="G37" s="17">
        <f t="shared" si="1"/>
        <v>0</v>
      </c>
    </row>
    <row r="38" spans="1:7" x14ac:dyDescent="0.2">
      <c r="A38" s="110"/>
      <c r="B38" s="112"/>
      <c r="C38" s="120"/>
      <c r="D38" s="105"/>
      <c r="E38" s="84"/>
      <c r="F38" s="19"/>
      <c r="G38" s="17"/>
    </row>
    <row r="39" spans="1:7" ht="14.25" x14ac:dyDescent="0.2">
      <c r="A39" s="110"/>
      <c r="B39" s="112" t="s">
        <v>217</v>
      </c>
      <c r="C39" s="120" t="s">
        <v>218</v>
      </c>
      <c r="D39" s="105" t="s">
        <v>178</v>
      </c>
      <c r="E39" s="84">
        <v>7</v>
      </c>
      <c r="F39" s="19"/>
      <c r="G39" s="17">
        <f t="shared" si="1"/>
        <v>0</v>
      </c>
    </row>
    <row r="40" spans="1:7" x14ac:dyDescent="0.2">
      <c r="A40" s="110"/>
      <c r="B40" s="112"/>
      <c r="C40" s="120"/>
      <c r="D40" s="105"/>
      <c r="E40" s="84"/>
      <c r="F40" s="19"/>
      <c r="G40" s="17"/>
    </row>
    <row r="41" spans="1:7" x14ac:dyDescent="0.2">
      <c r="A41" s="110" t="s">
        <v>219</v>
      </c>
      <c r="B41" s="112"/>
      <c r="C41" s="159" t="s">
        <v>220</v>
      </c>
      <c r="D41" s="84"/>
      <c r="E41" s="84"/>
      <c r="F41" s="11"/>
      <c r="G41" s="17"/>
    </row>
    <row r="42" spans="1:7" x14ac:dyDescent="0.2">
      <c r="A42" s="110"/>
      <c r="B42" s="112"/>
      <c r="C42" s="159"/>
      <c r="D42" s="84"/>
      <c r="E42" s="84"/>
      <c r="F42" s="11"/>
      <c r="G42" s="17"/>
    </row>
    <row r="43" spans="1:7" x14ac:dyDescent="0.2">
      <c r="A43" s="110"/>
      <c r="B43" s="112" t="s">
        <v>221</v>
      </c>
      <c r="C43" s="120" t="s">
        <v>222</v>
      </c>
      <c r="D43" s="89" t="s">
        <v>170</v>
      </c>
      <c r="E43" s="84">
        <v>6</v>
      </c>
      <c r="F43" s="19"/>
      <c r="G43" s="17">
        <f t="shared" ref="G43:G95" si="2">E43*F43</f>
        <v>0</v>
      </c>
    </row>
    <row r="44" spans="1:7" x14ac:dyDescent="0.2">
      <c r="A44" s="110"/>
      <c r="B44" s="112"/>
      <c r="C44" s="120"/>
      <c r="D44" s="89"/>
      <c r="E44" s="84"/>
      <c r="F44" s="19"/>
      <c r="G44" s="17"/>
    </row>
    <row r="45" spans="1:7" x14ac:dyDescent="0.2">
      <c r="A45" s="110"/>
      <c r="B45" s="112" t="s">
        <v>223</v>
      </c>
      <c r="C45" s="120" t="s">
        <v>224</v>
      </c>
      <c r="D45" s="89" t="s">
        <v>170</v>
      </c>
      <c r="E45" s="84">
        <v>30</v>
      </c>
      <c r="F45" s="19"/>
      <c r="G45" s="17">
        <f t="shared" si="2"/>
        <v>0</v>
      </c>
    </row>
    <row r="46" spans="1:7" x14ac:dyDescent="0.2">
      <c r="A46" s="110"/>
      <c r="B46" s="112"/>
      <c r="C46" s="120"/>
      <c r="D46" s="89"/>
      <c r="E46" s="84"/>
      <c r="F46" s="19"/>
      <c r="G46" s="17"/>
    </row>
    <row r="47" spans="1:7" x14ac:dyDescent="0.2">
      <c r="A47" s="110"/>
      <c r="B47" s="112" t="s">
        <v>225</v>
      </c>
      <c r="C47" s="120" t="s">
        <v>226</v>
      </c>
      <c r="D47" s="89" t="s">
        <v>170</v>
      </c>
      <c r="E47" s="84">
        <v>4</v>
      </c>
      <c r="F47" s="19"/>
      <c r="G47" s="17">
        <f t="shared" si="2"/>
        <v>0</v>
      </c>
    </row>
    <row r="48" spans="1:7" x14ac:dyDescent="0.2">
      <c r="A48" s="110"/>
      <c r="B48" s="112"/>
      <c r="C48" s="120"/>
      <c r="D48" s="89"/>
      <c r="E48" s="84"/>
      <c r="F48" s="19"/>
      <c r="G48" s="17"/>
    </row>
    <row r="49" spans="1:7" x14ac:dyDescent="0.2">
      <c r="A49" s="110"/>
      <c r="B49" s="112" t="s">
        <v>227</v>
      </c>
      <c r="C49" s="120" t="s">
        <v>228</v>
      </c>
      <c r="D49" s="89" t="s">
        <v>170</v>
      </c>
      <c r="E49" s="84">
        <v>6</v>
      </c>
      <c r="F49" s="19"/>
      <c r="G49" s="17">
        <f t="shared" si="2"/>
        <v>0</v>
      </c>
    </row>
    <row r="50" spans="1:7" x14ac:dyDescent="0.2">
      <c r="A50" s="110"/>
      <c r="B50" s="112"/>
      <c r="C50" s="120"/>
      <c r="D50" s="89"/>
      <c r="E50" s="84"/>
      <c r="F50" s="19"/>
      <c r="G50" s="17"/>
    </row>
    <row r="51" spans="1:7" ht="25.5" x14ac:dyDescent="0.2">
      <c r="A51" s="110"/>
      <c r="B51" s="112" t="s">
        <v>229</v>
      </c>
      <c r="C51" s="125" t="s">
        <v>230</v>
      </c>
      <c r="D51" s="89" t="s">
        <v>170</v>
      </c>
      <c r="E51" s="84">
        <v>7</v>
      </c>
      <c r="F51" s="19"/>
      <c r="G51" s="17">
        <f t="shared" si="2"/>
        <v>0</v>
      </c>
    </row>
    <row r="52" spans="1:7" x14ac:dyDescent="0.2">
      <c r="A52" s="110"/>
      <c r="B52" s="112"/>
      <c r="C52" s="125"/>
      <c r="D52" s="89"/>
      <c r="E52" s="84"/>
      <c r="F52" s="19"/>
      <c r="G52" s="17"/>
    </row>
    <row r="53" spans="1:7" x14ac:dyDescent="0.2">
      <c r="A53" s="110"/>
      <c r="B53" s="112" t="s">
        <v>231</v>
      </c>
      <c r="C53" s="120" t="s">
        <v>232</v>
      </c>
      <c r="D53" s="89" t="s">
        <v>170</v>
      </c>
      <c r="E53" s="84">
        <v>7</v>
      </c>
      <c r="F53" s="19"/>
      <c r="G53" s="17">
        <f t="shared" si="2"/>
        <v>0</v>
      </c>
    </row>
    <row r="54" spans="1:7" x14ac:dyDescent="0.2">
      <c r="A54" s="110"/>
      <c r="B54" s="112"/>
      <c r="C54" s="120"/>
      <c r="D54" s="89"/>
      <c r="E54" s="84"/>
      <c r="F54" s="19"/>
      <c r="G54" s="17"/>
    </row>
    <row r="55" spans="1:7" x14ac:dyDescent="0.2">
      <c r="A55" s="110"/>
      <c r="B55" s="112" t="s">
        <v>233</v>
      </c>
      <c r="C55" s="120" t="s">
        <v>234</v>
      </c>
      <c r="D55" s="89" t="s">
        <v>170</v>
      </c>
      <c r="E55" s="84">
        <v>1</v>
      </c>
      <c r="F55" s="19"/>
      <c r="G55" s="17">
        <f t="shared" si="2"/>
        <v>0</v>
      </c>
    </row>
    <row r="56" spans="1:7" x14ac:dyDescent="0.2">
      <c r="A56" s="110"/>
      <c r="B56" s="112"/>
      <c r="C56" s="120"/>
      <c r="D56" s="89"/>
      <c r="E56" s="84"/>
      <c r="F56" s="19"/>
      <c r="G56" s="17"/>
    </row>
    <row r="57" spans="1:7" x14ac:dyDescent="0.2">
      <c r="A57" s="110"/>
      <c r="B57" s="112" t="s">
        <v>235</v>
      </c>
      <c r="C57" s="120" t="s">
        <v>236</v>
      </c>
      <c r="D57" s="89" t="s">
        <v>170</v>
      </c>
      <c r="E57" s="84">
        <v>1</v>
      </c>
      <c r="F57" s="19"/>
      <c r="G57" s="17">
        <f t="shared" si="2"/>
        <v>0</v>
      </c>
    </row>
    <row r="58" spans="1:7" x14ac:dyDescent="0.2">
      <c r="A58" s="110"/>
      <c r="B58" s="112"/>
      <c r="C58" s="120"/>
      <c r="D58" s="89"/>
      <c r="E58" s="84"/>
      <c r="F58" s="19"/>
      <c r="G58" s="17"/>
    </row>
    <row r="59" spans="1:7" x14ac:dyDescent="0.2">
      <c r="A59" s="110"/>
      <c r="B59" s="112" t="s">
        <v>237</v>
      </c>
      <c r="C59" s="120" t="s">
        <v>238</v>
      </c>
      <c r="D59" s="89" t="s">
        <v>170</v>
      </c>
      <c r="E59" s="84">
        <v>7</v>
      </c>
      <c r="F59" s="19"/>
      <c r="G59" s="17">
        <f t="shared" si="2"/>
        <v>0</v>
      </c>
    </row>
    <row r="60" spans="1:7" x14ac:dyDescent="0.2">
      <c r="A60" s="110"/>
      <c r="B60" s="112"/>
      <c r="C60" s="120"/>
      <c r="D60" s="89"/>
      <c r="E60" s="84"/>
      <c r="F60" s="19"/>
      <c r="G60" s="17"/>
    </row>
    <row r="61" spans="1:7" x14ac:dyDescent="0.2">
      <c r="A61" s="110"/>
      <c r="B61" s="112" t="s">
        <v>239</v>
      </c>
      <c r="C61" s="120" t="s">
        <v>240</v>
      </c>
      <c r="D61" s="89" t="s">
        <v>170</v>
      </c>
      <c r="E61" s="84">
        <v>44</v>
      </c>
      <c r="F61" s="19"/>
      <c r="G61" s="17">
        <f t="shared" si="2"/>
        <v>0</v>
      </c>
    </row>
    <row r="62" spans="1:7" x14ac:dyDescent="0.2">
      <c r="A62" s="110"/>
      <c r="B62" s="112"/>
      <c r="C62" s="120"/>
      <c r="D62" s="89"/>
      <c r="E62" s="84"/>
      <c r="F62" s="19"/>
      <c r="G62" s="17"/>
    </row>
    <row r="63" spans="1:7" x14ac:dyDescent="0.2">
      <c r="A63" s="110"/>
      <c r="B63" s="112" t="s">
        <v>241</v>
      </c>
      <c r="C63" s="120" t="s">
        <v>242</v>
      </c>
      <c r="D63" s="89" t="s">
        <v>170</v>
      </c>
      <c r="E63" s="84">
        <v>1</v>
      </c>
      <c r="F63" s="19"/>
      <c r="G63" s="17">
        <f t="shared" si="2"/>
        <v>0</v>
      </c>
    </row>
    <row r="64" spans="1:7" x14ac:dyDescent="0.2">
      <c r="A64" s="110"/>
      <c r="B64" s="112"/>
      <c r="C64" s="120"/>
      <c r="D64" s="89"/>
      <c r="E64" s="84"/>
      <c r="F64" s="19"/>
      <c r="G64" s="17"/>
    </row>
    <row r="65" spans="1:7" ht="25.5" x14ac:dyDescent="0.2">
      <c r="A65" s="110"/>
      <c r="B65" s="112" t="s">
        <v>243</v>
      </c>
      <c r="C65" s="120" t="s">
        <v>244</v>
      </c>
      <c r="D65" s="89" t="s">
        <v>170</v>
      </c>
      <c r="E65" s="84">
        <v>17</v>
      </c>
      <c r="F65" s="19"/>
      <c r="G65" s="17">
        <f t="shared" si="2"/>
        <v>0</v>
      </c>
    </row>
    <row r="66" spans="1:7" x14ac:dyDescent="0.2">
      <c r="A66" s="110"/>
      <c r="B66" s="112"/>
      <c r="C66" s="120"/>
      <c r="D66" s="89"/>
      <c r="E66" s="84"/>
      <c r="F66" s="19"/>
      <c r="G66" s="17"/>
    </row>
    <row r="67" spans="1:7" ht="24" customHeight="1" x14ac:dyDescent="0.2">
      <c r="A67" s="110"/>
      <c r="B67" s="112" t="s">
        <v>245</v>
      </c>
      <c r="C67" s="120" t="s">
        <v>246</v>
      </c>
      <c r="D67" s="89" t="s">
        <v>170</v>
      </c>
      <c r="E67" s="84">
        <v>4</v>
      </c>
      <c r="F67" s="19"/>
      <c r="G67" s="17">
        <f t="shared" si="2"/>
        <v>0</v>
      </c>
    </row>
    <row r="68" spans="1:7" ht="14.25" customHeight="1" x14ac:dyDescent="0.2">
      <c r="A68" s="110"/>
      <c r="B68" s="112"/>
      <c r="C68" s="120"/>
      <c r="D68" s="89"/>
      <c r="E68" s="84"/>
      <c r="F68" s="19"/>
      <c r="G68" s="17"/>
    </row>
    <row r="69" spans="1:7" x14ac:dyDescent="0.2">
      <c r="A69" s="110"/>
      <c r="B69" s="112" t="s">
        <v>247</v>
      </c>
      <c r="C69" s="120" t="s">
        <v>248</v>
      </c>
      <c r="D69" s="89" t="s">
        <v>170</v>
      </c>
      <c r="E69" s="84">
        <v>4</v>
      </c>
      <c r="F69" s="19"/>
      <c r="G69" s="17">
        <f t="shared" si="2"/>
        <v>0</v>
      </c>
    </row>
    <row r="70" spans="1:7" x14ac:dyDescent="0.2">
      <c r="A70" s="110"/>
      <c r="B70" s="545" t="s">
        <v>124</v>
      </c>
      <c r="C70" s="546"/>
      <c r="D70" s="546"/>
      <c r="E70" s="546"/>
      <c r="F70" s="547"/>
      <c r="G70" s="48">
        <f>SUM(G5:G69)</f>
        <v>900000</v>
      </c>
    </row>
    <row r="71" spans="1:7" x14ac:dyDescent="0.2">
      <c r="A71" s="110"/>
      <c r="B71" s="548" t="s">
        <v>125</v>
      </c>
      <c r="C71" s="549"/>
      <c r="D71" s="549"/>
      <c r="E71" s="549"/>
      <c r="F71" s="550"/>
      <c r="G71" s="48">
        <f>G70</f>
        <v>900000</v>
      </c>
    </row>
    <row r="72" spans="1:7" x14ac:dyDescent="0.2">
      <c r="A72" s="110"/>
      <c r="B72" s="112"/>
      <c r="C72" s="120"/>
      <c r="D72" s="89"/>
      <c r="E72" s="84"/>
      <c r="F72" s="19"/>
      <c r="G72" s="17"/>
    </row>
    <row r="73" spans="1:7" x14ac:dyDescent="0.2">
      <c r="A73" s="110"/>
      <c r="B73" s="112" t="s">
        <v>249</v>
      </c>
      <c r="C73" s="120" t="s">
        <v>250</v>
      </c>
      <c r="D73" s="89" t="s">
        <v>170</v>
      </c>
      <c r="E73" s="84">
        <v>3</v>
      </c>
      <c r="F73" s="19"/>
      <c r="G73" s="17">
        <f t="shared" si="2"/>
        <v>0</v>
      </c>
    </row>
    <row r="74" spans="1:7" x14ac:dyDescent="0.2">
      <c r="A74" s="110"/>
      <c r="B74" s="112"/>
      <c r="C74" s="120"/>
      <c r="D74" s="89"/>
      <c r="E74" s="84"/>
      <c r="F74" s="19"/>
      <c r="G74" s="17"/>
    </row>
    <row r="75" spans="1:7" x14ac:dyDescent="0.2">
      <c r="A75" s="110"/>
      <c r="B75" s="112" t="s">
        <v>251</v>
      </c>
      <c r="C75" s="120" t="s">
        <v>252</v>
      </c>
      <c r="D75" s="89" t="s">
        <v>170</v>
      </c>
      <c r="E75" s="84">
        <v>5</v>
      </c>
      <c r="F75" s="19"/>
      <c r="G75" s="17">
        <f t="shared" si="2"/>
        <v>0</v>
      </c>
    </row>
    <row r="76" spans="1:7" x14ac:dyDescent="0.2">
      <c r="A76" s="110"/>
      <c r="B76" s="112"/>
      <c r="C76" s="120"/>
      <c r="D76" s="89"/>
      <c r="E76" s="84"/>
      <c r="F76" s="19"/>
      <c r="G76" s="17"/>
    </row>
    <row r="77" spans="1:7" x14ac:dyDescent="0.2">
      <c r="A77" s="110"/>
      <c r="B77" s="112" t="s">
        <v>253</v>
      </c>
      <c r="C77" s="120" t="s">
        <v>254</v>
      </c>
      <c r="D77" s="89" t="s">
        <v>170</v>
      </c>
      <c r="E77" s="84">
        <v>1</v>
      </c>
      <c r="F77" s="19"/>
      <c r="G77" s="17">
        <f t="shared" ref="G77" si="3">E77*F77</f>
        <v>0</v>
      </c>
    </row>
    <row r="78" spans="1:7" x14ac:dyDescent="0.2">
      <c r="A78" s="110"/>
      <c r="B78" s="112"/>
      <c r="C78" s="120"/>
      <c r="D78" s="89"/>
      <c r="E78" s="84"/>
      <c r="F78" s="19"/>
      <c r="G78" s="17"/>
    </row>
    <row r="79" spans="1:7" x14ac:dyDescent="0.2">
      <c r="A79" s="110"/>
      <c r="B79" s="112" t="s">
        <v>255</v>
      </c>
      <c r="C79" s="160" t="s">
        <v>256</v>
      </c>
      <c r="D79" s="89" t="s">
        <v>170</v>
      </c>
      <c r="E79" s="84">
        <v>1</v>
      </c>
      <c r="F79" s="19"/>
      <c r="G79" s="17">
        <f t="shared" ref="G79" si="4">E79*F79</f>
        <v>0</v>
      </c>
    </row>
    <row r="80" spans="1:7" x14ac:dyDescent="0.2">
      <c r="A80" s="110"/>
      <c r="B80" s="112"/>
      <c r="C80" s="120"/>
      <c r="D80" s="89"/>
      <c r="E80" s="84"/>
      <c r="F80" s="19"/>
      <c r="G80" s="17"/>
    </row>
    <row r="81" spans="1:7" x14ac:dyDescent="0.2">
      <c r="A81" s="110"/>
      <c r="B81" s="112" t="s">
        <v>257</v>
      </c>
      <c r="C81" s="120" t="s">
        <v>258</v>
      </c>
      <c r="D81" s="89" t="s">
        <v>170</v>
      </c>
      <c r="E81" s="84">
        <v>6</v>
      </c>
      <c r="F81" s="19"/>
      <c r="G81" s="17">
        <f t="shared" ref="G81" si="5">E81*F81</f>
        <v>0</v>
      </c>
    </row>
    <row r="82" spans="1:7" x14ac:dyDescent="0.2">
      <c r="A82" s="110"/>
      <c r="B82" s="112"/>
      <c r="C82" s="120"/>
      <c r="D82" s="89"/>
      <c r="E82" s="84"/>
      <c r="F82" s="19"/>
      <c r="G82" s="17"/>
    </row>
    <row r="83" spans="1:7" x14ac:dyDescent="0.2">
      <c r="A83" s="110"/>
      <c r="B83" s="112" t="s">
        <v>259</v>
      </c>
      <c r="C83" s="120" t="s">
        <v>260</v>
      </c>
      <c r="D83" s="89" t="s">
        <v>170</v>
      </c>
      <c r="E83" s="84">
        <v>7</v>
      </c>
      <c r="F83" s="19"/>
      <c r="G83" s="17">
        <f t="shared" ref="G83" si="6">E83*F83</f>
        <v>0</v>
      </c>
    </row>
    <row r="84" spans="1:7" x14ac:dyDescent="0.2">
      <c r="A84" s="110"/>
      <c r="B84" s="112"/>
      <c r="C84" s="120"/>
      <c r="D84" s="89"/>
      <c r="E84" s="84"/>
      <c r="F84" s="19"/>
      <c r="G84" s="17"/>
    </row>
    <row r="85" spans="1:7" x14ac:dyDescent="0.2">
      <c r="A85" s="161"/>
      <c r="B85" s="112" t="s">
        <v>261</v>
      </c>
      <c r="C85" s="120" t="s">
        <v>262</v>
      </c>
      <c r="D85" s="89" t="s">
        <v>170</v>
      </c>
      <c r="E85" s="84">
        <v>1</v>
      </c>
      <c r="F85" s="19"/>
      <c r="G85" s="17">
        <f t="shared" ref="G85" si="7">E85*F85</f>
        <v>0</v>
      </c>
    </row>
    <row r="86" spans="1:7" x14ac:dyDescent="0.2">
      <c r="A86" s="161"/>
      <c r="B86" s="162"/>
      <c r="C86" s="163"/>
      <c r="D86" s="164"/>
      <c r="E86" s="165"/>
      <c r="F86" s="182"/>
      <c r="G86" s="30"/>
    </row>
    <row r="87" spans="1:7" x14ac:dyDescent="0.2">
      <c r="A87" s="161"/>
      <c r="B87" s="112" t="s">
        <v>263</v>
      </c>
      <c r="C87" s="120" t="s">
        <v>264</v>
      </c>
      <c r="D87" s="89" t="s">
        <v>170</v>
      </c>
      <c r="E87" s="84">
        <v>7</v>
      </c>
      <c r="F87" s="19"/>
      <c r="G87" s="17">
        <f t="shared" ref="G87" si="8">E87*F87</f>
        <v>0</v>
      </c>
    </row>
    <row r="88" spans="1:7" x14ac:dyDescent="0.2">
      <c r="A88" s="166"/>
      <c r="B88" s="167"/>
      <c r="C88" s="168"/>
      <c r="D88" s="169"/>
      <c r="E88" s="170"/>
      <c r="F88" s="183"/>
      <c r="G88" s="57"/>
    </row>
    <row r="89" spans="1:7" x14ac:dyDescent="0.2">
      <c r="A89" s="110"/>
      <c r="B89" s="112" t="s">
        <v>265</v>
      </c>
      <c r="C89" s="120" t="s">
        <v>266</v>
      </c>
      <c r="D89" s="89" t="s">
        <v>170</v>
      </c>
      <c r="E89" s="84">
        <v>2</v>
      </c>
      <c r="F89" s="19"/>
      <c r="G89" s="17">
        <f t="shared" ref="G89" si="9">E89*F89</f>
        <v>0</v>
      </c>
    </row>
    <row r="90" spans="1:7" x14ac:dyDescent="0.2">
      <c r="A90" s="110"/>
      <c r="B90" s="112"/>
      <c r="C90" s="120"/>
      <c r="D90" s="89"/>
      <c r="E90" s="84"/>
      <c r="F90" s="19"/>
      <c r="G90" s="17"/>
    </row>
    <row r="91" spans="1:7" x14ac:dyDescent="0.2">
      <c r="A91" s="110"/>
      <c r="B91" s="112" t="s">
        <v>267</v>
      </c>
      <c r="C91" s="120" t="s">
        <v>268</v>
      </c>
      <c r="D91" s="89" t="s">
        <v>170</v>
      </c>
      <c r="E91" s="171">
        <v>2</v>
      </c>
      <c r="F91" s="19"/>
      <c r="G91" s="17">
        <f t="shared" si="2"/>
        <v>0</v>
      </c>
    </row>
    <row r="92" spans="1:7" x14ac:dyDescent="0.2">
      <c r="A92" s="110"/>
      <c r="B92" s="112"/>
      <c r="C92" s="120"/>
      <c r="D92" s="89"/>
      <c r="E92" s="84"/>
      <c r="F92" s="19"/>
      <c r="G92" s="17"/>
    </row>
    <row r="93" spans="1:7" x14ac:dyDescent="0.2">
      <c r="A93" s="110"/>
      <c r="B93" s="112" t="s">
        <v>269</v>
      </c>
      <c r="C93" s="120" t="s">
        <v>270</v>
      </c>
      <c r="D93" s="89" t="s">
        <v>170</v>
      </c>
      <c r="E93" s="84">
        <v>1</v>
      </c>
      <c r="F93" s="184"/>
      <c r="G93" s="71">
        <f t="shared" si="2"/>
        <v>0</v>
      </c>
    </row>
    <row r="94" spans="1:7" x14ac:dyDescent="0.2">
      <c r="A94" s="110"/>
      <c r="B94" s="112"/>
      <c r="C94" s="120"/>
      <c r="D94" s="89"/>
      <c r="E94" s="84"/>
      <c r="F94" s="19"/>
      <c r="G94" s="17"/>
    </row>
    <row r="95" spans="1:7" x14ac:dyDescent="0.2">
      <c r="A95" s="110"/>
      <c r="B95" s="112" t="s">
        <v>271</v>
      </c>
      <c r="C95" s="120" t="s">
        <v>272</v>
      </c>
      <c r="D95" s="89" t="s">
        <v>170</v>
      </c>
      <c r="E95" s="84">
        <v>1</v>
      </c>
      <c r="F95" s="19"/>
      <c r="G95" s="17">
        <f t="shared" si="2"/>
        <v>0</v>
      </c>
    </row>
    <row r="96" spans="1:7" x14ac:dyDescent="0.2">
      <c r="A96" s="110"/>
      <c r="B96" s="112"/>
      <c r="C96" s="172"/>
      <c r="D96" s="89"/>
      <c r="E96" s="84"/>
      <c r="F96" s="19"/>
      <c r="G96" s="17"/>
    </row>
    <row r="97" spans="1:7" x14ac:dyDescent="0.2">
      <c r="A97" s="110"/>
      <c r="B97" s="112" t="s">
        <v>273</v>
      </c>
      <c r="C97" s="120" t="s">
        <v>274</v>
      </c>
      <c r="D97" s="89" t="s">
        <v>170</v>
      </c>
      <c r="E97" s="84">
        <v>2</v>
      </c>
      <c r="F97" s="19"/>
      <c r="G97" s="17">
        <f t="shared" ref="G97" si="10">E97*F97</f>
        <v>0</v>
      </c>
    </row>
    <row r="98" spans="1:7" x14ac:dyDescent="0.2">
      <c r="A98" s="110"/>
      <c r="B98" s="112"/>
      <c r="C98" s="172"/>
      <c r="D98" s="89"/>
      <c r="E98" s="84"/>
      <c r="F98" s="19"/>
      <c r="G98" s="17"/>
    </row>
    <row r="99" spans="1:7" x14ac:dyDescent="0.2">
      <c r="A99" s="110" t="s">
        <v>275</v>
      </c>
      <c r="B99" s="112"/>
      <c r="C99" s="173" t="s">
        <v>276</v>
      </c>
      <c r="D99" s="84"/>
      <c r="E99" s="84"/>
      <c r="F99" s="11"/>
      <c r="G99" s="17"/>
    </row>
    <row r="100" spans="1:7" x14ac:dyDescent="0.2">
      <c r="A100" s="110"/>
      <c r="B100" s="112"/>
      <c r="C100" s="173"/>
      <c r="D100" s="84"/>
      <c r="E100" s="84"/>
      <c r="F100" s="11"/>
      <c r="G100" s="17"/>
    </row>
    <row r="101" spans="1:7" ht="38.25" x14ac:dyDescent="0.2">
      <c r="A101" s="110"/>
      <c r="B101" s="112" t="s">
        <v>277</v>
      </c>
      <c r="C101" s="172" t="s">
        <v>278</v>
      </c>
      <c r="D101" s="105" t="s">
        <v>153</v>
      </c>
      <c r="E101" s="89">
        <v>1</v>
      </c>
      <c r="F101" s="519">
        <v>50000</v>
      </c>
      <c r="G101" s="17">
        <f>E101*F101</f>
        <v>50000</v>
      </c>
    </row>
    <row r="102" spans="1:7" x14ac:dyDescent="0.2">
      <c r="A102" s="110"/>
      <c r="B102" s="112"/>
      <c r="C102" s="172"/>
      <c r="D102" s="105"/>
      <c r="E102" s="89"/>
      <c r="F102" s="517"/>
      <c r="G102" s="17"/>
    </row>
    <row r="103" spans="1:7" ht="25.5" x14ac:dyDescent="0.2">
      <c r="A103" s="110"/>
      <c r="B103" s="112" t="s">
        <v>279</v>
      </c>
      <c r="C103" s="172" t="s">
        <v>280</v>
      </c>
      <c r="D103" s="105" t="s">
        <v>79</v>
      </c>
      <c r="E103" s="20">
        <f>G101</f>
        <v>50000</v>
      </c>
      <c r="F103" s="518"/>
      <c r="G103" s="17">
        <f>E103*F103</f>
        <v>0</v>
      </c>
    </row>
    <row r="104" spans="1:7" x14ac:dyDescent="0.2">
      <c r="A104" s="110"/>
      <c r="B104" s="112"/>
      <c r="C104" s="172"/>
      <c r="D104" s="105"/>
      <c r="E104" s="20"/>
      <c r="F104" s="518"/>
      <c r="G104" s="17"/>
    </row>
    <row r="105" spans="1:7" ht="25.5" x14ac:dyDescent="0.2">
      <c r="A105" s="110"/>
      <c r="B105" s="112" t="s">
        <v>281</v>
      </c>
      <c r="C105" s="172" t="s">
        <v>282</v>
      </c>
      <c r="D105" s="105" t="s">
        <v>153</v>
      </c>
      <c r="E105" s="89">
        <v>1</v>
      </c>
      <c r="F105" s="519">
        <v>40000</v>
      </c>
      <c r="G105" s="17">
        <f>E105*F105</f>
        <v>40000</v>
      </c>
    </row>
    <row r="106" spans="1:7" x14ac:dyDescent="0.2">
      <c r="A106" s="110"/>
      <c r="B106" s="112"/>
      <c r="C106" s="172"/>
      <c r="D106" s="105"/>
      <c r="E106" s="89"/>
      <c r="F106" s="185"/>
      <c r="G106" s="17"/>
    </row>
    <row r="107" spans="1:7" ht="25.5" x14ac:dyDescent="0.2">
      <c r="A107" s="110"/>
      <c r="B107" s="112" t="s">
        <v>283</v>
      </c>
      <c r="C107" s="172" t="s">
        <v>284</v>
      </c>
      <c r="D107" s="105" t="s">
        <v>79</v>
      </c>
      <c r="E107" s="20">
        <f>G105</f>
        <v>40000</v>
      </c>
      <c r="F107" s="68"/>
      <c r="G107" s="17">
        <f>E107*F107</f>
        <v>0</v>
      </c>
    </row>
    <row r="108" spans="1:7" x14ac:dyDescent="0.2">
      <c r="A108" s="110"/>
      <c r="B108" s="112"/>
      <c r="C108" s="172"/>
      <c r="D108" s="105"/>
      <c r="E108" s="20"/>
      <c r="F108" s="18"/>
      <c r="G108" s="17"/>
    </row>
    <row r="109" spans="1:7" ht="25.5" x14ac:dyDescent="0.2">
      <c r="A109" s="174" t="s">
        <v>285</v>
      </c>
      <c r="B109" s="175"/>
      <c r="C109" s="176" t="s">
        <v>286</v>
      </c>
      <c r="D109" s="120"/>
      <c r="E109" s="84"/>
      <c r="F109" s="11"/>
      <c r="G109" s="17"/>
    </row>
    <row r="110" spans="1:7" x14ac:dyDescent="0.2">
      <c r="A110" s="174"/>
      <c r="B110" s="175"/>
      <c r="C110" s="176"/>
      <c r="D110" s="120"/>
      <c r="E110" s="84"/>
      <c r="F110" s="11"/>
      <c r="G110" s="17"/>
    </row>
    <row r="111" spans="1:7" x14ac:dyDescent="0.2">
      <c r="A111" s="174"/>
      <c r="B111" s="175" t="s">
        <v>287</v>
      </c>
      <c r="C111" s="172" t="s">
        <v>288</v>
      </c>
      <c r="D111" s="89" t="s">
        <v>41</v>
      </c>
      <c r="E111" s="89">
        <v>1</v>
      </c>
      <c r="F111" s="35"/>
      <c r="G111" s="17">
        <f>E111*F111</f>
        <v>0</v>
      </c>
    </row>
    <row r="112" spans="1:7" x14ac:dyDescent="0.2">
      <c r="A112" s="174"/>
      <c r="B112" s="175"/>
      <c r="C112" s="172"/>
      <c r="D112" s="89"/>
      <c r="E112" s="89"/>
      <c r="F112" s="35"/>
      <c r="G112" s="17"/>
    </row>
    <row r="113" spans="1:9" x14ac:dyDescent="0.2">
      <c r="A113" s="174"/>
      <c r="B113" s="175" t="s">
        <v>289</v>
      </c>
      <c r="C113" s="177" t="s">
        <v>290</v>
      </c>
      <c r="D113" s="178" t="s">
        <v>34</v>
      </c>
      <c r="E113" s="84">
        <v>15</v>
      </c>
      <c r="F113" s="19"/>
      <c r="G113" s="17">
        <f>E113*F113</f>
        <v>0</v>
      </c>
    </row>
    <row r="114" spans="1:9" x14ac:dyDescent="0.2">
      <c r="A114" s="174"/>
      <c r="B114" s="175"/>
      <c r="C114" s="177"/>
      <c r="D114" s="178"/>
      <c r="E114" s="84"/>
      <c r="F114" s="19"/>
      <c r="G114" s="17"/>
    </row>
    <row r="115" spans="1:9" x14ac:dyDescent="0.2">
      <c r="A115" s="174" t="s">
        <v>291</v>
      </c>
      <c r="B115" s="175"/>
      <c r="C115" s="124" t="s">
        <v>292</v>
      </c>
      <c r="D115" s="178"/>
      <c r="E115" s="84"/>
      <c r="F115" s="11"/>
      <c r="G115" s="71"/>
      <c r="I115" s="108"/>
    </row>
    <row r="116" spans="1:9" x14ac:dyDescent="0.2">
      <c r="A116" s="110"/>
      <c r="B116" s="112"/>
      <c r="C116" s="179"/>
      <c r="D116" s="178"/>
      <c r="E116" s="84"/>
      <c r="F116" s="11"/>
      <c r="G116" s="17"/>
    </row>
    <row r="117" spans="1:9" x14ac:dyDescent="0.2">
      <c r="A117" s="110"/>
      <c r="B117" s="175" t="s">
        <v>293</v>
      </c>
      <c r="C117" s="119" t="s">
        <v>294</v>
      </c>
      <c r="D117" s="178" t="s">
        <v>34</v>
      </c>
      <c r="E117" s="84">
        <v>15</v>
      </c>
      <c r="F117" s="19"/>
      <c r="G117" s="17">
        <f>E117*F117</f>
        <v>0</v>
      </c>
      <c r="H117" s="102"/>
    </row>
    <row r="118" spans="1:9" x14ac:dyDescent="0.2">
      <c r="A118" s="110"/>
      <c r="B118" s="112"/>
      <c r="C118" s="180"/>
      <c r="D118" s="84"/>
      <c r="E118" s="84"/>
      <c r="F118" s="19"/>
      <c r="G118" s="17"/>
      <c r="H118" s="102"/>
    </row>
    <row r="119" spans="1:9" x14ac:dyDescent="0.2">
      <c r="A119" s="110" t="s">
        <v>295</v>
      </c>
      <c r="B119" s="112"/>
      <c r="C119" s="179" t="s">
        <v>296</v>
      </c>
      <c r="D119" s="178"/>
      <c r="E119" s="84"/>
      <c r="F119" s="11"/>
      <c r="G119" s="71"/>
      <c r="H119" s="102"/>
    </row>
    <row r="120" spans="1:9" x14ac:dyDescent="0.2">
      <c r="A120" s="110"/>
      <c r="B120" s="112"/>
      <c r="C120" s="179"/>
      <c r="D120" s="178"/>
      <c r="E120" s="84"/>
      <c r="F120" s="11"/>
      <c r="G120" s="17"/>
      <c r="H120" s="102"/>
    </row>
    <row r="121" spans="1:9" ht="25.5" x14ac:dyDescent="0.2">
      <c r="A121" s="110"/>
      <c r="B121" s="112" t="s">
        <v>297</v>
      </c>
      <c r="C121" s="180" t="s">
        <v>298</v>
      </c>
      <c r="D121" s="178" t="s">
        <v>299</v>
      </c>
      <c r="E121" s="84">
        <v>20</v>
      </c>
      <c r="F121" s="19"/>
      <c r="G121" s="17">
        <f>E121*F121</f>
        <v>0</v>
      </c>
      <c r="H121" s="102"/>
    </row>
    <row r="122" spans="1:9" x14ac:dyDescent="0.2">
      <c r="A122" s="110"/>
      <c r="B122" s="112"/>
      <c r="C122" s="180"/>
      <c r="D122" s="84"/>
      <c r="E122" s="84"/>
      <c r="F122" s="19"/>
      <c r="G122" s="17"/>
      <c r="H122" s="102"/>
    </row>
    <row r="123" spans="1:9" x14ac:dyDescent="0.2">
      <c r="A123" s="110"/>
      <c r="B123" s="112"/>
      <c r="C123" s="180"/>
      <c r="D123" s="84"/>
      <c r="E123" s="84"/>
      <c r="F123" s="19"/>
      <c r="G123" s="17"/>
      <c r="H123" s="102"/>
    </row>
    <row r="124" spans="1:9" x14ac:dyDescent="0.2">
      <c r="A124" s="110"/>
      <c r="B124" s="112"/>
      <c r="C124" s="180"/>
      <c r="D124" s="84"/>
      <c r="E124" s="84"/>
      <c r="F124" s="19"/>
      <c r="G124" s="17"/>
      <c r="H124" s="102"/>
    </row>
    <row r="125" spans="1:9" x14ac:dyDescent="0.2">
      <c r="A125" s="110"/>
      <c r="B125" s="112"/>
      <c r="C125" s="180"/>
      <c r="D125" s="84"/>
      <c r="E125" s="84"/>
      <c r="F125" s="19"/>
      <c r="G125" s="17"/>
      <c r="H125" s="102"/>
    </row>
    <row r="126" spans="1:9" x14ac:dyDescent="0.2">
      <c r="A126" s="110"/>
      <c r="B126" s="112"/>
      <c r="C126" s="180"/>
      <c r="D126" s="84"/>
      <c r="E126" s="84"/>
      <c r="F126" s="19"/>
      <c r="G126" s="17"/>
      <c r="H126" s="102"/>
    </row>
    <row r="127" spans="1:9" x14ac:dyDescent="0.2">
      <c r="A127" s="110"/>
      <c r="B127" s="112"/>
      <c r="C127" s="180"/>
      <c r="D127" s="84"/>
      <c r="E127" s="84"/>
      <c r="F127" s="19"/>
      <c r="G127" s="17"/>
      <c r="H127" s="102"/>
    </row>
    <row r="128" spans="1:9" x14ac:dyDescent="0.2">
      <c r="A128" s="110"/>
      <c r="B128" s="112"/>
      <c r="C128" s="180"/>
      <c r="D128" s="84"/>
      <c r="E128" s="84"/>
      <c r="F128" s="19"/>
      <c r="G128" s="17"/>
      <c r="H128" s="102"/>
    </row>
    <row r="129" spans="1:8" x14ac:dyDescent="0.2">
      <c r="A129" s="110"/>
      <c r="B129" s="112"/>
      <c r="C129" s="180"/>
      <c r="D129" s="84"/>
      <c r="E129" s="84"/>
      <c r="F129" s="19"/>
      <c r="G129" s="17"/>
      <c r="H129" s="102"/>
    </row>
    <row r="130" spans="1:8" x14ac:dyDescent="0.2">
      <c r="A130" s="110"/>
      <c r="B130" s="112"/>
      <c r="C130" s="180"/>
      <c r="D130" s="84"/>
      <c r="E130" s="84"/>
      <c r="F130" s="19"/>
      <c r="G130" s="17"/>
      <c r="H130" s="102"/>
    </row>
    <row r="131" spans="1:8" x14ac:dyDescent="0.2">
      <c r="A131" s="110"/>
      <c r="B131" s="112"/>
      <c r="C131" s="180"/>
      <c r="D131" s="84"/>
      <c r="E131" s="84"/>
      <c r="F131" s="19"/>
      <c r="G131" s="17"/>
      <c r="H131" s="102"/>
    </row>
    <row r="132" spans="1:8" x14ac:dyDescent="0.2">
      <c r="A132" s="110"/>
      <c r="B132" s="112"/>
      <c r="C132" s="180"/>
      <c r="D132" s="84"/>
      <c r="E132" s="84"/>
      <c r="F132" s="19"/>
      <c r="G132" s="17"/>
      <c r="H132" s="102"/>
    </row>
    <row r="133" spans="1:8" x14ac:dyDescent="0.2">
      <c r="A133" s="110"/>
      <c r="B133" s="112"/>
      <c r="C133" s="180"/>
      <c r="D133" s="84"/>
      <c r="E133" s="84"/>
      <c r="F133" s="19"/>
      <c r="G133" s="17"/>
      <c r="H133" s="102"/>
    </row>
    <row r="134" spans="1:8" x14ac:dyDescent="0.2">
      <c r="A134" s="110"/>
      <c r="B134" s="112"/>
      <c r="C134" s="180"/>
      <c r="D134" s="84"/>
      <c r="E134" s="84"/>
      <c r="F134" s="19"/>
      <c r="G134" s="17"/>
      <c r="H134" s="102"/>
    </row>
    <row r="135" spans="1:8" x14ac:dyDescent="0.2">
      <c r="A135" s="110"/>
      <c r="B135" s="112"/>
      <c r="C135" s="180"/>
      <c r="D135" s="84"/>
      <c r="E135" s="84"/>
      <c r="F135" s="19"/>
      <c r="G135" s="17"/>
      <c r="H135" s="102"/>
    </row>
    <row r="136" spans="1:8" x14ac:dyDescent="0.2">
      <c r="A136" s="110"/>
      <c r="B136" s="112"/>
      <c r="C136" s="180"/>
      <c r="D136" s="84"/>
      <c r="E136" s="84"/>
      <c r="F136" s="19"/>
      <c r="G136" s="17"/>
      <c r="H136" s="102"/>
    </row>
    <row r="137" spans="1:8" x14ac:dyDescent="0.2">
      <c r="A137" s="110"/>
      <c r="B137" s="112"/>
      <c r="C137" s="180"/>
      <c r="D137" s="84"/>
      <c r="E137" s="84"/>
      <c r="F137" s="19"/>
      <c r="G137" s="17"/>
      <c r="H137" s="102"/>
    </row>
    <row r="138" spans="1:8" x14ac:dyDescent="0.2">
      <c r="A138" s="110"/>
      <c r="B138" s="112"/>
      <c r="C138" s="180"/>
      <c r="D138" s="84"/>
      <c r="E138" s="84"/>
      <c r="F138" s="19"/>
      <c r="G138" s="17"/>
      <c r="H138" s="102"/>
    </row>
    <row r="139" spans="1:8" x14ac:dyDescent="0.2">
      <c r="A139" s="110"/>
      <c r="B139" s="112"/>
      <c r="C139" s="180"/>
      <c r="D139" s="84"/>
      <c r="E139" s="84"/>
      <c r="F139" s="19"/>
      <c r="G139" s="17"/>
      <c r="H139" s="102"/>
    </row>
    <row r="140" spans="1:8" x14ac:dyDescent="0.2">
      <c r="A140" s="110"/>
      <c r="B140" s="112"/>
      <c r="C140" s="180"/>
      <c r="D140" s="84"/>
      <c r="E140" s="84"/>
      <c r="F140" s="19"/>
      <c r="G140" s="17"/>
      <c r="H140" s="102"/>
    </row>
    <row r="141" spans="1:8" x14ac:dyDescent="0.2">
      <c r="A141" s="110"/>
      <c r="B141" s="112"/>
      <c r="C141" s="180"/>
      <c r="D141" s="84"/>
      <c r="E141" s="84"/>
      <c r="F141" s="19"/>
      <c r="G141" s="17"/>
      <c r="H141" s="102"/>
    </row>
    <row r="142" spans="1:8" x14ac:dyDescent="0.2">
      <c r="A142" s="110"/>
      <c r="B142" s="112"/>
      <c r="C142" s="180"/>
      <c r="D142" s="84"/>
      <c r="E142" s="84"/>
      <c r="F142" s="19"/>
      <c r="G142" s="17"/>
      <c r="H142" s="102"/>
    </row>
    <row r="143" spans="1:8" x14ac:dyDescent="0.2">
      <c r="A143" s="110"/>
      <c r="B143" s="112"/>
      <c r="C143" s="180"/>
      <c r="D143" s="84"/>
      <c r="E143" s="84"/>
      <c r="F143" s="19"/>
      <c r="G143" s="17"/>
      <c r="H143" s="102"/>
    </row>
    <row r="144" spans="1:8" x14ac:dyDescent="0.2">
      <c r="A144" s="110"/>
      <c r="B144" s="112"/>
      <c r="C144" s="180"/>
      <c r="D144" s="84"/>
      <c r="E144" s="84"/>
      <c r="F144" s="19"/>
      <c r="G144" s="17"/>
      <c r="H144" s="102"/>
    </row>
    <row r="145" spans="1:8" x14ac:dyDescent="0.2">
      <c r="A145" s="110"/>
      <c r="B145" s="112"/>
      <c r="C145" s="180"/>
      <c r="D145" s="84"/>
      <c r="E145" s="84"/>
      <c r="F145" s="19"/>
      <c r="G145" s="17"/>
      <c r="H145" s="102"/>
    </row>
    <row r="146" spans="1:8" x14ac:dyDescent="0.2">
      <c r="A146" s="180"/>
      <c r="B146" s="180"/>
      <c r="C146" s="180"/>
      <c r="D146" s="180"/>
      <c r="E146" s="180"/>
      <c r="F146" s="46"/>
      <c r="G146" s="17"/>
    </row>
    <row r="147" spans="1:8" x14ac:dyDescent="0.2">
      <c r="A147" s="128" t="s">
        <v>154</v>
      </c>
      <c r="B147" s="143"/>
      <c r="C147" s="145"/>
      <c r="D147" s="181"/>
      <c r="E147" s="128"/>
      <c r="F147" s="16"/>
      <c r="G147" s="23">
        <f>SUM(G71:G146)</f>
        <v>990000</v>
      </c>
    </row>
    <row r="1048546" spans="4:4" x14ac:dyDescent="0.2">
      <c r="D1048546" s="89"/>
    </row>
  </sheetData>
  <sheetProtection algorithmName="SHA-512" hashValue="UleuwPCxF37qOZjdOLuYYHUqO2bLy9X8HA0LC1aszdrGWd5k9AKpxbtRAwkDglxaynLFYSIZGDSuFcBoPnblsQ==" saltValue="5mBVSisE6YK8gvbsHEtAUw==" spinCount="100000" sheet="1" objects="1" scenarios="1"/>
  <mergeCells count="3">
    <mergeCell ref="C1:G1"/>
    <mergeCell ref="B70:F70"/>
    <mergeCell ref="B71:F71"/>
  </mergeCells>
  <phoneticPr fontId="9" type="noConversion"/>
  <pageMargins left="0.70866141732283472" right="0.23622047244094491" top="0.74803149606299213" bottom="0.74803149606299213" header="0.31496062992125984" footer="0.31496062992125984"/>
  <pageSetup paperSize="9" scale="70" firstPageNumber="10" orientation="portrait" useFirstPageNumber="1" r:id="rId1"/>
  <headerFooter>
    <oddHeader>&amp;C&amp;"Arial,Bold"NRA R.033-130-2019-3 SCHEDULE OF QUANTITIES</oddHeader>
    <oddFooter>&amp;RC3-&amp;P</oddFooter>
  </headerFooter>
  <rowBreaks count="1" manualBreakCount="1">
    <brk id="70" max="6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M1048545"/>
  <sheetViews>
    <sheetView view="pageBreakPreview" topLeftCell="A47" zoomScale="130" zoomScaleNormal="100" zoomScaleSheetLayoutView="130" workbookViewId="0">
      <selection activeCell="I123" sqref="I123"/>
    </sheetView>
  </sheetViews>
  <sheetFormatPr defaultRowHeight="12.75" x14ac:dyDescent="0.2"/>
  <cols>
    <col min="1" max="1" width="9.28515625" style="92" customWidth="1"/>
    <col min="2" max="2" width="9" style="92" bestFit="1" customWidth="1"/>
    <col min="3" max="3" width="3.28515625" style="92" bestFit="1" customWidth="1"/>
    <col min="4" max="4" width="3.28515625" style="92" customWidth="1"/>
    <col min="5" max="5" width="38.28515625" style="92" customWidth="1"/>
    <col min="6" max="6" width="14.42578125" style="92" customWidth="1"/>
    <col min="7" max="7" width="16.140625" style="92" customWidth="1"/>
    <col min="8" max="9" width="20.7109375" style="92" customWidth="1"/>
    <col min="10" max="258" width="9.28515625" style="92"/>
    <col min="259" max="259" width="9.28515625" style="92" customWidth="1"/>
    <col min="260" max="260" width="6.7109375" style="92" customWidth="1"/>
    <col min="261" max="261" width="40.7109375" style="92" customWidth="1"/>
    <col min="262" max="265" width="9.28515625" style="92" customWidth="1"/>
    <col min="266" max="514" width="9.28515625" style="92"/>
    <col min="515" max="515" width="9.28515625" style="92" customWidth="1"/>
    <col min="516" max="516" width="6.7109375" style="92" customWidth="1"/>
    <col min="517" max="517" width="40.7109375" style="92" customWidth="1"/>
    <col min="518" max="521" width="9.28515625" style="92" customWidth="1"/>
    <col min="522" max="770" width="9.28515625" style="92"/>
    <col min="771" max="771" width="9.28515625" style="92" customWidth="1"/>
    <col min="772" max="772" width="6.7109375" style="92" customWidth="1"/>
    <col min="773" max="773" width="40.7109375" style="92" customWidth="1"/>
    <col min="774" max="777" width="9.28515625" style="92" customWidth="1"/>
    <col min="778" max="1026" width="9.28515625" style="92"/>
    <col min="1027" max="1027" width="9.28515625" style="92" customWidth="1"/>
    <col min="1028" max="1028" width="6.7109375" style="92" customWidth="1"/>
    <col min="1029" max="1029" width="40.7109375" style="92" customWidth="1"/>
    <col min="1030" max="1033" width="9.28515625" style="92" customWidth="1"/>
    <col min="1034" max="1282" width="9.28515625" style="92"/>
    <col min="1283" max="1283" width="9.28515625" style="92" customWidth="1"/>
    <col min="1284" max="1284" width="6.7109375" style="92" customWidth="1"/>
    <col min="1285" max="1285" width="40.7109375" style="92" customWidth="1"/>
    <col min="1286" max="1289" width="9.28515625" style="92" customWidth="1"/>
    <col min="1290" max="1538" width="9.28515625" style="92"/>
    <col min="1539" max="1539" width="9.28515625" style="92" customWidth="1"/>
    <col min="1540" max="1540" width="6.7109375" style="92" customWidth="1"/>
    <col min="1541" max="1541" width="40.7109375" style="92" customWidth="1"/>
    <col min="1542" max="1545" width="9.28515625" style="92" customWidth="1"/>
    <col min="1546" max="1794" width="9.28515625" style="92"/>
    <col min="1795" max="1795" width="9.28515625" style="92" customWidth="1"/>
    <col min="1796" max="1796" width="6.7109375" style="92" customWidth="1"/>
    <col min="1797" max="1797" width="40.7109375" style="92" customWidth="1"/>
    <col min="1798" max="1801" width="9.28515625" style="92" customWidth="1"/>
    <col min="1802" max="2050" width="9.28515625" style="92"/>
    <col min="2051" max="2051" width="9.28515625" style="92" customWidth="1"/>
    <col min="2052" max="2052" width="6.7109375" style="92" customWidth="1"/>
    <col min="2053" max="2053" width="40.7109375" style="92" customWidth="1"/>
    <col min="2054" max="2057" width="9.28515625" style="92" customWidth="1"/>
    <col min="2058" max="2306" width="9.28515625" style="92"/>
    <col min="2307" max="2307" width="9.28515625" style="92" customWidth="1"/>
    <col min="2308" max="2308" width="6.7109375" style="92" customWidth="1"/>
    <col min="2309" max="2309" width="40.7109375" style="92" customWidth="1"/>
    <col min="2310" max="2313" width="9.28515625" style="92" customWidth="1"/>
    <col min="2314" max="2562" width="9.28515625" style="92"/>
    <col min="2563" max="2563" width="9.28515625" style="92" customWidth="1"/>
    <col min="2564" max="2564" width="6.7109375" style="92" customWidth="1"/>
    <col min="2565" max="2565" width="40.7109375" style="92" customWidth="1"/>
    <col min="2566" max="2569" width="9.28515625" style="92" customWidth="1"/>
    <col min="2570" max="2818" width="9.28515625" style="92"/>
    <col min="2819" max="2819" width="9.28515625" style="92" customWidth="1"/>
    <col min="2820" max="2820" width="6.7109375" style="92" customWidth="1"/>
    <col min="2821" max="2821" width="40.7109375" style="92" customWidth="1"/>
    <col min="2822" max="2825" width="9.28515625" style="92" customWidth="1"/>
    <col min="2826" max="3074" width="9.28515625" style="92"/>
    <col min="3075" max="3075" width="9.28515625" style="92" customWidth="1"/>
    <col min="3076" max="3076" width="6.7109375" style="92" customWidth="1"/>
    <col min="3077" max="3077" width="40.7109375" style="92" customWidth="1"/>
    <col min="3078" max="3081" width="9.28515625" style="92" customWidth="1"/>
    <col min="3082" max="3330" width="9.28515625" style="92"/>
    <col min="3331" max="3331" width="9.28515625" style="92" customWidth="1"/>
    <col min="3332" max="3332" width="6.7109375" style="92" customWidth="1"/>
    <col min="3333" max="3333" width="40.7109375" style="92" customWidth="1"/>
    <col min="3334" max="3337" width="9.28515625" style="92" customWidth="1"/>
    <col min="3338" max="3586" width="9.28515625" style="92"/>
    <col min="3587" max="3587" width="9.28515625" style="92" customWidth="1"/>
    <col min="3588" max="3588" width="6.7109375" style="92" customWidth="1"/>
    <col min="3589" max="3589" width="40.7109375" style="92" customWidth="1"/>
    <col min="3590" max="3593" width="9.28515625" style="92" customWidth="1"/>
    <col min="3594" max="3842" width="9.28515625" style="92"/>
    <col min="3843" max="3843" width="9.28515625" style="92" customWidth="1"/>
    <col min="3844" max="3844" width="6.7109375" style="92" customWidth="1"/>
    <col min="3845" max="3845" width="40.7109375" style="92" customWidth="1"/>
    <col min="3846" max="3849" width="9.28515625" style="92" customWidth="1"/>
    <col min="3850" max="4098" width="9.28515625" style="92"/>
    <col min="4099" max="4099" width="9.28515625" style="92" customWidth="1"/>
    <col min="4100" max="4100" width="6.7109375" style="92" customWidth="1"/>
    <col min="4101" max="4101" width="40.7109375" style="92" customWidth="1"/>
    <col min="4102" max="4105" width="9.28515625" style="92" customWidth="1"/>
    <col min="4106" max="4354" width="9.28515625" style="92"/>
    <col min="4355" max="4355" width="9.28515625" style="92" customWidth="1"/>
    <col min="4356" max="4356" width="6.7109375" style="92" customWidth="1"/>
    <col min="4357" max="4357" width="40.7109375" style="92" customWidth="1"/>
    <col min="4358" max="4361" width="9.28515625" style="92" customWidth="1"/>
    <col min="4362" max="4610" width="9.28515625" style="92"/>
    <col min="4611" max="4611" width="9.28515625" style="92" customWidth="1"/>
    <col min="4612" max="4612" width="6.7109375" style="92" customWidth="1"/>
    <col min="4613" max="4613" width="40.7109375" style="92" customWidth="1"/>
    <col min="4614" max="4617" width="9.28515625" style="92" customWidth="1"/>
    <col min="4618" max="4866" width="9.28515625" style="92"/>
    <col min="4867" max="4867" width="9.28515625" style="92" customWidth="1"/>
    <col min="4868" max="4868" width="6.7109375" style="92" customWidth="1"/>
    <col min="4869" max="4869" width="40.7109375" style="92" customWidth="1"/>
    <col min="4870" max="4873" width="9.28515625" style="92" customWidth="1"/>
    <col min="4874" max="5122" width="9.28515625" style="92"/>
    <col min="5123" max="5123" width="9.28515625" style="92" customWidth="1"/>
    <col min="5124" max="5124" width="6.7109375" style="92" customWidth="1"/>
    <col min="5125" max="5125" width="40.7109375" style="92" customWidth="1"/>
    <col min="5126" max="5129" width="9.28515625" style="92" customWidth="1"/>
    <col min="5130" max="5378" width="9.28515625" style="92"/>
    <col min="5379" max="5379" width="9.28515625" style="92" customWidth="1"/>
    <col min="5380" max="5380" width="6.7109375" style="92" customWidth="1"/>
    <col min="5381" max="5381" width="40.7109375" style="92" customWidth="1"/>
    <col min="5382" max="5385" width="9.28515625" style="92" customWidth="1"/>
    <col min="5386" max="5634" width="9.28515625" style="92"/>
    <col min="5635" max="5635" width="9.28515625" style="92" customWidth="1"/>
    <col min="5636" max="5636" width="6.7109375" style="92" customWidth="1"/>
    <col min="5637" max="5637" width="40.7109375" style="92" customWidth="1"/>
    <col min="5638" max="5641" width="9.28515625" style="92" customWidth="1"/>
    <col min="5642" max="5890" width="9.28515625" style="92"/>
    <col min="5891" max="5891" width="9.28515625" style="92" customWidth="1"/>
    <col min="5892" max="5892" width="6.7109375" style="92" customWidth="1"/>
    <col min="5893" max="5893" width="40.7109375" style="92" customWidth="1"/>
    <col min="5894" max="5897" width="9.28515625" style="92" customWidth="1"/>
    <col min="5898" max="6146" width="9.28515625" style="92"/>
    <col min="6147" max="6147" width="9.28515625" style="92" customWidth="1"/>
    <col min="6148" max="6148" width="6.7109375" style="92" customWidth="1"/>
    <col min="6149" max="6149" width="40.7109375" style="92" customWidth="1"/>
    <col min="6150" max="6153" width="9.28515625" style="92" customWidth="1"/>
    <col min="6154" max="6402" width="9.28515625" style="92"/>
    <col min="6403" max="6403" width="9.28515625" style="92" customWidth="1"/>
    <col min="6404" max="6404" width="6.7109375" style="92" customWidth="1"/>
    <col min="6405" max="6405" width="40.7109375" style="92" customWidth="1"/>
    <col min="6406" max="6409" width="9.28515625" style="92" customWidth="1"/>
    <col min="6410" max="6658" width="9.28515625" style="92"/>
    <col min="6659" max="6659" width="9.28515625" style="92" customWidth="1"/>
    <col min="6660" max="6660" width="6.7109375" style="92" customWidth="1"/>
    <col min="6661" max="6661" width="40.7109375" style="92" customWidth="1"/>
    <col min="6662" max="6665" width="9.28515625" style="92" customWidth="1"/>
    <col min="6666" max="6914" width="9.28515625" style="92"/>
    <col min="6915" max="6915" width="9.28515625" style="92" customWidth="1"/>
    <col min="6916" max="6916" width="6.7109375" style="92" customWidth="1"/>
    <col min="6917" max="6917" width="40.7109375" style="92" customWidth="1"/>
    <col min="6918" max="6921" width="9.28515625" style="92" customWidth="1"/>
    <col min="6922" max="7170" width="9.28515625" style="92"/>
    <col min="7171" max="7171" width="9.28515625" style="92" customWidth="1"/>
    <col min="7172" max="7172" width="6.7109375" style="92" customWidth="1"/>
    <col min="7173" max="7173" width="40.7109375" style="92" customWidth="1"/>
    <col min="7174" max="7177" width="9.28515625" style="92" customWidth="1"/>
    <col min="7178" max="7426" width="9.28515625" style="92"/>
    <col min="7427" max="7427" width="9.28515625" style="92" customWidth="1"/>
    <col min="7428" max="7428" width="6.7109375" style="92" customWidth="1"/>
    <col min="7429" max="7429" width="40.7109375" style="92" customWidth="1"/>
    <col min="7430" max="7433" width="9.28515625" style="92" customWidth="1"/>
    <col min="7434" max="7682" width="9.28515625" style="92"/>
    <col min="7683" max="7683" width="9.28515625" style="92" customWidth="1"/>
    <col min="7684" max="7684" width="6.7109375" style="92" customWidth="1"/>
    <col min="7685" max="7685" width="40.7109375" style="92" customWidth="1"/>
    <col min="7686" max="7689" width="9.28515625" style="92" customWidth="1"/>
    <col min="7690" max="7938" width="9.28515625" style="92"/>
    <col min="7939" max="7939" width="9.28515625" style="92" customWidth="1"/>
    <col min="7940" max="7940" width="6.7109375" style="92" customWidth="1"/>
    <col min="7941" max="7941" width="40.7109375" style="92" customWidth="1"/>
    <col min="7942" max="7945" width="9.28515625" style="92" customWidth="1"/>
    <col min="7946" max="8194" width="9.28515625" style="92"/>
    <col min="8195" max="8195" width="9.28515625" style="92" customWidth="1"/>
    <col min="8196" max="8196" width="6.7109375" style="92" customWidth="1"/>
    <col min="8197" max="8197" width="40.7109375" style="92" customWidth="1"/>
    <col min="8198" max="8201" width="9.28515625" style="92" customWidth="1"/>
    <col min="8202" max="8450" width="9.28515625" style="92"/>
    <col min="8451" max="8451" width="9.28515625" style="92" customWidth="1"/>
    <col min="8452" max="8452" width="6.7109375" style="92" customWidth="1"/>
    <col min="8453" max="8453" width="40.7109375" style="92" customWidth="1"/>
    <col min="8454" max="8457" width="9.28515625" style="92" customWidth="1"/>
    <col min="8458" max="8706" width="9.28515625" style="92"/>
    <col min="8707" max="8707" width="9.28515625" style="92" customWidth="1"/>
    <col min="8708" max="8708" width="6.7109375" style="92" customWidth="1"/>
    <col min="8709" max="8709" width="40.7109375" style="92" customWidth="1"/>
    <col min="8710" max="8713" width="9.28515625" style="92" customWidth="1"/>
    <col min="8714" max="8962" width="9.28515625" style="92"/>
    <col min="8963" max="8963" width="9.28515625" style="92" customWidth="1"/>
    <col min="8964" max="8964" width="6.7109375" style="92" customWidth="1"/>
    <col min="8965" max="8965" width="40.7109375" style="92" customWidth="1"/>
    <col min="8966" max="8969" width="9.28515625" style="92" customWidth="1"/>
    <col min="8970" max="9218" width="9.28515625" style="92"/>
    <col min="9219" max="9219" width="9.28515625" style="92" customWidth="1"/>
    <col min="9220" max="9220" width="6.7109375" style="92" customWidth="1"/>
    <col min="9221" max="9221" width="40.7109375" style="92" customWidth="1"/>
    <col min="9222" max="9225" width="9.28515625" style="92" customWidth="1"/>
    <col min="9226" max="9474" width="9.28515625" style="92"/>
    <col min="9475" max="9475" width="9.28515625" style="92" customWidth="1"/>
    <col min="9476" max="9476" width="6.7109375" style="92" customWidth="1"/>
    <col min="9477" max="9477" width="40.7109375" style="92" customWidth="1"/>
    <col min="9478" max="9481" width="9.28515625" style="92" customWidth="1"/>
    <col min="9482" max="9730" width="9.28515625" style="92"/>
    <col min="9731" max="9731" width="9.28515625" style="92" customWidth="1"/>
    <col min="9732" max="9732" width="6.7109375" style="92" customWidth="1"/>
    <col min="9733" max="9733" width="40.7109375" style="92" customWidth="1"/>
    <col min="9734" max="9737" width="9.28515625" style="92" customWidth="1"/>
    <col min="9738" max="9986" width="9.28515625" style="92"/>
    <col min="9987" max="9987" width="9.28515625" style="92" customWidth="1"/>
    <col min="9988" max="9988" width="6.7109375" style="92" customWidth="1"/>
    <col min="9989" max="9989" width="40.7109375" style="92" customWidth="1"/>
    <col min="9990" max="9993" width="9.28515625" style="92" customWidth="1"/>
    <col min="9994" max="10242" width="9.28515625" style="92"/>
    <col min="10243" max="10243" width="9.28515625" style="92" customWidth="1"/>
    <col min="10244" max="10244" width="6.7109375" style="92" customWidth="1"/>
    <col min="10245" max="10245" width="40.7109375" style="92" customWidth="1"/>
    <col min="10246" max="10249" width="9.28515625" style="92" customWidth="1"/>
    <col min="10250" max="10498" width="9.28515625" style="92"/>
    <col min="10499" max="10499" width="9.28515625" style="92" customWidth="1"/>
    <col min="10500" max="10500" width="6.7109375" style="92" customWidth="1"/>
    <col min="10501" max="10501" width="40.7109375" style="92" customWidth="1"/>
    <col min="10502" max="10505" width="9.28515625" style="92" customWidth="1"/>
    <col min="10506" max="10754" width="9.28515625" style="92"/>
    <col min="10755" max="10755" width="9.28515625" style="92" customWidth="1"/>
    <col min="10756" max="10756" width="6.7109375" style="92" customWidth="1"/>
    <col min="10757" max="10757" width="40.7109375" style="92" customWidth="1"/>
    <col min="10758" max="10761" width="9.28515625" style="92" customWidth="1"/>
    <col min="10762" max="11010" width="9.28515625" style="92"/>
    <col min="11011" max="11011" width="9.28515625" style="92" customWidth="1"/>
    <col min="11012" max="11012" width="6.7109375" style="92" customWidth="1"/>
    <col min="11013" max="11013" width="40.7109375" style="92" customWidth="1"/>
    <col min="11014" max="11017" width="9.28515625" style="92" customWidth="1"/>
    <col min="11018" max="11266" width="9.28515625" style="92"/>
    <col min="11267" max="11267" width="9.28515625" style="92" customWidth="1"/>
    <col min="11268" max="11268" width="6.7109375" style="92" customWidth="1"/>
    <col min="11269" max="11269" width="40.7109375" style="92" customWidth="1"/>
    <col min="11270" max="11273" width="9.28515625" style="92" customWidth="1"/>
    <col min="11274" max="11522" width="9.28515625" style="92"/>
    <col min="11523" max="11523" width="9.28515625" style="92" customWidth="1"/>
    <col min="11524" max="11524" width="6.7109375" style="92" customWidth="1"/>
    <col min="11525" max="11525" width="40.7109375" style="92" customWidth="1"/>
    <col min="11526" max="11529" width="9.28515625" style="92" customWidth="1"/>
    <col min="11530" max="11778" width="9.28515625" style="92"/>
    <col min="11779" max="11779" width="9.28515625" style="92" customWidth="1"/>
    <col min="11780" max="11780" width="6.7109375" style="92" customWidth="1"/>
    <col min="11781" max="11781" width="40.7109375" style="92" customWidth="1"/>
    <col min="11782" max="11785" width="9.28515625" style="92" customWidth="1"/>
    <col min="11786" max="12034" width="9.28515625" style="92"/>
    <col min="12035" max="12035" width="9.28515625" style="92" customWidth="1"/>
    <col min="12036" max="12036" width="6.7109375" style="92" customWidth="1"/>
    <col min="12037" max="12037" width="40.7109375" style="92" customWidth="1"/>
    <col min="12038" max="12041" width="9.28515625" style="92" customWidth="1"/>
    <col min="12042" max="12290" width="9.28515625" style="92"/>
    <col min="12291" max="12291" width="9.28515625" style="92" customWidth="1"/>
    <col min="12292" max="12292" width="6.7109375" style="92" customWidth="1"/>
    <col min="12293" max="12293" width="40.7109375" style="92" customWidth="1"/>
    <col min="12294" max="12297" width="9.28515625" style="92" customWidth="1"/>
    <col min="12298" max="12546" width="9.28515625" style="92"/>
    <col min="12547" max="12547" width="9.28515625" style="92" customWidth="1"/>
    <col min="12548" max="12548" width="6.7109375" style="92" customWidth="1"/>
    <col min="12549" max="12549" width="40.7109375" style="92" customWidth="1"/>
    <col min="12550" max="12553" width="9.28515625" style="92" customWidth="1"/>
    <col min="12554" max="12802" width="9.28515625" style="92"/>
    <col min="12803" max="12803" width="9.28515625" style="92" customWidth="1"/>
    <col min="12804" max="12804" width="6.7109375" style="92" customWidth="1"/>
    <col min="12805" max="12805" width="40.7109375" style="92" customWidth="1"/>
    <col min="12806" max="12809" width="9.28515625" style="92" customWidth="1"/>
    <col min="12810" max="13058" width="9.28515625" style="92"/>
    <col min="13059" max="13059" width="9.28515625" style="92" customWidth="1"/>
    <col min="13060" max="13060" width="6.7109375" style="92" customWidth="1"/>
    <col min="13061" max="13061" width="40.7109375" style="92" customWidth="1"/>
    <col min="13062" max="13065" width="9.28515625" style="92" customWidth="1"/>
    <col min="13066" max="13314" width="9.28515625" style="92"/>
    <col min="13315" max="13315" width="9.28515625" style="92" customWidth="1"/>
    <col min="13316" max="13316" width="6.7109375" style="92" customWidth="1"/>
    <col min="13317" max="13317" width="40.7109375" style="92" customWidth="1"/>
    <col min="13318" max="13321" width="9.28515625" style="92" customWidth="1"/>
    <col min="13322" max="13570" width="9.28515625" style="92"/>
    <col min="13571" max="13571" width="9.28515625" style="92" customWidth="1"/>
    <col min="13572" max="13572" width="6.7109375" style="92" customWidth="1"/>
    <col min="13573" max="13573" width="40.7109375" style="92" customWidth="1"/>
    <col min="13574" max="13577" width="9.28515625" style="92" customWidth="1"/>
    <col min="13578" max="13826" width="9.28515625" style="92"/>
    <col min="13827" max="13827" width="9.28515625" style="92" customWidth="1"/>
    <col min="13828" max="13828" width="6.7109375" style="92" customWidth="1"/>
    <col min="13829" max="13829" width="40.7109375" style="92" customWidth="1"/>
    <col min="13830" max="13833" width="9.28515625" style="92" customWidth="1"/>
    <col min="13834" max="14082" width="9.28515625" style="92"/>
    <col min="14083" max="14083" width="9.28515625" style="92" customWidth="1"/>
    <col min="14084" max="14084" width="6.7109375" style="92" customWidth="1"/>
    <col min="14085" max="14085" width="40.7109375" style="92" customWidth="1"/>
    <col min="14086" max="14089" width="9.28515625" style="92" customWidth="1"/>
    <col min="14090" max="14338" width="9.28515625" style="92"/>
    <col min="14339" max="14339" width="9.28515625" style="92" customWidth="1"/>
    <col min="14340" max="14340" width="6.7109375" style="92" customWidth="1"/>
    <col min="14341" max="14341" width="40.7109375" style="92" customWidth="1"/>
    <col min="14342" max="14345" width="9.28515625" style="92" customWidth="1"/>
    <col min="14346" max="14594" width="9.28515625" style="92"/>
    <col min="14595" max="14595" width="9.28515625" style="92" customWidth="1"/>
    <col min="14596" max="14596" width="6.7109375" style="92" customWidth="1"/>
    <col min="14597" max="14597" width="40.7109375" style="92" customWidth="1"/>
    <col min="14598" max="14601" width="9.28515625" style="92" customWidth="1"/>
    <col min="14602" max="14850" width="9.28515625" style="92"/>
    <col min="14851" max="14851" width="9.28515625" style="92" customWidth="1"/>
    <col min="14852" max="14852" width="6.7109375" style="92" customWidth="1"/>
    <col min="14853" max="14853" width="40.7109375" style="92" customWidth="1"/>
    <col min="14854" max="14857" width="9.28515625" style="92" customWidth="1"/>
    <col min="14858" max="15106" width="9.28515625" style="92"/>
    <col min="15107" max="15107" width="9.28515625" style="92" customWidth="1"/>
    <col min="15108" max="15108" width="6.7109375" style="92" customWidth="1"/>
    <col min="15109" max="15109" width="40.7109375" style="92" customWidth="1"/>
    <col min="15110" max="15113" width="9.28515625" style="92" customWidth="1"/>
    <col min="15114" max="15362" width="9.28515625" style="92"/>
    <col min="15363" max="15363" width="9.28515625" style="92" customWidth="1"/>
    <col min="15364" max="15364" width="6.7109375" style="92" customWidth="1"/>
    <col min="15365" max="15365" width="40.7109375" style="92" customWidth="1"/>
    <col min="15366" max="15369" width="9.28515625" style="92" customWidth="1"/>
    <col min="15370" max="15618" width="9.28515625" style="92"/>
    <col min="15619" max="15619" width="9.28515625" style="92" customWidth="1"/>
    <col min="15620" max="15620" width="6.7109375" style="92" customWidth="1"/>
    <col min="15621" max="15621" width="40.7109375" style="92" customWidth="1"/>
    <col min="15622" max="15625" width="9.28515625" style="92" customWidth="1"/>
    <col min="15626" max="15874" width="9.28515625" style="92"/>
    <col min="15875" max="15875" width="9.28515625" style="92" customWidth="1"/>
    <col min="15876" max="15876" width="6.7109375" style="92" customWidth="1"/>
    <col min="15877" max="15877" width="40.7109375" style="92" customWidth="1"/>
    <col min="15878" max="15881" width="9.28515625" style="92" customWidth="1"/>
    <col min="15882" max="16130" width="9.28515625" style="92"/>
    <col min="16131" max="16131" width="9.28515625" style="92" customWidth="1"/>
    <col min="16132" max="16132" width="6.7109375" style="92" customWidth="1"/>
    <col min="16133" max="16133" width="40.7109375" style="92" customWidth="1"/>
    <col min="16134" max="16137" width="9.28515625" style="92" customWidth="1"/>
    <col min="16138" max="16384" width="9.28515625" style="92"/>
  </cols>
  <sheetData>
    <row r="1" spans="1:10" ht="48" customHeight="1" x14ac:dyDescent="0.2">
      <c r="A1" s="90" t="s">
        <v>300</v>
      </c>
      <c r="B1" s="91"/>
      <c r="C1" s="91"/>
      <c r="D1" s="91"/>
      <c r="E1" s="542" t="s">
        <v>301</v>
      </c>
      <c r="F1" s="542"/>
      <c r="G1" s="542"/>
      <c r="H1" s="542"/>
      <c r="I1" s="542"/>
    </row>
    <row r="2" spans="1:10" x14ac:dyDescent="0.2">
      <c r="A2" s="93" t="s">
        <v>24</v>
      </c>
      <c r="B2" s="93"/>
      <c r="C2" s="186"/>
      <c r="D2" s="93"/>
      <c r="E2" s="95" t="s">
        <v>25</v>
      </c>
      <c r="F2" s="95" t="s">
        <v>26</v>
      </c>
      <c r="G2" s="95" t="s">
        <v>27</v>
      </c>
      <c r="H2" s="95" t="s">
        <v>28</v>
      </c>
      <c r="I2" s="95" t="s">
        <v>29</v>
      </c>
      <c r="J2" s="96"/>
    </row>
    <row r="3" spans="1:10" x14ac:dyDescent="0.2">
      <c r="A3" s="97"/>
      <c r="B3" s="97"/>
      <c r="C3" s="187"/>
      <c r="D3" s="97"/>
      <c r="E3" s="83"/>
      <c r="F3" s="84"/>
      <c r="G3" s="84"/>
      <c r="H3" s="10"/>
      <c r="I3" s="83"/>
    </row>
    <row r="4" spans="1:10" x14ac:dyDescent="0.2">
      <c r="A4" s="99"/>
      <c r="B4" s="99"/>
      <c r="C4" s="188"/>
      <c r="D4" s="99"/>
      <c r="E4" s="83"/>
      <c r="F4" s="84"/>
      <c r="G4" s="84"/>
      <c r="H4" s="10"/>
      <c r="I4" s="83"/>
    </row>
    <row r="5" spans="1:10" ht="25.5" x14ac:dyDescent="0.2">
      <c r="A5" s="103" t="s">
        <v>302</v>
      </c>
      <c r="B5" s="97"/>
      <c r="C5" s="187"/>
      <c r="D5" s="97"/>
      <c r="E5" s="189" t="s">
        <v>303</v>
      </c>
      <c r="F5" s="84"/>
      <c r="G5" s="84"/>
      <c r="H5" s="19"/>
      <c r="I5" s="17"/>
    </row>
    <row r="6" spans="1:10" x14ac:dyDescent="0.2">
      <c r="A6" s="103"/>
      <c r="B6" s="97"/>
      <c r="C6" s="187"/>
      <c r="D6" s="97"/>
      <c r="E6" s="189"/>
      <c r="F6" s="84"/>
      <c r="G6" s="84"/>
      <c r="H6" s="19"/>
      <c r="I6" s="17"/>
    </row>
    <row r="7" spans="1:10" ht="25.5" x14ac:dyDescent="0.2">
      <c r="A7" s="97"/>
      <c r="B7" s="103" t="s">
        <v>304</v>
      </c>
      <c r="C7" s="187"/>
      <c r="D7" s="97"/>
      <c r="E7" s="120" t="s">
        <v>303</v>
      </c>
      <c r="F7" s="178" t="s">
        <v>34</v>
      </c>
      <c r="G7" s="84">
        <v>15</v>
      </c>
      <c r="H7" s="19"/>
      <c r="I7" s="17">
        <f>G7*H7</f>
        <v>0</v>
      </c>
    </row>
    <row r="8" spans="1:10" x14ac:dyDescent="0.2">
      <c r="A8" s="97"/>
      <c r="B8" s="103"/>
      <c r="C8" s="187"/>
      <c r="D8" s="97"/>
      <c r="E8" s="120"/>
      <c r="F8" s="178"/>
      <c r="G8" s="84"/>
      <c r="H8" s="19"/>
      <c r="I8" s="17"/>
    </row>
    <row r="9" spans="1:10" x14ac:dyDescent="0.2">
      <c r="A9" s="103" t="s">
        <v>305</v>
      </c>
      <c r="B9" s="103"/>
      <c r="C9" s="187"/>
      <c r="D9" s="97"/>
      <c r="E9" s="124" t="s">
        <v>306</v>
      </c>
      <c r="F9" s="178" t="s">
        <v>34</v>
      </c>
      <c r="G9" s="84">
        <v>15</v>
      </c>
      <c r="H9" s="19"/>
      <c r="I9" s="17">
        <f>G9*H9</f>
        <v>0</v>
      </c>
    </row>
    <row r="10" spans="1:10" x14ac:dyDescent="0.2">
      <c r="A10" s="103"/>
      <c r="B10" s="103"/>
      <c r="C10" s="187"/>
      <c r="D10" s="97"/>
      <c r="E10" s="124"/>
      <c r="F10" s="178"/>
      <c r="G10" s="84"/>
      <c r="H10" s="19"/>
      <c r="I10" s="17"/>
    </row>
    <row r="11" spans="1:10" x14ac:dyDescent="0.2">
      <c r="A11" s="103" t="s">
        <v>307</v>
      </c>
      <c r="B11" s="103"/>
      <c r="C11" s="187"/>
      <c r="D11" s="97"/>
      <c r="E11" s="124" t="s">
        <v>308</v>
      </c>
      <c r="F11" s="178" t="s">
        <v>34</v>
      </c>
      <c r="G11" s="84">
        <v>15</v>
      </c>
      <c r="H11" s="19"/>
      <c r="I11" s="17">
        <f>G11*H11</f>
        <v>0</v>
      </c>
    </row>
    <row r="12" spans="1:10" x14ac:dyDescent="0.2">
      <c r="A12" s="103"/>
      <c r="B12" s="103"/>
      <c r="C12" s="187"/>
      <c r="D12" s="97"/>
      <c r="E12" s="124"/>
      <c r="F12" s="178"/>
      <c r="G12" s="84"/>
      <c r="H12" s="19"/>
      <c r="I12" s="17"/>
    </row>
    <row r="13" spans="1:10" x14ac:dyDescent="0.2">
      <c r="A13" s="103" t="s">
        <v>309</v>
      </c>
      <c r="B13" s="103"/>
      <c r="C13" s="187"/>
      <c r="D13" s="97"/>
      <c r="E13" s="124" t="s">
        <v>310</v>
      </c>
      <c r="F13" s="89"/>
      <c r="G13" s="84"/>
      <c r="H13" s="19"/>
      <c r="I13" s="17"/>
      <c r="J13" s="102"/>
    </row>
    <row r="14" spans="1:10" x14ac:dyDescent="0.2">
      <c r="A14" s="103"/>
      <c r="B14" s="103"/>
      <c r="C14" s="187"/>
      <c r="D14" s="97"/>
      <c r="E14" s="190"/>
      <c r="F14" s="89"/>
      <c r="G14" s="84"/>
      <c r="H14" s="19"/>
      <c r="I14" s="17"/>
      <c r="J14" s="102"/>
    </row>
    <row r="15" spans="1:10" ht="51" x14ac:dyDescent="0.2">
      <c r="A15" s="103"/>
      <c r="B15" s="86" t="s">
        <v>311</v>
      </c>
      <c r="C15" s="187"/>
      <c r="D15" s="97"/>
      <c r="E15" s="191" t="s">
        <v>312</v>
      </c>
      <c r="F15" s="89"/>
      <c r="G15" s="84"/>
      <c r="H15" s="19"/>
      <c r="I15" s="17"/>
      <c r="J15" s="102"/>
    </row>
    <row r="16" spans="1:10" x14ac:dyDescent="0.2">
      <c r="A16" s="103"/>
      <c r="B16" s="103"/>
      <c r="C16" s="192"/>
      <c r="D16" s="97"/>
      <c r="E16" s="180"/>
      <c r="F16" s="89"/>
      <c r="G16" s="84"/>
      <c r="H16" s="19"/>
      <c r="I16" s="17"/>
      <c r="J16" s="102"/>
    </row>
    <row r="17" spans="1:11" ht="25.5" x14ac:dyDescent="0.2">
      <c r="A17" s="103"/>
      <c r="B17" s="103"/>
      <c r="C17" s="192" t="s">
        <v>104</v>
      </c>
      <c r="D17" s="97"/>
      <c r="E17" s="180" t="s">
        <v>313</v>
      </c>
      <c r="F17" s="26" t="s">
        <v>314</v>
      </c>
      <c r="G17" s="84">
        <v>3500</v>
      </c>
      <c r="H17" s="19"/>
      <c r="I17" s="17">
        <f t="shared" ref="I17:I25" si="0">G17*H17</f>
        <v>0</v>
      </c>
      <c r="J17" s="102"/>
    </row>
    <row r="18" spans="1:11" x14ac:dyDescent="0.2">
      <c r="A18" s="103"/>
      <c r="B18" s="103"/>
      <c r="C18" s="192"/>
      <c r="D18" s="97"/>
      <c r="E18" s="180"/>
      <c r="F18" s="105"/>
      <c r="G18" s="84"/>
      <c r="H18" s="19"/>
      <c r="I18" s="17"/>
      <c r="J18" s="102"/>
      <c r="K18" s="108"/>
    </row>
    <row r="19" spans="1:11" ht="25.5" x14ac:dyDescent="0.2">
      <c r="A19" s="103"/>
      <c r="B19" s="86" t="s">
        <v>315</v>
      </c>
      <c r="C19" s="192"/>
      <c r="D19" s="97"/>
      <c r="E19" s="180" t="s">
        <v>316</v>
      </c>
      <c r="F19" s="89"/>
      <c r="G19" s="84"/>
      <c r="H19" s="19"/>
      <c r="I19" s="17"/>
      <c r="J19" s="102"/>
    </row>
    <row r="20" spans="1:11" x14ac:dyDescent="0.2">
      <c r="A20" s="103"/>
      <c r="B20" s="103"/>
      <c r="C20" s="192"/>
      <c r="D20" s="97"/>
      <c r="E20" s="180"/>
      <c r="F20" s="89"/>
      <c r="G20" s="84"/>
      <c r="H20" s="19"/>
      <c r="I20" s="17"/>
      <c r="J20" s="102"/>
    </row>
    <row r="21" spans="1:11" ht="14.25" x14ac:dyDescent="0.2">
      <c r="A21" s="103"/>
      <c r="B21" s="103"/>
      <c r="C21" s="192" t="s">
        <v>18</v>
      </c>
      <c r="D21" s="97"/>
      <c r="E21" s="191" t="s">
        <v>317</v>
      </c>
      <c r="F21" s="105" t="s">
        <v>314</v>
      </c>
      <c r="G21" s="84">
        <f>G17</f>
        <v>3500</v>
      </c>
      <c r="H21" s="19"/>
      <c r="I21" s="17">
        <f t="shared" si="0"/>
        <v>0</v>
      </c>
      <c r="J21" s="102"/>
    </row>
    <row r="22" spans="1:11" x14ac:dyDescent="0.2">
      <c r="A22" s="103"/>
      <c r="B22" s="103"/>
      <c r="C22" s="192"/>
      <c r="D22" s="97"/>
      <c r="E22" s="180"/>
      <c r="F22" s="105"/>
      <c r="G22" s="84"/>
      <c r="H22" s="19"/>
      <c r="I22" s="17"/>
      <c r="J22" s="102"/>
    </row>
    <row r="23" spans="1:11" ht="38.25" x14ac:dyDescent="0.2">
      <c r="A23" s="103"/>
      <c r="B23" s="86" t="s">
        <v>318</v>
      </c>
      <c r="C23" s="192"/>
      <c r="D23" s="97"/>
      <c r="E23" s="180" t="s">
        <v>319</v>
      </c>
      <c r="F23" s="89"/>
      <c r="G23" s="84"/>
      <c r="H23" s="19"/>
      <c r="I23" s="17"/>
      <c r="J23" s="102"/>
    </row>
    <row r="24" spans="1:11" x14ac:dyDescent="0.2">
      <c r="A24" s="103"/>
      <c r="B24" s="103"/>
      <c r="C24" s="192"/>
      <c r="D24" s="97"/>
      <c r="E24" s="180"/>
      <c r="F24" s="89"/>
      <c r="G24" s="84"/>
      <c r="H24" s="19"/>
      <c r="I24" s="17"/>
      <c r="J24" s="102"/>
    </row>
    <row r="25" spans="1:11" x14ac:dyDescent="0.2">
      <c r="A25" s="103"/>
      <c r="B25" s="103"/>
      <c r="C25" s="192" t="s">
        <v>320</v>
      </c>
      <c r="D25" s="97"/>
      <c r="E25" s="180" t="s">
        <v>321</v>
      </c>
      <c r="F25" s="105" t="s">
        <v>322</v>
      </c>
      <c r="G25" s="84">
        <v>230</v>
      </c>
      <c r="H25" s="19"/>
      <c r="I25" s="17">
        <f t="shared" si="0"/>
        <v>0</v>
      </c>
      <c r="J25" s="102"/>
    </row>
    <row r="26" spans="1:11" x14ac:dyDescent="0.2">
      <c r="A26" s="103"/>
      <c r="B26" s="103"/>
      <c r="C26" s="193"/>
      <c r="D26" s="97"/>
      <c r="E26" s="180"/>
      <c r="F26" s="105"/>
      <c r="G26" s="84"/>
      <c r="H26" s="19"/>
      <c r="I26" s="17"/>
      <c r="J26" s="102"/>
    </row>
    <row r="27" spans="1:11" ht="25.5" x14ac:dyDescent="0.2">
      <c r="A27" s="194"/>
      <c r="B27" s="194" t="s">
        <v>323</v>
      </c>
      <c r="C27" s="193"/>
      <c r="D27" s="97"/>
      <c r="E27" s="195" t="s">
        <v>324</v>
      </c>
      <c r="F27" s="105"/>
      <c r="G27" s="84"/>
      <c r="H27" s="19"/>
      <c r="I27" s="17"/>
      <c r="J27" s="102"/>
    </row>
    <row r="28" spans="1:11" x14ac:dyDescent="0.2">
      <c r="A28" s="103"/>
      <c r="B28" s="103"/>
      <c r="C28" s="193"/>
      <c r="D28" s="97"/>
      <c r="E28" s="180"/>
      <c r="F28" s="105"/>
      <c r="G28" s="84"/>
      <c r="H28" s="19"/>
      <c r="I28" s="17"/>
      <c r="J28" s="102"/>
    </row>
    <row r="29" spans="1:11" ht="63.75" x14ac:dyDescent="0.2">
      <c r="A29" s="103"/>
      <c r="B29" s="194" t="s">
        <v>325</v>
      </c>
      <c r="C29" s="193"/>
      <c r="D29" s="97"/>
      <c r="E29" s="196" t="s">
        <v>326</v>
      </c>
      <c r="F29" s="197" t="s">
        <v>327</v>
      </c>
      <c r="G29" s="84">
        <v>24000</v>
      </c>
      <c r="H29" s="19"/>
      <c r="I29" s="17">
        <f t="shared" ref="I29" si="1">G29*H29</f>
        <v>0</v>
      </c>
      <c r="J29" s="102"/>
    </row>
    <row r="30" spans="1:11" x14ac:dyDescent="0.2">
      <c r="A30" s="103"/>
      <c r="B30" s="103"/>
      <c r="C30" s="193"/>
      <c r="D30" s="97"/>
      <c r="E30" s="180"/>
      <c r="F30" s="105"/>
      <c r="G30" s="84"/>
      <c r="H30" s="19"/>
      <c r="I30" s="17"/>
      <c r="J30" s="102"/>
    </row>
    <row r="31" spans="1:11" ht="25.5" x14ac:dyDescent="0.2">
      <c r="A31" s="103"/>
      <c r="B31" s="194" t="s">
        <v>328</v>
      </c>
      <c r="C31" s="193"/>
      <c r="D31" s="97"/>
      <c r="E31" s="195" t="s">
        <v>329</v>
      </c>
      <c r="F31" s="105"/>
      <c r="G31" s="84"/>
      <c r="H31" s="19"/>
      <c r="I31" s="17"/>
      <c r="J31" s="102"/>
    </row>
    <row r="32" spans="1:11" x14ac:dyDescent="0.2">
      <c r="A32" s="103"/>
      <c r="B32" s="103"/>
      <c r="C32" s="193"/>
      <c r="D32" s="97"/>
      <c r="E32" s="180"/>
      <c r="F32" s="105"/>
      <c r="G32" s="84"/>
      <c r="H32" s="19"/>
      <c r="I32" s="17"/>
      <c r="J32" s="102"/>
    </row>
    <row r="33" spans="1:10" ht="27" x14ac:dyDescent="0.2">
      <c r="A33" s="103"/>
      <c r="B33" s="198" t="s">
        <v>330</v>
      </c>
      <c r="C33" s="193"/>
      <c r="D33" s="97"/>
      <c r="E33" s="174" t="s">
        <v>331</v>
      </c>
      <c r="F33" s="197" t="s">
        <v>58</v>
      </c>
      <c r="G33" s="84"/>
      <c r="H33" s="19"/>
      <c r="I33" s="65" t="s">
        <v>332</v>
      </c>
      <c r="J33" s="102"/>
    </row>
    <row r="34" spans="1:10" x14ac:dyDescent="0.2">
      <c r="A34" s="103"/>
      <c r="B34" s="103"/>
      <c r="C34" s="193"/>
      <c r="D34" s="97"/>
      <c r="E34" s="180"/>
      <c r="F34" s="105"/>
      <c r="G34" s="84"/>
      <c r="H34" s="19"/>
      <c r="I34" s="17"/>
      <c r="J34" s="102"/>
    </row>
    <row r="35" spans="1:10" ht="76.5" x14ac:dyDescent="0.2">
      <c r="A35" s="103"/>
      <c r="B35" s="194" t="s">
        <v>1488</v>
      </c>
      <c r="C35" s="194"/>
      <c r="D35" s="199"/>
      <c r="E35" s="200" t="s">
        <v>333</v>
      </c>
      <c r="F35" s="197" t="s">
        <v>41</v>
      </c>
      <c r="G35" s="197">
        <v>1</v>
      </c>
      <c r="H35" s="34"/>
      <c r="I35" s="39">
        <f t="shared" ref="I35" si="2">G35*H35</f>
        <v>0</v>
      </c>
      <c r="J35" s="102"/>
    </row>
    <row r="36" spans="1:10" x14ac:dyDescent="0.2">
      <c r="A36" s="103"/>
      <c r="B36" s="194"/>
      <c r="C36" s="201"/>
      <c r="D36" s="199"/>
      <c r="E36" s="202"/>
      <c r="F36" s="197"/>
      <c r="G36" s="197"/>
      <c r="H36" s="34"/>
      <c r="I36" s="39"/>
      <c r="J36" s="102"/>
    </row>
    <row r="37" spans="1:10" ht="25.5" x14ac:dyDescent="0.2">
      <c r="A37" s="103"/>
      <c r="B37" s="194" t="s">
        <v>1489</v>
      </c>
      <c r="C37" s="203"/>
      <c r="D37" s="199"/>
      <c r="E37" s="204" t="s">
        <v>1486</v>
      </c>
      <c r="F37" s="197"/>
      <c r="G37" s="197"/>
      <c r="H37" s="34"/>
      <c r="I37" s="39"/>
      <c r="J37" s="102"/>
    </row>
    <row r="38" spans="1:10" x14ac:dyDescent="0.2">
      <c r="A38" s="103"/>
      <c r="B38" s="194"/>
      <c r="C38" s="205"/>
      <c r="D38" s="199"/>
      <c r="E38" s="206"/>
      <c r="F38" s="197"/>
      <c r="G38" s="197"/>
      <c r="H38" s="34"/>
      <c r="I38" s="39"/>
      <c r="J38" s="102"/>
    </row>
    <row r="39" spans="1:10" ht="25.5" x14ac:dyDescent="0.2">
      <c r="A39" s="103"/>
      <c r="B39" s="194" t="s">
        <v>1491</v>
      </c>
      <c r="C39" s="207"/>
      <c r="D39" s="208"/>
      <c r="E39" s="209" t="s">
        <v>1490</v>
      </c>
      <c r="F39" s="178" t="s">
        <v>856</v>
      </c>
      <c r="G39" s="197"/>
      <c r="H39" s="34"/>
      <c r="I39" s="65" t="s">
        <v>332</v>
      </c>
      <c r="J39" s="102"/>
    </row>
    <row r="40" spans="1:10" x14ac:dyDescent="0.2">
      <c r="A40" s="103"/>
      <c r="B40" s="194"/>
      <c r="C40" s="205"/>
      <c r="D40" s="199"/>
      <c r="E40" s="206"/>
      <c r="F40" s="197"/>
      <c r="G40" s="197"/>
      <c r="H40" s="34"/>
      <c r="I40" s="39"/>
      <c r="J40" s="102"/>
    </row>
    <row r="41" spans="1:10" ht="25.5" x14ac:dyDescent="0.2">
      <c r="A41" s="103"/>
      <c r="B41" s="194" t="s">
        <v>1492</v>
      </c>
      <c r="C41" s="205"/>
      <c r="D41" s="199"/>
      <c r="E41" s="209" t="s">
        <v>1493</v>
      </c>
      <c r="F41" s="178" t="s">
        <v>856</v>
      </c>
      <c r="G41" s="197"/>
      <c r="H41" s="34"/>
      <c r="I41" s="65" t="s">
        <v>332</v>
      </c>
      <c r="J41" s="102"/>
    </row>
    <row r="42" spans="1:10" x14ac:dyDescent="0.2">
      <c r="A42" s="103"/>
      <c r="B42" s="194"/>
      <c r="C42" s="201"/>
      <c r="D42" s="199"/>
      <c r="E42" s="202"/>
      <c r="F42" s="197"/>
      <c r="G42" s="197"/>
      <c r="H42" s="34"/>
      <c r="I42" s="39"/>
      <c r="J42" s="102"/>
    </row>
    <row r="43" spans="1:10" ht="25.5" x14ac:dyDescent="0.2">
      <c r="A43" s="103"/>
      <c r="B43" s="194" t="s">
        <v>1495</v>
      </c>
      <c r="C43" s="201"/>
      <c r="D43" s="199"/>
      <c r="E43" s="210" t="s">
        <v>1494</v>
      </c>
      <c r="F43" s="197" t="s">
        <v>856</v>
      </c>
      <c r="G43" s="197"/>
      <c r="H43" s="34"/>
      <c r="I43" s="65" t="s">
        <v>332</v>
      </c>
      <c r="J43" s="102"/>
    </row>
    <row r="44" spans="1:10" x14ac:dyDescent="0.2">
      <c r="A44" s="103"/>
      <c r="B44" s="194"/>
      <c r="C44" s="201"/>
      <c r="D44" s="199"/>
      <c r="E44" s="156"/>
      <c r="F44" s="197"/>
      <c r="G44" s="197"/>
      <c r="H44" s="34"/>
      <c r="I44" s="39"/>
      <c r="J44" s="102"/>
    </row>
    <row r="45" spans="1:10" ht="25.5" x14ac:dyDescent="0.2">
      <c r="A45" s="103"/>
      <c r="B45" s="194" t="s">
        <v>1496</v>
      </c>
      <c r="C45" s="201"/>
      <c r="D45" s="199"/>
      <c r="E45" s="211" t="s">
        <v>1497</v>
      </c>
      <c r="F45" s="197"/>
      <c r="G45" s="197"/>
      <c r="H45" s="34"/>
      <c r="I45" s="39"/>
      <c r="J45" s="102"/>
    </row>
    <row r="46" spans="1:10" x14ac:dyDescent="0.2">
      <c r="A46" s="103"/>
      <c r="B46" s="194"/>
      <c r="C46" s="201"/>
      <c r="D46" s="199"/>
      <c r="E46" s="212"/>
      <c r="F46" s="197"/>
      <c r="G46" s="197"/>
      <c r="H46" s="34"/>
      <c r="I46" s="39"/>
      <c r="J46" s="102"/>
    </row>
    <row r="47" spans="1:10" ht="27" x14ac:dyDescent="0.2">
      <c r="A47" s="103"/>
      <c r="B47" s="194" t="s">
        <v>1498</v>
      </c>
      <c r="C47" s="201"/>
      <c r="D47" s="199"/>
      <c r="E47" s="209" t="s">
        <v>1499</v>
      </c>
      <c r="F47" s="197" t="s">
        <v>58</v>
      </c>
      <c r="G47" s="197"/>
      <c r="H47" s="34"/>
      <c r="I47" s="65" t="s">
        <v>332</v>
      </c>
      <c r="J47" s="102"/>
    </row>
    <row r="48" spans="1:10" x14ac:dyDescent="0.2">
      <c r="A48" s="103"/>
      <c r="B48" s="194"/>
      <c r="C48" s="201"/>
      <c r="D48" s="199"/>
      <c r="E48" s="202"/>
      <c r="F48" s="197"/>
      <c r="G48" s="197"/>
      <c r="H48" s="34"/>
      <c r="I48" s="39"/>
      <c r="J48" s="102"/>
    </row>
    <row r="49" spans="1:13" x14ac:dyDescent="0.2">
      <c r="A49" s="103" t="s">
        <v>334</v>
      </c>
      <c r="B49" s="103"/>
      <c r="C49" s="187"/>
      <c r="D49" s="97"/>
      <c r="E49" s="213" t="s">
        <v>335</v>
      </c>
      <c r="F49" s="89"/>
      <c r="G49" s="84"/>
      <c r="H49" s="19"/>
      <c r="I49" s="17"/>
      <c r="J49" s="102"/>
    </row>
    <row r="50" spans="1:13" x14ac:dyDescent="0.2">
      <c r="A50" s="103"/>
      <c r="B50" s="103"/>
      <c r="C50" s="193"/>
      <c r="D50" s="97"/>
      <c r="E50" s="180"/>
      <c r="F50" s="105"/>
      <c r="G50" s="84"/>
      <c r="H50" s="19"/>
      <c r="I50" s="17"/>
      <c r="J50" s="102"/>
    </row>
    <row r="51" spans="1:13" x14ac:dyDescent="0.2">
      <c r="A51" s="97"/>
      <c r="B51" s="103" t="s">
        <v>336</v>
      </c>
      <c r="C51" s="187"/>
      <c r="D51" s="97"/>
      <c r="E51" s="120" t="s">
        <v>51</v>
      </c>
      <c r="F51" s="105" t="s">
        <v>52</v>
      </c>
      <c r="G51" s="84">
        <v>1</v>
      </c>
      <c r="H51" s="19"/>
      <c r="I51" s="65">
        <f t="shared" ref="I51" si="3">G51*H51</f>
        <v>0</v>
      </c>
      <c r="J51" s="102"/>
    </row>
    <row r="52" spans="1:13" x14ac:dyDescent="0.2">
      <c r="A52" s="97"/>
      <c r="B52" s="103"/>
      <c r="C52" s="187"/>
      <c r="D52" s="97"/>
      <c r="E52" s="172"/>
      <c r="F52" s="105"/>
      <c r="G52" s="84"/>
      <c r="H52" s="19"/>
      <c r="I52" s="17"/>
      <c r="J52" s="102"/>
    </row>
    <row r="53" spans="1:13" x14ac:dyDescent="0.2">
      <c r="A53" s="97"/>
      <c r="B53" s="103" t="s">
        <v>337</v>
      </c>
      <c r="C53" s="187"/>
      <c r="D53" s="97"/>
      <c r="E53" s="120" t="s">
        <v>54</v>
      </c>
      <c r="F53" s="105" t="s">
        <v>55</v>
      </c>
      <c r="G53" s="84">
        <v>3</v>
      </c>
      <c r="H53" s="19"/>
      <c r="I53" s="17">
        <f t="shared" ref="I53" si="4">G53*H53</f>
        <v>0</v>
      </c>
      <c r="J53" s="102"/>
    </row>
    <row r="54" spans="1:13" x14ac:dyDescent="0.2">
      <c r="A54" s="551" t="s">
        <v>124</v>
      </c>
      <c r="B54" s="552"/>
      <c r="C54" s="552"/>
      <c r="D54" s="552"/>
      <c r="E54" s="552"/>
      <c r="F54" s="552"/>
      <c r="G54" s="552"/>
      <c r="H54" s="553"/>
      <c r="I54" s="48">
        <f>SUM(I7:I53)</f>
        <v>0</v>
      </c>
      <c r="J54" s="102"/>
    </row>
    <row r="55" spans="1:13" x14ac:dyDescent="0.2">
      <c r="A55" s="554" t="s">
        <v>125</v>
      </c>
      <c r="B55" s="555"/>
      <c r="C55" s="555"/>
      <c r="D55" s="555"/>
      <c r="E55" s="555"/>
      <c r="F55" s="555"/>
      <c r="G55" s="555"/>
      <c r="H55" s="556"/>
      <c r="I55" s="48">
        <f>I54</f>
        <v>0</v>
      </c>
      <c r="J55" s="102"/>
    </row>
    <row r="56" spans="1:13" x14ac:dyDescent="0.2">
      <c r="A56" s="97"/>
      <c r="B56" s="103"/>
      <c r="C56" s="187"/>
      <c r="D56" s="97"/>
      <c r="E56" s="172"/>
      <c r="F56" s="105"/>
      <c r="G56" s="84"/>
      <c r="H56" s="19"/>
      <c r="I56" s="17"/>
      <c r="J56" s="102"/>
    </row>
    <row r="57" spans="1:13" ht="14.25" x14ac:dyDescent="0.2">
      <c r="A57" s="83"/>
      <c r="B57" s="103" t="s">
        <v>338</v>
      </c>
      <c r="C57" s="112"/>
      <c r="D57" s="112"/>
      <c r="E57" s="120" t="s">
        <v>57</v>
      </c>
      <c r="F57" s="105" t="s">
        <v>314</v>
      </c>
      <c r="G57" s="84">
        <v>40</v>
      </c>
      <c r="H57" s="19"/>
      <c r="I57" s="17">
        <f t="shared" ref="I57" si="5">G57*H57</f>
        <v>0</v>
      </c>
      <c r="J57" s="102"/>
      <c r="K57" s="108"/>
    </row>
    <row r="58" spans="1:13" x14ac:dyDescent="0.2">
      <c r="A58" s="97"/>
      <c r="B58" s="103"/>
      <c r="C58" s="187"/>
      <c r="D58" s="97"/>
      <c r="E58" s="172"/>
      <c r="F58" s="105"/>
      <c r="G58" s="84"/>
      <c r="H58" s="19"/>
      <c r="I58" s="17"/>
      <c r="J58" s="102"/>
    </row>
    <row r="59" spans="1:13" x14ac:dyDescent="0.2">
      <c r="A59" s="83"/>
      <c r="B59" s="103" t="s">
        <v>339</v>
      </c>
      <c r="C59" s="112"/>
      <c r="D59" s="112"/>
      <c r="E59" s="120" t="s">
        <v>60</v>
      </c>
      <c r="F59" s="105" t="s">
        <v>55</v>
      </c>
      <c r="G59" s="84">
        <v>3</v>
      </c>
      <c r="H59" s="19"/>
      <c r="I59" s="17">
        <f t="shared" ref="I59" si="6">G59*H59</f>
        <v>0</v>
      </c>
      <c r="J59" s="102"/>
      <c r="K59" s="108"/>
    </row>
    <row r="60" spans="1:13" x14ac:dyDescent="0.2">
      <c r="A60" s="97"/>
      <c r="B60" s="103"/>
      <c r="C60" s="187"/>
      <c r="D60" s="97"/>
      <c r="E60" s="172"/>
      <c r="F60" s="105"/>
      <c r="G60" s="84"/>
      <c r="H60" s="19"/>
      <c r="I60" s="17"/>
      <c r="J60" s="102"/>
    </row>
    <row r="61" spans="1:13" ht="25.5" x14ac:dyDescent="0.2">
      <c r="A61" s="110"/>
      <c r="B61" s="103" t="s">
        <v>340</v>
      </c>
      <c r="C61" s="112"/>
      <c r="D61" s="112"/>
      <c r="E61" s="160" t="s">
        <v>67</v>
      </c>
      <c r="F61" s="105" t="s">
        <v>322</v>
      </c>
      <c r="G61" s="84">
        <v>2900</v>
      </c>
      <c r="H61" s="19"/>
      <c r="I61" s="17">
        <f t="shared" ref="I61" si="7">G61*H61</f>
        <v>0</v>
      </c>
      <c r="J61" s="102"/>
      <c r="K61" s="214"/>
      <c r="M61" s="120"/>
    </row>
    <row r="62" spans="1:13" x14ac:dyDescent="0.2">
      <c r="A62" s="97"/>
      <c r="B62" s="103"/>
      <c r="C62" s="187"/>
      <c r="D62" s="97"/>
      <c r="E62" s="215"/>
      <c r="F62" s="105"/>
      <c r="G62" s="84"/>
      <c r="H62" s="19"/>
      <c r="I62" s="17"/>
      <c r="J62" s="102"/>
    </row>
    <row r="63" spans="1:13" ht="25.5" x14ac:dyDescent="0.2">
      <c r="A63" s="110"/>
      <c r="B63" s="103" t="s">
        <v>341</v>
      </c>
      <c r="C63" s="112"/>
      <c r="D63" s="112"/>
      <c r="E63" s="120" t="s">
        <v>342</v>
      </c>
      <c r="F63" s="105" t="s">
        <v>55</v>
      </c>
      <c r="G63" s="84">
        <v>3</v>
      </c>
      <c r="H63" s="19"/>
      <c r="I63" s="17">
        <f t="shared" ref="I63" si="8">G63*H63</f>
        <v>0</v>
      </c>
      <c r="J63" s="102"/>
    </row>
    <row r="64" spans="1:13" x14ac:dyDescent="0.2">
      <c r="A64" s="97"/>
      <c r="B64" s="103"/>
      <c r="C64" s="187"/>
      <c r="D64" s="97"/>
      <c r="E64" s="172"/>
      <c r="F64" s="105"/>
      <c r="G64" s="84"/>
      <c r="H64" s="19"/>
      <c r="I64" s="17"/>
      <c r="J64" s="102"/>
    </row>
    <row r="65" spans="1:10" ht="25.5" x14ac:dyDescent="0.2">
      <c r="A65" s="110"/>
      <c r="B65" s="103" t="s">
        <v>343</v>
      </c>
      <c r="C65" s="112"/>
      <c r="D65" s="112"/>
      <c r="E65" s="120" t="s">
        <v>344</v>
      </c>
      <c r="F65" s="105" t="s">
        <v>73</v>
      </c>
      <c r="G65" s="84">
        <v>1100</v>
      </c>
      <c r="H65" s="19"/>
      <c r="I65" s="17">
        <f t="shared" ref="I65:I67" si="9">G65*H65</f>
        <v>0</v>
      </c>
      <c r="J65" s="102"/>
    </row>
    <row r="66" spans="1:10" x14ac:dyDescent="0.2">
      <c r="A66" s="97"/>
      <c r="B66" s="103"/>
      <c r="C66" s="187"/>
      <c r="D66" s="97"/>
      <c r="E66" s="172"/>
      <c r="F66" s="105"/>
      <c r="G66" s="84"/>
      <c r="H66" s="19"/>
      <c r="I66" s="17"/>
      <c r="J66" s="102"/>
    </row>
    <row r="67" spans="1:10" ht="25.5" x14ac:dyDescent="0.2">
      <c r="A67" s="110"/>
      <c r="B67" s="103" t="s">
        <v>345</v>
      </c>
      <c r="C67" s="112"/>
      <c r="D67" s="112"/>
      <c r="E67" s="120" t="s">
        <v>75</v>
      </c>
      <c r="F67" s="105" t="s">
        <v>76</v>
      </c>
      <c r="G67" s="89">
        <v>1</v>
      </c>
      <c r="H67" s="24">
        <v>50000</v>
      </c>
      <c r="I67" s="17">
        <f t="shared" si="9"/>
        <v>50000</v>
      </c>
      <c r="J67" s="102"/>
    </row>
    <row r="68" spans="1:10" x14ac:dyDescent="0.2">
      <c r="A68" s="103"/>
      <c r="B68" s="103"/>
      <c r="C68" s="193"/>
      <c r="D68" s="97"/>
      <c r="E68" s="180"/>
      <c r="F68" s="105"/>
      <c r="G68" s="84"/>
      <c r="H68" s="19"/>
      <c r="I68" s="17"/>
      <c r="J68" s="102"/>
    </row>
    <row r="69" spans="1:10" ht="25.5" x14ac:dyDescent="0.2">
      <c r="A69" s="110"/>
      <c r="B69" s="103" t="s">
        <v>346</v>
      </c>
      <c r="C69" s="112"/>
      <c r="D69" s="112"/>
      <c r="E69" s="116" t="s">
        <v>347</v>
      </c>
      <c r="F69" s="105" t="s">
        <v>79</v>
      </c>
      <c r="G69" s="106">
        <f>I67</f>
        <v>50000</v>
      </c>
      <c r="H69" s="29"/>
      <c r="I69" s="17">
        <f>G69*H69</f>
        <v>0</v>
      </c>
      <c r="J69" s="102"/>
    </row>
    <row r="70" spans="1:10" x14ac:dyDescent="0.2">
      <c r="A70" s="103"/>
      <c r="B70" s="103"/>
      <c r="C70" s="193"/>
      <c r="D70" s="97"/>
      <c r="E70" s="180"/>
      <c r="F70" s="105"/>
      <c r="G70" s="84"/>
      <c r="H70" s="19"/>
      <c r="I70" s="17"/>
      <c r="J70" s="102"/>
    </row>
    <row r="71" spans="1:10" x14ac:dyDescent="0.2">
      <c r="A71" s="110" t="s">
        <v>348</v>
      </c>
      <c r="B71" s="103"/>
      <c r="C71" s="112"/>
      <c r="D71" s="112"/>
      <c r="E71" s="173" t="s">
        <v>349</v>
      </c>
      <c r="F71" s="105" t="s">
        <v>55</v>
      </c>
      <c r="G71" s="84">
        <v>4</v>
      </c>
      <c r="H71" s="19"/>
      <c r="I71" s="17">
        <f>G71*H71</f>
        <v>0</v>
      </c>
      <c r="J71" s="102"/>
    </row>
    <row r="72" spans="1:10" x14ac:dyDescent="0.2">
      <c r="A72" s="103"/>
      <c r="B72" s="103"/>
      <c r="C72" s="193"/>
      <c r="D72" s="97"/>
      <c r="E72" s="180"/>
      <c r="F72" s="105"/>
      <c r="G72" s="84"/>
      <c r="H72" s="19"/>
      <c r="I72" s="17"/>
      <c r="J72" s="102"/>
    </row>
    <row r="73" spans="1:10" x14ac:dyDescent="0.2">
      <c r="A73" s="110" t="s">
        <v>350</v>
      </c>
      <c r="B73" s="103"/>
      <c r="C73" s="112"/>
      <c r="D73" s="112"/>
      <c r="E73" s="173" t="s">
        <v>351</v>
      </c>
      <c r="F73" s="178"/>
      <c r="G73" s="84"/>
      <c r="H73" s="19"/>
      <c r="I73" s="17"/>
    </row>
    <row r="74" spans="1:10" x14ac:dyDescent="0.2">
      <c r="A74" s="110"/>
      <c r="B74" s="137"/>
      <c r="C74" s="112"/>
      <c r="D74" s="112"/>
      <c r="E74" s="173"/>
      <c r="F74" s="178"/>
      <c r="G74" s="84"/>
      <c r="H74" s="19"/>
      <c r="I74" s="17"/>
    </row>
    <row r="75" spans="1:10" ht="25.5" x14ac:dyDescent="0.2">
      <c r="A75" s="110"/>
      <c r="B75" s="112" t="s">
        <v>352</v>
      </c>
      <c r="C75" s="175"/>
      <c r="D75" s="175"/>
      <c r="E75" s="172" t="s">
        <v>353</v>
      </c>
      <c r="F75" s="197"/>
      <c r="G75" s="84"/>
      <c r="H75" s="19"/>
      <c r="I75" s="17"/>
    </row>
    <row r="76" spans="1:10" x14ac:dyDescent="0.2">
      <c r="A76" s="110"/>
      <c r="B76" s="112"/>
      <c r="C76" s="175"/>
      <c r="D76" s="175"/>
      <c r="E76" s="172"/>
      <c r="F76" s="197"/>
      <c r="G76" s="84"/>
      <c r="H76" s="19"/>
      <c r="I76" s="17"/>
    </row>
    <row r="77" spans="1:10" ht="25.5" x14ac:dyDescent="0.2">
      <c r="A77" s="110"/>
      <c r="B77" s="112"/>
      <c r="C77" s="192" t="s">
        <v>107</v>
      </c>
      <c r="D77" s="192"/>
      <c r="E77" s="215" t="s">
        <v>354</v>
      </c>
      <c r="F77" s="197" t="s">
        <v>170</v>
      </c>
      <c r="G77" s="84">
        <v>1600</v>
      </c>
      <c r="H77" s="19"/>
      <c r="I77" s="17">
        <f>G77*H77</f>
        <v>0</v>
      </c>
      <c r="J77" s="102"/>
    </row>
    <row r="78" spans="1:10" x14ac:dyDescent="0.2">
      <c r="A78" s="110"/>
      <c r="B78" s="112"/>
      <c r="C78" s="192"/>
      <c r="D78" s="192"/>
      <c r="E78" s="180"/>
      <c r="F78" s="197"/>
      <c r="G78" s="84"/>
      <c r="H78" s="19"/>
      <c r="I78" s="17"/>
      <c r="J78" s="102"/>
    </row>
    <row r="79" spans="1:10" x14ac:dyDescent="0.2">
      <c r="A79" s="110"/>
      <c r="B79" s="112" t="s">
        <v>355</v>
      </c>
      <c r="C79" s="192"/>
      <c r="D79" s="192"/>
      <c r="E79" s="172" t="s">
        <v>356</v>
      </c>
      <c r="F79" s="178" t="s">
        <v>357</v>
      </c>
      <c r="G79" s="84">
        <v>2000</v>
      </c>
      <c r="H79" s="19"/>
      <c r="I79" s="17">
        <f>G79*H79</f>
        <v>0</v>
      </c>
    </row>
    <row r="80" spans="1:10" x14ac:dyDescent="0.2">
      <c r="A80" s="110"/>
      <c r="B80" s="112"/>
      <c r="C80" s="192"/>
      <c r="D80" s="192"/>
      <c r="E80" s="172"/>
      <c r="F80" s="178"/>
      <c r="G80" s="84"/>
      <c r="H80" s="19"/>
      <c r="I80" s="17"/>
    </row>
    <row r="81" spans="1:11" x14ac:dyDescent="0.2">
      <c r="A81" s="110"/>
      <c r="B81" s="112" t="s">
        <v>358</v>
      </c>
      <c r="C81" s="192"/>
      <c r="D81" s="192"/>
      <c r="E81" s="172" t="s">
        <v>359</v>
      </c>
      <c r="F81" s="178"/>
      <c r="G81" s="84"/>
      <c r="H81" s="19"/>
      <c r="I81" s="17"/>
    </row>
    <row r="82" spans="1:11" x14ac:dyDescent="0.2">
      <c r="A82" s="110"/>
      <c r="B82" s="112"/>
      <c r="C82" s="192"/>
      <c r="D82" s="192"/>
      <c r="E82" s="172"/>
      <c r="F82" s="178"/>
      <c r="G82" s="84"/>
      <c r="H82" s="19"/>
      <c r="I82" s="17"/>
    </row>
    <row r="83" spans="1:11" ht="38.25" x14ac:dyDescent="0.2">
      <c r="A83" s="110"/>
      <c r="B83" s="112"/>
      <c r="C83" s="192" t="s">
        <v>104</v>
      </c>
      <c r="D83" s="192"/>
      <c r="E83" s="180" t="s">
        <v>360</v>
      </c>
      <c r="F83" s="197"/>
      <c r="G83" s="84"/>
      <c r="H83" s="19"/>
      <c r="I83" s="17"/>
      <c r="K83" s="108"/>
    </row>
    <row r="84" spans="1:11" x14ac:dyDescent="0.2">
      <c r="A84" s="110"/>
      <c r="B84" s="112"/>
      <c r="C84" s="192"/>
      <c r="D84" s="192"/>
      <c r="E84" s="180"/>
      <c r="F84" s="197"/>
      <c r="G84" s="84"/>
      <c r="H84" s="19"/>
      <c r="I84" s="17"/>
    </row>
    <row r="85" spans="1:11" x14ac:dyDescent="0.2">
      <c r="A85" s="110"/>
      <c r="B85" s="112"/>
      <c r="C85" s="192"/>
      <c r="D85" s="192" t="s">
        <v>361</v>
      </c>
      <c r="E85" s="172" t="s">
        <v>362</v>
      </c>
      <c r="F85" s="197" t="s">
        <v>170</v>
      </c>
      <c r="G85" s="171">
        <v>6</v>
      </c>
      <c r="H85" s="19"/>
      <c r="I85" s="17">
        <f t="shared" ref="I85" si="10">G85*H85</f>
        <v>0</v>
      </c>
    </row>
    <row r="86" spans="1:11" x14ac:dyDescent="0.2">
      <c r="A86" s="110"/>
      <c r="B86" s="112"/>
      <c r="C86" s="192"/>
      <c r="D86" s="192"/>
      <c r="E86" s="172"/>
      <c r="F86" s="178"/>
      <c r="G86" s="84"/>
      <c r="H86" s="19"/>
      <c r="I86" s="17"/>
    </row>
    <row r="87" spans="1:11" x14ac:dyDescent="0.2">
      <c r="A87" s="110"/>
      <c r="B87" s="112"/>
      <c r="C87" s="192" t="s">
        <v>107</v>
      </c>
      <c r="D87" s="192"/>
      <c r="E87" s="172" t="s">
        <v>363</v>
      </c>
      <c r="F87" s="197" t="s">
        <v>170</v>
      </c>
      <c r="G87" s="171">
        <v>6</v>
      </c>
      <c r="H87" s="19"/>
      <c r="I87" s="17">
        <f t="shared" ref="I87:I89" si="11">G87*H87</f>
        <v>0</v>
      </c>
    </row>
    <row r="88" spans="1:11" x14ac:dyDescent="0.2">
      <c r="A88" s="110"/>
      <c r="B88" s="112"/>
      <c r="C88" s="192"/>
      <c r="D88" s="192"/>
      <c r="E88" s="172"/>
      <c r="F88" s="197"/>
      <c r="G88" s="84"/>
      <c r="H88" s="19"/>
      <c r="I88" s="17"/>
    </row>
    <row r="89" spans="1:11" x14ac:dyDescent="0.2">
      <c r="A89" s="110"/>
      <c r="B89" s="112"/>
      <c r="C89" s="192" t="s">
        <v>20</v>
      </c>
      <c r="D89" s="192"/>
      <c r="E89" s="172" t="s">
        <v>364</v>
      </c>
      <c r="F89" s="197" t="s">
        <v>170</v>
      </c>
      <c r="G89" s="84">
        <v>2</v>
      </c>
      <c r="H89" s="19"/>
      <c r="I89" s="17">
        <f t="shared" si="11"/>
        <v>0</v>
      </c>
    </row>
    <row r="90" spans="1:11" x14ac:dyDescent="0.2">
      <c r="A90" s="110"/>
      <c r="B90" s="112"/>
      <c r="C90" s="192"/>
      <c r="D90" s="192"/>
      <c r="E90" s="172"/>
      <c r="F90" s="197"/>
      <c r="G90" s="84"/>
      <c r="H90" s="19"/>
      <c r="I90" s="17"/>
    </row>
    <row r="91" spans="1:11" x14ac:dyDescent="0.2">
      <c r="A91" s="110"/>
      <c r="B91" s="112" t="s">
        <v>365</v>
      </c>
      <c r="C91" s="113"/>
      <c r="D91" s="113"/>
      <c r="E91" s="172" t="s">
        <v>366</v>
      </c>
      <c r="F91" s="197"/>
      <c r="G91" s="84"/>
      <c r="H91" s="19"/>
      <c r="I91" s="17"/>
    </row>
    <row r="92" spans="1:11" x14ac:dyDescent="0.2">
      <c r="A92" s="110"/>
      <c r="B92" s="112"/>
      <c r="C92" s="113"/>
      <c r="D92" s="113"/>
      <c r="E92" s="172"/>
      <c r="F92" s="197"/>
      <c r="G92" s="84"/>
      <c r="H92" s="19"/>
      <c r="I92" s="17"/>
    </row>
    <row r="93" spans="1:11" ht="38.25" x14ac:dyDescent="0.2">
      <c r="A93" s="110"/>
      <c r="B93" s="112"/>
      <c r="C93" s="192" t="s">
        <v>104</v>
      </c>
      <c r="D93" s="113"/>
      <c r="E93" s="180" t="s">
        <v>367</v>
      </c>
      <c r="F93" s="197" t="s">
        <v>34</v>
      </c>
      <c r="G93" s="84">
        <v>15</v>
      </c>
      <c r="H93" s="19"/>
      <c r="I93" s="17">
        <f t="shared" ref="I93:I97" si="12">G93*H93</f>
        <v>0</v>
      </c>
    </row>
    <row r="94" spans="1:11" x14ac:dyDescent="0.2">
      <c r="A94" s="110"/>
      <c r="B94" s="112"/>
      <c r="C94" s="192"/>
      <c r="D94" s="113"/>
      <c r="E94" s="180"/>
      <c r="F94" s="178"/>
      <c r="G94" s="84"/>
      <c r="H94" s="19"/>
      <c r="I94" s="17"/>
    </row>
    <row r="95" spans="1:11" x14ac:dyDescent="0.2">
      <c r="A95" s="110"/>
      <c r="B95" s="112"/>
      <c r="C95" s="192" t="s">
        <v>107</v>
      </c>
      <c r="D95" s="113"/>
      <c r="E95" s="180" t="s">
        <v>363</v>
      </c>
      <c r="F95" s="178" t="s">
        <v>34</v>
      </c>
      <c r="G95" s="84">
        <v>15</v>
      </c>
      <c r="H95" s="19"/>
      <c r="I95" s="17">
        <f t="shared" si="12"/>
        <v>0</v>
      </c>
    </row>
    <row r="96" spans="1:11" x14ac:dyDescent="0.2">
      <c r="A96" s="110"/>
      <c r="B96" s="112"/>
      <c r="C96" s="192"/>
      <c r="D96" s="113"/>
      <c r="E96" s="180"/>
      <c r="F96" s="178"/>
      <c r="G96" s="84"/>
      <c r="H96" s="19"/>
      <c r="I96" s="17"/>
    </row>
    <row r="97" spans="1:9" x14ac:dyDescent="0.2">
      <c r="A97" s="110"/>
      <c r="B97" s="112"/>
      <c r="C97" s="192" t="s">
        <v>20</v>
      </c>
      <c r="D97" s="112"/>
      <c r="E97" s="172" t="s">
        <v>364</v>
      </c>
      <c r="F97" s="178" t="s">
        <v>34</v>
      </c>
      <c r="G97" s="84">
        <v>15</v>
      </c>
      <c r="H97" s="19"/>
      <c r="I97" s="17">
        <f t="shared" si="12"/>
        <v>0</v>
      </c>
    </row>
    <row r="98" spans="1:9" x14ac:dyDescent="0.2">
      <c r="A98" s="110"/>
      <c r="B98" s="112"/>
      <c r="C98" s="192"/>
      <c r="D98" s="112"/>
      <c r="E98" s="172"/>
      <c r="F98" s="178"/>
      <c r="G98" s="84"/>
      <c r="H98" s="19"/>
      <c r="I98" s="17"/>
    </row>
    <row r="99" spans="1:9" x14ac:dyDescent="0.2">
      <c r="A99" s="110"/>
      <c r="B99" s="112" t="s">
        <v>368</v>
      </c>
      <c r="C99" s="112"/>
      <c r="D99" s="112"/>
      <c r="E99" s="120" t="s">
        <v>369</v>
      </c>
      <c r="F99" s="89"/>
      <c r="G99" s="84"/>
      <c r="H99" s="19"/>
      <c r="I99" s="17"/>
    </row>
    <row r="100" spans="1:9" x14ac:dyDescent="0.2">
      <c r="A100" s="110"/>
      <c r="B100" s="112"/>
      <c r="C100" s="112"/>
      <c r="D100" s="112"/>
      <c r="E100" s="120"/>
      <c r="F100" s="89"/>
      <c r="G100" s="84"/>
      <c r="H100" s="19"/>
      <c r="I100" s="17"/>
    </row>
    <row r="101" spans="1:9" ht="12.75" customHeight="1" x14ac:dyDescent="0.2">
      <c r="A101" s="110"/>
      <c r="B101" s="112"/>
      <c r="C101" s="192" t="s">
        <v>104</v>
      </c>
      <c r="D101" s="112"/>
      <c r="E101" s="120" t="s">
        <v>370</v>
      </c>
      <c r="F101" s="89" t="s">
        <v>1</v>
      </c>
      <c r="G101" s="84">
        <v>160</v>
      </c>
      <c r="H101" s="19"/>
      <c r="I101" s="17">
        <f t="shared" ref="I101:I105" si="13">G101*H101</f>
        <v>0</v>
      </c>
    </row>
    <row r="102" spans="1:9" ht="12.75" customHeight="1" x14ac:dyDescent="0.2">
      <c r="A102" s="110"/>
      <c r="B102" s="112"/>
      <c r="C102" s="192"/>
      <c r="D102" s="112"/>
      <c r="E102" s="120"/>
      <c r="F102" s="89"/>
      <c r="G102" s="84"/>
      <c r="H102" s="19"/>
      <c r="I102" s="17"/>
    </row>
    <row r="103" spans="1:9" x14ac:dyDescent="0.2">
      <c r="A103" s="110" t="s">
        <v>371</v>
      </c>
      <c r="B103" s="112"/>
      <c r="C103" s="112"/>
      <c r="D103" s="112"/>
      <c r="E103" s="124" t="s">
        <v>372</v>
      </c>
      <c r="F103" s="89" t="s">
        <v>373</v>
      </c>
      <c r="G103" s="84">
        <v>15</v>
      </c>
      <c r="H103" s="19"/>
      <c r="I103" s="17">
        <f t="shared" si="13"/>
        <v>0</v>
      </c>
    </row>
    <row r="104" spans="1:9" x14ac:dyDescent="0.2">
      <c r="A104" s="110"/>
      <c r="B104" s="112"/>
      <c r="C104" s="112"/>
      <c r="D104" s="112"/>
      <c r="E104" s="124"/>
      <c r="F104" s="89"/>
      <c r="G104" s="84"/>
      <c r="H104" s="19"/>
      <c r="I104" s="17"/>
    </row>
    <row r="105" spans="1:9" x14ac:dyDescent="0.2">
      <c r="A105" s="110" t="s">
        <v>374</v>
      </c>
      <c r="B105" s="112"/>
      <c r="C105" s="112"/>
      <c r="D105" s="112"/>
      <c r="E105" s="124" t="s">
        <v>375</v>
      </c>
      <c r="F105" s="89" t="s">
        <v>34</v>
      </c>
      <c r="G105" s="84">
        <v>15</v>
      </c>
      <c r="H105" s="19"/>
      <c r="I105" s="17">
        <f t="shared" si="13"/>
        <v>0</v>
      </c>
    </row>
    <row r="106" spans="1:9" x14ac:dyDescent="0.2">
      <c r="A106" s="110"/>
      <c r="B106" s="112"/>
      <c r="C106" s="112"/>
      <c r="D106" s="112"/>
      <c r="E106" s="124"/>
      <c r="F106" s="89"/>
      <c r="G106" s="84"/>
      <c r="H106" s="19"/>
      <c r="I106" s="17"/>
    </row>
    <row r="107" spans="1:9" x14ac:dyDescent="0.2">
      <c r="A107" s="110" t="s">
        <v>376</v>
      </c>
      <c r="B107" s="112"/>
      <c r="C107" s="112"/>
      <c r="D107" s="112"/>
      <c r="E107" s="216" t="s">
        <v>377</v>
      </c>
      <c r="F107" s="89"/>
      <c r="G107" s="84"/>
      <c r="H107" s="19"/>
      <c r="I107" s="17"/>
    </row>
    <row r="108" spans="1:9" x14ac:dyDescent="0.2">
      <c r="A108" s="110"/>
      <c r="B108" s="112"/>
      <c r="C108" s="112"/>
      <c r="D108" s="112"/>
      <c r="E108" s="216"/>
      <c r="F108" s="89"/>
      <c r="G108" s="84"/>
      <c r="H108" s="19"/>
      <c r="I108" s="17"/>
    </row>
    <row r="109" spans="1:9" x14ac:dyDescent="0.2">
      <c r="A109" s="110"/>
      <c r="B109" s="112" t="s">
        <v>378</v>
      </c>
      <c r="C109" s="112"/>
      <c r="D109" s="112"/>
      <c r="E109" s="103" t="s">
        <v>379</v>
      </c>
      <c r="F109" s="89" t="s">
        <v>170</v>
      </c>
      <c r="G109" s="84">
        <v>12</v>
      </c>
      <c r="H109" s="19"/>
      <c r="I109" s="17">
        <f>G109*H109</f>
        <v>0</v>
      </c>
    </row>
    <row r="110" spans="1:9" x14ac:dyDescent="0.2">
      <c r="A110" s="110"/>
      <c r="B110" s="112"/>
      <c r="C110" s="112"/>
      <c r="D110" s="112"/>
      <c r="E110" s="123"/>
      <c r="F110" s="89"/>
      <c r="G110" s="84"/>
      <c r="H110" s="19"/>
      <c r="I110" s="17"/>
    </row>
    <row r="111" spans="1:9" ht="25.5" x14ac:dyDescent="0.2">
      <c r="A111" s="110" t="s">
        <v>380</v>
      </c>
      <c r="B111" s="112"/>
      <c r="C111" s="112"/>
      <c r="D111" s="112"/>
      <c r="E111" s="217" t="s">
        <v>381</v>
      </c>
      <c r="F111" s="89"/>
      <c r="G111" s="84"/>
      <c r="H111" s="19"/>
      <c r="I111" s="17"/>
    </row>
    <row r="112" spans="1:9" x14ac:dyDescent="0.2">
      <c r="A112" s="110"/>
      <c r="B112" s="112"/>
      <c r="C112" s="112"/>
      <c r="D112" s="112"/>
      <c r="E112" s="217"/>
      <c r="F112" s="89"/>
      <c r="G112" s="84"/>
      <c r="H112" s="19"/>
      <c r="I112" s="17"/>
    </row>
    <row r="113" spans="1:9" ht="25.5" x14ac:dyDescent="0.2">
      <c r="A113" s="110"/>
      <c r="B113" s="112" t="s">
        <v>382</v>
      </c>
      <c r="C113" s="112"/>
      <c r="D113" s="112"/>
      <c r="E113" s="86" t="s">
        <v>383</v>
      </c>
      <c r="F113" s="89" t="s">
        <v>76</v>
      </c>
      <c r="G113" s="89">
        <v>1</v>
      </c>
      <c r="H113" s="24">
        <v>300000</v>
      </c>
      <c r="I113" s="17">
        <f>G113*H113</f>
        <v>300000</v>
      </c>
    </row>
    <row r="114" spans="1:9" x14ac:dyDescent="0.2">
      <c r="A114" s="110"/>
      <c r="B114" s="112"/>
      <c r="C114" s="112"/>
      <c r="D114" s="112"/>
      <c r="E114" s="86"/>
      <c r="F114" s="89"/>
      <c r="G114" s="89"/>
      <c r="H114" s="35"/>
      <c r="I114" s="17"/>
    </row>
    <row r="115" spans="1:9" ht="25.5" x14ac:dyDescent="0.2">
      <c r="A115" s="110"/>
      <c r="B115" s="112" t="s">
        <v>384</v>
      </c>
      <c r="C115" s="112"/>
      <c r="D115" s="112"/>
      <c r="E115" s="218" t="s">
        <v>385</v>
      </c>
      <c r="F115" s="89" t="s">
        <v>79</v>
      </c>
      <c r="G115" s="106">
        <f>I113</f>
        <v>300000</v>
      </c>
      <c r="H115" s="29"/>
      <c r="I115" s="17">
        <f>G115*H115</f>
        <v>0</v>
      </c>
    </row>
    <row r="116" spans="1:9" x14ac:dyDescent="0.2">
      <c r="A116" s="110"/>
      <c r="B116" s="112"/>
      <c r="C116" s="112"/>
      <c r="D116" s="112"/>
      <c r="E116" s="218"/>
      <c r="F116" s="89"/>
      <c r="G116" s="106"/>
      <c r="H116" s="29"/>
      <c r="I116" s="17"/>
    </row>
    <row r="117" spans="1:9" x14ac:dyDescent="0.2">
      <c r="A117" s="110"/>
      <c r="B117" s="112"/>
      <c r="C117" s="112"/>
      <c r="D117" s="112"/>
      <c r="E117" s="218"/>
      <c r="F117" s="89"/>
      <c r="G117" s="106"/>
      <c r="H117" s="29"/>
      <c r="I117" s="17"/>
    </row>
    <row r="118" spans="1:9" x14ac:dyDescent="0.2">
      <c r="A118" s="110"/>
      <c r="B118" s="112"/>
      <c r="C118" s="112"/>
      <c r="D118" s="112"/>
      <c r="E118" s="219"/>
      <c r="F118" s="89"/>
      <c r="G118" s="106"/>
      <c r="H118" s="29"/>
      <c r="I118" s="17"/>
    </row>
    <row r="119" spans="1:9" x14ac:dyDescent="0.2">
      <c r="A119" s="110"/>
      <c r="B119" s="112"/>
      <c r="C119" s="112"/>
      <c r="D119" s="112"/>
      <c r="E119" s="218"/>
      <c r="F119" s="89"/>
      <c r="G119" s="106"/>
      <c r="H119" s="29"/>
      <c r="I119" s="17"/>
    </row>
    <row r="120" spans="1:9" x14ac:dyDescent="0.2">
      <c r="A120" s="110"/>
      <c r="B120" s="112"/>
      <c r="C120" s="112"/>
      <c r="D120" s="112"/>
      <c r="E120" s="218"/>
      <c r="F120" s="89"/>
      <c r="G120" s="106"/>
      <c r="H120" s="29"/>
      <c r="I120" s="17"/>
    </row>
    <row r="121" spans="1:9" x14ac:dyDescent="0.2">
      <c r="A121" s="110"/>
      <c r="B121" s="112"/>
      <c r="C121" s="112"/>
      <c r="D121" s="112"/>
      <c r="E121" s="218"/>
      <c r="F121" s="89"/>
      <c r="G121" s="106"/>
      <c r="H121" s="29"/>
      <c r="I121" s="17"/>
    </row>
    <row r="122" spans="1:9" x14ac:dyDescent="0.2">
      <c r="A122" s="110"/>
      <c r="B122" s="112"/>
      <c r="C122" s="112"/>
      <c r="D122" s="112"/>
      <c r="E122" s="218"/>
      <c r="F122" s="89"/>
      <c r="G122" s="106"/>
      <c r="H122" s="29"/>
      <c r="I122" s="17"/>
    </row>
    <row r="123" spans="1:9" x14ac:dyDescent="0.2">
      <c r="A123" s="128" t="s">
        <v>154</v>
      </c>
      <c r="B123" s="143"/>
      <c r="C123" s="144"/>
      <c r="D123" s="144"/>
      <c r="E123" s="145"/>
      <c r="F123" s="181"/>
      <c r="G123" s="128"/>
      <c r="H123" s="16"/>
      <c r="I123" s="23">
        <f>SUM(I55:I122)</f>
        <v>350000</v>
      </c>
    </row>
    <row r="124" spans="1:9" x14ac:dyDescent="0.2">
      <c r="F124" s="220"/>
    </row>
    <row r="1048545" spans="6:6" x14ac:dyDescent="0.2">
      <c r="F1048545" s="89"/>
    </row>
  </sheetData>
  <sheetProtection algorithmName="SHA-512" hashValue="R+YYyojRW/dyMUKC7u8BvElveT2/8fc1KGbRXhQJSlcDpfsy6o0RfMyQaVL/kPoqNtZuQzYMcoVd7h1rLM4Oew==" saltValue="tVgorazPCapKEgS/xOPQWg==" spinCount="100000" sheet="1" objects="1" scenarios="1"/>
  <mergeCells count="3">
    <mergeCell ref="E1:I1"/>
    <mergeCell ref="A54:H54"/>
    <mergeCell ref="A55:H55"/>
  </mergeCells>
  <phoneticPr fontId="9" type="noConversion"/>
  <pageMargins left="0.70866141732283472" right="0.23622047244094491" top="0.74803149606299213" bottom="0.74803149606299213" header="0.31496062992125984" footer="0.31496062992125984"/>
  <pageSetup paperSize="9" scale="70" firstPageNumber="12" orientation="portrait" useFirstPageNumber="1" r:id="rId1"/>
  <headerFooter>
    <oddHeader>&amp;C&amp;"Arial,Bold"NRA R.033-130-2019-3 SCHEDULE OF QUANTITIES</oddHeader>
    <oddFooter>&amp;RC3-&amp;P</oddFooter>
  </headerFooter>
  <rowBreaks count="2" manualBreakCount="2">
    <brk id="54" max="8" man="1"/>
    <brk id="124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G1048489"/>
  <sheetViews>
    <sheetView view="pageBreakPreview" zoomScaleNormal="100" zoomScaleSheetLayoutView="100" workbookViewId="0">
      <selection activeCell="G72" sqref="G72"/>
    </sheetView>
  </sheetViews>
  <sheetFormatPr defaultRowHeight="12.75" x14ac:dyDescent="0.2"/>
  <cols>
    <col min="1" max="1" width="9.28515625" style="92" customWidth="1"/>
    <col min="2" max="2" width="9" style="92" bestFit="1" customWidth="1"/>
    <col min="3" max="3" width="39.7109375" style="92" customWidth="1"/>
    <col min="4" max="4" width="17.42578125" style="92" bestFit="1" customWidth="1"/>
    <col min="5" max="5" width="18.42578125" style="92" customWidth="1"/>
    <col min="6" max="7" width="20.7109375" style="92" customWidth="1"/>
    <col min="8" max="256" width="9.28515625" style="92"/>
    <col min="257" max="257" width="9.28515625" style="92" customWidth="1"/>
    <col min="258" max="258" width="6.7109375" style="92" customWidth="1"/>
    <col min="259" max="259" width="40.7109375" style="92" customWidth="1"/>
    <col min="260" max="263" width="9.28515625" style="92" customWidth="1"/>
    <col min="264" max="512" width="9.28515625" style="92"/>
    <col min="513" max="513" width="9.28515625" style="92" customWidth="1"/>
    <col min="514" max="514" width="6.7109375" style="92" customWidth="1"/>
    <col min="515" max="515" width="40.7109375" style="92" customWidth="1"/>
    <col min="516" max="519" width="9.28515625" style="92" customWidth="1"/>
    <col min="520" max="768" width="9.28515625" style="92"/>
    <col min="769" max="769" width="9.28515625" style="92" customWidth="1"/>
    <col min="770" max="770" width="6.7109375" style="92" customWidth="1"/>
    <col min="771" max="771" width="40.7109375" style="92" customWidth="1"/>
    <col min="772" max="775" width="9.28515625" style="92" customWidth="1"/>
    <col min="776" max="1024" width="9.28515625" style="92"/>
    <col min="1025" max="1025" width="9.28515625" style="92" customWidth="1"/>
    <col min="1026" max="1026" width="6.7109375" style="92" customWidth="1"/>
    <col min="1027" max="1027" width="40.7109375" style="92" customWidth="1"/>
    <col min="1028" max="1031" width="9.28515625" style="92" customWidth="1"/>
    <col min="1032" max="1280" width="9.28515625" style="92"/>
    <col min="1281" max="1281" width="9.28515625" style="92" customWidth="1"/>
    <col min="1282" max="1282" width="6.7109375" style="92" customWidth="1"/>
    <col min="1283" max="1283" width="40.7109375" style="92" customWidth="1"/>
    <col min="1284" max="1287" width="9.28515625" style="92" customWidth="1"/>
    <col min="1288" max="1536" width="9.28515625" style="92"/>
    <col min="1537" max="1537" width="9.28515625" style="92" customWidth="1"/>
    <col min="1538" max="1538" width="6.7109375" style="92" customWidth="1"/>
    <col min="1539" max="1539" width="40.7109375" style="92" customWidth="1"/>
    <col min="1540" max="1543" width="9.28515625" style="92" customWidth="1"/>
    <col min="1544" max="1792" width="9.28515625" style="92"/>
    <col min="1793" max="1793" width="9.28515625" style="92" customWidth="1"/>
    <col min="1794" max="1794" width="6.7109375" style="92" customWidth="1"/>
    <col min="1795" max="1795" width="40.7109375" style="92" customWidth="1"/>
    <col min="1796" max="1799" width="9.28515625" style="92" customWidth="1"/>
    <col min="1800" max="2048" width="9.28515625" style="92"/>
    <col min="2049" max="2049" width="9.28515625" style="92" customWidth="1"/>
    <col min="2050" max="2050" width="6.7109375" style="92" customWidth="1"/>
    <col min="2051" max="2051" width="40.7109375" style="92" customWidth="1"/>
    <col min="2052" max="2055" width="9.28515625" style="92" customWidth="1"/>
    <col min="2056" max="2304" width="9.28515625" style="92"/>
    <col min="2305" max="2305" width="9.28515625" style="92" customWidth="1"/>
    <col min="2306" max="2306" width="6.7109375" style="92" customWidth="1"/>
    <col min="2307" max="2307" width="40.7109375" style="92" customWidth="1"/>
    <col min="2308" max="2311" width="9.28515625" style="92" customWidth="1"/>
    <col min="2312" max="2560" width="9.28515625" style="92"/>
    <col min="2561" max="2561" width="9.28515625" style="92" customWidth="1"/>
    <col min="2562" max="2562" width="6.7109375" style="92" customWidth="1"/>
    <col min="2563" max="2563" width="40.7109375" style="92" customWidth="1"/>
    <col min="2564" max="2567" width="9.28515625" style="92" customWidth="1"/>
    <col min="2568" max="2816" width="9.28515625" style="92"/>
    <col min="2817" max="2817" width="9.28515625" style="92" customWidth="1"/>
    <col min="2818" max="2818" width="6.7109375" style="92" customWidth="1"/>
    <col min="2819" max="2819" width="40.7109375" style="92" customWidth="1"/>
    <col min="2820" max="2823" width="9.28515625" style="92" customWidth="1"/>
    <col min="2824" max="3072" width="9.28515625" style="92"/>
    <col min="3073" max="3073" width="9.28515625" style="92" customWidth="1"/>
    <col min="3074" max="3074" width="6.7109375" style="92" customWidth="1"/>
    <col min="3075" max="3075" width="40.7109375" style="92" customWidth="1"/>
    <col min="3076" max="3079" width="9.28515625" style="92" customWidth="1"/>
    <col min="3080" max="3328" width="9.28515625" style="92"/>
    <col min="3329" max="3329" width="9.28515625" style="92" customWidth="1"/>
    <col min="3330" max="3330" width="6.7109375" style="92" customWidth="1"/>
    <col min="3331" max="3331" width="40.7109375" style="92" customWidth="1"/>
    <col min="3332" max="3335" width="9.28515625" style="92" customWidth="1"/>
    <col min="3336" max="3584" width="9.28515625" style="92"/>
    <col min="3585" max="3585" width="9.28515625" style="92" customWidth="1"/>
    <col min="3586" max="3586" width="6.7109375" style="92" customWidth="1"/>
    <col min="3587" max="3587" width="40.7109375" style="92" customWidth="1"/>
    <col min="3588" max="3591" width="9.28515625" style="92" customWidth="1"/>
    <col min="3592" max="3840" width="9.28515625" style="92"/>
    <col min="3841" max="3841" width="9.28515625" style="92" customWidth="1"/>
    <col min="3842" max="3842" width="6.7109375" style="92" customWidth="1"/>
    <col min="3843" max="3843" width="40.7109375" style="92" customWidth="1"/>
    <col min="3844" max="3847" width="9.28515625" style="92" customWidth="1"/>
    <col min="3848" max="4096" width="9.28515625" style="92"/>
    <col min="4097" max="4097" width="9.28515625" style="92" customWidth="1"/>
    <col min="4098" max="4098" width="6.7109375" style="92" customWidth="1"/>
    <col min="4099" max="4099" width="40.7109375" style="92" customWidth="1"/>
    <col min="4100" max="4103" width="9.28515625" style="92" customWidth="1"/>
    <col min="4104" max="4352" width="9.28515625" style="92"/>
    <col min="4353" max="4353" width="9.28515625" style="92" customWidth="1"/>
    <col min="4354" max="4354" width="6.7109375" style="92" customWidth="1"/>
    <col min="4355" max="4355" width="40.7109375" style="92" customWidth="1"/>
    <col min="4356" max="4359" width="9.28515625" style="92" customWidth="1"/>
    <col min="4360" max="4608" width="9.28515625" style="92"/>
    <col min="4609" max="4609" width="9.28515625" style="92" customWidth="1"/>
    <col min="4610" max="4610" width="6.7109375" style="92" customWidth="1"/>
    <col min="4611" max="4611" width="40.7109375" style="92" customWidth="1"/>
    <col min="4612" max="4615" width="9.28515625" style="92" customWidth="1"/>
    <col min="4616" max="4864" width="9.28515625" style="92"/>
    <col min="4865" max="4865" width="9.28515625" style="92" customWidth="1"/>
    <col min="4866" max="4866" width="6.7109375" style="92" customWidth="1"/>
    <col min="4867" max="4867" width="40.7109375" style="92" customWidth="1"/>
    <col min="4868" max="4871" width="9.28515625" style="92" customWidth="1"/>
    <col min="4872" max="5120" width="9.28515625" style="92"/>
    <col min="5121" max="5121" width="9.28515625" style="92" customWidth="1"/>
    <col min="5122" max="5122" width="6.7109375" style="92" customWidth="1"/>
    <col min="5123" max="5123" width="40.7109375" style="92" customWidth="1"/>
    <col min="5124" max="5127" width="9.28515625" style="92" customWidth="1"/>
    <col min="5128" max="5376" width="9.28515625" style="92"/>
    <col min="5377" max="5377" width="9.28515625" style="92" customWidth="1"/>
    <col min="5378" max="5378" width="6.7109375" style="92" customWidth="1"/>
    <col min="5379" max="5379" width="40.7109375" style="92" customWidth="1"/>
    <col min="5380" max="5383" width="9.28515625" style="92" customWidth="1"/>
    <col min="5384" max="5632" width="9.28515625" style="92"/>
    <col min="5633" max="5633" width="9.28515625" style="92" customWidth="1"/>
    <col min="5634" max="5634" width="6.7109375" style="92" customWidth="1"/>
    <col min="5635" max="5635" width="40.7109375" style="92" customWidth="1"/>
    <col min="5636" max="5639" width="9.28515625" style="92" customWidth="1"/>
    <col min="5640" max="5888" width="9.28515625" style="92"/>
    <col min="5889" max="5889" width="9.28515625" style="92" customWidth="1"/>
    <col min="5890" max="5890" width="6.7109375" style="92" customWidth="1"/>
    <col min="5891" max="5891" width="40.7109375" style="92" customWidth="1"/>
    <col min="5892" max="5895" width="9.28515625" style="92" customWidth="1"/>
    <col min="5896" max="6144" width="9.28515625" style="92"/>
    <col min="6145" max="6145" width="9.28515625" style="92" customWidth="1"/>
    <col min="6146" max="6146" width="6.7109375" style="92" customWidth="1"/>
    <col min="6147" max="6147" width="40.7109375" style="92" customWidth="1"/>
    <col min="6148" max="6151" width="9.28515625" style="92" customWidth="1"/>
    <col min="6152" max="6400" width="9.28515625" style="92"/>
    <col min="6401" max="6401" width="9.28515625" style="92" customWidth="1"/>
    <col min="6402" max="6402" width="6.7109375" style="92" customWidth="1"/>
    <col min="6403" max="6403" width="40.7109375" style="92" customWidth="1"/>
    <col min="6404" max="6407" width="9.28515625" style="92" customWidth="1"/>
    <col min="6408" max="6656" width="9.28515625" style="92"/>
    <col min="6657" max="6657" width="9.28515625" style="92" customWidth="1"/>
    <col min="6658" max="6658" width="6.7109375" style="92" customWidth="1"/>
    <col min="6659" max="6659" width="40.7109375" style="92" customWidth="1"/>
    <col min="6660" max="6663" width="9.28515625" style="92" customWidth="1"/>
    <col min="6664" max="6912" width="9.28515625" style="92"/>
    <col min="6913" max="6913" width="9.28515625" style="92" customWidth="1"/>
    <col min="6914" max="6914" width="6.7109375" style="92" customWidth="1"/>
    <col min="6915" max="6915" width="40.7109375" style="92" customWidth="1"/>
    <col min="6916" max="6919" width="9.28515625" style="92" customWidth="1"/>
    <col min="6920" max="7168" width="9.28515625" style="92"/>
    <col min="7169" max="7169" width="9.28515625" style="92" customWidth="1"/>
    <col min="7170" max="7170" width="6.7109375" style="92" customWidth="1"/>
    <col min="7171" max="7171" width="40.7109375" style="92" customWidth="1"/>
    <col min="7172" max="7175" width="9.28515625" style="92" customWidth="1"/>
    <col min="7176" max="7424" width="9.28515625" style="92"/>
    <col min="7425" max="7425" width="9.28515625" style="92" customWidth="1"/>
    <col min="7426" max="7426" width="6.7109375" style="92" customWidth="1"/>
    <col min="7427" max="7427" width="40.7109375" style="92" customWidth="1"/>
    <col min="7428" max="7431" width="9.28515625" style="92" customWidth="1"/>
    <col min="7432" max="7680" width="9.28515625" style="92"/>
    <col min="7681" max="7681" width="9.28515625" style="92" customWidth="1"/>
    <col min="7682" max="7682" width="6.7109375" style="92" customWidth="1"/>
    <col min="7683" max="7683" width="40.7109375" style="92" customWidth="1"/>
    <col min="7684" max="7687" width="9.28515625" style="92" customWidth="1"/>
    <col min="7688" max="7936" width="9.28515625" style="92"/>
    <col min="7937" max="7937" width="9.28515625" style="92" customWidth="1"/>
    <col min="7938" max="7938" width="6.7109375" style="92" customWidth="1"/>
    <col min="7939" max="7939" width="40.7109375" style="92" customWidth="1"/>
    <col min="7940" max="7943" width="9.28515625" style="92" customWidth="1"/>
    <col min="7944" max="8192" width="9.28515625" style="92"/>
    <col min="8193" max="8193" width="9.28515625" style="92" customWidth="1"/>
    <col min="8194" max="8194" width="6.7109375" style="92" customWidth="1"/>
    <col min="8195" max="8195" width="40.7109375" style="92" customWidth="1"/>
    <col min="8196" max="8199" width="9.28515625" style="92" customWidth="1"/>
    <col min="8200" max="8448" width="9.28515625" style="92"/>
    <col min="8449" max="8449" width="9.28515625" style="92" customWidth="1"/>
    <col min="8450" max="8450" width="6.7109375" style="92" customWidth="1"/>
    <col min="8451" max="8451" width="40.7109375" style="92" customWidth="1"/>
    <col min="8452" max="8455" width="9.28515625" style="92" customWidth="1"/>
    <col min="8456" max="8704" width="9.28515625" style="92"/>
    <col min="8705" max="8705" width="9.28515625" style="92" customWidth="1"/>
    <col min="8706" max="8706" width="6.7109375" style="92" customWidth="1"/>
    <col min="8707" max="8707" width="40.7109375" style="92" customWidth="1"/>
    <col min="8708" max="8711" width="9.28515625" style="92" customWidth="1"/>
    <col min="8712" max="8960" width="9.28515625" style="92"/>
    <col min="8961" max="8961" width="9.28515625" style="92" customWidth="1"/>
    <col min="8962" max="8962" width="6.7109375" style="92" customWidth="1"/>
    <col min="8963" max="8963" width="40.7109375" style="92" customWidth="1"/>
    <col min="8964" max="8967" width="9.28515625" style="92" customWidth="1"/>
    <col min="8968" max="9216" width="9.28515625" style="92"/>
    <col min="9217" max="9217" width="9.28515625" style="92" customWidth="1"/>
    <col min="9218" max="9218" width="6.7109375" style="92" customWidth="1"/>
    <col min="9219" max="9219" width="40.7109375" style="92" customWidth="1"/>
    <col min="9220" max="9223" width="9.28515625" style="92" customWidth="1"/>
    <col min="9224" max="9472" width="9.28515625" style="92"/>
    <col min="9473" max="9473" width="9.28515625" style="92" customWidth="1"/>
    <col min="9474" max="9474" width="6.7109375" style="92" customWidth="1"/>
    <col min="9475" max="9475" width="40.7109375" style="92" customWidth="1"/>
    <col min="9476" max="9479" width="9.28515625" style="92" customWidth="1"/>
    <col min="9480" max="9728" width="9.28515625" style="92"/>
    <col min="9729" max="9729" width="9.28515625" style="92" customWidth="1"/>
    <col min="9730" max="9730" width="6.7109375" style="92" customWidth="1"/>
    <col min="9731" max="9731" width="40.7109375" style="92" customWidth="1"/>
    <col min="9732" max="9735" width="9.28515625" style="92" customWidth="1"/>
    <col min="9736" max="9984" width="9.28515625" style="92"/>
    <col min="9985" max="9985" width="9.28515625" style="92" customWidth="1"/>
    <col min="9986" max="9986" width="6.7109375" style="92" customWidth="1"/>
    <col min="9987" max="9987" width="40.7109375" style="92" customWidth="1"/>
    <col min="9988" max="9991" width="9.28515625" style="92" customWidth="1"/>
    <col min="9992" max="10240" width="9.28515625" style="92"/>
    <col min="10241" max="10241" width="9.28515625" style="92" customWidth="1"/>
    <col min="10242" max="10242" width="6.7109375" style="92" customWidth="1"/>
    <col min="10243" max="10243" width="40.7109375" style="92" customWidth="1"/>
    <col min="10244" max="10247" width="9.28515625" style="92" customWidth="1"/>
    <col min="10248" max="10496" width="9.28515625" style="92"/>
    <col min="10497" max="10497" width="9.28515625" style="92" customWidth="1"/>
    <col min="10498" max="10498" width="6.7109375" style="92" customWidth="1"/>
    <col min="10499" max="10499" width="40.7109375" style="92" customWidth="1"/>
    <col min="10500" max="10503" width="9.28515625" style="92" customWidth="1"/>
    <col min="10504" max="10752" width="9.28515625" style="92"/>
    <col min="10753" max="10753" width="9.28515625" style="92" customWidth="1"/>
    <col min="10754" max="10754" width="6.7109375" style="92" customWidth="1"/>
    <col min="10755" max="10755" width="40.7109375" style="92" customWidth="1"/>
    <col min="10756" max="10759" width="9.28515625" style="92" customWidth="1"/>
    <col min="10760" max="11008" width="9.28515625" style="92"/>
    <col min="11009" max="11009" width="9.28515625" style="92" customWidth="1"/>
    <col min="11010" max="11010" width="6.7109375" style="92" customWidth="1"/>
    <col min="11011" max="11011" width="40.7109375" style="92" customWidth="1"/>
    <col min="11012" max="11015" width="9.28515625" style="92" customWidth="1"/>
    <col min="11016" max="11264" width="9.28515625" style="92"/>
    <col min="11265" max="11265" width="9.28515625" style="92" customWidth="1"/>
    <col min="11266" max="11266" width="6.7109375" style="92" customWidth="1"/>
    <col min="11267" max="11267" width="40.7109375" style="92" customWidth="1"/>
    <col min="11268" max="11271" width="9.28515625" style="92" customWidth="1"/>
    <col min="11272" max="11520" width="9.28515625" style="92"/>
    <col min="11521" max="11521" width="9.28515625" style="92" customWidth="1"/>
    <col min="11522" max="11522" width="6.7109375" style="92" customWidth="1"/>
    <col min="11523" max="11523" width="40.7109375" style="92" customWidth="1"/>
    <col min="11524" max="11527" width="9.28515625" style="92" customWidth="1"/>
    <col min="11528" max="11776" width="9.28515625" style="92"/>
    <col min="11777" max="11777" width="9.28515625" style="92" customWidth="1"/>
    <col min="11778" max="11778" width="6.7109375" style="92" customWidth="1"/>
    <col min="11779" max="11779" width="40.7109375" style="92" customWidth="1"/>
    <col min="11780" max="11783" width="9.28515625" style="92" customWidth="1"/>
    <col min="11784" max="12032" width="9.28515625" style="92"/>
    <col min="12033" max="12033" width="9.28515625" style="92" customWidth="1"/>
    <col min="12034" max="12034" width="6.7109375" style="92" customWidth="1"/>
    <col min="12035" max="12035" width="40.7109375" style="92" customWidth="1"/>
    <col min="12036" max="12039" width="9.28515625" style="92" customWidth="1"/>
    <col min="12040" max="12288" width="9.28515625" style="92"/>
    <col min="12289" max="12289" width="9.28515625" style="92" customWidth="1"/>
    <col min="12290" max="12290" width="6.7109375" style="92" customWidth="1"/>
    <col min="12291" max="12291" width="40.7109375" style="92" customWidth="1"/>
    <col min="12292" max="12295" width="9.28515625" style="92" customWidth="1"/>
    <col min="12296" max="12544" width="9.28515625" style="92"/>
    <col min="12545" max="12545" width="9.28515625" style="92" customWidth="1"/>
    <col min="12546" max="12546" width="6.7109375" style="92" customWidth="1"/>
    <col min="12547" max="12547" width="40.7109375" style="92" customWidth="1"/>
    <col min="12548" max="12551" width="9.28515625" style="92" customWidth="1"/>
    <col min="12552" max="12800" width="9.28515625" style="92"/>
    <col min="12801" max="12801" width="9.28515625" style="92" customWidth="1"/>
    <col min="12802" max="12802" width="6.7109375" style="92" customWidth="1"/>
    <col min="12803" max="12803" width="40.7109375" style="92" customWidth="1"/>
    <col min="12804" max="12807" width="9.28515625" style="92" customWidth="1"/>
    <col min="12808" max="13056" width="9.28515625" style="92"/>
    <col min="13057" max="13057" width="9.28515625" style="92" customWidth="1"/>
    <col min="13058" max="13058" width="6.7109375" style="92" customWidth="1"/>
    <col min="13059" max="13059" width="40.7109375" style="92" customWidth="1"/>
    <col min="13060" max="13063" width="9.28515625" style="92" customWidth="1"/>
    <col min="13064" max="13312" width="9.28515625" style="92"/>
    <col min="13313" max="13313" width="9.28515625" style="92" customWidth="1"/>
    <col min="13314" max="13314" width="6.7109375" style="92" customWidth="1"/>
    <col min="13315" max="13315" width="40.7109375" style="92" customWidth="1"/>
    <col min="13316" max="13319" width="9.28515625" style="92" customWidth="1"/>
    <col min="13320" max="13568" width="9.28515625" style="92"/>
    <col min="13569" max="13569" width="9.28515625" style="92" customWidth="1"/>
    <col min="13570" max="13570" width="6.7109375" style="92" customWidth="1"/>
    <col min="13571" max="13571" width="40.7109375" style="92" customWidth="1"/>
    <col min="13572" max="13575" width="9.28515625" style="92" customWidth="1"/>
    <col min="13576" max="13824" width="9.28515625" style="92"/>
    <col min="13825" max="13825" width="9.28515625" style="92" customWidth="1"/>
    <col min="13826" max="13826" width="6.7109375" style="92" customWidth="1"/>
    <col min="13827" max="13827" width="40.7109375" style="92" customWidth="1"/>
    <col min="13828" max="13831" width="9.28515625" style="92" customWidth="1"/>
    <col min="13832" max="14080" width="9.28515625" style="92"/>
    <col min="14081" max="14081" width="9.28515625" style="92" customWidth="1"/>
    <col min="14082" max="14082" width="6.7109375" style="92" customWidth="1"/>
    <col min="14083" max="14083" width="40.7109375" style="92" customWidth="1"/>
    <col min="14084" max="14087" width="9.28515625" style="92" customWidth="1"/>
    <col min="14088" max="14336" width="9.28515625" style="92"/>
    <col min="14337" max="14337" width="9.28515625" style="92" customWidth="1"/>
    <col min="14338" max="14338" width="6.7109375" style="92" customWidth="1"/>
    <col min="14339" max="14339" width="40.7109375" style="92" customWidth="1"/>
    <col min="14340" max="14343" width="9.28515625" style="92" customWidth="1"/>
    <col min="14344" max="14592" width="9.28515625" style="92"/>
    <col min="14593" max="14593" width="9.28515625" style="92" customWidth="1"/>
    <col min="14594" max="14594" width="6.7109375" style="92" customWidth="1"/>
    <col min="14595" max="14595" width="40.7109375" style="92" customWidth="1"/>
    <col min="14596" max="14599" width="9.28515625" style="92" customWidth="1"/>
    <col min="14600" max="14848" width="9.28515625" style="92"/>
    <col min="14849" max="14849" width="9.28515625" style="92" customWidth="1"/>
    <col min="14850" max="14850" width="6.7109375" style="92" customWidth="1"/>
    <col min="14851" max="14851" width="40.7109375" style="92" customWidth="1"/>
    <col min="14852" max="14855" width="9.28515625" style="92" customWidth="1"/>
    <col min="14856" max="15104" width="9.28515625" style="92"/>
    <col min="15105" max="15105" width="9.28515625" style="92" customWidth="1"/>
    <col min="15106" max="15106" width="6.7109375" style="92" customWidth="1"/>
    <col min="15107" max="15107" width="40.7109375" style="92" customWidth="1"/>
    <col min="15108" max="15111" width="9.28515625" style="92" customWidth="1"/>
    <col min="15112" max="15360" width="9.28515625" style="92"/>
    <col min="15361" max="15361" width="9.28515625" style="92" customWidth="1"/>
    <col min="15362" max="15362" width="6.7109375" style="92" customWidth="1"/>
    <col min="15363" max="15363" width="40.7109375" style="92" customWidth="1"/>
    <col min="15364" max="15367" width="9.28515625" style="92" customWidth="1"/>
    <col min="15368" max="15616" width="9.28515625" style="92"/>
    <col min="15617" max="15617" width="9.28515625" style="92" customWidth="1"/>
    <col min="15618" max="15618" width="6.7109375" style="92" customWidth="1"/>
    <col min="15619" max="15619" width="40.7109375" style="92" customWidth="1"/>
    <col min="15620" max="15623" width="9.28515625" style="92" customWidth="1"/>
    <col min="15624" max="15872" width="9.28515625" style="92"/>
    <col min="15873" max="15873" width="9.28515625" style="92" customWidth="1"/>
    <col min="15874" max="15874" width="6.7109375" style="92" customWidth="1"/>
    <col min="15875" max="15875" width="40.7109375" style="92" customWidth="1"/>
    <col min="15876" max="15879" width="9.28515625" style="92" customWidth="1"/>
    <col min="15880" max="16128" width="9.28515625" style="92"/>
    <col min="16129" max="16129" width="9.28515625" style="92" customWidth="1"/>
    <col min="16130" max="16130" width="6.7109375" style="92" customWidth="1"/>
    <col min="16131" max="16131" width="40.7109375" style="92" customWidth="1"/>
    <col min="16132" max="16135" width="9.28515625" style="92" customWidth="1"/>
    <col min="16136" max="16384" width="9.28515625" style="92"/>
  </cols>
  <sheetData>
    <row r="1" spans="1:7" ht="48" customHeight="1" x14ac:dyDescent="0.2">
      <c r="A1" s="221" t="s">
        <v>386</v>
      </c>
      <c r="B1" s="130"/>
      <c r="C1" s="557" t="s">
        <v>387</v>
      </c>
      <c r="D1" s="557"/>
      <c r="E1" s="557"/>
      <c r="F1" s="557"/>
      <c r="G1" s="558"/>
    </row>
    <row r="2" spans="1:7" x14ac:dyDescent="0.2">
      <c r="A2" s="222" t="s">
        <v>24</v>
      </c>
      <c r="B2" s="222"/>
      <c r="C2" s="223" t="s">
        <v>25</v>
      </c>
      <c r="D2" s="224" t="s">
        <v>26</v>
      </c>
      <c r="E2" s="224" t="s">
        <v>27</v>
      </c>
      <c r="F2" s="224" t="s">
        <v>28</v>
      </c>
      <c r="G2" s="224" t="s">
        <v>29</v>
      </c>
    </row>
    <row r="3" spans="1:7" x14ac:dyDescent="0.2">
      <c r="A3" s="97"/>
      <c r="B3" s="97"/>
      <c r="C3" s="174"/>
      <c r="D3" s="84"/>
      <c r="E3" s="84"/>
      <c r="F3" s="83"/>
      <c r="G3" s="83"/>
    </row>
    <row r="4" spans="1:7" x14ac:dyDescent="0.2">
      <c r="A4" s="99"/>
      <c r="B4" s="99"/>
      <c r="C4" s="174"/>
      <c r="D4" s="84"/>
      <c r="E4" s="84"/>
      <c r="F4" s="83"/>
      <c r="G4" s="83"/>
    </row>
    <row r="5" spans="1:7" x14ac:dyDescent="0.2">
      <c r="A5" s="103" t="s">
        <v>388</v>
      </c>
      <c r="B5" s="97"/>
      <c r="C5" s="189" t="s">
        <v>389</v>
      </c>
      <c r="D5" s="84"/>
      <c r="E5" s="84"/>
      <c r="F5" s="10"/>
      <c r="G5" s="101"/>
    </row>
    <row r="6" spans="1:7" x14ac:dyDescent="0.2">
      <c r="A6" s="103"/>
      <c r="B6" s="97"/>
      <c r="C6" s="189"/>
      <c r="D6" s="84"/>
      <c r="E6" s="84"/>
      <c r="F6" s="10"/>
      <c r="G6" s="101"/>
    </row>
    <row r="7" spans="1:7" ht="25.5" x14ac:dyDescent="0.2">
      <c r="A7" s="97"/>
      <c r="B7" s="103" t="s">
        <v>390</v>
      </c>
      <c r="C7" s="120" t="s">
        <v>391</v>
      </c>
      <c r="D7" s="105" t="s">
        <v>52</v>
      </c>
      <c r="E7" s="84">
        <v>15</v>
      </c>
      <c r="F7" s="19"/>
      <c r="G7" s="17">
        <f>E7*F7</f>
        <v>0</v>
      </c>
    </row>
    <row r="8" spans="1:7" x14ac:dyDescent="0.2">
      <c r="A8" s="97"/>
      <c r="B8" s="103"/>
      <c r="C8" s="120"/>
      <c r="D8" s="105"/>
      <c r="E8" s="84"/>
      <c r="F8" s="19"/>
      <c r="G8" s="17"/>
    </row>
    <row r="9" spans="1:7" x14ac:dyDescent="0.2">
      <c r="A9" s="103" t="s">
        <v>392</v>
      </c>
      <c r="B9" s="103"/>
      <c r="C9" s="217" t="s">
        <v>393</v>
      </c>
      <c r="D9" s="105"/>
      <c r="E9" s="84"/>
      <c r="F9" s="19"/>
      <c r="G9" s="17"/>
    </row>
    <row r="10" spans="1:7" x14ac:dyDescent="0.2">
      <c r="A10" s="103"/>
      <c r="B10" s="103"/>
      <c r="C10" s="217"/>
      <c r="D10" s="105"/>
      <c r="E10" s="84"/>
      <c r="F10" s="19"/>
      <c r="G10" s="17"/>
    </row>
    <row r="11" spans="1:7" ht="25.5" x14ac:dyDescent="0.2">
      <c r="A11" s="103"/>
      <c r="B11" s="103" t="s">
        <v>394</v>
      </c>
      <c r="C11" s="120" t="s">
        <v>395</v>
      </c>
      <c r="D11" s="105" t="s">
        <v>52</v>
      </c>
      <c r="E11" s="84">
        <v>1</v>
      </c>
      <c r="F11" s="19"/>
      <c r="G11" s="17">
        <f>E11*F11</f>
        <v>0</v>
      </c>
    </row>
    <row r="12" spans="1:7" x14ac:dyDescent="0.2">
      <c r="A12" s="103"/>
      <c r="B12" s="103"/>
      <c r="C12" s="120"/>
      <c r="D12" s="105"/>
      <c r="E12" s="84"/>
      <c r="F12" s="19"/>
      <c r="G12" s="17"/>
    </row>
    <row r="13" spans="1:7" ht="25.5" x14ac:dyDescent="0.2">
      <c r="A13" s="103" t="s">
        <v>396</v>
      </c>
      <c r="B13" s="103"/>
      <c r="C13" s="189" t="s">
        <v>397</v>
      </c>
      <c r="D13" s="89"/>
      <c r="E13" s="84"/>
      <c r="F13" s="19"/>
      <c r="G13" s="17"/>
    </row>
    <row r="14" spans="1:7" x14ac:dyDescent="0.2">
      <c r="A14" s="103"/>
      <c r="B14" s="103"/>
      <c r="C14" s="189"/>
      <c r="D14" s="89"/>
      <c r="E14" s="84"/>
      <c r="F14" s="19"/>
      <c r="G14" s="17"/>
    </row>
    <row r="15" spans="1:7" ht="25.5" x14ac:dyDescent="0.2">
      <c r="A15" s="97"/>
      <c r="B15" s="103" t="s">
        <v>398</v>
      </c>
      <c r="C15" s="120" t="s">
        <v>399</v>
      </c>
      <c r="D15" s="197" t="s">
        <v>170</v>
      </c>
      <c r="E15" s="84">
        <v>20</v>
      </c>
      <c r="F15" s="19"/>
      <c r="G15" s="17">
        <f>E15*F15</f>
        <v>0</v>
      </c>
    </row>
    <row r="16" spans="1:7" x14ac:dyDescent="0.2">
      <c r="A16" s="97"/>
      <c r="B16" s="103"/>
      <c r="C16" s="120"/>
      <c r="D16" s="197"/>
      <c r="E16" s="84"/>
      <c r="F16" s="19"/>
      <c r="G16" s="30"/>
    </row>
    <row r="17" spans="1:7" x14ac:dyDescent="0.2">
      <c r="A17" s="110" t="s">
        <v>400</v>
      </c>
      <c r="B17" s="103"/>
      <c r="C17" s="189" t="s">
        <v>401</v>
      </c>
      <c r="D17" s="197"/>
      <c r="E17" s="84"/>
      <c r="F17" s="19"/>
      <c r="G17" s="30"/>
    </row>
    <row r="18" spans="1:7" x14ac:dyDescent="0.2">
      <c r="A18" s="110"/>
      <c r="B18" s="103"/>
      <c r="C18" s="189"/>
      <c r="D18" s="197"/>
      <c r="E18" s="84"/>
      <c r="F18" s="19"/>
      <c r="G18" s="30"/>
    </row>
    <row r="19" spans="1:7" ht="14.25" x14ac:dyDescent="0.2">
      <c r="A19" s="110"/>
      <c r="B19" s="103" t="s">
        <v>402</v>
      </c>
      <c r="C19" s="120" t="s">
        <v>403</v>
      </c>
      <c r="D19" s="105" t="s">
        <v>314</v>
      </c>
      <c r="E19" s="11">
        <v>6000</v>
      </c>
      <c r="F19" s="19"/>
      <c r="G19" s="17"/>
    </row>
    <row r="20" spans="1:7" x14ac:dyDescent="0.2">
      <c r="A20" s="110"/>
      <c r="B20" s="103"/>
      <c r="C20" s="120"/>
      <c r="D20" s="105"/>
      <c r="E20" s="84"/>
      <c r="F20" s="19"/>
      <c r="G20" s="17"/>
    </row>
    <row r="21" spans="1:7" ht="14.25" x14ac:dyDescent="0.2">
      <c r="A21" s="110"/>
      <c r="B21" s="103" t="s">
        <v>404</v>
      </c>
      <c r="C21" s="116" t="s">
        <v>405</v>
      </c>
      <c r="D21" s="105" t="s">
        <v>314</v>
      </c>
      <c r="E21" s="84">
        <v>1000</v>
      </c>
      <c r="F21" s="19"/>
      <c r="G21" s="17">
        <f>E21*F21</f>
        <v>0</v>
      </c>
    </row>
    <row r="22" spans="1:7" x14ac:dyDescent="0.2">
      <c r="A22" s="110"/>
      <c r="B22" s="137"/>
      <c r="C22" s="116"/>
      <c r="D22" s="105"/>
      <c r="E22" s="84"/>
      <c r="F22" s="19"/>
      <c r="G22" s="30"/>
    </row>
    <row r="23" spans="1:7" ht="25.5" x14ac:dyDescent="0.2">
      <c r="A23" s="86" t="s">
        <v>406</v>
      </c>
      <c r="B23" s="187"/>
      <c r="C23" s="172" t="s">
        <v>407</v>
      </c>
      <c r="D23" s="178"/>
      <c r="E23" s="84"/>
      <c r="F23" s="19"/>
      <c r="G23" s="30"/>
    </row>
    <row r="24" spans="1:7" x14ac:dyDescent="0.2">
      <c r="A24" s="110"/>
      <c r="B24" s="137"/>
      <c r="C24" s="116"/>
      <c r="D24" s="105"/>
      <c r="E24" s="84"/>
      <c r="F24" s="19"/>
      <c r="G24" s="30"/>
    </row>
    <row r="25" spans="1:7" ht="38.25" x14ac:dyDescent="0.2">
      <c r="A25" s="110"/>
      <c r="B25" s="137"/>
      <c r="C25" s="180" t="s">
        <v>408</v>
      </c>
      <c r="D25" s="178" t="s">
        <v>409</v>
      </c>
      <c r="E25" s="84">
        <v>10000</v>
      </c>
      <c r="F25" s="19"/>
      <c r="G25" s="30">
        <f>E25*F25</f>
        <v>0</v>
      </c>
    </row>
    <row r="26" spans="1:7" x14ac:dyDescent="0.2">
      <c r="A26" s="110"/>
      <c r="B26" s="137"/>
      <c r="C26" s="116"/>
      <c r="D26" s="105"/>
      <c r="E26" s="84"/>
      <c r="F26" s="19"/>
      <c r="G26" s="30"/>
    </row>
    <row r="27" spans="1:7" ht="27" x14ac:dyDescent="0.2">
      <c r="A27" s="110"/>
      <c r="B27" s="137"/>
      <c r="C27" s="172" t="s">
        <v>410</v>
      </c>
      <c r="D27" s="225" t="s">
        <v>409</v>
      </c>
      <c r="E27" s="84">
        <v>18000</v>
      </c>
      <c r="F27" s="19"/>
      <c r="G27" s="30">
        <f>E27*F27</f>
        <v>0</v>
      </c>
    </row>
    <row r="28" spans="1:7" x14ac:dyDescent="0.2">
      <c r="A28" s="110"/>
      <c r="B28" s="137"/>
      <c r="C28" s="116"/>
      <c r="D28" s="105"/>
      <c r="E28" s="84"/>
      <c r="F28" s="20"/>
      <c r="G28" s="30"/>
    </row>
    <row r="29" spans="1:7" x14ac:dyDescent="0.2">
      <c r="A29" s="110"/>
      <c r="B29" s="137"/>
      <c r="C29" s="116"/>
      <c r="D29" s="105"/>
      <c r="E29" s="84"/>
      <c r="F29" s="20"/>
      <c r="G29" s="30"/>
    </row>
    <row r="30" spans="1:7" x14ac:dyDescent="0.2">
      <c r="A30" s="110"/>
      <c r="B30" s="137"/>
      <c r="C30" s="116"/>
      <c r="D30" s="105"/>
      <c r="E30" s="84"/>
      <c r="F30" s="20"/>
      <c r="G30" s="30"/>
    </row>
    <row r="31" spans="1:7" x14ac:dyDescent="0.2">
      <c r="A31" s="110"/>
      <c r="B31" s="137"/>
      <c r="C31" s="116"/>
      <c r="D31" s="105"/>
      <c r="E31" s="84"/>
      <c r="F31" s="20"/>
      <c r="G31" s="30"/>
    </row>
    <row r="32" spans="1:7" x14ac:dyDescent="0.2">
      <c r="A32" s="110"/>
      <c r="B32" s="137"/>
      <c r="C32" s="116"/>
      <c r="D32" s="105"/>
      <c r="E32" s="84"/>
      <c r="F32" s="20"/>
      <c r="G32" s="30"/>
    </row>
    <row r="33" spans="1:7" x14ac:dyDescent="0.2">
      <c r="A33" s="110"/>
      <c r="B33" s="137"/>
      <c r="C33" s="116"/>
      <c r="D33" s="105"/>
      <c r="E33" s="84"/>
      <c r="F33" s="20"/>
      <c r="G33" s="30"/>
    </row>
    <row r="34" spans="1:7" x14ac:dyDescent="0.2">
      <c r="A34" s="110"/>
      <c r="B34" s="137"/>
      <c r="C34" s="116"/>
      <c r="D34" s="105"/>
      <c r="E34" s="84"/>
      <c r="F34" s="20"/>
      <c r="G34" s="30"/>
    </row>
    <row r="35" spans="1:7" x14ac:dyDescent="0.2">
      <c r="A35" s="110"/>
      <c r="B35" s="137"/>
      <c r="C35" s="116"/>
      <c r="D35" s="105"/>
      <c r="E35" s="84"/>
      <c r="F35" s="20"/>
      <c r="G35" s="30"/>
    </row>
    <row r="36" spans="1:7" x14ac:dyDescent="0.2">
      <c r="A36" s="110"/>
      <c r="B36" s="137"/>
      <c r="C36" s="116"/>
      <c r="D36" s="105"/>
      <c r="E36" s="84"/>
      <c r="F36" s="20"/>
      <c r="G36" s="30"/>
    </row>
    <row r="37" spans="1:7" x14ac:dyDescent="0.2">
      <c r="A37" s="110"/>
      <c r="B37" s="137"/>
      <c r="C37" s="116"/>
      <c r="D37" s="105"/>
      <c r="E37" s="84"/>
      <c r="F37" s="20"/>
      <c r="G37" s="30"/>
    </row>
    <row r="38" spans="1:7" x14ac:dyDescent="0.2">
      <c r="A38" s="110"/>
      <c r="B38" s="137"/>
      <c r="C38" s="116"/>
      <c r="D38" s="105"/>
      <c r="E38" s="84"/>
      <c r="F38" s="20"/>
      <c r="G38" s="30"/>
    </row>
    <row r="39" spans="1:7" x14ac:dyDescent="0.2">
      <c r="A39" s="110"/>
      <c r="B39" s="137"/>
      <c r="C39" s="116"/>
      <c r="D39" s="105"/>
      <c r="E39" s="84"/>
      <c r="F39" s="20"/>
      <c r="G39" s="30"/>
    </row>
    <row r="40" spans="1:7" x14ac:dyDescent="0.2">
      <c r="A40" s="110"/>
      <c r="B40" s="137"/>
      <c r="C40" s="116"/>
      <c r="D40" s="105"/>
      <c r="E40" s="84"/>
      <c r="F40" s="20"/>
      <c r="G40" s="30"/>
    </row>
    <row r="41" spans="1:7" x14ac:dyDescent="0.2">
      <c r="A41" s="110"/>
      <c r="B41" s="137"/>
      <c r="C41" s="116"/>
      <c r="D41" s="105"/>
      <c r="E41" s="84"/>
      <c r="F41" s="20"/>
      <c r="G41" s="30"/>
    </row>
    <row r="42" spans="1:7" x14ac:dyDescent="0.2">
      <c r="A42" s="110"/>
      <c r="B42" s="137"/>
      <c r="C42" s="116"/>
      <c r="D42" s="105"/>
      <c r="E42" s="84"/>
      <c r="F42" s="20"/>
      <c r="G42" s="30"/>
    </row>
    <row r="43" spans="1:7" x14ac:dyDescent="0.2">
      <c r="A43" s="110"/>
      <c r="B43" s="137"/>
      <c r="C43" s="116"/>
      <c r="D43" s="105"/>
      <c r="E43" s="84"/>
      <c r="F43" s="20"/>
      <c r="G43" s="30"/>
    </row>
    <row r="44" spans="1:7" x14ac:dyDescent="0.2">
      <c r="A44" s="110"/>
      <c r="B44" s="137"/>
      <c r="C44" s="116"/>
      <c r="D44" s="105"/>
      <c r="E44" s="84"/>
      <c r="F44" s="20"/>
      <c r="G44" s="30"/>
    </row>
    <row r="45" spans="1:7" x14ac:dyDescent="0.2">
      <c r="A45" s="110"/>
      <c r="B45" s="137"/>
      <c r="C45" s="116"/>
      <c r="D45" s="105"/>
      <c r="E45" s="84"/>
      <c r="F45" s="20"/>
      <c r="G45" s="30"/>
    </row>
    <row r="46" spans="1:7" x14ac:dyDescent="0.2">
      <c r="A46" s="110"/>
      <c r="B46" s="137"/>
      <c r="C46" s="116"/>
      <c r="D46" s="105"/>
      <c r="E46" s="84"/>
      <c r="F46" s="20"/>
      <c r="G46" s="30"/>
    </row>
    <row r="47" spans="1:7" x14ac:dyDescent="0.2">
      <c r="A47" s="110"/>
      <c r="B47" s="137"/>
      <c r="C47" s="116"/>
      <c r="D47" s="105"/>
      <c r="E47" s="84"/>
      <c r="F47" s="20"/>
      <c r="G47" s="30"/>
    </row>
    <row r="48" spans="1:7" x14ac:dyDescent="0.2">
      <c r="A48" s="110"/>
      <c r="B48" s="137"/>
      <c r="C48" s="116"/>
      <c r="D48" s="105"/>
      <c r="E48" s="84"/>
      <c r="F48" s="20"/>
      <c r="G48" s="30"/>
    </row>
    <row r="49" spans="1:7" x14ac:dyDescent="0.2">
      <c r="A49" s="110"/>
      <c r="B49" s="137"/>
      <c r="C49" s="116"/>
      <c r="D49" s="105"/>
      <c r="E49" s="84"/>
      <c r="F49" s="20"/>
      <c r="G49" s="30"/>
    </row>
    <row r="50" spans="1:7" x14ac:dyDescent="0.2">
      <c r="A50" s="110"/>
      <c r="B50" s="137"/>
      <c r="C50" s="116"/>
      <c r="D50" s="105"/>
      <c r="E50" s="84"/>
      <c r="F50" s="20"/>
      <c r="G50" s="30"/>
    </row>
    <row r="51" spans="1:7" x14ac:dyDescent="0.2">
      <c r="A51" s="110"/>
      <c r="B51" s="137"/>
      <c r="C51" s="116"/>
      <c r="D51" s="105"/>
      <c r="E51" s="84"/>
      <c r="F51" s="20"/>
      <c r="G51" s="30"/>
    </row>
    <row r="52" spans="1:7" x14ac:dyDescent="0.2">
      <c r="A52" s="110"/>
      <c r="B52" s="137"/>
      <c r="C52" s="116"/>
      <c r="D52" s="105"/>
      <c r="E52" s="84"/>
      <c r="F52" s="20"/>
      <c r="G52" s="30"/>
    </row>
    <row r="53" spans="1:7" x14ac:dyDescent="0.2">
      <c r="A53" s="110"/>
      <c r="B53" s="137"/>
      <c r="C53" s="116"/>
      <c r="D53" s="105"/>
      <c r="E53" s="84"/>
      <c r="F53" s="20"/>
      <c r="G53" s="30"/>
    </row>
    <row r="54" spans="1:7" x14ac:dyDescent="0.2">
      <c r="A54" s="110"/>
      <c r="B54" s="137"/>
      <c r="C54" s="116"/>
      <c r="D54" s="105"/>
      <c r="E54" s="84"/>
      <c r="F54" s="20"/>
      <c r="G54" s="30"/>
    </row>
    <row r="55" spans="1:7" x14ac:dyDescent="0.2">
      <c r="A55" s="110"/>
      <c r="B55" s="137"/>
      <c r="C55" s="116"/>
      <c r="D55" s="105"/>
      <c r="E55" s="84"/>
      <c r="F55" s="20"/>
      <c r="G55" s="30"/>
    </row>
    <row r="56" spans="1:7" x14ac:dyDescent="0.2">
      <c r="A56" s="110"/>
      <c r="B56" s="137"/>
      <c r="C56" s="116"/>
      <c r="D56" s="105"/>
      <c r="E56" s="84"/>
      <c r="F56" s="20"/>
      <c r="G56" s="30"/>
    </row>
    <row r="57" spans="1:7" x14ac:dyDescent="0.2">
      <c r="A57" s="110"/>
      <c r="B57" s="137"/>
      <c r="C57" s="116"/>
      <c r="D57" s="105"/>
      <c r="E57" s="84"/>
      <c r="F57" s="20"/>
      <c r="G57" s="30"/>
    </row>
    <row r="58" spans="1:7" x14ac:dyDescent="0.2">
      <c r="A58" s="110"/>
      <c r="B58" s="137"/>
      <c r="C58" s="116"/>
      <c r="D58" s="105"/>
      <c r="E58" s="84"/>
      <c r="F58" s="20"/>
      <c r="G58" s="30"/>
    </row>
    <row r="59" spans="1:7" x14ac:dyDescent="0.2">
      <c r="A59" s="110"/>
      <c r="B59" s="137"/>
      <c r="C59" s="116"/>
      <c r="D59" s="105"/>
      <c r="E59" s="84"/>
      <c r="F59" s="20"/>
      <c r="G59" s="30"/>
    </row>
    <row r="60" spans="1:7" x14ac:dyDescent="0.2">
      <c r="A60" s="110"/>
      <c r="B60" s="137"/>
      <c r="C60" s="116"/>
      <c r="D60" s="105"/>
      <c r="E60" s="84"/>
      <c r="F60" s="20"/>
      <c r="G60" s="30"/>
    </row>
    <row r="61" spans="1:7" x14ac:dyDescent="0.2">
      <c r="A61" s="110"/>
      <c r="B61" s="137"/>
      <c r="C61" s="116"/>
      <c r="D61" s="105"/>
      <c r="E61" s="84"/>
      <c r="F61" s="20"/>
      <c r="G61" s="30"/>
    </row>
    <row r="62" spans="1:7" x14ac:dyDescent="0.2">
      <c r="A62" s="110"/>
      <c r="B62" s="137"/>
      <c r="C62" s="116"/>
      <c r="D62" s="105"/>
      <c r="E62" s="84"/>
      <c r="F62" s="20"/>
      <c r="G62" s="30"/>
    </row>
    <row r="63" spans="1:7" x14ac:dyDescent="0.2">
      <c r="A63" s="110"/>
      <c r="B63" s="137"/>
      <c r="C63" s="116"/>
      <c r="D63" s="105"/>
      <c r="E63" s="84"/>
      <c r="F63" s="20"/>
      <c r="G63" s="30"/>
    </row>
    <row r="64" spans="1:7" x14ac:dyDescent="0.2">
      <c r="A64" s="110"/>
      <c r="B64" s="137"/>
      <c r="C64" s="116"/>
      <c r="D64" s="105"/>
      <c r="E64" s="84"/>
      <c r="F64" s="20"/>
      <c r="G64" s="30"/>
    </row>
    <row r="65" spans="1:7" x14ac:dyDescent="0.2">
      <c r="A65" s="110"/>
      <c r="B65" s="137"/>
      <c r="C65" s="116"/>
      <c r="D65" s="105"/>
      <c r="E65" s="84"/>
      <c r="F65" s="20"/>
      <c r="G65" s="30"/>
    </row>
    <row r="66" spans="1:7" x14ac:dyDescent="0.2">
      <c r="A66" s="110"/>
      <c r="B66" s="137"/>
      <c r="C66" s="116"/>
      <c r="D66" s="105"/>
      <c r="E66" s="84"/>
      <c r="F66" s="20"/>
      <c r="G66" s="30"/>
    </row>
    <row r="67" spans="1:7" x14ac:dyDescent="0.2">
      <c r="A67" s="110"/>
      <c r="B67" s="137"/>
      <c r="C67" s="116"/>
      <c r="D67" s="105"/>
      <c r="E67" s="84"/>
      <c r="F67" s="20"/>
      <c r="G67" s="30"/>
    </row>
    <row r="68" spans="1:7" x14ac:dyDescent="0.2">
      <c r="A68" s="110"/>
      <c r="B68" s="137"/>
      <c r="C68" s="116"/>
      <c r="D68" s="105"/>
      <c r="E68" s="84"/>
      <c r="F68" s="20"/>
      <c r="G68" s="30"/>
    </row>
    <row r="69" spans="1:7" x14ac:dyDescent="0.2">
      <c r="A69" s="110"/>
      <c r="B69" s="137"/>
      <c r="C69" s="116"/>
      <c r="D69" s="105"/>
      <c r="E69" s="84"/>
      <c r="F69" s="20"/>
      <c r="G69" s="30"/>
    </row>
    <row r="70" spans="1:7" x14ac:dyDescent="0.2">
      <c r="A70" s="110"/>
      <c r="B70" s="137"/>
      <c r="C70" s="116"/>
      <c r="D70" s="105"/>
      <c r="E70" s="84"/>
      <c r="F70" s="20"/>
      <c r="G70" s="30"/>
    </row>
    <row r="71" spans="1:7" x14ac:dyDescent="0.2">
      <c r="A71" s="110"/>
      <c r="B71" s="137"/>
      <c r="C71" s="116"/>
      <c r="D71" s="105"/>
      <c r="E71" s="84"/>
      <c r="F71" s="20"/>
      <c r="G71" s="30"/>
    </row>
    <row r="72" spans="1:7" x14ac:dyDescent="0.2">
      <c r="A72" s="128" t="s">
        <v>154</v>
      </c>
      <c r="B72" s="143"/>
      <c r="C72" s="145"/>
      <c r="D72" s="181"/>
      <c r="E72" s="128"/>
      <c r="F72" s="128"/>
      <c r="G72" s="23">
        <f>SUM(G7:G71)</f>
        <v>0</v>
      </c>
    </row>
    <row r="73" spans="1:7" x14ac:dyDescent="0.2">
      <c r="D73" s="220"/>
    </row>
    <row r="1048489" spans="4:4" x14ac:dyDescent="0.2">
      <c r="D1048489" s="89"/>
    </row>
  </sheetData>
  <sheetProtection algorithmName="SHA-512" hashValue="8ZQuPu4zktip0yTDcT6EnMbJEPmxoHv91aZz3nAhMI6aZa5gNazZasIeyZBQO7zNkFjqkTfydaXBxVGIUV3EWA==" saltValue="9F6ikI1wpeE5gDo7E42Ewg==" spinCount="100000" sheet="1" objects="1" scenarios="1"/>
  <mergeCells count="1">
    <mergeCell ref="C1:G1"/>
  </mergeCells>
  <phoneticPr fontId="9" type="noConversion"/>
  <pageMargins left="0.70866141732283472" right="0.23622047244094491" top="0.74803149606299213" bottom="0.74803149606299213" header="0.31496062992125984" footer="0.31496062992125984"/>
  <pageSetup paperSize="9" scale="70" firstPageNumber="13" orientation="portrait" useFirstPageNumber="1" r:id="rId1"/>
  <headerFooter>
    <oddHeader>&amp;C&amp;"Arial,Bold"NRA R.033-130-2019-3 SCHEDULE OF QUANTITIES</oddHeader>
    <oddFooter>&amp;RC3-&amp;P</oddFooter>
  </headerFooter>
  <rowBreaks count="1" manualBreakCount="1">
    <brk id="73" max="6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I1048502"/>
  <sheetViews>
    <sheetView view="pageBreakPreview" zoomScaleNormal="100" zoomScaleSheetLayoutView="100" workbookViewId="0">
      <selection activeCell="H74" sqref="H74"/>
    </sheetView>
  </sheetViews>
  <sheetFormatPr defaultRowHeight="12.75" x14ac:dyDescent="0.2"/>
  <cols>
    <col min="1" max="1" width="9.28515625" style="92" customWidth="1"/>
    <col min="2" max="2" width="9" style="92" bestFit="1" customWidth="1"/>
    <col min="3" max="3" width="3.28515625" style="92" bestFit="1" customWidth="1"/>
    <col min="4" max="4" width="38.140625" style="92" customWidth="1"/>
    <col min="5" max="5" width="17.42578125" style="92" customWidth="1"/>
    <col min="6" max="6" width="17.7109375" style="92" customWidth="1"/>
    <col min="7" max="7" width="19.7109375" style="92" customWidth="1"/>
    <col min="8" max="8" width="20.7109375" style="92" customWidth="1"/>
    <col min="9" max="257" width="9.28515625" style="92"/>
    <col min="258" max="258" width="9.28515625" style="92" customWidth="1"/>
    <col min="259" max="259" width="6.7109375" style="92" customWidth="1"/>
    <col min="260" max="260" width="40.7109375" style="92" customWidth="1"/>
    <col min="261" max="264" width="9.28515625" style="92" customWidth="1"/>
    <col min="265" max="513" width="9.28515625" style="92"/>
    <col min="514" max="514" width="9.28515625" style="92" customWidth="1"/>
    <col min="515" max="515" width="6.7109375" style="92" customWidth="1"/>
    <col min="516" max="516" width="40.7109375" style="92" customWidth="1"/>
    <col min="517" max="520" width="9.28515625" style="92" customWidth="1"/>
    <col min="521" max="769" width="9.28515625" style="92"/>
    <col min="770" max="770" width="9.28515625" style="92" customWidth="1"/>
    <col min="771" max="771" width="6.7109375" style="92" customWidth="1"/>
    <col min="772" max="772" width="40.7109375" style="92" customWidth="1"/>
    <col min="773" max="776" width="9.28515625" style="92" customWidth="1"/>
    <col min="777" max="1025" width="9.28515625" style="92"/>
    <col min="1026" max="1026" width="9.28515625" style="92" customWidth="1"/>
    <col min="1027" max="1027" width="6.7109375" style="92" customWidth="1"/>
    <col min="1028" max="1028" width="40.7109375" style="92" customWidth="1"/>
    <col min="1029" max="1032" width="9.28515625" style="92" customWidth="1"/>
    <col min="1033" max="1281" width="9.28515625" style="92"/>
    <col min="1282" max="1282" width="9.28515625" style="92" customWidth="1"/>
    <col min="1283" max="1283" width="6.7109375" style="92" customWidth="1"/>
    <col min="1284" max="1284" width="40.7109375" style="92" customWidth="1"/>
    <col min="1285" max="1288" width="9.28515625" style="92" customWidth="1"/>
    <col min="1289" max="1537" width="9.28515625" style="92"/>
    <col min="1538" max="1538" width="9.28515625" style="92" customWidth="1"/>
    <col min="1539" max="1539" width="6.7109375" style="92" customWidth="1"/>
    <col min="1540" max="1540" width="40.7109375" style="92" customWidth="1"/>
    <col min="1541" max="1544" width="9.28515625" style="92" customWidth="1"/>
    <col min="1545" max="1793" width="9.28515625" style="92"/>
    <col min="1794" max="1794" width="9.28515625" style="92" customWidth="1"/>
    <col min="1795" max="1795" width="6.7109375" style="92" customWidth="1"/>
    <col min="1796" max="1796" width="40.7109375" style="92" customWidth="1"/>
    <col min="1797" max="1800" width="9.28515625" style="92" customWidth="1"/>
    <col min="1801" max="2049" width="9.28515625" style="92"/>
    <col min="2050" max="2050" width="9.28515625" style="92" customWidth="1"/>
    <col min="2051" max="2051" width="6.7109375" style="92" customWidth="1"/>
    <col min="2052" max="2052" width="40.7109375" style="92" customWidth="1"/>
    <col min="2053" max="2056" width="9.28515625" style="92" customWidth="1"/>
    <col min="2057" max="2305" width="9.28515625" style="92"/>
    <col min="2306" max="2306" width="9.28515625" style="92" customWidth="1"/>
    <col min="2307" max="2307" width="6.7109375" style="92" customWidth="1"/>
    <col min="2308" max="2308" width="40.7109375" style="92" customWidth="1"/>
    <col min="2309" max="2312" width="9.28515625" style="92" customWidth="1"/>
    <col min="2313" max="2561" width="9.28515625" style="92"/>
    <col min="2562" max="2562" width="9.28515625" style="92" customWidth="1"/>
    <col min="2563" max="2563" width="6.7109375" style="92" customWidth="1"/>
    <col min="2564" max="2564" width="40.7109375" style="92" customWidth="1"/>
    <col min="2565" max="2568" width="9.28515625" style="92" customWidth="1"/>
    <col min="2569" max="2817" width="9.28515625" style="92"/>
    <col min="2818" max="2818" width="9.28515625" style="92" customWidth="1"/>
    <col min="2819" max="2819" width="6.7109375" style="92" customWidth="1"/>
    <col min="2820" max="2820" width="40.7109375" style="92" customWidth="1"/>
    <col min="2821" max="2824" width="9.28515625" style="92" customWidth="1"/>
    <col min="2825" max="3073" width="9.28515625" style="92"/>
    <col min="3074" max="3074" width="9.28515625" style="92" customWidth="1"/>
    <col min="3075" max="3075" width="6.7109375" style="92" customWidth="1"/>
    <col min="3076" max="3076" width="40.7109375" style="92" customWidth="1"/>
    <col min="3077" max="3080" width="9.28515625" style="92" customWidth="1"/>
    <col min="3081" max="3329" width="9.28515625" style="92"/>
    <col min="3330" max="3330" width="9.28515625" style="92" customWidth="1"/>
    <col min="3331" max="3331" width="6.7109375" style="92" customWidth="1"/>
    <col min="3332" max="3332" width="40.7109375" style="92" customWidth="1"/>
    <col min="3333" max="3336" width="9.28515625" style="92" customWidth="1"/>
    <col min="3337" max="3585" width="9.28515625" style="92"/>
    <col min="3586" max="3586" width="9.28515625" style="92" customWidth="1"/>
    <col min="3587" max="3587" width="6.7109375" style="92" customWidth="1"/>
    <col min="3588" max="3588" width="40.7109375" style="92" customWidth="1"/>
    <col min="3589" max="3592" width="9.28515625" style="92" customWidth="1"/>
    <col min="3593" max="3841" width="9.28515625" style="92"/>
    <col min="3842" max="3842" width="9.28515625" style="92" customWidth="1"/>
    <col min="3843" max="3843" width="6.7109375" style="92" customWidth="1"/>
    <col min="3844" max="3844" width="40.7109375" style="92" customWidth="1"/>
    <col min="3845" max="3848" width="9.28515625" style="92" customWidth="1"/>
    <col min="3849" max="4097" width="9.28515625" style="92"/>
    <col min="4098" max="4098" width="9.28515625" style="92" customWidth="1"/>
    <col min="4099" max="4099" width="6.7109375" style="92" customWidth="1"/>
    <col min="4100" max="4100" width="40.7109375" style="92" customWidth="1"/>
    <col min="4101" max="4104" width="9.28515625" style="92" customWidth="1"/>
    <col min="4105" max="4353" width="9.28515625" style="92"/>
    <col min="4354" max="4354" width="9.28515625" style="92" customWidth="1"/>
    <col min="4355" max="4355" width="6.7109375" style="92" customWidth="1"/>
    <col min="4356" max="4356" width="40.7109375" style="92" customWidth="1"/>
    <col min="4357" max="4360" width="9.28515625" style="92" customWidth="1"/>
    <col min="4361" max="4609" width="9.28515625" style="92"/>
    <col min="4610" max="4610" width="9.28515625" style="92" customWidth="1"/>
    <col min="4611" max="4611" width="6.7109375" style="92" customWidth="1"/>
    <col min="4612" max="4612" width="40.7109375" style="92" customWidth="1"/>
    <col min="4613" max="4616" width="9.28515625" style="92" customWidth="1"/>
    <col min="4617" max="4865" width="9.28515625" style="92"/>
    <col min="4866" max="4866" width="9.28515625" style="92" customWidth="1"/>
    <col min="4867" max="4867" width="6.7109375" style="92" customWidth="1"/>
    <col min="4868" max="4868" width="40.7109375" style="92" customWidth="1"/>
    <col min="4869" max="4872" width="9.28515625" style="92" customWidth="1"/>
    <col min="4873" max="5121" width="9.28515625" style="92"/>
    <col min="5122" max="5122" width="9.28515625" style="92" customWidth="1"/>
    <col min="5123" max="5123" width="6.7109375" style="92" customWidth="1"/>
    <col min="5124" max="5124" width="40.7109375" style="92" customWidth="1"/>
    <col min="5125" max="5128" width="9.28515625" style="92" customWidth="1"/>
    <col min="5129" max="5377" width="9.28515625" style="92"/>
    <col min="5378" max="5378" width="9.28515625" style="92" customWidth="1"/>
    <col min="5379" max="5379" width="6.7109375" style="92" customWidth="1"/>
    <col min="5380" max="5380" width="40.7109375" style="92" customWidth="1"/>
    <col min="5381" max="5384" width="9.28515625" style="92" customWidth="1"/>
    <col min="5385" max="5633" width="9.28515625" style="92"/>
    <col min="5634" max="5634" width="9.28515625" style="92" customWidth="1"/>
    <col min="5635" max="5635" width="6.7109375" style="92" customWidth="1"/>
    <col min="5636" max="5636" width="40.7109375" style="92" customWidth="1"/>
    <col min="5637" max="5640" width="9.28515625" style="92" customWidth="1"/>
    <col min="5641" max="5889" width="9.28515625" style="92"/>
    <col min="5890" max="5890" width="9.28515625" style="92" customWidth="1"/>
    <col min="5891" max="5891" width="6.7109375" style="92" customWidth="1"/>
    <col min="5892" max="5892" width="40.7109375" style="92" customWidth="1"/>
    <col min="5893" max="5896" width="9.28515625" style="92" customWidth="1"/>
    <col min="5897" max="6145" width="9.28515625" style="92"/>
    <col min="6146" max="6146" width="9.28515625" style="92" customWidth="1"/>
    <col min="6147" max="6147" width="6.7109375" style="92" customWidth="1"/>
    <col min="6148" max="6148" width="40.7109375" style="92" customWidth="1"/>
    <col min="6149" max="6152" width="9.28515625" style="92" customWidth="1"/>
    <col min="6153" max="6401" width="9.28515625" style="92"/>
    <col min="6402" max="6402" width="9.28515625" style="92" customWidth="1"/>
    <col min="6403" max="6403" width="6.7109375" style="92" customWidth="1"/>
    <col min="6404" max="6404" width="40.7109375" style="92" customWidth="1"/>
    <col min="6405" max="6408" width="9.28515625" style="92" customWidth="1"/>
    <col min="6409" max="6657" width="9.28515625" style="92"/>
    <col min="6658" max="6658" width="9.28515625" style="92" customWidth="1"/>
    <col min="6659" max="6659" width="6.7109375" style="92" customWidth="1"/>
    <col min="6660" max="6660" width="40.7109375" style="92" customWidth="1"/>
    <col min="6661" max="6664" width="9.28515625" style="92" customWidth="1"/>
    <col min="6665" max="6913" width="9.28515625" style="92"/>
    <col min="6914" max="6914" width="9.28515625" style="92" customWidth="1"/>
    <col min="6915" max="6915" width="6.7109375" style="92" customWidth="1"/>
    <col min="6916" max="6916" width="40.7109375" style="92" customWidth="1"/>
    <col min="6917" max="6920" width="9.28515625" style="92" customWidth="1"/>
    <col min="6921" max="7169" width="9.28515625" style="92"/>
    <col min="7170" max="7170" width="9.28515625" style="92" customWidth="1"/>
    <col min="7171" max="7171" width="6.7109375" style="92" customWidth="1"/>
    <col min="7172" max="7172" width="40.7109375" style="92" customWidth="1"/>
    <col min="7173" max="7176" width="9.28515625" style="92" customWidth="1"/>
    <col min="7177" max="7425" width="9.28515625" style="92"/>
    <col min="7426" max="7426" width="9.28515625" style="92" customWidth="1"/>
    <col min="7427" max="7427" width="6.7109375" style="92" customWidth="1"/>
    <col min="7428" max="7428" width="40.7109375" style="92" customWidth="1"/>
    <col min="7429" max="7432" width="9.28515625" style="92" customWidth="1"/>
    <col min="7433" max="7681" width="9.28515625" style="92"/>
    <col min="7682" max="7682" width="9.28515625" style="92" customWidth="1"/>
    <col min="7683" max="7683" width="6.7109375" style="92" customWidth="1"/>
    <col min="7684" max="7684" width="40.7109375" style="92" customWidth="1"/>
    <col min="7685" max="7688" width="9.28515625" style="92" customWidth="1"/>
    <col min="7689" max="7937" width="9.28515625" style="92"/>
    <col min="7938" max="7938" width="9.28515625" style="92" customWidth="1"/>
    <col min="7939" max="7939" width="6.7109375" style="92" customWidth="1"/>
    <col min="7940" max="7940" width="40.7109375" style="92" customWidth="1"/>
    <col min="7941" max="7944" width="9.28515625" style="92" customWidth="1"/>
    <col min="7945" max="8193" width="9.28515625" style="92"/>
    <col min="8194" max="8194" width="9.28515625" style="92" customWidth="1"/>
    <col min="8195" max="8195" width="6.7109375" style="92" customWidth="1"/>
    <col min="8196" max="8196" width="40.7109375" style="92" customWidth="1"/>
    <col min="8197" max="8200" width="9.28515625" style="92" customWidth="1"/>
    <col min="8201" max="8449" width="9.28515625" style="92"/>
    <col min="8450" max="8450" width="9.28515625" style="92" customWidth="1"/>
    <col min="8451" max="8451" width="6.7109375" style="92" customWidth="1"/>
    <col min="8452" max="8452" width="40.7109375" style="92" customWidth="1"/>
    <col min="8453" max="8456" width="9.28515625" style="92" customWidth="1"/>
    <col min="8457" max="8705" width="9.28515625" style="92"/>
    <col min="8706" max="8706" width="9.28515625" style="92" customWidth="1"/>
    <col min="8707" max="8707" width="6.7109375" style="92" customWidth="1"/>
    <col min="8708" max="8708" width="40.7109375" style="92" customWidth="1"/>
    <col min="8709" max="8712" width="9.28515625" style="92" customWidth="1"/>
    <col min="8713" max="8961" width="9.28515625" style="92"/>
    <col min="8962" max="8962" width="9.28515625" style="92" customWidth="1"/>
    <col min="8963" max="8963" width="6.7109375" style="92" customWidth="1"/>
    <col min="8964" max="8964" width="40.7109375" style="92" customWidth="1"/>
    <col min="8965" max="8968" width="9.28515625" style="92" customWidth="1"/>
    <col min="8969" max="9217" width="9.28515625" style="92"/>
    <col min="9218" max="9218" width="9.28515625" style="92" customWidth="1"/>
    <col min="9219" max="9219" width="6.7109375" style="92" customWidth="1"/>
    <col min="9220" max="9220" width="40.7109375" style="92" customWidth="1"/>
    <col min="9221" max="9224" width="9.28515625" style="92" customWidth="1"/>
    <col min="9225" max="9473" width="9.28515625" style="92"/>
    <col min="9474" max="9474" width="9.28515625" style="92" customWidth="1"/>
    <col min="9475" max="9475" width="6.7109375" style="92" customWidth="1"/>
    <col min="9476" max="9476" width="40.7109375" style="92" customWidth="1"/>
    <col min="9477" max="9480" width="9.28515625" style="92" customWidth="1"/>
    <col min="9481" max="9729" width="9.28515625" style="92"/>
    <col min="9730" max="9730" width="9.28515625" style="92" customWidth="1"/>
    <col min="9731" max="9731" width="6.7109375" style="92" customWidth="1"/>
    <col min="9732" max="9732" width="40.7109375" style="92" customWidth="1"/>
    <col min="9733" max="9736" width="9.28515625" style="92" customWidth="1"/>
    <col min="9737" max="9985" width="9.28515625" style="92"/>
    <col min="9986" max="9986" width="9.28515625" style="92" customWidth="1"/>
    <col min="9987" max="9987" width="6.7109375" style="92" customWidth="1"/>
    <col min="9988" max="9988" width="40.7109375" style="92" customWidth="1"/>
    <col min="9989" max="9992" width="9.28515625" style="92" customWidth="1"/>
    <col min="9993" max="10241" width="9.28515625" style="92"/>
    <col min="10242" max="10242" width="9.28515625" style="92" customWidth="1"/>
    <col min="10243" max="10243" width="6.7109375" style="92" customWidth="1"/>
    <col min="10244" max="10244" width="40.7109375" style="92" customWidth="1"/>
    <col min="10245" max="10248" width="9.28515625" style="92" customWidth="1"/>
    <col min="10249" max="10497" width="9.28515625" style="92"/>
    <col min="10498" max="10498" width="9.28515625" style="92" customWidth="1"/>
    <col min="10499" max="10499" width="6.7109375" style="92" customWidth="1"/>
    <col min="10500" max="10500" width="40.7109375" style="92" customWidth="1"/>
    <col min="10501" max="10504" width="9.28515625" style="92" customWidth="1"/>
    <col min="10505" max="10753" width="9.28515625" style="92"/>
    <col min="10754" max="10754" width="9.28515625" style="92" customWidth="1"/>
    <col min="10755" max="10755" width="6.7109375" style="92" customWidth="1"/>
    <col min="10756" max="10756" width="40.7109375" style="92" customWidth="1"/>
    <col min="10757" max="10760" width="9.28515625" style="92" customWidth="1"/>
    <col min="10761" max="11009" width="9.28515625" style="92"/>
    <col min="11010" max="11010" width="9.28515625" style="92" customWidth="1"/>
    <col min="11011" max="11011" width="6.7109375" style="92" customWidth="1"/>
    <col min="11012" max="11012" width="40.7109375" style="92" customWidth="1"/>
    <col min="11013" max="11016" width="9.28515625" style="92" customWidth="1"/>
    <col min="11017" max="11265" width="9.28515625" style="92"/>
    <col min="11266" max="11266" width="9.28515625" style="92" customWidth="1"/>
    <col min="11267" max="11267" width="6.7109375" style="92" customWidth="1"/>
    <col min="11268" max="11268" width="40.7109375" style="92" customWidth="1"/>
    <col min="11269" max="11272" width="9.28515625" style="92" customWidth="1"/>
    <col min="11273" max="11521" width="9.28515625" style="92"/>
    <col min="11522" max="11522" width="9.28515625" style="92" customWidth="1"/>
    <col min="11523" max="11523" width="6.7109375" style="92" customWidth="1"/>
    <col min="11524" max="11524" width="40.7109375" style="92" customWidth="1"/>
    <col min="11525" max="11528" width="9.28515625" style="92" customWidth="1"/>
    <col min="11529" max="11777" width="9.28515625" style="92"/>
    <col min="11778" max="11778" width="9.28515625" style="92" customWidth="1"/>
    <col min="11779" max="11779" width="6.7109375" style="92" customWidth="1"/>
    <col min="11780" max="11780" width="40.7109375" style="92" customWidth="1"/>
    <col min="11781" max="11784" width="9.28515625" style="92" customWidth="1"/>
    <col min="11785" max="12033" width="9.28515625" style="92"/>
    <col min="12034" max="12034" width="9.28515625" style="92" customWidth="1"/>
    <col min="12035" max="12035" width="6.7109375" style="92" customWidth="1"/>
    <col min="12036" max="12036" width="40.7109375" style="92" customWidth="1"/>
    <col min="12037" max="12040" width="9.28515625" style="92" customWidth="1"/>
    <col min="12041" max="12289" width="9.28515625" style="92"/>
    <col min="12290" max="12290" width="9.28515625" style="92" customWidth="1"/>
    <col min="12291" max="12291" width="6.7109375" style="92" customWidth="1"/>
    <col min="12292" max="12292" width="40.7109375" style="92" customWidth="1"/>
    <col min="12293" max="12296" width="9.28515625" style="92" customWidth="1"/>
    <col min="12297" max="12545" width="9.28515625" style="92"/>
    <col min="12546" max="12546" width="9.28515625" style="92" customWidth="1"/>
    <col min="12547" max="12547" width="6.7109375" style="92" customWidth="1"/>
    <col min="12548" max="12548" width="40.7109375" style="92" customWidth="1"/>
    <col min="12549" max="12552" width="9.28515625" style="92" customWidth="1"/>
    <col min="12553" max="12801" width="9.28515625" style="92"/>
    <col min="12802" max="12802" width="9.28515625" style="92" customWidth="1"/>
    <col min="12803" max="12803" width="6.7109375" style="92" customWidth="1"/>
    <col min="12804" max="12804" width="40.7109375" style="92" customWidth="1"/>
    <col min="12805" max="12808" width="9.28515625" style="92" customWidth="1"/>
    <col min="12809" max="13057" width="9.28515625" style="92"/>
    <col min="13058" max="13058" width="9.28515625" style="92" customWidth="1"/>
    <col min="13059" max="13059" width="6.7109375" style="92" customWidth="1"/>
    <col min="13060" max="13060" width="40.7109375" style="92" customWidth="1"/>
    <col min="13061" max="13064" width="9.28515625" style="92" customWidth="1"/>
    <col min="13065" max="13313" width="9.28515625" style="92"/>
    <col min="13314" max="13314" width="9.28515625" style="92" customWidth="1"/>
    <col min="13315" max="13315" width="6.7109375" style="92" customWidth="1"/>
    <col min="13316" max="13316" width="40.7109375" style="92" customWidth="1"/>
    <col min="13317" max="13320" width="9.28515625" style="92" customWidth="1"/>
    <col min="13321" max="13569" width="9.28515625" style="92"/>
    <col min="13570" max="13570" width="9.28515625" style="92" customWidth="1"/>
    <col min="13571" max="13571" width="6.7109375" style="92" customWidth="1"/>
    <col min="13572" max="13572" width="40.7109375" style="92" customWidth="1"/>
    <col min="13573" max="13576" width="9.28515625" style="92" customWidth="1"/>
    <col min="13577" max="13825" width="9.28515625" style="92"/>
    <col min="13826" max="13826" width="9.28515625" style="92" customWidth="1"/>
    <col min="13827" max="13827" width="6.7109375" style="92" customWidth="1"/>
    <col min="13828" max="13828" width="40.7109375" style="92" customWidth="1"/>
    <col min="13829" max="13832" width="9.28515625" style="92" customWidth="1"/>
    <col min="13833" max="14081" width="9.28515625" style="92"/>
    <col min="14082" max="14082" width="9.28515625" style="92" customWidth="1"/>
    <col min="14083" max="14083" width="6.7109375" style="92" customWidth="1"/>
    <col min="14084" max="14084" width="40.7109375" style="92" customWidth="1"/>
    <col min="14085" max="14088" width="9.28515625" style="92" customWidth="1"/>
    <col min="14089" max="14337" width="9.28515625" style="92"/>
    <col min="14338" max="14338" width="9.28515625" style="92" customWidth="1"/>
    <col min="14339" max="14339" width="6.7109375" style="92" customWidth="1"/>
    <col min="14340" max="14340" width="40.7109375" style="92" customWidth="1"/>
    <col min="14341" max="14344" width="9.28515625" style="92" customWidth="1"/>
    <col min="14345" max="14593" width="9.28515625" style="92"/>
    <col min="14594" max="14594" width="9.28515625" style="92" customWidth="1"/>
    <col min="14595" max="14595" width="6.7109375" style="92" customWidth="1"/>
    <col min="14596" max="14596" width="40.7109375" style="92" customWidth="1"/>
    <col min="14597" max="14600" width="9.28515625" style="92" customWidth="1"/>
    <col min="14601" max="14849" width="9.28515625" style="92"/>
    <col min="14850" max="14850" width="9.28515625" style="92" customWidth="1"/>
    <col min="14851" max="14851" width="6.7109375" style="92" customWidth="1"/>
    <col min="14852" max="14852" width="40.7109375" style="92" customWidth="1"/>
    <col min="14853" max="14856" width="9.28515625" style="92" customWidth="1"/>
    <col min="14857" max="15105" width="9.28515625" style="92"/>
    <col min="15106" max="15106" width="9.28515625" style="92" customWidth="1"/>
    <col min="15107" max="15107" width="6.7109375" style="92" customWidth="1"/>
    <col min="15108" max="15108" width="40.7109375" style="92" customWidth="1"/>
    <col min="15109" max="15112" width="9.28515625" style="92" customWidth="1"/>
    <col min="15113" max="15361" width="9.28515625" style="92"/>
    <col min="15362" max="15362" width="9.28515625" style="92" customWidth="1"/>
    <col min="15363" max="15363" width="6.7109375" style="92" customWidth="1"/>
    <col min="15364" max="15364" width="40.7109375" style="92" customWidth="1"/>
    <col min="15365" max="15368" width="9.28515625" style="92" customWidth="1"/>
    <col min="15369" max="15617" width="9.28515625" style="92"/>
    <col min="15618" max="15618" width="9.28515625" style="92" customWidth="1"/>
    <col min="15619" max="15619" width="6.7109375" style="92" customWidth="1"/>
    <col min="15620" max="15620" width="40.7109375" style="92" customWidth="1"/>
    <col min="15621" max="15624" width="9.28515625" style="92" customWidth="1"/>
    <col min="15625" max="15873" width="9.28515625" style="92"/>
    <col min="15874" max="15874" width="9.28515625" style="92" customWidth="1"/>
    <col min="15875" max="15875" width="6.7109375" style="92" customWidth="1"/>
    <col min="15876" max="15876" width="40.7109375" style="92" customWidth="1"/>
    <col min="15877" max="15880" width="9.28515625" style="92" customWidth="1"/>
    <col min="15881" max="16129" width="9.28515625" style="92"/>
    <col min="16130" max="16130" width="9.28515625" style="92" customWidth="1"/>
    <col min="16131" max="16131" width="6.7109375" style="92" customWidth="1"/>
    <col min="16132" max="16132" width="40.7109375" style="92" customWidth="1"/>
    <col min="16133" max="16136" width="9.28515625" style="92" customWidth="1"/>
    <col min="16137" max="16384" width="9.28515625" style="92"/>
  </cols>
  <sheetData>
    <row r="1" spans="1:9" ht="48" customHeight="1" x14ac:dyDescent="0.2">
      <c r="A1" s="90" t="s">
        <v>411</v>
      </c>
      <c r="B1" s="91"/>
      <c r="C1" s="91"/>
      <c r="D1" s="542" t="s">
        <v>412</v>
      </c>
      <c r="E1" s="542"/>
      <c r="F1" s="542"/>
      <c r="G1" s="542"/>
      <c r="H1" s="542"/>
    </row>
    <row r="2" spans="1:9" x14ac:dyDescent="0.2">
      <c r="A2" s="93" t="s">
        <v>24</v>
      </c>
      <c r="B2" s="93"/>
      <c r="C2" s="186"/>
      <c r="D2" s="95" t="s">
        <v>25</v>
      </c>
      <c r="E2" s="95" t="s">
        <v>26</v>
      </c>
      <c r="F2" s="95" t="s">
        <v>27</v>
      </c>
      <c r="G2" s="95" t="s">
        <v>28</v>
      </c>
      <c r="H2" s="95" t="s">
        <v>29</v>
      </c>
      <c r="I2" s="96"/>
    </row>
    <row r="3" spans="1:9" x14ac:dyDescent="0.2">
      <c r="A3" s="97"/>
      <c r="B3" s="97"/>
      <c r="C3" s="187"/>
      <c r="D3" s="83"/>
      <c r="E3" s="84"/>
      <c r="F3" s="84"/>
      <c r="G3" s="10"/>
      <c r="H3" s="83"/>
    </row>
    <row r="4" spans="1:9" x14ac:dyDescent="0.2">
      <c r="A4" s="99"/>
      <c r="B4" s="99"/>
      <c r="C4" s="188"/>
      <c r="D4" s="83"/>
      <c r="E4" s="84"/>
      <c r="F4" s="84"/>
      <c r="G4" s="10"/>
      <c r="H4" s="83"/>
    </row>
    <row r="5" spans="1:9" ht="25.5" x14ac:dyDescent="0.2">
      <c r="A5" s="103" t="s">
        <v>413</v>
      </c>
      <c r="B5" s="97"/>
      <c r="C5" s="97"/>
      <c r="D5" s="217" t="s">
        <v>414</v>
      </c>
      <c r="E5" s="84"/>
      <c r="F5" s="84"/>
      <c r="G5" s="10"/>
      <c r="H5" s="101"/>
    </row>
    <row r="6" spans="1:9" x14ac:dyDescent="0.2">
      <c r="A6" s="103"/>
      <c r="B6" s="97"/>
      <c r="C6" s="97"/>
      <c r="D6" s="217"/>
      <c r="E6" s="84"/>
      <c r="F6" s="84"/>
      <c r="G6" s="10"/>
      <c r="H6" s="101"/>
    </row>
    <row r="7" spans="1:9" x14ac:dyDescent="0.2">
      <c r="A7" s="97"/>
      <c r="B7" s="103" t="s">
        <v>415</v>
      </c>
      <c r="C7" s="97"/>
      <c r="D7" s="86" t="s">
        <v>416</v>
      </c>
      <c r="E7" s="89" t="s">
        <v>41</v>
      </c>
      <c r="F7" s="89">
        <v>1</v>
      </c>
      <c r="G7" s="35"/>
      <c r="H7" s="17">
        <f>G7*F7</f>
        <v>0</v>
      </c>
    </row>
    <row r="8" spans="1:9" x14ac:dyDescent="0.2">
      <c r="A8" s="97"/>
      <c r="B8" s="103"/>
      <c r="C8" s="97"/>
      <c r="D8" s="86"/>
      <c r="E8" s="89"/>
      <c r="F8" s="89"/>
      <c r="G8" s="35"/>
      <c r="H8" s="17"/>
    </row>
    <row r="9" spans="1:9" ht="25.5" x14ac:dyDescent="0.2">
      <c r="A9" s="97"/>
      <c r="B9" s="103" t="s">
        <v>417</v>
      </c>
      <c r="C9" s="97"/>
      <c r="D9" s="86" t="s">
        <v>418</v>
      </c>
      <c r="E9" s="105" t="s">
        <v>153</v>
      </c>
      <c r="F9" s="89">
        <v>1</v>
      </c>
      <c r="G9" s="24">
        <v>4500000</v>
      </c>
      <c r="H9" s="17">
        <f>G9*F9</f>
        <v>4500000</v>
      </c>
    </row>
    <row r="10" spans="1:9" x14ac:dyDescent="0.2">
      <c r="A10" s="97"/>
      <c r="B10" s="103"/>
      <c r="C10" s="97"/>
      <c r="D10" s="86"/>
      <c r="E10" s="105"/>
      <c r="F10" s="89"/>
      <c r="G10" s="35"/>
      <c r="H10" s="17"/>
    </row>
    <row r="11" spans="1:9" ht="25.5" x14ac:dyDescent="0.2">
      <c r="A11" s="97"/>
      <c r="B11" s="103" t="s">
        <v>419</v>
      </c>
      <c r="C11" s="103"/>
      <c r="D11" s="86" t="s">
        <v>420</v>
      </c>
      <c r="E11" s="105" t="s">
        <v>79</v>
      </c>
      <c r="F11" s="20">
        <f>H9</f>
        <v>4500000</v>
      </c>
      <c r="G11" s="70"/>
      <c r="H11" s="17">
        <f>G11*F11</f>
        <v>0</v>
      </c>
    </row>
    <row r="12" spans="1:9" x14ac:dyDescent="0.2">
      <c r="A12" s="97"/>
      <c r="B12" s="103"/>
      <c r="C12" s="103"/>
      <c r="D12" s="86"/>
      <c r="E12" s="105"/>
      <c r="F12" s="20"/>
      <c r="G12" s="42"/>
      <c r="H12" s="17"/>
    </row>
    <row r="13" spans="1:9" ht="25.5" x14ac:dyDescent="0.2">
      <c r="A13" s="103" t="s">
        <v>421</v>
      </c>
      <c r="B13" s="103"/>
      <c r="C13" s="103"/>
      <c r="D13" s="85" t="s">
        <v>422</v>
      </c>
      <c r="E13" s="105"/>
      <c r="F13" s="20"/>
      <c r="G13" s="42"/>
      <c r="H13" s="17"/>
    </row>
    <row r="14" spans="1:9" x14ac:dyDescent="0.2">
      <c r="A14" s="103"/>
      <c r="B14" s="103"/>
      <c r="C14" s="103"/>
      <c r="D14" s="85"/>
      <c r="E14" s="105"/>
      <c r="F14" s="20"/>
      <c r="G14" s="42"/>
      <c r="H14" s="17"/>
    </row>
    <row r="15" spans="1:9" ht="25.5" x14ac:dyDescent="0.2">
      <c r="A15" s="97"/>
      <c r="B15" s="103" t="s">
        <v>423</v>
      </c>
      <c r="C15" s="103"/>
      <c r="D15" s="210" t="s">
        <v>424</v>
      </c>
      <c r="E15" s="105" t="s">
        <v>153</v>
      </c>
      <c r="F15" s="89">
        <v>1</v>
      </c>
      <c r="G15" s="227">
        <v>100000</v>
      </c>
      <c r="H15" s="17">
        <f>G15*F15</f>
        <v>100000</v>
      </c>
    </row>
    <row r="16" spans="1:9" x14ac:dyDescent="0.2">
      <c r="A16" s="97"/>
      <c r="B16" s="103"/>
      <c r="C16" s="103"/>
      <c r="D16" s="210"/>
      <c r="E16" s="105"/>
      <c r="F16" s="20"/>
      <c r="G16" s="64"/>
      <c r="H16" s="17"/>
    </row>
    <row r="17" spans="1:8" ht="25.5" x14ac:dyDescent="0.2">
      <c r="A17" s="97"/>
      <c r="B17" s="103" t="s">
        <v>425</v>
      </c>
      <c r="C17" s="103"/>
      <c r="D17" s="86" t="s">
        <v>426</v>
      </c>
      <c r="E17" s="105" t="s">
        <v>79</v>
      </c>
      <c r="F17" s="20">
        <f>G15</f>
        <v>100000</v>
      </c>
      <c r="G17" s="42"/>
      <c r="H17" s="17">
        <f>G17*F17</f>
        <v>0</v>
      </c>
    </row>
    <row r="18" spans="1:8" x14ac:dyDescent="0.2">
      <c r="A18" s="97"/>
      <c r="B18" s="103"/>
      <c r="C18" s="103"/>
      <c r="D18" s="86"/>
      <c r="E18" s="105"/>
      <c r="F18" s="20"/>
      <c r="G18" s="42"/>
      <c r="H18" s="17"/>
    </row>
    <row r="19" spans="1:8" ht="25.5" x14ac:dyDescent="0.2">
      <c r="A19" s="97"/>
      <c r="B19" s="103" t="s">
        <v>427</v>
      </c>
      <c r="C19" s="103"/>
      <c r="D19" s="174" t="s">
        <v>428</v>
      </c>
      <c r="E19" s="105" t="s">
        <v>34</v>
      </c>
      <c r="F19" s="67">
        <v>150</v>
      </c>
      <c r="G19" s="66"/>
      <c r="H19" s="17">
        <f>G19*F19</f>
        <v>0</v>
      </c>
    </row>
    <row r="20" spans="1:8" x14ac:dyDescent="0.2">
      <c r="A20" s="97"/>
      <c r="B20" s="103"/>
      <c r="C20" s="103"/>
      <c r="D20" s="86"/>
      <c r="E20" s="105"/>
      <c r="F20" s="20"/>
      <c r="G20" s="42"/>
      <c r="H20" s="17"/>
    </row>
    <row r="21" spans="1:8" x14ac:dyDescent="0.2">
      <c r="A21" s="97"/>
      <c r="B21" s="103"/>
      <c r="C21" s="103"/>
      <c r="D21" s="86"/>
      <c r="E21" s="105"/>
      <c r="F21" s="20"/>
      <c r="G21" s="42"/>
      <c r="H21" s="17"/>
    </row>
    <row r="22" spans="1:8" x14ac:dyDescent="0.2">
      <c r="A22" s="97"/>
      <c r="B22" s="103"/>
      <c r="C22" s="103"/>
      <c r="D22" s="86"/>
      <c r="E22" s="105"/>
      <c r="F22" s="20"/>
      <c r="G22" s="42"/>
      <c r="H22" s="17"/>
    </row>
    <row r="23" spans="1:8" x14ac:dyDescent="0.2">
      <c r="A23" s="97"/>
      <c r="B23" s="103"/>
      <c r="C23" s="103"/>
      <c r="D23" s="86"/>
      <c r="E23" s="105"/>
      <c r="F23" s="20"/>
      <c r="G23" s="111"/>
      <c r="H23" s="17"/>
    </row>
    <row r="24" spans="1:8" x14ac:dyDescent="0.2">
      <c r="A24" s="97"/>
      <c r="B24" s="103"/>
      <c r="C24" s="103"/>
      <c r="D24" s="86"/>
      <c r="E24" s="105"/>
      <c r="F24" s="20"/>
      <c r="G24" s="111"/>
      <c r="H24" s="17"/>
    </row>
    <row r="25" spans="1:8" x14ac:dyDescent="0.2">
      <c r="A25" s="97"/>
      <c r="B25" s="103"/>
      <c r="C25" s="103"/>
      <c r="D25" s="86"/>
      <c r="E25" s="105"/>
      <c r="F25" s="20"/>
      <c r="G25" s="111"/>
      <c r="H25" s="17"/>
    </row>
    <row r="26" spans="1:8" x14ac:dyDescent="0.2">
      <c r="A26" s="97"/>
      <c r="B26" s="103"/>
      <c r="C26" s="103"/>
      <c r="D26" s="86"/>
      <c r="E26" s="105"/>
      <c r="F26" s="20"/>
      <c r="G26" s="111"/>
      <c r="H26" s="17"/>
    </row>
    <row r="27" spans="1:8" x14ac:dyDescent="0.2">
      <c r="A27" s="97"/>
      <c r="B27" s="103"/>
      <c r="C27" s="103"/>
      <c r="D27" s="86"/>
      <c r="E27" s="105"/>
      <c r="F27" s="20"/>
      <c r="G27" s="111"/>
      <c r="H27" s="17"/>
    </row>
    <row r="28" spans="1:8" x14ac:dyDescent="0.2">
      <c r="A28" s="97"/>
      <c r="B28" s="103"/>
      <c r="C28" s="103"/>
      <c r="D28" s="86"/>
      <c r="E28" s="105"/>
      <c r="F28" s="20"/>
      <c r="G28" s="111"/>
      <c r="H28" s="17"/>
    </row>
    <row r="29" spans="1:8" x14ac:dyDescent="0.2">
      <c r="A29" s="97"/>
      <c r="B29" s="103"/>
      <c r="C29" s="103"/>
      <c r="D29" s="86"/>
      <c r="E29" s="105"/>
      <c r="F29" s="20"/>
      <c r="G29" s="111"/>
      <c r="H29" s="17"/>
    </row>
    <row r="30" spans="1:8" x14ac:dyDescent="0.2">
      <c r="A30" s="97"/>
      <c r="B30" s="103"/>
      <c r="C30" s="103"/>
      <c r="D30" s="86"/>
      <c r="E30" s="105"/>
      <c r="F30" s="20"/>
      <c r="G30" s="111"/>
      <c r="H30" s="17"/>
    </row>
    <row r="31" spans="1:8" x14ac:dyDescent="0.2">
      <c r="A31" s="97"/>
      <c r="B31" s="103"/>
      <c r="C31" s="103"/>
      <c r="D31" s="86"/>
      <c r="E31" s="105"/>
      <c r="F31" s="20"/>
      <c r="G31" s="111"/>
      <c r="H31" s="17"/>
    </row>
    <row r="32" spans="1:8" x14ac:dyDescent="0.2">
      <c r="A32" s="97"/>
      <c r="B32" s="103"/>
      <c r="C32" s="103"/>
      <c r="D32" s="86"/>
      <c r="E32" s="105"/>
      <c r="F32" s="20"/>
      <c r="G32" s="111"/>
      <c r="H32" s="17"/>
    </row>
    <row r="33" spans="1:8" x14ac:dyDescent="0.2">
      <c r="A33" s="97"/>
      <c r="B33" s="103"/>
      <c r="C33" s="103"/>
      <c r="D33" s="86"/>
      <c r="E33" s="105"/>
      <c r="F33" s="20"/>
      <c r="G33" s="111"/>
      <c r="H33" s="17"/>
    </row>
    <row r="34" spans="1:8" x14ac:dyDescent="0.2">
      <c r="A34" s="97"/>
      <c r="B34" s="103"/>
      <c r="C34" s="103"/>
      <c r="D34" s="86"/>
      <c r="E34" s="105"/>
      <c r="F34" s="20"/>
      <c r="G34" s="111"/>
      <c r="H34" s="17"/>
    </row>
    <row r="35" spans="1:8" x14ac:dyDescent="0.2">
      <c r="A35" s="97"/>
      <c r="B35" s="103"/>
      <c r="C35" s="103"/>
      <c r="D35" s="86"/>
      <c r="E35" s="105"/>
      <c r="F35" s="20"/>
      <c r="G35" s="111"/>
      <c r="H35" s="17"/>
    </row>
    <row r="36" spans="1:8" x14ac:dyDescent="0.2">
      <c r="A36" s="97"/>
      <c r="B36" s="103"/>
      <c r="C36" s="103"/>
      <c r="D36" s="86"/>
      <c r="E36" s="105"/>
      <c r="F36" s="20"/>
      <c r="G36" s="111"/>
      <c r="H36" s="17"/>
    </row>
    <row r="37" spans="1:8" x14ac:dyDescent="0.2">
      <c r="A37" s="97"/>
      <c r="B37" s="103"/>
      <c r="C37" s="103"/>
      <c r="D37" s="86"/>
      <c r="E37" s="105"/>
      <c r="F37" s="20"/>
      <c r="G37" s="111"/>
      <c r="H37" s="17"/>
    </row>
    <row r="38" spans="1:8" x14ac:dyDescent="0.2">
      <c r="A38" s="97"/>
      <c r="B38" s="103"/>
      <c r="C38" s="103"/>
      <c r="D38" s="86"/>
      <c r="E38" s="105"/>
      <c r="F38" s="20"/>
      <c r="G38" s="111"/>
      <c r="H38" s="17"/>
    </row>
    <row r="39" spans="1:8" x14ac:dyDescent="0.2">
      <c r="A39" s="97"/>
      <c r="B39" s="103"/>
      <c r="C39" s="103"/>
      <c r="D39" s="86"/>
      <c r="E39" s="105"/>
      <c r="F39" s="20"/>
      <c r="G39" s="111"/>
      <c r="H39" s="17"/>
    </row>
    <row r="40" spans="1:8" x14ac:dyDescent="0.2">
      <c r="A40" s="97"/>
      <c r="B40" s="103"/>
      <c r="C40" s="103"/>
      <c r="D40" s="86"/>
      <c r="E40" s="105"/>
      <c r="F40" s="20"/>
      <c r="G40" s="111"/>
      <c r="H40" s="17"/>
    </row>
    <row r="41" spans="1:8" x14ac:dyDescent="0.2">
      <c r="A41" s="97"/>
      <c r="B41" s="103"/>
      <c r="C41" s="103"/>
      <c r="D41" s="86"/>
      <c r="E41" s="105"/>
      <c r="F41" s="20"/>
      <c r="G41" s="111"/>
      <c r="H41" s="17"/>
    </row>
    <row r="42" spans="1:8" x14ac:dyDescent="0.2">
      <c r="A42" s="97"/>
      <c r="B42" s="103"/>
      <c r="C42" s="103"/>
      <c r="D42" s="86"/>
      <c r="E42" s="105"/>
      <c r="F42" s="20"/>
      <c r="G42" s="111"/>
      <c r="H42" s="17"/>
    </row>
    <row r="43" spans="1:8" x14ac:dyDescent="0.2">
      <c r="A43" s="97"/>
      <c r="B43" s="103"/>
      <c r="C43" s="103"/>
      <c r="D43" s="86"/>
      <c r="E43" s="105"/>
      <c r="F43" s="20"/>
      <c r="G43" s="111"/>
      <c r="H43" s="17"/>
    </row>
    <row r="44" spans="1:8" x14ac:dyDescent="0.2">
      <c r="A44" s="97"/>
      <c r="B44" s="103"/>
      <c r="C44" s="103"/>
      <c r="D44" s="86"/>
      <c r="E44" s="105"/>
      <c r="F44" s="20"/>
      <c r="G44" s="111"/>
      <c r="H44" s="17"/>
    </row>
    <row r="45" spans="1:8" x14ac:dyDescent="0.2">
      <c r="A45" s="97"/>
      <c r="B45" s="103"/>
      <c r="C45" s="103"/>
      <c r="D45" s="86"/>
      <c r="E45" s="105"/>
      <c r="F45" s="20"/>
      <c r="G45" s="111"/>
      <c r="H45" s="17"/>
    </row>
    <row r="46" spans="1:8" x14ac:dyDescent="0.2">
      <c r="A46" s="97"/>
      <c r="B46" s="103"/>
      <c r="C46" s="103"/>
      <c r="D46" s="86"/>
      <c r="E46" s="105"/>
      <c r="F46" s="20"/>
      <c r="G46" s="111"/>
      <c r="H46" s="17"/>
    </row>
    <row r="47" spans="1:8" x14ac:dyDescent="0.2">
      <c r="A47" s="97"/>
      <c r="B47" s="103"/>
      <c r="C47" s="103"/>
      <c r="D47" s="86"/>
      <c r="E47" s="105"/>
      <c r="F47" s="20"/>
      <c r="G47" s="111"/>
      <c r="H47" s="17"/>
    </row>
    <row r="48" spans="1:8" x14ac:dyDescent="0.2">
      <c r="A48" s="97"/>
      <c r="B48" s="103"/>
      <c r="C48" s="103"/>
      <c r="D48" s="86"/>
      <c r="E48" s="105"/>
      <c r="F48" s="20"/>
      <c r="G48" s="111"/>
      <c r="H48" s="17"/>
    </row>
    <row r="49" spans="1:8" x14ac:dyDescent="0.2">
      <c r="A49" s="97"/>
      <c r="B49" s="103"/>
      <c r="C49" s="103"/>
      <c r="D49" s="86"/>
      <c r="E49" s="105"/>
      <c r="F49" s="20"/>
      <c r="G49" s="111"/>
      <c r="H49" s="17"/>
    </row>
    <row r="50" spans="1:8" x14ac:dyDescent="0.2">
      <c r="A50" s="97"/>
      <c r="B50" s="103"/>
      <c r="C50" s="103"/>
      <c r="D50" s="86"/>
      <c r="E50" s="105"/>
      <c r="F50" s="20"/>
      <c r="G50" s="111"/>
      <c r="H50" s="17"/>
    </row>
    <row r="51" spans="1:8" x14ac:dyDescent="0.2">
      <c r="A51" s="97"/>
      <c r="B51" s="103"/>
      <c r="C51" s="103"/>
      <c r="D51" s="86"/>
      <c r="E51" s="105"/>
      <c r="F51" s="20"/>
      <c r="G51" s="111"/>
      <c r="H51" s="17"/>
    </row>
    <row r="52" spans="1:8" x14ac:dyDescent="0.2">
      <c r="A52" s="97"/>
      <c r="B52" s="103"/>
      <c r="C52" s="103"/>
      <c r="D52" s="86"/>
      <c r="E52" s="105"/>
      <c r="F52" s="20"/>
      <c r="G52" s="111"/>
      <c r="H52" s="17"/>
    </row>
    <row r="53" spans="1:8" x14ac:dyDescent="0.2">
      <c r="A53" s="97"/>
      <c r="B53" s="103"/>
      <c r="C53" s="103"/>
      <c r="D53" s="86"/>
      <c r="E53" s="105"/>
      <c r="F53" s="20"/>
      <c r="G53" s="111"/>
      <c r="H53" s="17"/>
    </row>
    <row r="54" spans="1:8" x14ac:dyDescent="0.2">
      <c r="A54" s="97"/>
      <c r="B54" s="103"/>
      <c r="C54" s="103"/>
      <c r="D54" s="86"/>
      <c r="E54" s="105"/>
      <c r="F54" s="20"/>
      <c r="G54" s="111"/>
      <c r="H54" s="17"/>
    </row>
    <row r="55" spans="1:8" x14ac:dyDescent="0.2">
      <c r="A55" s="97"/>
      <c r="B55" s="103"/>
      <c r="C55" s="103"/>
      <c r="D55" s="86"/>
      <c r="E55" s="105"/>
      <c r="F55" s="20"/>
      <c r="G55" s="111"/>
      <c r="H55" s="17"/>
    </row>
    <row r="56" spans="1:8" x14ac:dyDescent="0.2">
      <c r="A56" s="97"/>
      <c r="B56" s="103"/>
      <c r="C56" s="103"/>
      <c r="D56" s="86"/>
      <c r="E56" s="105"/>
      <c r="F56" s="20"/>
      <c r="G56" s="111"/>
      <c r="H56" s="17"/>
    </row>
    <row r="57" spans="1:8" x14ac:dyDescent="0.2">
      <c r="A57" s="97"/>
      <c r="B57" s="103"/>
      <c r="C57" s="103"/>
      <c r="D57" s="86"/>
      <c r="E57" s="105"/>
      <c r="F57" s="20"/>
      <c r="G57" s="111"/>
      <c r="H57" s="17"/>
    </row>
    <row r="58" spans="1:8" x14ac:dyDescent="0.2">
      <c r="A58" s="97"/>
      <c r="B58" s="103"/>
      <c r="C58" s="103"/>
      <c r="D58" s="86"/>
      <c r="E58" s="105"/>
      <c r="F58" s="20"/>
      <c r="G58" s="111"/>
      <c r="H58" s="17"/>
    </row>
    <row r="59" spans="1:8" x14ac:dyDescent="0.2">
      <c r="A59" s="97"/>
      <c r="B59" s="103"/>
      <c r="C59" s="103"/>
      <c r="D59" s="86"/>
      <c r="E59" s="105"/>
      <c r="F59" s="20"/>
      <c r="G59" s="111"/>
      <c r="H59" s="17"/>
    </row>
    <row r="60" spans="1:8" x14ac:dyDescent="0.2">
      <c r="A60" s="97"/>
      <c r="B60" s="103"/>
      <c r="C60" s="103"/>
      <c r="D60" s="86"/>
      <c r="E60" s="105"/>
      <c r="F60" s="20"/>
      <c r="G60" s="111"/>
      <c r="H60" s="17"/>
    </row>
    <row r="61" spans="1:8" x14ac:dyDescent="0.2">
      <c r="A61" s="97"/>
      <c r="B61" s="103"/>
      <c r="C61" s="103"/>
      <c r="D61" s="86"/>
      <c r="E61" s="105"/>
      <c r="F61" s="20"/>
      <c r="G61" s="111"/>
      <c r="H61" s="17"/>
    </row>
    <row r="62" spans="1:8" x14ac:dyDescent="0.2">
      <c r="A62" s="97"/>
      <c r="B62" s="103"/>
      <c r="C62" s="103"/>
      <c r="D62" s="86"/>
      <c r="E62" s="105"/>
      <c r="F62" s="20"/>
      <c r="G62" s="111"/>
      <c r="H62" s="17"/>
    </row>
    <row r="63" spans="1:8" x14ac:dyDescent="0.2">
      <c r="A63" s="97"/>
      <c r="B63" s="103"/>
      <c r="C63" s="103"/>
      <c r="D63" s="86"/>
      <c r="E63" s="105"/>
      <c r="F63" s="20"/>
      <c r="G63" s="111"/>
      <c r="H63" s="17"/>
    </row>
    <row r="64" spans="1:8" x14ac:dyDescent="0.2">
      <c r="A64" s="97"/>
      <c r="B64" s="103"/>
      <c r="C64" s="103"/>
      <c r="D64" s="86"/>
      <c r="E64" s="105"/>
      <c r="F64" s="20"/>
      <c r="G64" s="111"/>
      <c r="H64" s="17"/>
    </row>
    <row r="65" spans="1:8" x14ac:dyDescent="0.2">
      <c r="A65" s="97"/>
      <c r="B65" s="103"/>
      <c r="C65" s="103"/>
      <c r="D65" s="86"/>
      <c r="E65" s="105"/>
      <c r="F65" s="20"/>
      <c r="G65" s="111"/>
      <c r="H65" s="17"/>
    </row>
    <row r="66" spans="1:8" x14ac:dyDescent="0.2">
      <c r="A66" s="97"/>
      <c r="B66" s="103"/>
      <c r="C66" s="103"/>
      <c r="D66" s="86"/>
      <c r="E66" s="105"/>
      <c r="F66" s="20"/>
      <c r="G66" s="111"/>
      <c r="H66" s="17"/>
    </row>
    <row r="67" spans="1:8" x14ac:dyDescent="0.2">
      <c r="A67" s="97"/>
      <c r="B67" s="103"/>
      <c r="C67" s="103"/>
      <c r="D67" s="86"/>
      <c r="E67" s="105"/>
      <c r="F67" s="20"/>
      <c r="G67" s="111"/>
      <c r="H67" s="17"/>
    </row>
    <row r="68" spans="1:8" x14ac:dyDescent="0.2">
      <c r="A68" s="97"/>
      <c r="B68" s="103"/>
      <c r="C68" s="103"/>
      <c r="D68" s="86"/>
      <c r="E68" s="105"/>
      <c r="F68" s="20"/>
      <c r="G68" s="111"/>
      <c r="H68" s="17"/>
    </row>
    <row r="69" spans="1:8" x14ac:dyDescent="0.2">
      <c r="A69" s="97"/>
      <c r="B69" s="103"/>
      <c r="C69" s="103"/>
      <c r="D69" s="86"/>
      <c r="E69" s="105"/>
      <c r="F69" s="20"/>
      <c r="G69" s="111"/>
      <c r="H69" s="17"/>
    </row>
    <row r="70" spans="1:8" x14ac:dyDescent="0.2">
      <c r="A70" s="97"/>
      <c r="B70" s="103"/>
      <c r="C70" s="103"/>
      <c r="D70" s="86"/>
      <c r="E70" s="105"/>
      <c r="F70" s="20"/>
      <c r="G70" s="111"/>
      <c r="H70" s="17"/>
    </row>
    <row r="71" spans="1:8" x14ac:dyDescent="0.2">
      <c r="A71" s="97"/>
      <c r="B71" s="103"/>
      <c r="C71" s="103"/>
      <c r="D71" s="86"/>
      <c r="E71" s="105"/>
      <c r="F71" s="20"/>
      <c r="G71" s="111"/>
      <c r="H71" s="17"/>
    </row>
    <row r="72" spans="1:8" x14ac:dyDescent="0.2">
      <c r="A72" s="97"/>
      <c r="B72" s="103"/>
      <c r="C72" s="103"/>
      <c r="D72" s="86"/>
      <c r="E72" s="105"/>
      <c r="F72" s="20"/>
      <c r="G72" s="111"/>
      <c r="H72" s="17"/>
    </row>
    <row r="73" spans="1:8" x14ac:dyDescent="0.2">
      <c r="A73" s="97"/>
      <c r="B73" s="103"/>
      <c r="C73" s="103"/>
      <c r="D73" s="86"/>
      <c r="E73" s="105"/>
      <c r="F73" s="20"/>
      <c r="G73" s="111"/>
      <c r="H73" s="17"/>
    </row>
    <row r="74" spans="1:8" x14ac:dyDescent="0.2">
      <c r="A74" s="128" t="s">
        <v>154</v>
      </c>
      <c r="B74" s="143"/>
      <c r="C74" s="144"/>
      <c r="D74" s="145"/>
      <c r="E74" s="181"/>
      <c r="F74" s="143"/>
      <c r="G74" s="143"/>
      <c r="H74" s="23">
        <f>SUM(H5:H73)</f>
        <v>4600000</v>
      </c>
    </row>
    <row r="76" spans="1:8" x14ac:dyDescent="0.2">
      <c r="F76" s="147"/>
    </row>
    <row r="77" spans="1:8" x14ac:dyDescent="0.2">
      <c r="F77" s="147"/>
    </row>
    <row r="82" spans="5:5" x14ac:dyDescent="0.2">
      <c r="E82" s="150"/>
    </row>
    <row r="83" spans="5:5" x14ac:dyDescent="0.2">
      <c r="E83" s="151"/>
    </row>
    <row r="84" spans="5:5" x14ac:dyDescent="0.2">
      <c r="E84" s="152"/>
    </row>
    <row r="85" spans="5:5" x14ac:dyDescent="0.2">
      <c r="E85" s="152"/>
    </row>
    <row r="86" spans="5:5" x14ac:dyDescent="0.2">
      <c r="E86" s="150"/>
    </row>
    <row r="87" spans="5:5" x14ac:dyDescent="0.2">
      <c r="E87" s="151"/>
    </row>
    <row r="88" spans="5:5" x14ac:dyDescent="0.2">
      <c r="E88" s="151"/>
    </row>
    <row r="89" spans="5:5" x14ac:dyDescent="0.2">
      <c r="E89" s="151"/>
    </row>
    <row r="90" spans="5:5" x14ac:dyDescent="0.2">
      <c r="E90" s="153"/>
    </row>
    <row r="1048502" spans="5:5" x14ac:dyDescent="0.2">
      <c r="E1048502" s="89"/>
    </row>
  </sheetData>
  <sheetProtection algorithmName="SHA-512" hashValue="M5OMCyU8scRNE3KDDGkru20WUyRp4dwD78hcQcwB5ZNxL87JpwnBOK6FSdneoG3FwrBwYjSQKO2e5zAQNUNm0A==" saltValue="nuXlFfSF90qe9rn81+G/Xg==" spinCount="100000" sheet="1" objects="1" scenarios="1"/>
  <mergeCells count="1">
    <mergeCell ref="D1:H1"/>
  </mergeCells>
  <phoneticPr fontId="9" type="noConversion"/>
  <pageMargins left="0.70866141732283472" right="0.23622047244094491" top="0.74803149606299213" bottom="0.74803149606299213" header="0.31496062992125984" footer="0.31496062992125984"/>
  <pageSetup paperSize="9" scale="70" firstPageNumber="14" orientation="portrait" useFirstPageNumber="1" r:id="rId1"/>
  <headerFooter>
    <oddHeader>&amp;C&amp;"Arial,Bold"NRA R.033-130-2019-3 SCHEDULE OF QUANTITIES</oddHeader>
    <oddFooter>&amp;RC3-&amp;P</oddFooter>
  </headerFooter>
  <rowBreaks count="1" manualBreakCount="1">
    <brk id="75" max="7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:O1048468"/>
  <sheetViews>
    <sheetView view="pageBreakPreview" zoomScaleNormal="100" zoomScaleSheetLayoutView="100" workbookViewId="0">
      <selection activeCell="H67" sqref="H67"/>
    </sheetView>
  </sheetViews>
  <sheetFormatPr defaultRowHeight="12.75" x14ac:dyDescent="0.2"/>
  <cols>
    <col min="1" max="1" width="9.28515625" style="92" customWidth="1"/>
    <col min="2" max="2" width="9" style="92" bestFit="1" customWidth="1"/>
    <col min="3" max="3" width="3.28515625" style="92" bestFit="1" customWidth="1"/>
    <col min="4" max="4" width="40.7109375" style="92" customWidth="1"/>
    <col min="5" max="5" width="16.42578125" style="92" customWidth="1"/>
    <col min="6" max="6" width="17" style="92" customWidth="1"/>
    <col min="7" max="7" width="19.28515625" style="92" customWidth="1"/>
    <col min="8" max="8" width="20.7109375" style="92" customWidth="1"/>
    <col min="9" max="11" width="9.140625" style="92"/>
    <col min="12" max="15" width="9.140625" style="228"/>
    <col min="16" max="257" width="9.140625" style="92"/>
    <col min="258" max="258" width="9.28515625" style="92" customWidth="1"/>
    <col min="259" max="259" width="6.7109375" style="92" customWidth="1"/>
    <col min="260" max="260" width="40.7109375" style="92" customWidth="1"/>
    <col min="261" max="264" width="9.28515625" style="92" customWidth="1"/>
    <col min="265" max="513" width="9.140625" style="92"/>
    <col min="514" max="514" width="9.28515625" style="92" customWidth="1"/>
    <col min="515" max="515" width="6.7109375" style="92" customWidth="1"/>
    <col min="516" max="516" width="40.7109375" style="92" customWidth="1"/>
    <col min="517" max="520" width="9.28515625" style="92" customWidth="1"/>
    <col min="521" max="769" width="9.140625" style="92"/>
    <col min="770" max="770" width="9.28515625" style="92" customWidth="1"/>
    <col min="771" max="771" width="6.7109375" style="92" customWidth="1"/>
    <col min="772" max="772" width="40.7109375" style="92" customWidth="1"/>
    <col min="773" max="776" width="9.28515625" style="92" customWidth="1"/>
    <col min="777" max="1025" width="9.140625" style="92"/>
    <col min="1026" max="1026" width="9.28515625" style="92" customWidth="1"/>
    <col min="1027" max="1027" width="6.7109375" style="92" customWidth="1"/>
    <col min="1028" max="1028" width="40.7109375" style="92" customWidth="1"/>
    <col min="1029" max="1032" width="9.28515625" style="92" customWidth="1"/>
    <col min="1033" max="1281" width="9.140625" style="92"/>
    <col min="1282" max="1282" width="9.28515625" style="92" customWidth="1"/>
    <col min="1283" max="1283" width="6.7109375" style="92" customWidth="1"/>
    <col min="1284" max="1284" width="40.7109375" style="92" customWidth="1"/>
    <col min="1285" max="1288" width="9.28515625" style="92" customWidth="1"/>
    <col min="1289" max="1537" width="9.140625" style="92"/>
    <col min="1538" max="1538" width="9.28515625" style="92" customWidth="1"/>
    <col min="1539" max="1539" width="6.7109375" style="92" customWidth="1"/>
    <col min="1540" max="1540" width="40.7109375" style="92" customWidth="1"/>
    <col min="1541" max="1544" width="9.28515625" style="92" customWidth="1"/>
    <col min="1545" max="1793" width="9.140625" style="92"/>
    <col min="1794" max="1794" width="9.28515625" style="92" customWidth="1"/>
    <col min="1795" max="1795" width="6.7109375" style="92" customWidth="1"/>
    <col min="1796" max="1796" width="40.7109375" style="92" customWidth="1"/>
    <col min="1797" max="1800" width="9.28515625" style="92" customWidth="1"/>
    <col min="1801" max="2049" width="9.140625" style="92"/>
    <col min="2050" max="2050" width="9.28515625" style="92" customWidth="1"/>
    <col min="2051" max="2051" width="6.7109375" style="92" customWidth="1"/>
    <col min="2052" max="2052" width="40.7109375" style="92" customWidth="1"/>
    <col min="2053" max="2056" width="9.28515625" style="92" customWidth="1"/>
    <col min="2057" max="2305" width="9.140625" style="92"/>
    <col min="2306" max="2306" width="9.28515625" style="92" customWidth="1"/>
    <col min="2307" max="2307" width="6.7109375" style="92" customWidth="1"/>
    <col min="2308" max="2308" width="40.7109375" style="92" customWidth="1"/>
    <col min="2309" max="2312" width="9.28515625" style="92" customWidth="1"/>
    <col min="2313" max="2561" width="9.140625" style="92"/>
    <col min="2562" max="2562" width="9.28515625" style="92" customWidth="1"/>
    <col min="2563" max="2563" width="6.7109375" style="92" customWidth="1"/>
    <col min="2564" max="2564" width="40.7109375" style="92" customWidth="1"/>
    <col min="2565" max="2568" width="9.28515625" style="92" customWidth="1"/>
    <col min="2569" max="2817" width="9.140625" style="92"/>
    <col min="2818" max="2818" width="9.28515625" style="92" customWidth="1"/>
    <col min="2819" max="2819" width="6.7109375" style="92" customWidth="1"/>
    <col min="2820" max="2820" width="40.7109375" style="92" customWidth="1"/>
    <col min="2821" max="2824" width="9.28515625" style="92" customWidth="1"/>
    <col min="2825" max="3073" width="9.140625" style="92"/>
    <col min="3074" max="3074" width="9.28515625" style="92" customWidth="1"/>
    <col min="3075" max="3075" width="6.7109375" style="92" customWidth="1"/>
    <col min="3076" max="3076" width="40.7109375" style="92" customWidth="1"/>
    <col min="3077" max="3080" width="9.28515625" style="92" customWidth="1"/>
    <col min="3081" max="3329" width="9.140625" style="92"/>
    <col min="3330" max="3330" width="9.28515625" style="92" customWidth="1"/>
    <col min="3331" max="3331" width="6.7109375" style="92" customWidth="1"/>
    <col min="3332" max="3332" width="40.7109375" style="92" customWidth="1"/>
    <col min="3333" max="3336" width="9.28515625" style="92" customWidth="1"/>
    <col min="3337" max="3585" width="9.140625" style="92"/>
    <col min="3586" max="3586" width="9.28515625" style="92" customWidth="1"/>
    <col min="3587" max="3587" width="6.7109375" style="92" customWidth="1"/>
    <col min="3588" max="3588" width="40.7109375" style="92" customWidth="1"/>
    <col min="3589" max="3592" width="9.28515625" style="92" customWidth="1"/>
    <col min="3593" max="3841" width="9.140625" style="92"/>
    <col min="3842" max="3842" width="9.28515625" style="92" customWidth="1"/>
    <col min="3843" max="3843" width="6.7109375" style="92" customWidth="1"/>
    <col min="3844" max="3844" width="40.7109375" style="92" customWidth="1"/>
    <col min="3845" max="3848" width="9.28515625" style="92" customWidth="1"/>
    <col min="3849" max="4097" width="9.140625" style="92"/>
    <col min="4098" max="4098" width="9.28515625" style="92" customWidth="1"/>
    <col min="4099" max="4099" width="6.7109375" style="92" customWidth="1"/>
    <col min="4100" max="4100" width="40.7109375" style="92" customWidth="1"/>
    <col min="4101" max="4104" width="9.28515625" style="92" customWidth="1"/>
    <col min="4105" max="4353" width="9.140625" style="92"/>
    <col min="4354" max="4354" width="9.28515625" style="92" customWidth="1"/>
    <col min="4355" max="4355" width="6.7109375" style="92" customWidth="1"/>
    <col min="4356" max="4356" width="40.7109375" style="92" customWidth="1"/>
    <col min="4357" max="4360" width="9.28515625" style="92" customWidth="1"/>
    <col min="4361" max="4609" width="9.140625" style="92"/>
    <col min="4610" max="4610" width="9.28515625" style="92" customWidth="1"/>
    <col min="4611" max="4611" width="6.7109375" style="92" customWidth="1"/>
    <col min="4612" max="4612" width="40.7109375" style="92" customWidth="1"/>
    <col min="4613" max="4616" width="9.28515625" style="92" customWidth="1"/>
    <col min="4617" max="4865" width="9.140625" style="92"/>
    <col min="4866" max="4866" width="9.28515625" style="92" customWidth="1"/>
    <col min="4867" max="4867" width="6.7109375" style="92" customWidth="1"/>
    <col min="4868" max="4868" width="40.7109375" style="92" customWidth="1"/>
    <col min="4869" max="4872" width="9.28515625" style="92" customWidth="1"/>
    <col min="4873" max="5121" width="9.140625" style="92"/>
    <col min="5122" max="5122" width="9.28515625" style="92" customWidth="1"/>
    <col min="5123" max="5123" width="6.7109375" style="92" customWidth="1"/>
    <col min="5124" max="5124" width="40.7109375" style="92" customWidth="1"/>
    <col min="5125" max="5128" width="9.28515625" style="92" customWidth="1"/>
    <col min="5129" max="5377" width="9.140625" style="92"/>
    <col min="5378" max="5378" width="9.28515625" style="92" customWidth="1"/>
    <col min="5379" max="5379" width="6.7109375" style="92" customWidth="1"/>
    <col min="5380" max="5380" width="40.7109375" style="92" customWidth="1"/>
    <col min="5381" max="5384" width="9.28515625" style="92" customWidth="1"/>
    <col min="5385" max="5633" width="9.140625" style="92"/>
    <col min="5634" max="5634" width="9.28515625" style="92" customWidth="1"/>
    <col min="5635" max="5635" width="6.7109375" style="92" customWidth="1"/>
    <col min="5636" max="5636" width="40.7109375" style="92" customWidth="1"/>
    <col min="5637" max="5640" width="9.28515625" style="92" customWidth="1"/>
    <col min="5641" max="5889" width="9.140625" style="92"/>
    <col min="5890" max="5890" width="9.28515625" style="92" customWidth="1"/>
    <col min="5891" max="5891" width="6.7109375" style="92" customWidth="1"/>
    <col min="5892" max="5892" width="40.7109375" style="92" customWidth="1"/>
    <col min="5893" max="5896" width="9.28515625" style="92" customWidth="1"/>
    <col min="5897" max="6145" width="9.140625" style="92"/>
    <col min="6146" max="6146" width="9.28515625" style="92" customWidth="1"/>
    <col min="6147" max="6147" width="6.7109375" style="92" customWidth="1"/>
    <col min="6148" max="6148" width="40.7109375" style="92" customWidth="1"/>
    <col min="6149" max="6152" width="9.28515625" style="92" customWidth="1"/>
    <col min="6153" max="6401" width="9.140625" style="92"/>
    <col min="6402" max="6402" width="9.28515625" style="92" customWidth="1"/>
    <col min="6403" max="6403" width="6.7109375" style="92" customWidth="1"/>
    <col min="6404" max="6404" width="40.7109375" style="92" customWidth="1"/>
    <col min="6405" max="6408" width="9.28515625" style="92" customWidth="1"/>
    <col min="6409" max="6657" width="9.140625" style="92"/>
    <col min="6658" max="6658" width="9.28515625" style="92" customWidth="1"/>
    <col min="6659" max="6659" width="6.7109375" style="92" customWidth="1"/>
    <col min="6660" max="6660" width="40.7109375" style="92" customWidth="1"/>
    <col min="6661" max="6664" width="9.28515625" style="92" customWidth="1"/>
    <col min="6665" max="6913" width="9.140625" style="92"/>
    <col min="6914" max="6914" width="9.28515625" style="92" customWidth="1"/>
    <col min="6915" max="6915" width="6.7109375" style="92" customWidth="1"/>
    <col min="6916" max="6916" width="40.7109375" style="92" customWidth="1"/>
    <col min="6917" max="6920" width="9.28515625" style="92" customWidth="1"/>
    <col min="6921" max="7169" width="9.140625" style="92"/>
    <col min="7170" max="7170" width="9.28515625" style="92" customWidth="1"/>
    <col min="7171" max="7171" width="6.7109375" style="92" customWidth="1"/>
    <col min="7172" max="7172" width="40.7109375" style="92" customWidth="1"/>
    <col min="7173" max="7176" width="9.28515625" style="92" customWidth="1"/>
    <col min="7177" max="7425" width="9.140625" style="92"/>
    <col min="7426" max="7426" width="9.28515625" style="92" customWidth="1"/>
    <col min="7427" max="7427" width="6.7109375" style="92" customWidth="1"/>
    <col min="7428" max="7428" width="40.7109375" style="92" customWidth="1"/>
    <col min="7429" max="7432" width="9.28515625" style="92" customWidth="1"/>
    <col min="7433" max="7681" width="9.140625" style="92"/>
    <col min="7682" max="7682" width="9.28515625" style="92" customWidth="1"/>
    <col min="7683" max="7683" width="6.7109375" style="92" customWidth="1"/>
    <col min="7684" max="7684" width="40.7109375" style="92" customWidth="1"/>
    <col min="7685" max="7688" width="9.28515625" style="92" customWidth="1"/>
    <col min="7689" max="7937" width="9.140625" style="92"/>
    <col min="7938" max="7938" width="9.28515625" style="92" customWidth="1"/>
    <col min="7939" max="7939" width="6.7109375" style="92" customWidth="1"/>
    <col min="7940" max="7940" width="40.7109375" style="92" customWidth="1"/>
    <col min="7941" max="7944" width="9.28515625" style="92" customWidth="1"/>
    <col min="7945" max="8193" width="9.140625" style="92"/>
    <col min="8194" max="8194" width="9.28515625" style="92" customWidth="1"/>
    <col min="8195" max="8195" width="6.7109375" style="92" customWidth="1"/>
    <col min="8196" max="8196" width="40.7109375" style="92" customWidth="1"/>
    <col min="8197" max="8200" width="9.28515625" style="92" customWidth="1"/>
    <col min="8201" max="8449" width="9.140625" style="92"/>
    <col min="8450" max="8450" width="9.28515625" style="92" customWidth="1"/>
    <col min="8451" max="8451" width="6.7109375" style="92" customWidth="1"/>
    <col min="8452" max="8452" width="40.7109375" style="92" customWidth="1"/>
    <col min="8453" max="8456" width="9.28515625" style="92" customWidth="1"/>
    <col min="8457" max="8705" width="9.140625" style="92"/>
    <col min="8706" max="8706" width="9.28515625" style="92" customWidth="1"/>
    <col min="8707" max="8707" width="6.7109375" style="92" customWidth="1"/>
    <col min="8708" max="8708" width="40.7109375" style="92" customWidth="1"/>
    <col min="8709" max="8712" width="9.28515625" style="92" customWidth="1"/>
    <col min="8713" max="8961" width="9.140625" style="92"/>
    <col min="8962" max="8962" width="9.28515625" style="92" customWidth="1"/>
    <col min="8963" max="8963" width="6.7109375" style="92" customWidth="1"/>
    <col min="8964" max="8964" width="40.7109375" style="92" customWidth="1"/>
    <col min="8965" max="8968" width="9.28515625" style="92" customWidth="1"/>
    <col min="8969" max="9217" width="9.140625" style="92"/>
    <col min="9218" max="9218" width="9.28515625" style="92" customWidth="1"/>
    <col min="9219" max="9219" width="6.7109375" style="92" customWidth="1"/>
    <col min="9220" max="9220" width="40.7109375" style="92" customWidth="1"/>
    <col min="9221" max="9224" width="9.28515625" style="92" customWidth="1"/>
    <col min="9225" max="9473" width="9.140625" style="92"/>
    <col min="9474" max="9474" width="9.28515625" style="92" customWidth="1"/>
    <col min="9475" max="9475" width="6.7109375" style="92" customWidth="1"/>
    <col min="9476" max="9476" width="40.7109375" style="92" customWidth="1"/>
    <col min="9477" max="9480" width="9.28515625" style="92" customWidth="1"/>
    <col min="9481" max="9729" width="9.140625" style="92"/>
    <col min="9730" max="9730" width="9.28515625" style="92" customWidth="1"/>
    <col min="9731" max="9731" width="6.7109375" style="92" customWidth="1"/>
    <col min="9732" max="9732" width="40.7109375" style="92" customWidth="1"/>
    <col min="9733" max="9736" width="9.28515625" style="92" customWidth="1"/>
    <col min="9737" max="9985" width="9.140625" style="92"/>
    <col min="9986" max="9986" width="9.28515625" style="92" customWidth="1"/>
    <col min="9987" max="9987" width="6.7109375" style="92" customWidth="1"/>
    <col min="9988" max="9988" width="40.7109375" style="92" customWidth="1"/>
    <col min="9989" max="9992" width="9.28515625" style="92" customWidth="1"/>
    <col min="9993" max="10241" width="9.140625" style="92"/>
    <col min="10242" max="10242" width="9.28515625" style="92" customWidth="1"/>
    <col min="10243" max="10243" width="6.7109375" style="92" customWidth="1"/>
    <col min="10244" max="10244" width="40.7109375" style="92" customWidth="1"/>
    <col min="10245" max="10248" width="9.28515625" style="92" customWidth="1"/>
    <col min="10249" max="10497" width="9.140625" style="92"/>
    <col min="10498" max="10498" width="9.28515625" style="92" customWidth="1"/>
    <col min="10499" max="10499" width="6.7109375" style="92" customWidth="1"/>
    <col min="10500" max="10500" width="40.7109375" style="92" customWidth="1"/>
    <col min="10501" max="10504" width="9.28515625" style="92" customWidth="1"/>
    <col min="10505" max="10753" width="9.140625" style="92"/>
    <col min="10754" max="10754" width="9.28515625" style="92" customWidth="1"/>
    <col min="10755" max="10755" width="6.7109375" style="92" customWidth="1"/>
    <col min="10756" max="10756" width="40.7109375" style="92" customWidth="1"/>
    <col min="10757" max="10760" width="9.28515625" style="92" customWidth="1"/>
    <col min="10761" max="11009" width="9.140625" style="92"/>
    <col min="11010" max="11010" width="9.28515625" style="92" customWidth="1"/>
    <col min="11011" max="11011" width="6.7109375" style="92" customWidth="1"/>
    <col min="11012" max="11012" width="40.7109375" style="92" customWidth="1"/>
    <col min="11013" max="11016" width="9.28515625" style="92" customWidth="1"/>
    <col min="11017" max="11265" width="9.140625" style="92"/>
    <col min="11266" max="11266" width="9.28515625" style="92" customWidth="1"/>
    <col min="11267" max="11267" width="6.7109375" style="92" customWidth="1"/>
    <col min="11268" max="11268" width="40.7109375" style="92" customWidth="1"/>
    <col min="11269" max="11272" width="9.28515625" style="92" customWidth="1"/>
    <col min="11273" max="11521" width="9.140625" style="92"/>
    <col min="11522" max="11522" width="9.28515625" style="92" customWidth="1"/>
    <col min="11523" max="11523" width="6.7109375" style="92" customWidth="1"/>
    <col min="11524" max="11524" width="40.7109375" style="92" customWidth="1"/>
    <col min="11525" max="11528" width="9.28515625" style="92" customWidth="1"/>
    <col min="11529" max="11777" width="9.140625" style="92"/>
    <col min="11778" max="11778" width="9.28515625" style="92" customWidth="1"/>
    <col min="11779" max="11779" width="6.7109375" style="92" customWidth="1"/>
    <col min="11780" max="11780" width="40.7109375" style="92" customWidth="1"/>
    <col min="11781" max="11784" width="9.28515625" style="92" customWidth="1"/>
    <col min="11785" max="12033" width="9.140625" style="92"/>
    <col min="12034" max="12034" width="9.28515625" style="92" customWidth="1"/>
    <col min="12035" max="12035" width="6.7109375" style="92" customWidth="1"/>
    <col min="12036" max="12036" width="40.7109375" style="92" customWidth="1"/>
    <col min="12037" max="12040" width="9.28515625" style="92" customWidth="1"/>
    <col min="12041" max="12289" width="9.140625" style="92"/>
    <col min="12290" max="12290" width="9.28515625" style="92" customWidth="1"/>
    <col min="12291" max="12291" width="6.7109375" style="92" customWidth="1"/>
    <col min="12292" max="12292" width="40.7109375" style="92" customWidth="1"/>
    <col min="12293" max="12296" width="9.28515625" style="92" customWidth="1"/>
    <col min="12297" max="12545" width="9.140625" style="92"/>
    <col min="12546" max="12546" width="9.28515625" style="92" customWidth="1"/>
    <col min="12547" max="12547" width="6.7109375" style="92" customWidth="1"/>
    <col min="12548" max="12548" width="40.7109375" style="92" customWidth="1"/>
    <col min="12549" max="12552" width="9.28515625" style="92" customWidth="1"/>
    <col min="12553" max="12801" width="9.140625" style="92"/>
    <col min="12802" max="12802" width="9.28515625" style="92" customWidth="1"/>
    <col min="12803" max="12803" width="6.7109375" style="92" customWidth="1"/>
    <col min="12804" max="12804" width="40.7109375" style="92" customWidth="1"/>
    <col min="12805" max="12808" width="9.28515625" style="92" customWidth="1"/>
    <col min="12809" max="13057" width="9.140625" style="92"/>
    <col min="13058" max="13058" width="9.28515625" style="92" customWidth="1"/>
    <col min="13059" max="13059" width="6.7109375" style="92" customWidth="1"/>
    <col min="13060" max="13060" width="40.7109375" style="92" customWidth="1"/>
    <col min="13061" max="13064" width="9.28515625" style="92" customWidth="1"/>
    <col min="13065" max="13313" width="9.140625" style="92"/>
    <col min="13314" max="13314" width="9.28515625" style="92" customWidth="1"/>
    <col min="13315" max="13315" width="6.7109375" style="92" customWidth="1"/>
    <col min="13316" max="13316" width="40.7109375" style="92" customWidth="1"/>
    <col min="13317" max="13320" width="9.28515625" style="92" customWidth="1"/>
    <col min="13321" max="13569" width="9.140625" style="92"/>
    <col min="13570" max="13570" width="9.28515625" style="92" customWidth="1"/>
    <col min="13571" max="13571" width="6.7109375" style="92" customWidth="1"/>
    <col min="13572" max="13572" width="40.7109375" style="92" customWidth="1"/>
    <col min="13573" max="13576" width="9.28515625" style="92" customWidth="1"/>
    <col min="13577" max="13825" width="9.140625" style="92"/>
    <col min="13826" max="13826" width="9.28515625" style="92" customWidth="1"/>
    <col min="13827" max="13827" width="6.7109375" style="92" customWidth="1"/>
    <col min="13828" max="13828" width="40.7109375" style="92" customWidth="1"/>
    <col min="13829" max="13832" width="9.28515625" style="92" customWidth="1"/>
    <col min="13833" max="14081" width="9.140625" style="92"/>
    <col min="14082" max="14082" width="9.28515625" style="92" customWidth="1"/>
    <col min="14083" max="14083" width="6.7109375" style="92" customWidth="1"/>
    <col min="14084" max="14084" width="40.7109375" style="92" customWidth="1"/>
    <col min="14085" max="14088" width="9.28515625" style="92" customWidth="1"/>
    <col min="14089" max="14337" width="9.140625" style="92"/>
    <col min="14338" max="14338" width="9.28515625" style="92" customWidth="1"/>
    <col min="14339" max="14339" width="6.7109375" style="92" customWidth="1"/>
    <col min="14340" max="14340" width="40.7109375" style="92" customWidth="1"/>
    <col min="14341" max="14344" width="9.28515625" style="92" customWidth="1"/>
    <col min="14345" max="14593" width="9.140625" style="92"/>
    <col min="14594" max="14594" width="9.28515625" style="92" customWidth="1"/>
    <col min="14595" max="14595" width="6.7109375" style="92" customWidth="1"/>
    <col min="14596" max="14596" width="40.7109375" style="92" customWidth="1"/>
    <col min="14597" max="14600" width="9.28515625" style="92" customWidth="1"/>
    <col min="14601" max="14849" width="9.140625" style="92"/>
    <col min="14850" max="14850" width="9.28515625" style="92" customWidth="1"/>
    <col min="14851" max="14851" width="6.7109375" style="92" customWidth="1"/>
    <col min="14852" max="14852" width="40.7109375" style="92" customWidth="1"/>
    <col min="14853" max="14856" width="9.28515625" style="92" customWidth="1"/>
    <col min="14857" max="15105" width="9.140625" style="92"/>
    <col min="15106" max="15106" width="9.28515625" style="92" customWidth="1"/>
    <col min="15107" max="15107" width="6.7109375" style="92" customWidth="1"/>
    <col min="15108" max="15108" width="40.7109375" style="92" customWidth="1"/>
    <col min="15109" max="15112" width="9.28515625" style="92" customWidth="1"/>
    <col min="15113" max="15361" width="9.140625" style="92"/>
    <col min="15362" max="15362" width="9.28515625" style="92" customWidth="1"/>
    <col min="15363" max="15363" width="6.7109375" style="92" customWidth="1"/>
    <col min="15364" max="15364" width="40.7109375" style="92" customWidth="1"/>
    <col min="15365" max="15368" width="9.28515625" style="92" customWidth="1"/>
    <col min="15369" max="15617" width="9.140625" style="92"/>
    <col min="15618" max="15618" width="9.28515625" style="92" customWidth="1"/>
    <col min="15619" max="15619" width="6.7109375" style="92" customWidth="1"/>
    <col min="15620" max="15620" width="40.7109375" style="92" customWidth="1"/>
    <col min="15621" max="15624" width="9.28515625" style="92" customWidth="1"/>
    <col min="15625" max="15873" width="9.140625" style="92"/>
    <col min="15874" max="15874" width="9.28515625" style="92" customWidth="1"/>
    <col min="15875" max="15875" width="6.7109375" style="92" customWidth="1"/>
    <col min="15876" max="15876" width="40.7109375" style="92" customWidth="1"/>
    <col min="15877" max="15880" width="9.28515625" style="92" customWidth="1"/>
    <col min="15881" max="16129" width="9.140625" style="92"/>
    <col min="16130" max="16130" width="9.28515625" style="92" customWidth="1"/>
    <col min="16131" max="16131" width="6.7109375" style="92" customWidth="1"/>
    <col min="16132" max="16132" width="40.7109375" style="92" customWidth="1"/>
    <col min="16133" max="16136" width="9.28515625" style="92" customWidth="1"/>
    <col min="16137" max="16384" width="9.140625" style="92"/>
  </cols>
  <sheetData>
    <row r="1" spans="1:9" ht="48" customHeight="1" x14ac:dyDescent="0.2">
      <c r="A1" s="90" t="s">
        <v>429</v>
      </c>
      <c r="B1" s="91"/>
      <c r="C1" s="91"/>
      <c r="D1" s="542" t="s">
        <v>430</v>
      </c>
      <c r="E1" s="542"/>
      <c r="F1" s="542"/>
      <c r="G1" s="542"/>
      <c r="H1" s="542"/>
    </row>
    <row r="2" spans="1:9" x14ac:dyDescent="0.2">
      <c r="A2" s="93" t="s">
        <v>24</v>
      </c>
      <c r="B2" s="93"/>
      <c r="C2" s="186"/>
      <c r="D2" s="95" t="s">
        <v>25</v>
      </c>
      <c r="E2" s="95" t="s">
        <v>26</v>
      </c>
      <c r="F2" s="95" t="s">
        <v>27</v>
      </c>
      <c r="G2" s="95" t="s">
        <v>28</v>
      </c>
      <c r="H2" s="95" t="s">
        <v>29</v>
      </c>
      <c r="I2" s="96"/>
    </row>
    <row r="3" spans="1:9" x14ac:dyDescent="0.2">
      <c r="A3" s="97"/>
      <c r="B3" s="97"/>
      <c r="C3" s="187"/>
      <c r="D3" s="83"/>
      <c r="E3" s="84"/>
      <c r="F3" s="84"/>
      <c r="G3" s="83"/>
      <c r="H3" s="83"/>
    </row>
    <row r="4" spans="1:9" x14ac:dyDescent="0.2">
      <c r="A4" s="99"/>
      <c r="B4" s="99"/>
      <c r="C4" s="188"/>
      <c r="D4" s="83"/>
      <c r="E4" s="84"/>
      <c r="F4" s="84"/>
      <c r="G4" s="83"/>
      <c r="H4" s="83"/>
    </row>
    <row r="5" spans="1:9" x14ac:dyDescent="0.2">
      <c r="A5" s="103" t="s">
        <v>431</v>
      </c>
      <c r="B5" s="97"/>
      <c r="C5" s="187"/>
      <c r="D5" s="229" t="s">
        <v>432</v>
      </c>
      <c r="E5" s="84"/>
      <c r="F5" s="84"/>
      <c r="G5" s="83"/>
      <c r="H5" s="17"/>
    </row>
    <row r="6" spans="1:9" x14ac:dyDescent="0.2">
      <c r="A6" s="103"/>
      <c r="B6" s="97"/>
      <c r="C6" s="187"/>
      <c r="D6" s="229"/>
      <c r="E6" s="84"/>
      <c r="F6" s="84"/>
      <c r="G6" s="83"/>
      <c r="H6" s="17"/>
    </row>
    <row r="7" spans="1:9" ht="25.5" x14ac:dyDescent="0.2">
      <c r="A7" s="97"/>
      <c r="B7" s="103" t="s">
        <v>433</v>
      </c>
      <c r="C7" s="187"/>
      <c r="D7" s="86" t="s">
        <v>434</v>
      </c>
      <c r="E7" s="89"/>
      <c r="F7" s="84"/>
      <c r="G7" s="83"/>
      <c r="H7" s="17"/>
      <c r="I7" s="102"/>
    </row>
    <row r="8" spans="1:9" x14ac:dyDescent="0.2">
      <c r="A8" s="97"/>
      <c r="B8" s="103"/>
      <c r="C8" s="157"/>
      <c r="D8" s="230"/>
      <c r="E8" s="89"/>
      <c r="F8" s="84"/>
      <c r="G8" s="20"/>
      <c r="H8" s="17"/>
      <c r="I8" s="102"/>
    </row>
    <row r="9" spans="1:9" x14ac:dyDescent="0.2">
      <c r="A9" s="97"/>
      <c r="B9" s="103"/>
      <c r="C9" s="157" t="s">
        <v>104</v>
      </c>
      <c r="D9" s="230" t="s">
        <v>435</v>
      </c>
      <c r="E9" s="89" t="s">
        <v>1</v>
      </c>
      <c r="F9" s="84">
        <v>4800</v>
      </c>
      <c r="G9" s="19"/>
      <c r="H9" s="17">
        <f>F9*G9</f>
        <v>0</v>
      </c>
      <c r="I9" s="102"/>
    </row>
    <row r="10" spans="1:9" x14ac:dyDescent="0.2">
      <c r="A10" s="97"/>
      <c r="B10" s="103"/>
      <c r="C10" s="157"/>
      <c r="D10" s="230"/>
      <c r="E10" s="89"/>
      <c r="F10" s="84"/>
      <c r="G10" s="19"/>
      <c r="H10" s="17"/>
      <c r="I10" s="102"/>
    </row>
    <row r="11" spans="1:9" x14ac:dyDescent="0.2">
      <c r="A11" s="97"/>
      <c r="B11" s="103"/>
      <c r="C11" s="157" t="s">
        <v>107</v>
      </c>
      <c r="D11" s="230" t="s">
        <v>436</v>
      </c>
      <c r="E11" s="89" t="s">
        <v>1</v>
      </c>
      <c r="F11" s="84">
        <f>500+350</f>
        <v>850</v>
      </c>
      <c r="G11" s="19"/>
      <c r="H11" s="17">
        <f>F11*G11</f>
        <v>0</v>
      </c>
      <c r="I11" s="102"/>
    </row>
    <row r="12" spans="1:9" x14ac:dyDescent="0.2">
      <c r="A12" s="97"/>
      <c r="B12" s="103"/>
      <c r="C12" s="157"/>
      <c r="D12" s="230"/>
      <c r="E12" s="89"/>
      <c r="F12" s="84"/>
      <c r="G12" s="19"/>
      <c r="H12" s="17"/>
      <c r="I12" s="102"/>
    </row>
    <row r="13" spans="1:9" ht="25.5" x14ac:dyDescent="0.2">
      <c r="A13" s="103" t="s">
        <v>437</v>
      </c>
      <c r="B13" s="103"/>
      <c r="C13" s="157"/>
      <c r="D13" s="231" t="s">
        <v>438</v>
      </c>
      <c r="E13" s="89"/>
      <c r="F13" s="84"/>
      <c r="G13" s="19"/>
      <c r="H13" s="17"/>
      <c r="I13" s="102"/>
    </row>
    <row r="14" spans="1:9" x14ac:dyDescent="0.2">
      <c r="A14" s="97"/>
      <c r="B14" s="103"/>
      <c r="C14" s="157"/>
      <c r="D14" s="230"/>
      <c r="E14" s="89"/>
      <c r="F14" s="84"/>
      <c r="G14" s="19"/>
      <c r="H14" s="17"/>
      <c r="I14" s="102"/>
    </row>
    <row r="15" spans="1:9" x14ac:dyDescent="0.2">
      <c r="A15" s="97"/>
      <c r="B15" s="103" t="s">
        <v>439</v>
      </c>
      <c r="C15" s="157"/>
      <c r="D15" s="230" t="s">
        <v>440</v>
      </c>
      <c r="E15" s="105"/>
      <c r="F15" s="84"/>
      <c r="G15" s="19"/>
      <c r="H15" s="17"/>
      <c r="I15" s="102"/>
    </row>
    <row r="16" spans="1:9" x14ac:dyDescent="0.2">
      <c r="A16" s="97"/>
      <c r="B16" s="103"/>
      <c r="C16" s="157"/>
      <c r="D16" s="230"/>
      <c r="E16" s="105"/>
      <c r="F16" s="84"/>
      <c r="G16" s="19"/>
      <c r="H16" s="17"/>
      <c r="I16" s="102"/>
    </row>
    <row r="17" spans="1:14" ht="14.25" x14ac:dyDescent="0.2">
      <c r="A17" s="97"/>
      <c r="B17" s="103"/>
      <c r="C17" s="157" t="s">
        <v>104</v>
      </c>
      <c r="D17" s="230" t="s">
        <v>441</v>
      </c>
      <c r="E17" s="105" t="s">
        <v>314</v>
      </c>
      <c r="F17" s="84">
        <v>160</v>
      </c>
      <c r="G17" s="19"/>
      <c r="H17" s="17">
        <f>F17*G17</f>
        <v>0</v>
      </c>
      <c r="I17" s="102"/>
      <c r="J17" s="108"/>
    </row>
    <row r="18" spans="1:14" x14ac:dyDescent="0.2">
      <c r="A18" s="97"/>
      <c r="B18" s="103"/>
      <c r="C18" s="157"/>
      <c r="D18" s="230"/>
      <c r="E18" s="105"/>
      <c r="F18" s="84"/>
      <c r="G18" s="19"/>
      <c r="H18" s="17"/>
      <c r="I18" s="102"/>
    </row>
    <row r="19" spans="1:14" ht="14.25" x14ac:dyDescent="0.2">
      <c r="A19" s="97"/>
      <c r="B19" s="103"/>
      <c r="C19" s="157" t="s">
        <v>107</v>
      </c>
      <c r="D19" s="230" t="s">
        <v>442</v>
      </c>
      <c r="E19" s="105" t="s">
        <v>314</v>
      </c>
      <c r="F19" s="84">
        <v>160</v>
      </c>
      <c r="G19" s="19"/>
      <c r="H19" s="17">
        <f>F19*G19</f>
        <v>0</v>
      </c>
      <c r="I19" s="102"/>
      <c r="J19" s="108"/>
    </row>
    <row r="20" spans="1:14" x14ac:dyDescent="0.2">
      <c r="A20" s="97"/>
      <c r="B20" s="103"/>
      <c r="C20" s="157"/>
      <c r="D20" s="230"/>
      <c r="E20" s="89"/>
      <c r="F20" s="84"/>
      <c r="G20" s="19"/>
      <c r="H20" s="17"/>
      <c r="I20" s="102"/>
    </row>
    <row r="21" spans="1:14" ht="25.5" x14ac:dyDescent="0.2">
      <c r="A21" s="103" t="s">
        <v>443</v>
      </c>
      <c r="B21" s="103"/>
      <c r="C21" s="157"/>
      <c r="D21" s="229" t="s">
        <v>444</v>
      </c>
      <c r="E21" s="89"/>
      <c r="F21" s="84"/>
      <c r="G21" s="19"/>
      <c r="H21" s="17"/>
      <c r="I21" s="102"/>
    </row>
    <row r="22" spans="1:14" x14ac:dyDescent="0.2">
      <c r="A22" s="97"/>
      <c r="B22" s="103"/>
      <c r="C22" s="157"/>
      <c r="D22" s="230"/>
      <c r="E22" s="89"/>
      <c r="F22" s="84"/>
      <c r="G22" s="19"/>
      <c r="H22" s="17"/>
      <c r="I22" s="102"/>
    </row>
    <row r="23" spans="1:14" ht="14.25" x14ac:dyDescent="0.2">
      <c r="A23" s="97"/>
      <c r="B23" s="103" t="s">
        <v>445</v>
      </c>
      <c r="C23" s="157"/>
      <c r="D23" s="232" t="s">
        <v>446</v>
      </c>
      <c r="E23" s="105" t="s">
        <v>314</v>
      </c>
      <c r="F23" s="84">
        <v>20</v>
      </c>
      <c r="G23" s="19"/>
      <c r="H23" s="17">
        <f>F23*G23</f>
        <v>0</v>
      </c>
      <c r="I23" s="102"/>
      <c r="J23" s="108"/>
      <c r="L23" s="233"/>
      <c r="N23" s="234"/>
    </row>
    <row r="24" spans="1:14" x14ac:dyDescent="0.2">
      <c r="A24" s="97"/>
      <c r="B24" s="103"/>
      <c r="C24" s="157"/>
      <c r="D24" s="230"/>
      <c r="E24" s="89"/>
      <c r="F24" s="84"/>
      <c r="G24" s="19"/>
      <c r="H24" s="17"/>
      <c r="I24" s="102"/>
    </row>
    <row r="25" spans="1:14" ht="25.5" x14ac:dyDescent="0.2">
      <c r="A25" s="103" t="s">
        <v>447</v>
      </c>
      <c r="B25" s="103"/>
      <c r="C25" s="157"/>
      <c r="D25" s="229" t="s">
        <v>448</v>
      </c>
      <c r="E25" s="105"/>
      <c r="F25" s="84"/>
      <c r="G25" s="19"/>
      <c r="H25" s="17"/>
      <c r="I25" s="102"/>
    </row>
    <row r="26" spans="1:14" x14ac:dyDescent="0.2">
      <c r="A26" s="97"/>
      <c r="B26" s="103"/>
      <c r="C26" s="157"/>
      <c r="D26" s="230"/>
      <c r="E26" s="89"/>
      <c r="F26" s="84"/>
      <c r="G26" s="19"/>
      <c r="H26" s="17"/>
      <c r="I26" s="102"/>
    </row>
    <row r="27" spans="1:14" ht="25.5" x14ac:dyDescent="0.2">
      <c r="A27" s="97"/>
      <c r="B27" s="103" t="s">
        <v>449</v>
      </c>
      <c r="C27" s="157"/>
      <c r="D27" s="230" t="s">
        <v>450</v>
      </c>
      <c r="E27" s="197" t="s">
        <v>170</v>
      </c>
      <c r="F27" s="84">
        <v>16</v>
      </c>
      <c r="G27" s="19"/>
      <c r="H27" s="17">
        <f>F27*G27</f>
        <v>0</v>
      </c>
      <c r="I27" s="102"/>
      <c r="J27" s="108"/>
      <c r="K27" s="108"/>
    </row>
    <row r="28" spans="1:14" x14ac:dyDescent="0.2">
      <c r="A28" s="97"/>
      <c r="B28" s="103"/>
      <c r="C28" s="157"/>
      <c r="D28" s="230"/>
      <c r="E28" s="197"/>
      <c r="F28" s="84"/>
      <c r="G28" s="19"/>
      <c r="H28" s="17"/>
      <c r="I28" s="102"/>
      <c r="J28" s="108"/>
      <c r="K28" s="108"/>
    </row>
    <row r="29" spans="1:14" ht="25.5" x14ac:dyDescent="0.2">
      <c r="A29" s="97"/>
      <c r="B29" s="103" t="s">
        <v>451</v>
      </c>
      <c r="C29" s="157"/>
      <c r="D29" s="230" t="s">
        <v>452</v>
      </c>
      <c r="E29" s="89" t="s">
        <v>1</v>
      </c>
      <c r="F29" s="84">
        <v>2100</v>
      </c>
      <c r="G29" s="19"/>
      <c r="H29" s="17">
        <f>F29*G29</f>
        <v>0</v>
      </c>
      <c r="I29" s="102"/>
      <c r="J29" s="108"/>
      <c r="K29" s="108"/>
    </row>
    <row r="30" spans="1:14" x14ac:dyDescent="0.2">
      <c r="A30" s="97"/>
      <c r="B30" s="103"/>
      <c r="C30" s="157"/>
      <c r="D30" s="230"/>
      <c r="E30" s="89"/>
      <c r="F30" s="84"/>
      <c r="G30" s="19"/>
      <c r="H30" s="17"/>
      <c r="I30" s="102"/>
      <c r="J30" s="108"/>
      <c r="K30" s="108"/>
    </row>
    <row r="31" spans="1:14" ht="25.5" x14ac:dyDescent="0.2">
      <c r="A31" s="97"/>
      <c r="B31" s="103" t="s">
        <v>453</v>
      </c>
      <c r="C31" s="157"/>
      <c r="D31" s="230" t="s">
        <v>454</v>
      </c>
      <c r="E31" s="197" t="s">
        <v>170</v>
      </c>
      <c r="F31" s="84">
        <v>16</v>
      </c>
      <c r="G31" s="19"/>
      <c r="H31" s="17">
        <f>F31*G31</f>
        <v>0</v>
      </c>
      <c r="I31" s="102"/>
      <c r="J31" s="108"/>
      <c r="K31" s="108"/>
    </row>
    <row r="32" spans="1:14" x14ac:dyDescent="0.2">
      <c r="A32" s="97"/>
      <c r="B32" s="103"/>
      <c r="C32" s="157"/>
      <c r="D32" s="230"/>
      <c r="E32" s="197"/>
      <c r="F32" s="84"/>
      <c r="G32" s="19"/>
      <c r="H32" s="17"/>
      <c r="I32" s="102"/>
      <c r="J32" s="108"/>
      <c r="K32" s="108"/>
    </row>
    <row r="33" spans="1:9" x14ac:dyDescent="0.2">
      <c r="A33" s="97"/>
      <c r="B33" s="103"/>
      <c r="C33" s="157"/>
      <c r="D33" s="230"/>
      <c r="E33" s="89"/>
      <c r="F33" s="84"/>
      <c r="G33" s="19"/>
      <c r="H33" s="17"/>
      <c r="I33" s="102"/>
    </row>
    <row r="34" spans="1:9" ht="25.5" x14ac:dyDescent="0.2">
      <c r="A34" s="86" t="s">
        <v>455</v>
      </c>
      <c r="B34" s="103"/>
      <c r="C34" s="103"/>
      <c r="D34" s="235" t="s">
        <v>456</v>
      </c>
      <c r="E34" s="89"/>
      <c r="F34" s="84"/>
      <c r="G34" s="19"/>
      <c r="H34" s="17"/>
      <c r="I34" s="102"/>
    </row>
    <row r="35" spans="1:9" x14ac:dyDescent="0.2">
      <c r="A35" s="97"/>
      <c r="B35" s="103"/>
      <c r="C35" s="157"/>
      <c r="D35" s="230"/>
      <c r="E35" s="89"/>
      <c r="F35" s="84"/>
      <c r="G35" s="19"/>
      <c r="H35" s="17"/>
      <c r="I35" s="102"/>
    </row>
    <row r="36" spans="1:9" x14ac:dyDescent="0.2">
      <c r="A36" s="97"/>
      <c r="B36" s="103" t="s">
        <v>457</v>
      </c>
      <c r="C36" s="103"/>
      <c r="D36" s="174" t="s">
        <v>458</v>
      </c>
      <c r="E36" s="105"/>
      <c r="F36" s="84"/>
      <c r="G36" s="11"/>
      <c r="H36" s="17"/>
      <c r="I36" s="102"/>
    </row>
    <row r="37" spans="1:9" x14ac:dyDescent="0.2">
      <c r="A37" s="97"/>
      <c r="B37" s="103"/>
      <c r="C37" s="103"/>
      <c r="D37" s="174"/>
      <c r="E37" s="105"/>
      <c r="F37" s="84"/>
      <c r="G37" s="11"/>
      <c r="H37" s="17"/>
      <c r="I37" s="102"/>
    </row>
    <row r="38" spans="1:9" ht="14.25" x14ac:dyDescent="0.2">
      <c r="A38" s="97"/>
      <c r="B38" s="103"/>
      <c r="C38" s="103" t="s">
        <v>104</v>
      </c>
      <c r="D38" s="86" t="s">
        <v>459</v>
      </c>
      <c r="E38" s="105" t="s">
        <v>314</v>
      </c>
      <c r="F38" s="84">
        <v>820</v>
      </c>
      <c r="G38" s="11"/>
      <c r="H38" s="17">
        <f>F38*G38</f>
        <v>0</v>
      </c>
      <c r="I38" s="102"/>
    </row>
    <row r="39" spans="1:9" x14ac:dyDescent="0.2">
      <c r="A39" s="97"/>
      <c r="B39" s="103"/>
      <c r="C39" s="157"/>
      <c r="D39" s="230"/>
      <c r="E39" s="89"/>
      <c r="F39" s="84"/>
      <c r="G39" s="19"/>
      <c r="H39" s="17"/>
      <c r="I39" s="102"/>
    </row>
    <row r="40" spans="1:9" ht="25.5" x14ac:dyDescent="0.2">
      <c r="A40" s="86" t="s">
        <v>460</v>
      </c>
      <c r="B40" s="103"/>
      <c r="C40" s="103"/>
      <c r="D40" s="211" t="s">
        <v>461</v>
      </c>
      <c r="E40" s="89"/>
      <c r="F40" s="84"/>
      <c r="G40" s="19"/>
      <c r="H40" s="17"/>
      <c r="I40" s="102"/>
    </row>
    <row r="41" spans="1:9" x14ac:dyDescent="0.2">
      <c r="A41" s="97"/>
      <c r="B41" s="103"/>
      <c r="C41" s="157"/>
      <c r="D41" s="230"/>
      <c r="E41" s="89"/>
      <c r="F41" s="84"/>
      <c r="G41" s="19"/>
      <c r="H41" s="17"/>
      <c r="I41" s="102"/>
    </row>
    <row r="42" spans="1:9" ht="38.25" x14ac:dyDescent="0.2">
      <c r="A42" s="97"/>
      <c r="B42" s="103" t="s">
        <v>462</v>
      </c>
      <c r="C42" s="103"/>
      <c r="D42" s="210" t="s">
        <v>463</v>
      </c>
      <c r="E42" s="105"/>
      <c r="F42" s="84"/>
      <c r="G42" s="11"/>
      <c r="H42" s="17"/>
      <c r="I42" s="102"/>
    </row>
    <row r="43" spans="1:9" x14ac:dyDescent="0.2">
      <c r="A43" s="97"/>
      <c r="B43" s="103"/>
      <c r="C43" s="103"/>
      <c r="D43" s="210"/>
      <c r="E43" s="105"/>
      <c r="F43" s="84"/>
      <c r="G43" s="11"/>
      <c r="H43" s="17"/>
      <c r="I43" s="102"/>
    </row>
    <row r="44" spans="1:9" ht="14.25" x14ac:dyDescent="0.2">
      <c r="A44" s="97"/>
      <c r="B44" s="103"/>
      <c r="C44" s="103" t="s">
        <v>104</v>
      </c>
      <c r="D44" s="210" t="s">
        <v>464</v>
      </c>
      <c r="E44" s="105" t="s">
        <v>314</v>
      </c>
      <c r="F44" s="84">
        <v>640</v>
      </c>
      <c r="G44" s="11"/>
      <c r="H44" s="17">
        <f>F44*G44</f>
        <v>0</v>
      </c>
      <c r="I44" s="102"/>
    </row>
    <row r="45" spans="1:9" x14ac:dyDescent="0.2">
      <c r="A45" s="97"/>
      <c r="B45" s="103"/>
      <c r="C45" s="157"/>
      <c r="D45" s="230"/>
      <c r="E45" s="89"/>
      <c r="F45" s="84"/>
      <c r="G45" s="19"/>
      <c r="H45" s="17"/>
      <c r="I45" s="102"/>
    </row>
    <row r="46" spans="1:9" x14ac:dyDescent="0.2">
      <c r="A46" s="103" t="s">
        <v>465</v>
      </c>
      <c r="B46" s="103"/>
      <c r="C46" s="157"/>
      <c r="D46" s="213" t="s">
        <v>466</v>
      </c>
      <c r="E46" s="89"/>
      <c r="F46" s="84"/>
      <c r="G46" s="19"/>
      <c r="H46" s="17"/>
      <c r="I46" s="102"/>
    </row>
    <row r="47" spans="1:9" x14ac:dyDescent="0.2">
      <c r="A47" s="97"/>
      <c r="B47" s="103"/>
      <c r="C47" s="157"/>
      <c r="D47" s="230"/>
      <c r="E47" s="89"/>
      <c r="F47" s="84"/>
      <c r="G47" s="19"/>
      <c r="H47" s="17"/>
      <c r="I47" s="102"/>
    </row>
    <row r="48" spans="1:9" ht="25.5" x14ac:dyDescent="0.2">
      <c r="A48" s="97"/>
      <c r="B48" s="103" t="s">
        <v>467</v>
      </c>
      <c r="C48" s="187"/>
      <c r="D48" s="172" t="s">
        <v>407</v>
      </c>
      <c r="E48" s="89"/>
      <c r="F48" s="84"/>
      <c r="G48" s="19"/>
      <c r="H48" s="17"/>
      <c r="I48" s="102"/>
    </row>
    <row r="49" spans="1:9" x14ac:dyDescent="0.2">
      <c r="A49" s="97"/>
      <c r="B49" s="103"/>
      <c r="C49" s="157"/>
      <c r="D49" s="230"/>
      <c r="E49" s="89"/>
      <c r="F49" s="84"/>
      <c r="G49" s="19"/>
      <c r="H49" s="17"/>
      <c r="I49" s="102"/>
    </row>
    <row r="50" spans="1:9" ht="39.75" x14ac:dyDescent="0.2">
      <c r="A50" s="97"/>
      <c r="B50" s="103"/>
      <c r="C50" s="157" t="s">
        <v>107</v>
      </c>
      <c r="D50" s="172" t="s">
        <v>468</v>
      </c>
      <c r="E50" s="178" t="s">
        <v>409</v>
      </c>
      <c r="F50" s="84">
        <v>2400</v>
      </c>
      <c r="G50" s="12"/>
      <c r="H50" s="17">
        <f>F50*G50</f>
        <v>0</v>
      </c>
      <c r="I50" s="102"/>
    </row>
    <row r="51" spans="1:9" x14ac:dyDescent="0.2">
      <c r="A51" s="97"/>
      <c r="B51" s="103"/>
      <c r="C51" s="157"/>
      <c r="D51" s="230"/>
      <c r="E51" s="89"/>
      <c r="F51" s="84"/>
      <c r="G51" s="19"/>
      <c r="H51" s="17"/>
      <c r="I51" s="102"/>
    </row>
    <row r="52" spans="1:9" x14ac:dyDescent="0.2">
      <c r="A52" s="97"/>
      <c r="B52" s="103"/>
      <c r="C52" s="157"/>
      <c r="D52" s="230"/>
      <c r="E52" s="89"/>
      <c r="F52" s="84"/>
      <c r="G52" s="20"/>
      <c r="H52" s="17"/>
      <c r="I52" s="102"/>
    </row>
    <row r="53" spans="1:9" x14ac:dyDescent="0.2">
      <c r="A53" s="97"/>
      <c r="B53" s="103"/>
      <c r="C53" s="157"/>
      <c r="D53" s="230"/>
      <c r="E53" s="89"/>
      <c r="F53" s="84"/>
      <c r="G53" s="20"/>
      <c r="H53" s="17"/>
      <c r="I53" s="102"/>
    </row>
    <row r="54" spans="1:9" x14ac:dyDescent="0.2">
      <c r="A54" s="97"/>
      <c r="B54" s="103"/>
      <c r="C54" s="157"/>
      <c r="D54" s="230"/>
      <c r="E54" s="89"/>
      <c r="F54" s="84"/>
      <c r="G54" s="20"/>
      <c r="H54" s="17"/>
      <c r="I54" s="102"/>
    </row>
    <row r="55" spans="1:9" x14ac:dyDescent="0.2">
      <c r="A55" s="97"/>
      <c r="B55" s="103"/>
      <c r="C55" s="157"/>
      <c r="D55" s="230"/>
      <c r="E55" s="89"/>
      <c r="F55" s="84"/>
      <c r="G55" s="20"/>
      <c r="H55" s="17"/>
      <c r="I55" s="102"/>
    </row>
    <row r="56" spans="1:9" x14ac:dyDescent="0.2">
      <c r="A56" s="97"/>
      <c r="B56" s="103"/>
      <c r="C56" s="157"/>
      <c r="D56" s="230"/>
      <c r="E56" s="89"/>
      <c r="F56" s="84"/>
      <c r="G56" s="20"/>
      <c r="H56" s="17"/>
      <c r="I56" s="102"/>
    </row>
    <row r="57" spans="1:9" x14ac:dyDescent="0.2">
      <c r="A57" s="97"/>
      <c r="B57" s="103"/>
      <c r="C57" s="157"/>
      <c r="D57" s="230"/>
      <c r="E57" s="89"/>
      <c r="F57" s="84"/>
      <c r="G57" s="20"/>
      <c r="H57" s="17"/>
      <c r="I57" s="102"/>
    </row>
    <row r="58" spans="1:9" x14ac:dyDescent="0.2">
      <c r="A58" s="97"/>
      <c r="B58" s="103"/>
      <c r="C58" s="157"/>
      <c r="D58" s="230"/>
      <c r="E58" s="89"/>
      <c r="F58" s="84"/>
      <c r="G58" s="20"/>
      <c r="H58" s="17"/>
      <c r="I58" s="102"/>
    </row>
    <row r="59" spans="1:9" x14ac:dyDescent="0.2">
      <c r="A59" s="97"/>
      <c r="B59" s="103"/>
      <c r="C59" s="157"/>
      <c r="D59" s="230"/>
      <c r="E59" s="89"/>
      <c r="F59" s="84"/>
      <c r="G59" s="20"/>
      <c r="H59" s="17"/>
      <c r="I59" s="102"/>
    </row>
    <row r="60" spans="1:9" x14ac:dyDescent="0.2">
      <c r="A60" s="97"/>
      <c r="B60" s="103"/>
      <c r="C60" s="157"/>
      <c r="D60" s="230"/>
      <c r="E60" s="89"/>
      <c r="F60" s="84"/>
      <c r="G60" s="20"/>
      <c r="H60" s="17"/>
      <c r="I60" s="102"/>
    </row>
    <row r="61" spans="1:9" x14ac:dyDescent="0.2">
      <c r="A61" s="97"/>
      <c r="B61" s="103"/>
      <c r="C61" s="157"/>
      <c r="D61" s="230"/>
      <c r="E61" s="89"/>
      <c r="F61" s="84"/>
      <c r="G61" s="20"/>
      <c r="H61" s="17"/>
      <c r="I61" s="102"/>
    </row>
    <row r="62" spans="1:9" x14ac:dyDescent="0.2">
      <c r="A62" s="97"/>
      <c r="B62" s="103"/>
      <c r="C62" s="157"/>
      <c r="D62" s="230"/>
      <c r="E62" s="89"/>
      <c r="F62" s="84"/>
      <c r="G62" s="20"/>
      <c r="H62" s="17"/>
      <c r="I62" s="102"/>
    </row>
    <row r="63" spans="1:9" x14ac:dyDescent="0.2">
      <c r="A63" s="97"/>
      <c r="B63" s="103"/>
      <c r="C63" s="157"/>
      <c r="D63" s="230"/>
      <c r="E63" s="89"/>
      <c r="F63" s="84"/>
      <c r="G63" s="20"/>
      <c r="H63" s="17"/>
      <c r="I63" s="102"/>
    </row>
    <row r="64" spans="1:9" x14ac:dyDescent="0.2">
      <c r="A64" s="97"/>
      <c r="B64" s="103"/>
      <c r="C64" s="157"/>
      <c r="D64" s="230"/>
      <c r="E64" s="89"/>
      <c r="F64" s="84"/>
      <c r="G64" s="20"/>
      <c r="H64" s="17"/>
      <c r="I64" s="102"/>
    </row>
    <row r="65" spans="1:9" x14ac:dyDescent="0.2">
      <c r="A65" s="97"/>
      <c r="B65" s="103"/>
      <c r="C65" s="157"/>
      <c r="D65" s="230"/>
      <c r="E65" s="89"/>
      <c r="F65" s="84"/>
      <c r="G65" s="20"/>
      <c r="H65" s="17"/>
      <c r="I65" s="102"/>
    </row>
    <row r="66" spans="1:9" x14ac:dyDescent="0.2">
      <c r="A66" s="97"/>
      <c r="B66" s="103"/>
      <c r="C66" s="157"/>
      <c r="D66" s="230"/>
      <c r="E66" s="89"/>
      <c r="F66" s="84"/>
      <c r="G66" s="20"/>
      <c r="H66" s="17"/>
      <c r="I66" s="102"/>
    </row>
    <row r="67" spans="1:9" x14ac:dyDescent="0.2">
      <c r="A67" s="128" t="s">
        <v>154</v>
      </c>
      <c r="B67" s="143"/>
      <c r="C67" s="144"/>
      <c r="D67" s="145"/>
      <c r="E67" s="181"/>
      <c r="F67" s="143"/>
      <c r="G67" s="143"/>
      <c r="H67" s="23">
        <f>SUM(H5:H66)</f>
        <v>0</v>
      </c>
    </row>
    <row r="1048468" spans="5:5" x14ac:dyDescent="0.2">
      <c r="E1048468" s="89"/>
    </row>
  </sheetData>
  <sheetProtection algorithmName="SHA-512" hashValue="77ZUYph8HyzCgZ1uboSXUCjpFtaIJ+ltXaRBcDD/KMt3XYjhnXQq4l5g5uJTdMVSv+PjN2156uDmU5KXLfZhUQ==" saltValue="YDGkxMaVL00tYwf6uAGKcA==" spinCount="100000" sheet="1" objects="1" scenarios="1"/>
  <mergeCells count="1">
    <mergeCell ref="D1:H1"/>
  </mergeCells>
  <pageMargins left="0.70866141732283472" right="0.23622047244094491" top="0.74803149606299213" bottom="0.74803149606299213" header="0.31496062992125984" footer="0.31496062992125984"/>
  <pageSetup paperSize="9" scale="70" firstPageNumber="15" orientation="portrait" useFirstPageNumber="1" r:id="rId1"/>
  <headerFooter>
    <oddHeader>&amp;C&amp;"Arial,Bold"NRA R.033-130-2019-3 SCHEDULE OF QUANTITIES</oddHeader>
    <oddFooter>&amp;RC3-&amp;P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2"/>
  <dimension ref="A1:O1048475"/>
  <sheetViews>
    <sheetView view="pageBreakPreview" topLeftCell="A119" zoomScaleNormal="100" zoomScaleSheetLayoutView="100" workbookViewId="0">
      <selection activeCell="G186" sqref="G186"/>
    </sheetView>
  </sheetViews>
  <sheetFormatPr defaultRowHeight="12.75" x14ac:dyDescent="0.2"/>
  <cols>
    <col min="1" max="1" width="8.28515625" style="92" customWidth="1"/>
    <col min="2" max="2" width="9" style="92" bestFit="1" customWidth="1"/>
    <col min="3" max="3" width="3.28515625" style="92" bestFit="1" customWidth="1"/>
    <col min="4" max="4" width="40" style="92" customWidth="1"/>
    <col min="5" max="6" width="17.7109375" style="92" customWidth="1"/>
    <col min="7" max="7" width="19" style="92" customWidth="1"/>
    <col min="8" max="8" width="20.7109375" style="92" customWidth="1"/>
    <col min="9" max="257" width="9.28515625" style="92"/>
    <col min="258" max="258" width="9.28515625" style="92" customWidth="1"/>
    <col min="259" max="259" width="6.7109375" style="92" customWidth="1"/>
    <col min="260" max="260" width="40.7109375" style="92" customWidth="1"/>
    <col min="261" max="264" width="9.28515625" style="92" customWidth="1"/>
    <col min="265" max="513" width="9.28515625" style="92"/>
    <col min="514" max="514" width="9.28515625" style="92" customWidth="1"/>
    <col min="515" max="515" width="6.7109375" style="92" customWidth="1"/>
    <col min="516" max="516" width="40.7109375" style="92" customWidth="1"/>
    <col min="517" max="520" width="9.28515625" style="92" customWidth="1"/>
    <col min="521" max="769" width="9.28515625" style="92"/>
    <col min="770" max="770" width="9.28515625" style="92" customWidth="1"/>
    <col min="771" max="771" width="6.7109375" style="92" customWidth="1"/>
    <col min="772" max="772" width="40.7109375" style="92" customWidth="1"/>
    <col min="773" max="776" width="9.28515625" style="92" customWidth="1"/>
    <col min="777" max="1025" width="9.28515625" style="92"/>
    <col min="1026" max="1026" width="9.28515625" style="92" customWidth="1"/>
    <col min="1027" max="1027" width="6.7109375" style="92" customWidth="1"/>
    <col min="1028" max="1028" width="40.7109375" style="92" customWidth="1"/>
    <col min="1029" max="1032" width="9.28515625" style="92" customWidth="1"/>
    <col min="1033" max="1281" width="9.28515625" style="92"/>
    <col min="1282" max="1282" width="9.28515625" style="92" customWidth="1"/>
    <col min="1283" max="1283" width="6.7109375" style="92" customWidth="1"/>
    <col min="1284" max="1284" width="40.7109375" style="92" customWidth="1"/>
    <col min="1285" max="1288" width="9.28515625" style="92" customWidth="1"/>
    <col min="1289" max="1537" width="9.28515625" style="92"/>
    <col min="1538" max="1538" width="9.28515625" style="92" customWidth="1"/>
    <col min="1539" max="1539" width="6.7109375" style="92" customWidth="1"/>
    <col min="1540" max="1540" width="40.7109375" style="92" customWidth="1"/>
    <col min="1541" max="1544" width="9.28515625" style="92" customWidth="1"/>
    <col min="1545" max="1793" width="9.28515625" style="92"/>
    <col min="1794" max="1794" width="9.28515625" style="92" customWidth="1"/>
    <col min="1795" max="1795" width="6.7109375" style="92" customWidth="1"/>
    <col min="1796" max="1796" width="40.7109375" style="92" customWidth="1"/>
    <col min="1797" max="1800" width="9.28515625" style="92" customWidth="1"/>
    <col min="1801" max="2049" width="9.28515625" style="92"/>
    <col min="2050" max="2050" width="9.28515625" style="92" customWidth="1"/>
    <col min="2051" max="2051" width="6.7109375" style="92" customWidth="1"/>
    <col min="2052" max="2052" width="40.7109375" style="92" customWidth="1"/>
    <col min="2053" max="2056" width="9.28515625" style="92" customWidth="1"/>
    <col min="2057" max="2305" width="9.28515625" style="92"/>
    <col min="2306" max="2306" width="9.28515625" style="92" customWidth="1"/>
    <col min="2307" max="2307" width="6.7109375" style="92" customWidth="1"/>
    <col min="2308" max="2308" width="40.7109375" style="92" customWidth="1"/>
    <col min="2309" max="2312" width="9.28515625" style="92" customWidth="1"/>
    <col min="2313" max="2561" width="9.28515625" style="92"/>
    <col min="2562" max="2562" width="9.28515625" style="92" customWidth="1"/>
    <col min="2563" max="2563" width="6.7109375" style="92" customWidth="1"/>
    <col min="2564" max="2564" width="40.7109375" style="92" customWidth="1"/>
    <col min="2565" max="2568" width="9.28515625" style="92" customWidth="1"/>
    <col min="2569" max="2817" width="9.28515625" style="92"/>
    <col min="2818" max="2818" width="9.28515625" style="92" customWidth="1"/>
    <col min="2819" max="2819" width="6.7109375" style="92" customWidth="1"/>
    <col min="2820" max="2820" width="40.7109375" style="92" customWidth="1"/>
    <col min="2821" max="2824" width="9.28515625" style="92" customWidth="1"/>
    <col min="2825" max="3073" width="9.28515625" style="92"/>
    <col min="3074" max="3074" width="9.28515625" style="92" customWidth="1"/>
    <col min="3075" max="3075" width="6.7109375" style="92" customWidth="1"/>
    <col min="3076" max="3076" width="40.7109375" style="92" customWidth="1"/>
    <col min="3077" max="3080" width="9.28515625" style="92" customWidth="1"/>
    <col min="3081" max="3329" width="9.28515625" style="92"/>
    <col min="3330" max="3330" width="9.28515625" style="92" customWidth="1"/>
    <col min="3331" max="3331" width="6.7109375" style="92" customWidth="1"/>
    <col min="3332" max="3332" width="40.7109375" style="92" customWidth="1"/>
    <col min="3333" max="3336" width="9.28515625" style="92" customWidth="1"/>
    <col min="3337" max="3585" width="9.28515625" style="92"/>
    <col min="3586" max="3586" width="9.28515625" style="92" customWidth="1"/>
    <col min="3587" max="3587" width="6.7109375" style="92" customWidth="1"/>
    <col min="3588" max="3588" width="40.7109375" style="92" customWidth="1"/>
    <col min="3589" max="3592" width="9.28515625" style="92" customWidth="1"/>
    <col min="3593" max="3841" width="9.28515625" style="92"/>
    <col min="3842" max="3842" width="9.28515625" style="92" customWidth="1"/>
    <col min="3843" max="3843" width="6.7109375" style="92" customWidth="1"/>
    <col min="3844" max="3844" width="40.7109375" style="92" customWidth="1"/>
    <col min="3845" max="3848" width="9.28515625" style="92" customWidth="1"/>
    <col min="3849" max="4097" width="9.28515625" style="92"/>
    <col min="4098" max="4098" width="9.28515625" style="92" customWidth="1"/>
    <col min="4099" max="4099" width="6.7109375" style="92" customWidth="1"/>
    <col min="4100" max="4100" width="40.7109375" style="92" customWidth="1"/>
    <col min="4101" max="4104" width="9.28515625" style="92" customWidth="1"/>
    <col min="4105" max="4353" width="9.28515625" style="92"/>
    <col min="4354" max="4354" width="9.28515625" style="92" customWidth="1"/>
    <col min="4355" max="4355" width="6.7109375" style="92" customWidth="1"/>
    <col min="4356" max="4356" width="40.7109375" style="92" customWidth="1"/>
    <col min="4357" max="4360" width="9.28515625" style="92" customWidth="1"/>
    <col min="4361" max="4609" width="9.28515625" style="92"/>
    <col min="4610" max="4610" width="9.28515625" style="92" customWidth="1"/>
    <col min="4611" max="4611" width="6.7109375" style="92" customWidth="1"/>
    <col min="4612" max="4612" width="40.7109375" style="92" customWidth="1"/>
    <col min="4613" max="4616" width="9.28515625" style="92" customWidth="1"/>
    <col min="4617" max="4865" width="9.28515625" style="92"/>
    <col min="4866" max="4866" width="9.28515625" style="92" customWidth="1"/>
    <col min="4867" max="4867" width="6.7109375" style="92" customWidth="1"/>
    <col min="4868" max="4868" width="40.7109375" style="92" customWidth="1"/>
    <col min="4869" max="4872" width="9.28515625" style="92" customWidth="1"/>
    <col min="4873" max="5121" width="9.28515625" style="92"/>
    <col min="5122" max="5122" width="9.28515625" style="92" customWidth="1"/>
    <col min="5123" max="5123" width="6.7109375" style="92" customWidth="1"/>
    <col min="5124" max="5124" width="40.7109375" style="92" customWidth="1"/>
    <col min="5125" max="5128" width="9.28515625" style="92" customWidth="1"/>
    <col min="5129" max="5377" width="9.28515625" style="92"/>
    <col min="5378" max="5378" width="9.28515625" style="92" customWidth="1"/>
    <col min="5379" max="5379" width="6.7109375" style="92" customWidth="1"/>
    <col min="5380" max="5380" width="40.7109375" style="92" customWidth="1"/>
    <col min="5381" max="5384" width="9.28515625" style="92" customWidth="1"/>
    <col min="5385" max="5633" width="9.28515625" style="92"/>
    <col min="5634" max="5634" width="9.28515625" style="92" customWidth="1"/>
    <col min="5635" max="5635" width="6.7109375" style="92" customWidth="1"/>
    <col min="5636" max="5636" width="40.7109375" style="92" customWidth="1"/>
    <col min="5637" max="5640" width="9.28515625" style="92" customWidth="1"/>
    <col min="5641" max="5889" width="9.28515625" style="92"/>
    <col min="5890" max="5890" width="9.28515625" style="92" customWidth="1"/>
    <col min="5891" max="5891" width="6.7109375" style="92" customWidth="1"/>
    <col min="5892" max="5892" width="40.7109375" style="92" customWidth="1"/>
    <col min="5893" max="5896" width="9.28515625" style="92" customWidth="1"/>
    <col min="5897" max="6145" width="9.28515625" style="92"/>
    <col min="6146" max="6146" width="9.28515625" style="92" customWidth="1"/>
    <col min="6147" max="6147" width="6.7109375" style="92" customWidth="1"/>
    <col min="6148" max="6148" width="40.7109375" style="92" customWidth="1"/>
    <col min="6149" max="6152" width="9.28515625" style="92" customWidth="1"/>
    <col min="6153" max="6401" width="9.28515625" style="92"/>
    <col min="6402" max="6402" width="9.28515625" style="92" customWidth="1"/>
    <col min="6403" max="6403" width="6.7109375" style="92" customWidth="1"/>
    <col min="6404" max="6404" width="40.7109375" style="92" customWidth="1"/>
    <col min="6405" max="6408" width="9.28515625" style="92" customWidth="1"/>
    <col min="6409" max="6657" width="9.28515625" style="92"/>
    <col min="6658" max="6658" width="9.28515625" style="92" customWidth="1"/>
    <col min="6659" max="6659" width="6.7109375" style="92" customWidth="1"/>
    <col min="6660" max="6660" width="40.7109375" style="92" customWidth="1"/>
    <col min="6661" max="6664" width="9.28515625" style="92" customWidth="1"/>
    <col min="6665" max="6913" width="9.28515625" style="92"/>
    <col min="6914" max="6914" width="9.28515625" style="92" customWidth="1"/>
    <col min="6915" max="6915" width="6.7109375" style="92" customWidth="1"/>
    <col min="6916" max="6916" width="40.7109375" style="92" customWidth="1"/>
    <col min="6917" max="6920" width="9.28515625" style="92" customWidth="1"/>
    <col min="6921" max="7169" width="9.28515625" style="92"/>
    <col min="7170" max="7170" width="9.28515625" style="92" customWidth="1"/>
    <col min="7171" max="7171" width="6.7109375" style="92" customWidth="1"/>
    <col min="7172" max="7172" width="40.7109375" style="92" customWidth="1"/>
    <col min="7173" max="7176" width="9.28515625" style="92" customWidth="1"/>
    <col min="7177" max="7425" width="9.28515625" style="92"/>
    <col min="7426" max="7426" width="9.28515625" style="92" customWidth="1"/>
    <col min="7427" max="7427" width="6.7109375" style="92" customWidth="1"/>
    <col min="7428" max="7428" width="40.7109375" style="92" customWidth="1"/>
    <col min="7429" max="7432" width="9.28515625" style="92" customWidth="1"/>
    <col min="7433" max="7681" width="9.28515625" style="92"/>
    <col min="7682" max="7682" width="9.28515625" style="92" customWidth="1"/>
    <col min="7683" max="7683" width="6.7109375" style="92" customWidth="1"/>
    <col min="7684" max="7684" width="40.7109375" style="92" customWidth="1"/>
    <col min="7685" max="7688" width="9.28515625" style="92" customWidth="1"/>
    <col min="7689" max="7937" width="9.28515625" style="92"/>
    <col min="7938" max="7938" width="9.28515625" style="92" customWidth="1"/>
    <col min="7939" max="7939" width="6.7109375" style="92" customWidth="1"/>
    <col min="7940" max="7940" width="40.7109375" style="92" customWidth="1"/>
    <col min="7941" max="7944" width="9.28515625" style="92" customWidth="1"/>
    <col min="7945" max="8193" width="9.28515625" style="92"/>
    <col min="8194" max="8194" width="9.28515625" style="92" customWidth="1"/>
    <col min="8195" max="8195" width="6.7109375" style="92" customWidth="1"/>
    <col min="8196" max="8196" width="40.7109375" style="92" customWidth="1"/>
    <col min="8197" max="8200" width="9.28515625" style="92" customWidth="1"/>
    <col min="8201" max="8449" width="9.28515625" style="92"/>
    <col min="8450" max="8450" width="9.28515625" style="92" customWidth="1"/>
    <col min="8451" max="8451" width="6.7109375" style="92" customWidth="1"/>
    <col min="8452" max="8452" width="40.7109375" style="92" customWidth="1"/>
    <col min="8453" max="8456" width="9.28515625" style="92" customWidth="1"/>
    <col min="8457" max="8705" width="9.28515625" style="92"/>
    <col min="8706" max="8706" width="9.28515625" style="92" customWidth="1"/>
    <col min="8707" max="8707" width="6.7109375" style="92" customWidth="1"/>
    <col min="8708" max="8708" width="40.7109375" style="92" customWidth="1"/>
    <col min="8709" max="8712" width="9.28515625" style="92" customWidth="1"/>
    <col min="8713" max="8961" width="9.28515625" style="92"/>
    <col min="8962" max="8962" width="9.28515625" style="92" customWidth="1"/>
    <col min="8963" max="8963" width="6.7109375" style="92" customWidth="1"/>
    <col min="8964" max="8964" width="40.7109375" style="92" customWidth="1"/>
    <col min="8965" max="8968" width="9.28515625" style="92" customWidth="1"/>
    <col min="8969" max="9217" width="9.28515625" style="92"/>
    <col min="9218" max="9218" width="9.28515625" style="92" customWidth="1"/>
    <col min="9219" max="9219" width="6.7109375" style="92" customWidth="1"/>
    <col min="9220" max="9220" width="40.7109375" style="92" customWidth="1"/>
    <col min="9221" max="9224" width="9.28515625" style="92" customWidth="1"/>
    <col min="9225" max="9473" width="9.28515625" style="92"/>
    <col min="9474" max="9474" width="9.28515625" style="92" customWidth="1"/>
    <col min="9475" max="9475" width="6.7109375" style="92" customWidth="1"/>
    <col min="9476" max="9476" width="40.7109375" style="92" customWidth="1"/>
    <col min="9477" max="9480" width="9.28515625" style="92" customWidth="1"/>
    <col min="9481" max="9729" width="9.28515625" style="92"/>
    <col min="9730" max="9730" width="9.28515625" style="92" customWidth="1"/>
    <col min="9731" max="9731" width="6.7109375" style="92" customWidth="1"/>
    <col min="9732" max="9732" width="40.7109375" style="92" customWidth="1"/>
    <col min="9733" max="9736" width="9.28515625" style="92" customWidth="1"/>
    <col min="9737" max="9985" width="9.28515625" style="92"/>
    <col min="9986" max="9986" width="9.28515625" style="92" customWidth="1"/>
    <col min="9987" max="9987" width="6.7109375" style="92" customWidth="1"/>
    <col min="9988" max="9988" width="40.7109375" style="92" customWidth="1"/>
    <col min="9989" max="9992" width="9.28515625" style="92" customWidth="1"/>
    <col min="9993" max="10241" width="9.28515625" style="92"/>
    <col min="10242" max="10242" width="9.28515625" style="92" customWidth="1"/>
    <col min="10243" max="10243" width="6.7109375" style="92" customWidth="1"/>
    <col min="10244" max="10244" width="40.7109375" style="92" customWidth="1"/>
    <col min="10245" max="10248" width="9.28515625" style="92" customWidth="1"/>
    <col min="10249" max="10497" width="9.28515625" style="92"/>
    <col min="10498" max="10498" width="9.28515625" style="92" customWidth="1"/>
    <col min="10499" max="10499" width="6.7109375" style="92" customWidth="1"/>
    <col min="10500" max="10500" width="40.7109375" style="92" customWidth="1"/>
    <col min="10501" max="10504" width="9.28515625" style="92" customWidth="1"/>
    <col min="10505" max="10753" width="9.28515625" style="92"/>
    <col min="10754" max="10754" width="9.28515625" style="92" customWidth="1"/>
    <col min="10755" max="10755" width="6.7109375" style="92" customWidth="1"/>
    <col min="10756" max="10756" width="40.7109375" style="92" customWidth="1"/>
    <col min="10757" max="10760" width="9.28515625" style="92" customWidth="1"/>
    <col min="10761" max="11009" width="9.28515625" style="92"/>
    <col min="11010" max="11010" width="9.28515625" style="92" customWidth="1"/>
    <col min="11011" max="11011" width="6.7109375" style="92" customWidth="1"/>
    <col min="11012" max="11012" width="40.7109375" style="92" customWidth="1"/>
    <col min="11013" max="11016" width="9.28515625" style="92" customWidth="1"/>
    <col min="11017" max="11265" width="9.28515625" style="92"/>
    <col min="11266" max="11266" width="9.28515625" style="92" customWidth="1"/>
    <col min="11267" max="11267" width="6.7109375" style="92" customWidth="1"/>
    <col min="11268" max="11268" width="40.7109375" style="92" customWidth="1"/>
    <col min="11269" max="11272" width="9.28515625" style="92" customWidth="1"/>
    <col min="11273" max="11521" width="9.28515625" style="92"/>
    <col min="11522" max="11522" width="9.28515625" style="92" customWidth="1"/>
    <col min="11523" max="11523" width="6.7109375" style="92" customWidth="1"/>
    <col min="11524" max="11524" width="40.7109375" style="92" customWidth="1"/>
    <col min="11525" max="11528" width="9.28515625" style="92" customWidth="1"/>
    <col min="11529" max="11777" width="9.28515625" style="92"/>
    <col min="11778" max="11778" width="9.28515625" style="92" customWidth="1"/>
    <col min="11779" max="11779" width="6.7109375" style="92" customWidth="1"/>
    <col min="11780" max="11780" width="40.7109375" style="92" customWidth="1"/>
    <col min="11781" max="11784" width="9.28515625" style="92" customWidth="1"/>
    <col min="11785" max="12033" width="9.28515625" style="92"/>
    <col min="12034" max="12034" width="9.28515625" style="92" customWidth="1"/>
    <col min="12035" max="12035" width="6.7109375" style="92" customWidth="1"/>
    <col min="12036" max="12036" width="40.7109375" style="92" customWidth="1"/>
    <col min="12037" max="12040" width="9.28515625" style="92" customWidth="1"/>
    <col min="12041" max="12289" width="9.28515625" style="92"/>
    <col min="12290" max="12290" width="9.28515625" style="92" customWidth="1"/>
    <col min="12291" max="12291" width="6.7109375" style="92" customWidth="1"/>
    <col min="12292" max="12292" width="40.7109375" style="92" customWidth="1"/>
    <col min="12293" max="12296" width="9.28515625" style="92" customWidth="1"/>
    <col min="12297" max="12545" width="9.28515625" style="92"/>
    <col min="12546" max="12546" width="9.28515625" style="92" customWidth="1"/>
    <col min="12547" max="12547" width="6.7109375" style="92" customWidth="1"/>
    <col min="12548" max="12548" width="40.7109375" style="92" customWidth="1"/>
    <col min="12549" max="12552" width="9.28515625" style="92" customWidth="1"/>
    <col min="12553" max="12801" width="9.28515625" style="92"/>
    <col min="12802" max="12802" width="9.28515625" style="92" customWidth="1"/>
    <col min="12803" max="12803" width="6.7109375" style="92" customWidth="1"/>
    <col min="12804" max="12804" width="40.7109375" style="92" customWidth="1"/>
    <col min="12805" max="12808" width="9.28515625" style="92" customWidth="1"/>
    <col min="12809" max="13057" width="9.28515625" style="92"/>
    <col min="13058" max="13058" width="9.28515625" style="92" customWidth="1"/>
    <col min="13059" max="13059" width="6.7109375" style="92" customWidth="1"/>
    <col min="13060" max="13060" width="40.7109375" style="92" customWidth="1"/>
    <col min="13061" max="13064" width="9.28515625" style="92" customWidth="1"/>
    <col min="13065" max="13313" width="9.28515625" style="92"/>
    <col min="13314" max="13314" width="9.28515625" style="92" customWidth="1"/>
    <col min="13315" max="13315" width="6.7109375" style="92" customWidth="1"/>
    <col min="13316" max="13316" width="40.7109375" style="92" customWidth="1"/>
    <col min="13317" max="13320" width="9.28515625" style="92" customWidth="1"/>
    <col min="13321" max="13569" width="9.28515625" style="92"/>
    <col min="13570" max="13570" width="9.28515625" style="92" customWidth="1"/>
    <col min="13571" max="13571" width="6.7109375" style="92" customWidth="1"/>
    <col min="13572" max="13572" width="40.7109375" style="92" customWidth="1"/>
    <col min="13573" max="13576" width="9.28515625" style="92" customWidth="1"/>
    <col min="13577" max="13825" width="9.28515625" style="92"/>
    <col min="13826" max="13826" width="9.28515625" style="92" customWidth="1"/>
    <col min="13827" max="13827" width="6.7109375" style="92" customWidth="1"/>
    <col min="13828" max="13828" width="40.7109375" style="92" customWidth="1"/>
    <col min="13829" max="13832" width="9.28515625" style="92" customWidth="1"/>
    <col min="13833" max="14081" width="9.28515625" style="92"/>
    <col min="14082" max="14082" width="9.28515625" style="92" customWidth="1"/>
    <col min="14083" max="14083" width="6.7109375" style="92" customWidth="1"/>
    <col min="14084" max="14084" width="40.7109375" style="92" customWidth="1"/>
    <col min="14085" max="14088" width="9.28515625" style="92" customWidth="1"/>
    <col min="14089" max="14337" width="9.28515625" style="92"/>
    <col min="14338" max="14338" width="9.28515625" style="92" customWidth="1"/>
    <col min="14339" max="14339" width="6.7109375" style="92" customWidth="1"/>
    <col min="14340" max="14340" width="40.7109375" style="92" customWidth="1"/>
    <col min="14341" max="14344" width="9.28515625" style="92" customWidth="1"/>
    <col min="14345" max="14593" width="9.28515625" style="92"/>
    <col min="14594" max="14594" width="9.28515625" style="92" customWidth="1"/>
    <col min="14595" max="14595" width="6.7109375" style="92" customWidth="1"/>
    <col min="14596" max="14596" width="40.7109375" style="92" customWidth="1"/>
    <col min="14597" max="14600" width="9.28515625" style="92" customWidth="1"/>
    <col min="14601" max="14849" width="9.28515625" style="92"/>
    <col min="14850" max="14850" width="9.28515625" style="92" customWidth="1"/>
    <col min="14851" max="14851" width="6.7109375" style="92" customWidth="1"/>
    <col min="14852" max="14852" width="40.7109375" style="92" customWidth="1"/>
    <col min="14853" max="14856" width="9.28515625" style="92" customWidth="1"/>
    <col min="14857" max="15105" width="9.28515625" style="92"/>
    <col min="15106" max="15106" width="9.28515625" style="92" customWidth="1"/>
    <col min="15107" max="15107" width="6.7109375" style="92" customWidth="1"/>
    <col min="15108" max="15108" width="40.7109375" style="92" customWidth="1"/>
    <col min="15109" max="15112" width="9.28515625" style="92" customWidth="1"/>
    <col min="15113" max="15361" width="9.28515625" style="92"/>
    <col min="15362" max="15362" width="9.28515625" style="92" customWidth="1"/>
    <col min="15363" max="15363" width="6.7109375" style="92" customWidth="1"/>
    <col min="15364" max="15364" width="40.7109375" style="92" customWidth="1"/>
    <col min="15365" max="15368" width="9.28515625" style="92" customWidth="1"/>
    <col min="15369" max="15617" width="9.28515625" style="92"/>
    <col min="15618" max="15618" width="9.28515625" style="92" customWidth="1"/>
    <col min="15619" max="15619" width="6.7109375" style="92" customWidth="1"/>
    <col min="15620" max="15620" width="40.7109375" style="92" customWidth="1"/>
    <col min="15621" max="15624" width="9.28515625" style="92" customWidth="1"/>
    <col min="15625" max="15873" width="9.28515625" style="92"/>
    <col min="15874" max="15874" width="9.28515625" style="92" customWidth="1"/>
    <col min="15875" max="15875" width="6.7109375" style="92" customWidth="1"/>
    <col min="15876" max="15876" width="40.7109375" style="92" customWidth="1"/>
    <col min="15877" max="15880" width="9.28515625" style="92" customWidth="1"/>
    <col min="15881" max="16129" width="9.28515625" style="92"/>
    <col min="16130" max="16130" width="9.28515625" style="92" customWidth="1"/>
    <col min="16131" max="16131" width="6.7109375" style="92" customWidth="1"/>
    <col min="16132" max="16132" width="40.7109375" style="92" customWidth="1"/>
    <col min="16133" max="16136" width="9.28515625" style="92" customWidth="1"/>
    <col min="16137" max="16384" width="9.28515625" style="92"/>
  </cols>
  <sheetData>
    <row r="1" spans="1:9" ht="48" customHeight="1" x14ac:dyDescent="0.2">
      <c r="A1" s="90" t="s">
        <v>469</v>
      </c>
      <c r="B1" s="91"/>
      <c r="C1" s="91"/>
      <c r="D1" s="542" t="s">
        <v>470</v>
      </c>
      <c r="E1" s="542"/>
      <c r="F1" s="542"/>
      <c r="G1" s="542"/>
      <c r="H1" s="542"/>
    </row>
    <row r="2" spans="1:9" x14ac:dyDescent="0.2">
      <c r="A2" s="93" t="s">
        <v>24</v>
      </c>
      <c r="B2" s="93"/>
      <c r="C2" s="94"/>
      <c r="D2" s="95" t="s">
        <v>25</v>
      </c>
      <c r="E2" s="95" t="s">
        <v>26</v>
      </c>
      <c r="F2" s="95" t="s">
        <v>27</v>
      </c>
      <c r="G2" s="95" t="s">
        <v>28</v>
      </c>
      <c r="H2" s="95" t="s">
        <v>29</v>
      </c>
      <c r="I2" s="96"/>
    </row>
    <row r="3" spans="1:9" x14ac:dyDescent="0.2">
      <c r="A3" s="97"/>
      <c r="B3" s="97"/>
      <c r="C3" s="98"/>
      <c r="D3" s="83"/>
      <c r="E3" s="84"/>
      <c r="F3" s="84"/>
      <c r="G3" s="83"/>
      <c r="H3" s="83"/>
    </row>
    <row r="4" spans="1:9" x14ac:dyDescent="0.2">
      <c r="A4" s="99"/>
      <c r="B4" s="99"/>
      <c r="C4" s="236"/>
      <c r="D4" s="83"/>
      <c r="E4" s="84"/>
      <c r="F4" s="84"/>
      <c r="G4" s="83"/>
      <c r="H4" s="83"/>
    </row>
    <row r="5" spans="1:9" ht="38.25" x14ac:dyDescent="0.2">
      <c r="A5" s="103" t="s">
        <v>471</v>
      </c>
      <c r="B5" s="103"/>
      <c r="C5" s="89"/>
      <c r="D5" s="229" t="s">
        <v>472</v>
      </c>
      <c r="E5" s="105"/>
      <c r="F5" s="89"/>
      <c r="G5" s="24"/>
      <c r="H5" s="36"/>
    </row>
    <row r="6" spans="1:9" x14ac:dyDescent="0.2">
      <c r="A6" s="103"/>
      <c r="B6" s="103"/>
      <c r="C6" s="89"/>
      <c r="D6" s="229"/>
      <c r="E6" s="105"/>
      <c r="F6" s="89"/>
      <c r="G6" s="24"/>
      <c r="H6" s="36"/>
    </row>
    <row r="7" spans="1:9" ht="14.25" x14ac:dyDescent="0.2">
      <c r="A7" s="103"/>
      <c r="B7" s="103" t="s">
        <v>473</v>
      </c>
      <c r="C7" s="89"/>
      <c r="D7" s="226" t="s">
        <v>474</v>
      </c>
      <c r="E7" s="105" t="s">
        <v>314</v>
      </c>
      <c r="F7" s="89">
        <v>50</v>
      </c>
      <c r="G7" s="35"/>
      <c r="H7" s="17">
        <f>F7*G7</f>
        <v>0</v>
      </c>
    </row>
    <row r="8" spans="1:9" x14ac:dyDescent="0.2">
      <c r="A8" s="103"/>
      <c r="B8" s="103"/>
      <c r="C8" s="89"/>
      <c r="D8" s="226"/>
      <c r="E8" s="105"/>
      <c r="F8" s="89"/>
      <c r="G8" s="35"/>
      <c r="H8" s="17"/>
    </row>
    <row r="9" spans="1:9" ht="14.25" x14ac:dyDescent="0.2">
      <c r="A9" s="103"/>
      <c r="B9" s="103" t="s">
        <v>475</v>
      </c>
      <c r="C9" s="89"/>
      <c r="D9" s="226" t="s">
        <v>476</v>
      </c>
      <c r="E9" s="105" t="s">
        <v>314</v>
      </c>
      <c r="F9" s="89">
        <v>50</v>
      </c>
      <c r="G9" s="35"/>
      <c r="H9" s="17">
        <f>F9*G9</f>
        <v>0</v>
      </c>
    </row>
    <row r="10" spans="1:9" x14ac:dyDescent="0.2">
      <c r="A10" s="103"/>
      <c r="B10" s="103"/>
      <c r="C10" s="89"/>
      <c r="D10" s="226"/>
      <c r="E10" s="105"/>
      <c r="F10" s="89"/>
      <c r="G10" s="35"/>
      <c r="H10" s="17"/>
    </row>
    <row r="11" spans="1:9" ht="38.25" x14ac:dyDescent="0.2">
      <c r="A11" s="103" t="s">
        <v>477</v>
      </c>
      <c r="B11" s="103"/>
      <c r="C11" s="89"/>
      <c r="D11" s="229" t="s">
        <v>478</v>
      </c>
      <c r="E11" s="105"/>
      <c r="F11" s="89"/>
      <c r="G11" s="35"/>
      <c r="H11" s="36"/>
    </row>
    <row r="12" spans="1:9" x14ac:dyDescent="0.2">
      <c r="A12" s="103"/>
      <c r="B12" s="103"/>
      <c r="C12" s="89"/>
      <c r="D12" s="229"/>
      <c r="E12" s="105"/>
      <c r="F12" s="89"/>
      <c r="G12" s="35"/>
      <c r="H12" s="36"/>
    </row>
    <row r="13" spans="1:9" x14ac:dyDescent="0.2">
      <c r="A13" s="103"/>
      <c r="B13" s="103" t="s">
        <v>479</v>
      </c>
      <c r="C13" s="89"/>
      <c r="D13" s="226" t="s">
        <v>480</v>
      </c>
      <c r="E13" s="105"/>
      <c r="F13" s="89"/>
      <c r="G13" s="35"/>
      <c r="H13" s="36"/>
    </row>
    <row r="14" spans="1:9" x14ac:dyDescent="0.2">
      <c r="A14" s="103"/>
      <c r="B14" s="103"/>
      <c r="C14" s="89"/>
      <c r="D14" s="226"/>
      <c r="E14" s="105"/>
      <c r="F14" s="89"/>
      <c r="G14" s="35"/>
      <c r="H14" s="36"/>
    </row>
    <row r="15" spans="1:9" ht="14.25" x14ac:dyDescent="0.2">
      <c r="A15" s="103"/>
      <c r="B15" s="103"/>
      <c r="C15" s="89" t="s">
        <v>104</v>
      </c>
      <c r="D15" s="226" t="s">
        <v>481</v>
      </c>
      <c r="E15" s="105" t="s">
        <v>314</v>
      </c>
      <c r="F15" s="89">
        <v>100</v>
      </c>
      <c r="G15" s="35"/>
      <c r="H15" s="17">
        <f>F15*G15</f>
        <v>0</v>
      </c>
    </row>
    <row r="16" spans="1:9" x14ac:dyDescent="0.2">
      <c r="A16" s="103"/>
      <c r="B16" s="103"/>
      <c r="C16" s="89"/>
      <c r="D16" s="226"/>
      <c r="E16" s="105"/>
      <c r="F16" s="89"/>
      <c r="G16" s="35"/>
      <c r="H16" s="17"/>
    </row>
    <row r="17" spans="1:8" ht="14.25" x14ac:dyDescent="0.2">
      <c r="A17" s="103"/>
      <c r="B17" s="103"/>
      <c r="C17" s="89" t="s">
        <v>107</v>
      </c>
      <c r="D17" s="226" t="s">
        <v>482</v>
      </c>
      <c r="E17" s="105" t="s">
        <v>314</v>
      </c>
      <c r="F17" s="89">
        <v>50</v>
      </c>
      <c r="G17" s="35"/>
      <c r="H17" s="17">
        <f>F17*G17</f>
        <v>0</v>
      </c>
    </row>
    <row r="18" spans="1:8" x14ac:dyDescent="0.2">
      <c r="A18" s="103"/>
      <c r="B18" s="103"/>
      <c r="C18" s="89"/>
      <c r="D18" s="226"/>
      <c r="E18" s="105"/>
      <c r="F18" s="89"/>
      <c r="G18" s="35"/>
      <c r="H18" s="17"/>
    </row>
    <row r="19" spans="1:8" x14ac:dyDescent="0.2">
      <c r="A19" s="103"/>
      <c r="B19" s="103"/>
      <c r="C19" s="89" t="s">
        <v>18</v>
      </c>
      <c r="D19" s="226" t="s">
        <v>483</v>
      </c>
      <c r="E19" s="105" t="s">
        <v>785</v>
      </c>
      <c r="F19" s="89">
        <v>10</v>
      </c>
      <c r="G19" s="35"/>
      <c r="H19" s="17">
        <f>F19*G19</f>
        <v>0</v>
      </c>
    </row>
    <row r="20" spans="1:8" x14ac:dyDescent="0.2">
      <c r="A20" s="103"/>
      <c r="B20" s="103"/>
      <c r="C20" s="89"/>
      <c r="D20" s="226"/>
      <c r="E20" s="105"/>
      <c r="F20" s="89"/>
      <c r="G20" s="35"/>
      <c r="H20" s="17"/>
    </row>
    <row r="21" spans="1:8" ht="25.5" x14ac:dyDescent="0.2">
      <c r="A21" s="103"/>
      <c r="B21" s="103" t="s">
        <v>484</v>
      </c>
      <c r="C21" s="89"/>
      <c r="D21" s="226" t="s">
        <v>485</v>
      </c>
      <c r="E21" s="105"/>
      <c r="F21" s="89"/>
      <c r="G21" s="35"/>
      <c r="H21" s="36"/>
    </row>
    <row r="22" spans="1:8" x14ac:dyDescent="0.2">
      <c r="A22" s="103"/>
      <c r="B22" s="103"/>
      <c r="C22" s="89"/>
      <c r="D22" s="226"/>
      <c r="E22" s="105"/>
      <c r="F22" s="89"/>
      <c r="G22" s="35"/>
      <c r="H22" s="36"/>
    </row>
    <row r="23" spans="1:8" ht="14.25" x14ac:dyDescent="0.2">
      <c r="A23" s="103"/>
      <c r="B23" s="103"/>
      <c r="C23" s="89" t="s">
        <v>104</v>
      </c>
      <c r="D23" s="226" t="s">
        <v>481</v>
      </c>
      <c r="E23" s="105" t="s">
        <v>314</v>
      </c>
      <c r="F23" s="89">
        <v>20</v>
      </c>
      <c r="G23" s="35"/>
      <c r="H23" s="17">
        <f>F23*G23</f>
        <v>0</v>
      </c>
    </row>
    <row r="24" spans="1:8" x14ac:dyDescent="0.2">
      <c r="A24" s="103"/>
      <c r="B24" s="103"/>
      <c r="C24" s="89"/>
      <c r="D24" s="226"/>
      <c r="E24" s="105"/>
      <c r="F24" s="89"/>
      <c r="G24" s="35"/>
      <c r="H24" s="17"/>
    </row>
    <row r="25" spans="1:8" ht="14.25" x14ac:dyDescent="0.2">
      <c r="A25" s="103"/>
      <c r="B25" s="103"/>
      <c r="C25" s="89" t="s">
        <v>107</v>
      </c>
      <c r="D25" s="226" t="s">
        <v>482</v>
      </c>
      <c r="E25" s="105" t="s">
        <v>314</v>
      </c>
      <c r="F25" s="89">
        <v>20</v>
      </c>
      <c r="G25" s="35"/>
      <c r="H25" s="17">
        <f>F25*G25</f>
        <v>0</v>
      </c>
    </row>
    <row r="26" spans="1:8" x14ac:dyDescent="0.2">
      <c r="A26" s="103"/>
      <c r="B26" s="103"/>
      <c r="C26" s="89"/>
      <c r="D26" s="226"/>
      <c r="E26" s="105"/>
      <c r="F26" s="89"/>
      <c r="G26" s="35"/>
      <c r="H26" s="17"/>
    </row>
    <row r="27" spans="1:8" ht="14.25" x14ac:dyDescent="0.2">
      <c r="A27" s="103"/>
      <c r="B27" s="103"/>
      <c r="C27" s="89" t="s">
        <v>18</v>
      </c>
      <c r="D27" s="226" t="s">
        <v>483</v>
      </c>
      <c r="E27" s="105" t="s">
        <v>314</v>
      </c>
      <c r="F27" s="89">
        <v>10</v>
      </c>
      <c r="G27" s="35"/>
      <c r="H27" s="17">
        <f>F27*G27</f>
        <v>0</v>
      </c>
    </row>
    <row r="28" spans="1:8" x14ac:dyDescent="0.2">
      <c r="A28" s="103"/>
      <c r="B28" s="103"/>
      <c r="C28" s="89"/>
      <c r="D28" s="226"/>
      <c r="E28" s="105"/>
      <c r="F28" s="89"/>
      <c r="G28" s="35"/>
      <c r="H28" s="17"/>
    </row>
    <row r="29" spans="1:8" x14ac:dyDescent="0.2">
      <c r="A29" s="103"/>
      <c r="B29" s="103" t="s">
        <v>486</v>
      </c>
      <c r="C29" s="89"/>
      <c r="D29" s="226" t="s">
        <v>487</v>
      </c>
      <c r="E29" s="105"/>
      <c r="F29" s="89"/>
      <c r="G29" s="35"/>
      <c r="H29" s="36"/>
    </row>
    <row r="30" spans="1:8" x14ac:dyDescent="0.2">
      <c r="A30" s="103"/>
      <c r="B30" s="103"/>
      <c r="C30" s="89"/>
      <c r="D30" s="226"/>
      <c r="E30" s="105"/>
      <c r="F30" s="89"/>
      <c r="G30" s="35"/>
      <c r="H30" s="36"/>
    </row>
    <row r="31" spans="1:8" ht="14.25" x14ac:dyDescent="0.2">
      <c r="A31" s="103"/>
      <c r="B31" s="103"/>
      <c r="C31" s="89" t="s">
        <v>104</v>
      </c>
      <c r="D31" s="226" t="s">
        <v>481</v>
      </c>
      <c r="E31" s="105" t="s">
        <v>314</v>
      </c>
      <c r="F31" s="89">
        <v>50</v>
      </c>
      <c r="G31" s="75"/>
      <c r="H31" s="17">
        <f>F31*G31</f>
        <v>0</v>
      </c>
    </row>
    <row r="32" spans="1:8" x14ac:dyDescent="0.2">
      <c r="A32" s="103"/>
      <c r="B32" s="103"/>
      <c r="C32" s="89"/>
      <c r="D32" s="226"/>
      <c r="E32" s="105"/>
      <c r="F32" s="89"/>
      <c r="G32" s="75"/>
      <c r="H32" s="17"/>
    </row>
    <row r="33" spans="1:8" ht="14.25" x14ac:dyDescent="0.2">
      <c r="A33" s="103"/>
      <c r="B33" s="103"/>
      <c r="C33" s="89" t="s">
        <v>107</v>
      </c>
      <c r="D33" s="226" t="s">
        <v>482</v>
      </c>
      <c r="E33" s="105" t="s">
        <v>314</v>
      </c>
      <c r="F33" s="89">
        <v>30</v>
      </c>
      <c r="G33" s="75"/>
      <c r="H33" s="17">
        <f>F33*G33</f>
        <v>0</v>
      </c>
    </row>
    <row r="34" spans="1:8" x14ac:dyDescent="0.2">
      <c r="A34" s="103"/>
      <c r="B34" s="103"/>
      <c r="C34" s="89"/>
      <c r="D34" s="226"/>
      <c r="E34" s="105"/>
      <c r="F34" s="89"/>
      <c r="G34" s="75"/>
      <c r="H34" s="17"/>
    </row>
    <row r="35" spans="1:8" ht="14.25" x14ac:dyDescent="0.2">
      <c r="A35" s="103"/>
      <c r="B35" s="103"/>
      <c r="C35" s="89" t="s">
        <v>18</v>
      </c>
      <c r="D35" s="226" t="s">
        <v>483</v>
      </c>
      <c r="E35" s="105" t="s">
        <v>314</v>
      </c>
      <c r="F35" s="89">
        <v>10</v>
      </c>
      <c r="G35" s="75"/>
      <c r="H35" s="17">
        <f>F35*G35</f>
        <v>0</v>
      </c>
    </row>
    <row r="36" spans="1:8" x14ac:dyDescent="0.2">
      <c r="A36" s="103"/>
      <c r="B36" s="103"/>
      <c r="C36" s="89"/>
      <c r="D36" s="226"/>
      <c r="E36" s="105"/>
      <c r="F36" s="89"/>
      <c r="G36" s="75"/>
      <c r="H36" s="17"/>
    </row>
    <row r="37" spans="1:8" ht="25.5" x14ac:dyDescent="0.2">
      <c r="A37" s="103" t="s">
        <v>488</v>
      </c>
      <c r="B37" s="103"/>
      <c r="C37" s="89"/>
      <c r="D37" s="189" t="s">
        <v>489</v>
      </c>
      <c r="E37" s="105"/>
      <c r="F37" s="89"/>
      <c r="G37" s="35"/>
      <c r="H37" s="36"/>
    </row>
    <row r="38" spans="1:8" x14ac:dyDescent="0.2">
      <c r="A38" s="103"/>
      <c r="B38" s="103"/>
      <c r="C38" s="89"/>
      <c r="D38" s="189"/>
      <c r="E38" s="105"/>
      <c r="F38" s="89"/>
      <c r="G38" s="35"/>
      <c r="H38" s="36"/>
    </row>
    <row r="39" spans="1:8" ht="25.5" x14ac:dyDescent="0.2">
      <c r="A39" s="103"/>
      <c r="B39" s="103" t="s">
        <v>490</v>
      </c>
      <c r="C39" s="89"/>
      <c r="D39" s="226" t="s">
        <v>491</v>
      </c>
      <c r="E39" s="105"/>
      <c r="F39" s="89"/>
      <c r="G39" s="35"/>
      <c r="H39" s="36"/>
    </row>
    <row r="40" spans="1:8" x14ac:dyDescent="0.2">
      <c r="A40" s="103"/>
      <c r="B40" s="103"/>
      <c r="C40" s="89"/>
      <c r="D40" s="226"/>
      <c r="E40" s="105"/>
      <c r="F40" s="89"/>
      <c r="G40" s="35"/>
      <c r="H40" s="36"/>
    </row>
    <row r="41" spans="1:8" ht="14.25" x14ac:dyDescent="0.2">
      <c r="A41" s="103"/>
      <c r="B41" s="103"/>
      <c r="C41" s="89" t="s">
        <v>104</v>
      </c>
      <c r="D41" s="226" t="s">
        <v>492</v>
      </c>
      <c r="E41" s="105" t="s">
        <v>314</v>
      </c>
      <c r="F41" s="89">
        <v>450</v>
      </c>
      <c r="G41" s="35"/>
      <c r="H41" s="17">
        <f t="shared" ref="H41:H49" si="0">F41*G41</f>
        <v>0</v>
      </c>
    </row>
    <row r="42" spans="1:8" x14ac:dyDescent="0.2">
      <c r="A42" s="103"/>
      <c r="B42" s="103"/>
      <c r="C42" s="89"/>
      <c r="D42" s="226"/>
      <c r="E42" s="105"/>
      <c r="F42" s="89"/>
      <c r="G42" s="35"/>
      <c r="H42" s="17"/>
    </row>
    <row r="43" spans="1:8" ht="14.25" x14ac:dyDescent="0.2">
      <c r="A43" s="103"/>
      <c r="B43" s="103"/>
      <c r="C43" s="89" t="s">
        <v>107</v>
      </c>
      <c r="D43" s="226" t="s">
        <v>493</v>
      </c>
      <c r="E43" s="105" t="s">
        <v>314</v>
      </c>
      <c r="F43" s="89">
        <v>40</v>
      </c>
      <c r="G43" s="35"/>
      <c r="H43" s="17">
        <f t="shared" si="0"/>
        <v>0</v>
      </c>
    </row>
    <row r="44" spans="1:8" x14ac:dyDescent="0.2">
      <c r="A44" s="103"/>
      <c r="B44" s="103"/>
      <c r="C44" s="89"/>
      <c r="D44" s="226"/>
      <c r="E44" s="105"/>
      <c r="F44" s="89"/>
      <c r="G44" s="35"/>
      <c r="H44" s="17"/>
    </row>
    <row r="45" spans="1:8" ht="38.25" x14ac:dyDescent="0.2">
      <c r="A45" s="103"/>
      <c r="B45" s="103" t="s">
        <v>494</v>
      </c>
      <c r="C45" s="89"/>
      <c r="D45" s="120" t="s">
        <v>495</v>
      </c>
      <c r="E45" s="105" t="s">
        <v>314</v>
      </c>
      <c r="F45" s="89">
        <v>70</v>
      </c>
      <c r="G45" s="35"/>
      <c r="H45" s="17">
        <f t="shared" si="0"/>
        <v>0</v>
      </c>
    </row>
    <row r="46" spans="1:8" x14ac:dyDescent="0.2">
      <c r="A46" s="103"/>
      <c r="B46" s="103"/>
      <c r="C46" s="89"/>
      <c r="D46" s="120"/>
      <c r="E46" s="105"/>
      <c r="F46" s="89"/>
      <c r="G46" s="35"/>
      <c r="H46" s="17"/>
    </row>
    <row r="47" spans="1:8" ht="38.25" x14ac:dyDescent="0.2">
      <c r="A47" s="103"/>
      <c r="B47" s="103" t="s">
        <v>496</v>
      </c>
      <c r="C47" s="89"/>
      <c r="D47" s="120" t="s">
        <v>497</v>
      </c>
      <c r="E47" s="105" t="s">
        <v>314</v>
      </c>
      <c r="F47" s="89">
        <v>100</v>
      </c>
      <c r="G47" s="35"/>
      <c r="H47" s="17">
        <f t="shared" si="0"/>
        <v>0</v>
      </c>
    </row>
    <row r="48" spans="1:8" x14ac:dyDescent="0.2">
      <c r="A48" s="103"/>
      <c r="B48" s="103"/>
      <c r="C48" s="89"/>
      <c r="D48" s="120"/>
      <c r="E48" s="105"/>
      <c r="F48" s="89"/>
      <c r="G48" s="35"/>
      <c r="H48" s="17"/>
    </row>
    <row r="49" spans="1:8" ht="38.25" x14ac:dyDescent="0.2">
      <c r="A49" s="103"/>
      <c r="B49" s="103" t="s">
        <v>498</v>
      </c>
      <c r="C49" s="89"/>
      <c r="D49" s="226" t="s">
        <v>499</v>
      </c>
      <c r="E49" s="105" t="s">
        <v>314</v>
      </c>
      <c r="F49" s="89">
        <v>5</v>
      </c>
      <c r="G49" s="35"/>
      <c r="H49" s="17">
        <f t="shared" si="0"/>
        <v>0</v>
      </c>
    </row>
    <row r="50" spans="1:8" x14ac:dyDescent="0.2">
      <c r="A50" s="103"/>
      <c r="B50" s="103"/>
      <c r="C50" s="89"/>
      <c r="D50" s="226"/>
      <c r="E50" s="105"/>
      <c r="F50" s="89"/>
      <c r="G50" s="35"/>
      <c r="H50" s="17"/>
    </row>
    <row r="51" spans="1:8" ht="25.5" x14ac:dyDescent="0.2">
      <c r="A51" s="103" t="s">
        <v>500</v>
      </c>
      <c r="B51" s="103"/>
      <c r="C51" s="89"/>
      <c r="D51" s="189" t="s">
        <v>501</v>
      </c>
      <c r="E51" s="197"/>
      <c r="F51" s="89"/>
      <c r="G51" s="35"/>
      <c r="H51" s="36"/>
    </row>
    <row r="52" spans="1:8" x14ac:dyDescent="0.2">
      <c r="A52" s="103"/>
      <c r="B52" s="103"/>
      <c r="C52" s="89"/>
      <c r="D52" s="189"/>
      <c r="E52" s="197"/>
      <c r="F52" s="89"/>
      <c r="G52" s="35"/>
      <c r="H52" s="36"/>
    </row>
    <row r="53" spans="1:8" ht="25.5" x14ac:dyDescent="0.2">
      <c r="A53" s="103"/>
      <c r="B53" s="103" t="s">
        <v>502</v>
      </c>
      <c r="C53" s="89"/>
      <c r="D53" s="226" t="s">
        <v>503</v>
      </c>
      <c r="E53" s="105" t="s">
        <v>314</v>
      </c>
      <c r="F53" s="89">
        <v>450</v>
      </c>
      <c r="G53" s="35"/>
      <c r="H53" s="17">
        <f>F53*G53</f>
        <v>0</v>
      </c>
    </row>
    <row r="54" spans="1:8" x14ac:dyDescent="0.2">
      <c r="A54" s="103"/>
      <c r="B54" s="103"/>
      <c r="C54" s="89"/>
      <c r="D54" s="226"/>
      <c r="E54" s="105"/>
      <c r="F54" s="89"/>
      <c r="G54" s="35"/>
      <c r="H54" s="17"/>
    </row>
    <row r="55" spans="1:8" ht="25.5" x14ac:dyDescent="0.2">
      <c r="A55" s="103"/>
      <c r="B55" s="103" t="s">
        <v>504</v>
      </c>
      <c r="C55" s="89"/>
      <c r="D55" s="226" t="s">
        <v>505</v>
      </c>
      <c r="E55" s="105" t="s">
        <v>506</v>
      </c>
      <c r="F55" s="89">
        <v>70</v>
      </c>
      <c r="G55" s="35"/>
      <c r="H55" s="71">
        <f>F55*G55</f>
        <v>0</v>
      </c>
    </row>
    <row r="56" spans="1:8" x14ac:dyDescent="0.2">
      <c r="A56" s="103"/>
      <c r="B56" s="103"/>
      <c r="C56" s="89"/>
      <c r="D56" s="226"/>
      <c r="E56" s="105"/>
      <c r="F56" s="89"/>
      <c r="G56" s="35"/>
      <c r="H56" s="17"/>
    </row>
    <row r="57" spans="1:8" x14ac:dyDescent="0.2">
      <c r="A57" s="103" t="s">
        <v>507</v>
      </c>
      <c r="B57" s="103"/>
      <c r="C57" s="89"/>
      <c r="D57" s="189" t="s">
        <v>508</v>
      </c>
      <c r="E57" s="105"/>
      <c r="F57" s="89"/>
      <c r="G57" s="35"/>
      <c r="H57" s="36"/>
    </row>
    <row r="58" spans="1:8" x14ac:dyDescent="0.2">
      <c r="A58" s="103"/>
      <c r="B58" s="103"/>
      <c r="C58" s="89"/>
      <c r="D58" s="189"/>
      <c r="E58" s="105"/>
      <c r="F58" s="89"/>
      <c r="G58" s="35"/>
      <c r="H58" s="36"/>
    </row>
    <row r="59" spans="1:8" ht="14.25" x14ac:dyDescent="0.2">
      <c r="A59" s="103"/>
      <c r="B59" s="103" t="s">
        <v>509</v>
      </c>
      <c r="C59" s="89"/>
      <c r="D59" s="226" t="s">
        <v>510</v>
      </c>
      <c r="E59" s="105" t="s">
        <v>314</v>
      </c>
      <c r="F59" s="89">
        <v>500</v>
      </c>
      <c r="G59" s="35"/>
      <c r="H59" s="17">
        <f>F59*G59</f>
        <v>0</v>
      </c>
    </row>
    <row r="60" spans="1:8" x14ac:dyDescent="0.2">
      <c r="A60" s="103"/>
      <c r="B60" s="103"/>
      <c r="C60" s="89"/>
      <c r="D60" s="226"/>
      <c r="E60" s="105"/>
      <c r="F60" s="89"/>
      <c r="G60" s="35"/>
      <c r="H60" s="17"/>
    </row>
    <row r="61" spans="1:8" ht="25.5" x14ac:dyDescent="0.2">
      <c r="A61" s="103"/>
      <c r="B61" s="103" t="s">
        <v>511</v>
      </c>
      <c r="C61" s="89"/>
      <c r="D61" s="226" t="s">
        <v>512</v>
      </c>
      <c r="E61" s="105" t="s">
        <v>314</v>
      </c>
      <c r="F61" s="89">
        <v>50</v>
      </c>
      <c r="G61" s="35"/>
      <c r="H61" s="17">
        <f>F61*G61</f>
        <v>0</v>
      </c>
    </row>
    <row r="62" spans="1:8" x14ac:dyDescent="0.2">
      <c r="A62" s="103"/>
      <c r="B62" s="103"/>
      <c r="C62" s="89"/>
      <c r="D62" s="226"/>
      <c r="E62" s="105"/>
      <c r="F62" s="89"/>
      <c r="G62" s="35"/>
      <c r="H62" s="17"/>
    </row>
    <row r="63" spans="1:8" x14ac:dyDescent="0.2">
      <c r="A63" s="121"/>
      <c r="B63" s="543" t="s">
        <v>124</v>
      </c>
      <c r="C63" s="543"/>
      <c r="D63" s="543"/>
      <c r="E63" s="543"/>
      <c r="F63" s="543"/>
      <c r="G63" s="543"/>
      <c r="H63" s="48">
        <f>SUM(H7:H62)</f>
        <v>0</v>
      </c>
    </row>
    <row r="64" spans="1:8" x14ac:dyDescent="0.2">
      <c r="A64" s="121"/>
      <c r="B64" s="544" t="s">
        <v>125</v>
      </c>
      <c r="C64" s="544"/>
      <c r="D64" s="544"/>
      <c r="E64" s="544"/>
      <c r="F64" s="544"/>
      <c r="G64" s="544"/>
      <c r="H64" s="48">
        <f>H63</f>
        <v>0</v>
      </c>
    </row>
    <row r="65" spans="1:12" ht="38.25" x14ac:dyDescent="0.2">
      <c r="A65" s="103" t="s">
        <v>513</v>
      </c>
      <c r="B65" s="103"/>
      <c r="C65" s="89"/>
      <c r="D65" s="189" t="s">
        <v>514</v>
      </c>
      <c r="E65" s="105"/>
      <c r="F65" s="89"/>
      <c r="G65" s="35"/>
      <c r="H65" s="36"/>
    </row>
    <row r="66" spans="1:12" x14ac:dyDescent="0.2">
      <c r="A66" s="103"/>
      <c r="B66" s="103"/>
      <c r="C66" s="89"/>
      <c r="D66" s="189"/>
      <c r="E66" s="105"/>
      <c r="F66" s="89"/>
      <c r="G66" s="35"/>
      <c r="H66" s="36"/>
    </row>
    <row r="67" spans="1:12" ht="38.25" x14ac:dyDescent="0.2">
      <c r="A67" s="103"/>
      <c r="B67" s="103" t="s">
        <v>515</v>
      </c>
      <c r="C67" s="89"/>
      <c r="D67" s="210" t="s">
        <v>516</v>
      </c>
      <c r="E67" s="105" t="s">
        <v>314</v>
      </c>
      <c r="F67" s="89">
        <v>220</v>
      </c>
      <c r="G67" s="35"/>
      <c r="H67" s="17">
        <f>F67*G67</f>
        <v>0</v>
      </c>
      <c r="I67" s="102"/>
    </row>
    <row r="68" spans="1:12" x14ac:dyDescent="0.2">
      <c r="A68" s="103"/>
      <c r="B68" s="103"/>
      <c r="C68" s="89"/>
      <c r="D68" s="210"/>
      <c r="E68" s="105"/>
      <c r="F68" s="89"/>
      <c r="G68" s="24"/>
      <c r="H68" s="17"/>
      <c r="I68" s="102"/>
    </row>
    <row r="69" spans="1:12" ht="38.25" x14ac:dyDescent="0.2">
      <c r="A69" s="103" t="s">
        <v>517</v>
      </c>
      <c r="B69" s="103"/>
      <c r="C69" s="89"/>
      <c r="D69" s="189" t="s">
        <v>518</v>
      </c>
      <c r="E69" s="105"/>
      <c r="F69" s="89"/>
      <c r="G69" s="24"/>
      <c r="H69" s="36"/>
    </row>
    <row r="70" spans="1:12" x14ac:dyDescent="0.2">
      <c r="A70" s="103"/>
      <c r="B70" s="103"/>
      <c r="C70" s="89"/>
      <c r="D70" s="189"/>
      <c r="E70" s="105"/>
      <c r="F70" s="89"/>
      <c r="G70" s="24"/>
      <c r="H70" s="36"/>
    </row>
    <row r="71" spans="1:12" ht="25.5" x14ac:dyDescent="0.2">
      <c r="A71" s="110"/>
      <c r="B71" s="110" t="s">
        <v>519</v>
      </c>
      <c r="C71" s="89"/>
      <c r="D71" s="196" t="s">
        <v>520</v>
      </c>
      <c r="E71" s="105" t="s">
        <v>314</v>
      </c>
      <c r="F71" s="89">
        <v>170</v>
      </c>
      <c r="G71" s="35"/>
      <c r="H71" s="17">
        <f>F71*G71</f>
        <v>0</v>
      </c>
      <c r="I71" s="102"/>
    </row>
    <row r="72" spans="1:12" x14ac:dyDescent="0.2">
      <c r="A72" s="110"/>
      <c r="B72" s="110"/>
      <c r="C72" s="89"/>
      <c r="D72" s="210"/>
      <c r="E72" s="105"/>
      <c r="F72" s="89"/>
      <c r="G72" s="35"/>
      <c r="H72" s="17"/>
      <c r="I72" s="102"/>
    </row>
    <row r="73" spans="1:12" x14ac:dyDescent="0.2">
      <c r="A73" s="110" t="s">
        <v>521</v>
      </c>
      <c r="B73" s="110"/>
      <c r="C73" s="89"/>
      <c r="D73" s="237" t="s">
        <v>522</v>
      </c>
      <c r="E73" s="110"/>
      <c r="F73" s="89"/>
      <c r="G73" s="35"/>
      <c r="H73" s="36"/>
      <c r="L73" s="238"/>
    </row>
    <row r="74" spans="1:12" x14ac:dyDescent="0.2">
      <c r="A74" s="110"/>
      <c r="B74" s="110"/>
      <c r="C74" s="89"/>
      <c r="D74" s="239"/>
      <c r="E74" s="110"/>
      <c r="F74" s="89"/>
      <c r="G74" s="35"/>
      <c r="H74" s="36"/>
    </row>
    <row r="75" spans="1:12" ht="36" x14ac:dyDescent="0.2">
      <c r="A75" s="110"/>
      <c r="B75" s="110" t="s">
        <v>523</v>
      </c>
      <c r="C75" s="89"/>
      <c r="D75" s="240" t="s">
        <v>524</v>
      </c>
      <c r="E75" s="89" t="s">
        <v>1</v>
      </c>
      <c r="F75" s="89">
        <v>1000</v>
      </c>
      <c r="G75" s="75"/>
      <c r="H75" s="71">
        <f>F75*G75</f>
        <v>0</v>
      </c>
      <c r="I75" s="102"/>
      <c r="L75" s="241"/>
    </row>
    <row r="76" spans="1:12" x14ac:dyDescent="0.2">
      <c r="A76" s="110"/>
      <c r="B76" s="110"/>
      <c r="C76" s="89"/>
      <c r="D76" s="242"/>
      <c r="E76" s="89"/>
      <c r="F76" s="89"/>
      <c r="G76" s="75"/>
      <c r="H76" s="71"/>
      <c r="I76" s="102"/>
    </row>
    <row r="77" spans="1:12" ht="36" x14ac:dyDescent="0.2">
      <c r="A77" s="110"/>
      <c r="B77" s="110" t="s">
        <v>525</v>
      </c>
      <c r="C77" s="89"/>
      <c r="D77" s="240" t="s">
        <v>526</v>
      </c>
      <c r="E77" s="89" t="s">
        <v>1</v>
      </c>
      <c r="F77" s="89">
        <v>200</v>
      </c>
      <c r="G77" s="75"/>
      <c r="H77" s="71">
        <f>F77*G77</f>
        <v>0</v>
      </c>
      <c r="I77" s="102"/>
    </row>
    <row r="78" spans="1:12" x14ac:dyDescent="0.2">
      <c r="A78" s="110"/>
      <c r="B78" s="110"/>
      <c r="C78" s="89"/>
      <c r="D78" s="242"/>
      <c r="E78" s="89"/>
      <c r="F78" s="89"/>
      <c r="G78" s="35"/>
      <c r="H78" s="17"/>
      <c r="I78" s="102"/>
    </row>
    <row r="79" spans="1:12" ht="24" x14ac:dyDescent="0.2">
      <c r="A79" s="110" t="s">
        <v>527</v>
      </c>
      <c r="B79" s="110"/>
      <c r="C79" s="89"/>
      <c r="D79" s="240" t="s">
        <v>528</v>
      </c>
      <c r="E79" s="105" t="s">
        <v>178</v>
      </c>
      <c r="F79" s="89">
        <f>((0.8*2)+0.6+0.8)*F75</f>
        <v>3000</v>
      </c>
      <c r="G79" s="35"/>
      <c r="H79" s="17">
        <f>F79*G79</f>
        <v>0</v>
      </c>
      <c r="I79" s="102"/>
    </row>
    <row r="80" spans="1:12" x14ac:dyDescent="0.2">
      <c r="A80" s="110"/>
      <c r="B80" s="110"/>
      <c r="C80" s="89"/>
      <c r="D80" s="243"/>
      <c r="E80" s="105"/>
      <c r="F80" s="89"/>
      <c r="G80" s="35"/>
      <c r="H80" s="17"/>
      <c r="I80" s="102"/>
    </row>
    <row r="81" spans="1:15" ht="38.25" x14ac:dyDescent="0.2">
      <c r="A81" s="110" t="s">
        <v>529</v>
      </c>
      <c r="B81" s="110"/>
      <c r="C81" s="89"/>
      <c r="D81" s="244" t="s">
        <v>530</v>
      </c>
      <c r="E81" s="110"/>
      <c r="F81" s="89"/>
      <c r="G81" s="35"/>
      <c r="H81" s="36"/>
    </row>
    <row r="82" spans="1:15" x14ac:dyDescent="0.2">
      <c r="A82" s="110"/>
      <c r="B82" s="110"/>
      <c r="C82" s="89"/>
      <c r="D82" s="244"/>
      <c r="E82" s="110"/>
      <c r="F82" s="89"/>
      <c r="G82" s="35"/>
      <c r="H82" s="36"/>
    </row>
    <row r="83" spans="1:15" x14ac:dyDescent="0.2">
      <c r="A83" s="110"/>
      <c r="B83" s="110" t="s">
        <v>531</v>
      </c>
      <c r="C83" s="89"/>
      <c r="D83" s="196" t="s">
        <v>532</v>
      </c>
      <c r="E83" s="197"/>
      <c r="F83" s="89"/>
      <c r="G83" s="35"/>
      <c r="H83" s="17"/>
      <c r="I83" s="102"/>
    </row>
    <row r="84" spans="1:15" x14ac:dyDescent="0.2">
      <c r="A84" s="110"/>
      <c r="B84" s="110"/>
      <c r="C84" s="89"/>
      <c r="D84" s="245"/>
      <c r="E84" s="197"/>
      <c r="F84" s="89"/>
      <c r="G84" s="35"/>
      <c r="H84" s="17"/>
      <c r="I84" s="102"/>
    </row>
    <row r="85" spans="1:15" ht="24" x14ac:dyDescent="0.2">
      <c r="A85" s="110"/>
      <c r="B85" s="110"/>
      <c r="C85" s="89" t="s">
        <v>533</v>
      </c>
      <c r="D85" s="240" t="s">
        <v>534</v>
      </c>
      <c r="E85" s="197" t="s">
        <v>170</v>
      </c>
      <c r="F85" s="89">
        <v>6</v>
      </c>
      <c r="G85" s="35"/>
      <c r="H85" s="17">
        <f t="shared" ref="H85:H87" si="1">F85*G85</f>
        <v>0</v>
      </c>
      <c r="I85" s="102"/>
    </row>
    <row r="86" spans="1:15" x14ac:dyDescent="0.2">
      <c r="A86" s="110"/>
      <c r="B86" s="110"/>
      <c r="C86" s="89"/>
      <c r="D86" s="240"/>
      <c r="E86" s="197"/>
      <c r="F86" s="89"/>
      <c r="G86" s="35"/>
      <c r="H86" s="17"/>
      <c r="I86" s="102"/>
      <c r="O86" s="241"/>
    </row>
    <row r="87" spans="1:15" ht="24" x14ac:dyDescent="0.2">
      <c r="A87" s="110"/>
      <c r="B87" s="110"/>
      <c r="C87" s="89" t="s">
        <v>361</v>
      </c>
      <c r="D87" s="240" t="s">
        <v>535</v>
      </c>
      <c r="E87" s="197" t="s">
        <v>170</v>
      </c>
      <c r="F87" s="89">
        <v>4</v>
      </c>
      <c r="G87" s="35"/>
      <c r="H87" s="17">
        <f t="shared" si="1"/>
        <v>0</v>
      </c>
      <c r="I87" s="102"/>
      <c r="O87" s="241"/>
    </row>
    <row r="88" spans="1:15" x14ac:dyDescent="0.2">
      <c r="A88" s="110"/>
      <c r="B88" s="110"/>
      <c r="C88" s="89"/>
      <c r="D88" s="240"/>
      <c r="E88" s="197"/>
      <c r="F88" s="89"/>
      <c r="G88" s="35"/>
      <c r="H88" s="17"/>
      <c r="I88" s="102"/>
      <c r="O88" s="241"/>
    </row>
    <row r="89" spans="1:15" ht="25.5" x14ac:dyDescent="0.2">
      <c r="A89" s="110"/>
      <c r="B89" s="110" t="s">
        <v>536</v>
      </c>
      <c r="C89" s="89"/>
      <c r="D89" s="196" t="s">
        <v>537</v>
      </c>
      <c r="E89" s="197" t="s">
        <v>170</v>
      </c>
      <c r="F89" s="89">
        <v>7</v>
      </c>
      <c r="G89" s="35"/>
      <c r="H89" s="17">
        <f>F89*G89</f>
        <v>0</v>
      </c>
      <c r="I89" s="102"/>
      <c r="O89" s="241"/>
    </row>
    <row r="90" spans="1:15" x14ac:dyDescent="0.2">
      <c r="A90" s="110"/>
      <c r="B90" s="110"/>
      <c r="C90" s="89"/>
      <c r="D90" s="196"/>
      <c r="E90" s="197"/>
      <c r="F90" s="89"/>
      <c r="G90" s="35"/>
      <c r="H90" s="17"/>
      <c r="I90" s="102"/>
      <c r="O90" s="210"/>
    </row>
    <row r="91" spans="1:15" ht="25.5" x14ac:dyDescent="0.2">
      <c r="A91" s="110"/>
      <c r="B91" s="110" t="s">
        <v>538</v>
      </c>
      <c r="C91" s="89"/>
      <c r="D91" s="196" t="s">
        <v>539</v>
      </c>
      <c r="E91" s="197" t="s">
        <v>170</v>
      </c>
      <c r="F91" s="89">
        <v>10</v>
      </c>
      <c r="G91" s="35"/>
      <c r="H91" s="17">
        <f>F91*G91</f>
        <v>0</v>
      </c>
      <c r="I91" s="102"/>
      <c r="O91" s="210"/>
    </row>
    <row r="92" spans="1:15" x14ac:dyDescent="0.2">
      <c r="A92" s="110"/>
      <c r="B92" s="110"/>
      <c r="C92" s="89"/>
      <c r="D92" s="196"/>
      <c r="E92" s="197"/>
      <c r="F92" s="89"/>
      <c r="G92" s="35"/>
      <c r="H92" s="17"/>
      <c r="I92" s="102"/>
      <c r="O92" s="210"/>
    </row>
    <row r="93" spans="1:15" x14ac:dyDescent="0.2">
      <c r="A93" s="110" t="s">
        <v>540</v>
      </c>
      <c r="B93" s="110"/>
      <c r="C93" s="89"/>
      <c r="D93" s="244" t="s">
        <v>541</v>
      </c>
      <c r="E93" s="110"/>
      <c r="F93" s="89"/>
      <c r="G93" s="35"/>
      <c r="H93" s="36"/>
    </row>
    <row r="94" spans="1:15" x14ac:dyDescent="0.2">
      <c r="A94" s="110"/>
      <c r="B94" s="110"/>
      <c r="C94" s="89"/>
      <c r="D94" s="244"/>
      <c r="E94" s="110"/>
      <c r="F94" s="89"/>
      <c r="G94" s="35"/>
      <c r="H94" s="36"/>
    </row>
    <row r="95" spans="1:15" x14ac:dyDescent="0.2">
      <c r="A95" s="110"/>
      <c r="B95" s="110" t="s">
        <v>542</v>
      </c>
      <c r="C95" s="89"/>
      <c r="D95" s="246" t="s">
        <v>543</v>
      </c>
      <c r="E95" s="197" t="s">
        <v>170</v>
      </c>
      <c r="F95" s="89">
        <v>12</v>
      </c>
      <c r="G95" s="35"/>
      <c r="H95" s="17">
        <f t="shared" ref="H95:H103" si="2">F95*G95</f>
        <v>0</v>
      </c>
    </row>
    <row r="96" spans="1:15" x14ac:dyDescent="0.2">
      <c r="A96" s="110"/>
      <c r="B96" s="110"/>
      <c r="C96" s="89"/>
      <c r="D96" s="246"/>
      <c r="E96" s="197"/>
      <c r="F96" s="89"/>
      <c r="G96" s="35"/>
      <c r="H96" s="17"/>
    </row>
    <row r="97" spans="1:9" ht="25.5" x14ac:dyDescent="0.2">
      <c r="A97" s="110" t="s">
        <v>544</v>
      </c>
      <c r="B97" s="110"/>
      <c r="C97" s="89"/>
      <c r="D97" s="244" t="s">
        <v>545</v>
      </c>
      <c r="E97" s="89" t="s">
        <v>76</v>
      </c>
      <c r="F97" s="89">
        <v>1</v>
      </c>
      <c r="G97" s="247">
        <v>10000</v>
      </c>
      <c r="H97" s="17">
        <f t="shared" si="2"/>
        <v>10000</v>
      </c>
    </row>
    <row r="98" spans="1:9" x14ac:dyDescent="0.2">
      <c r="A98" s="110"/>
      <c r="B98" s="110"/>
      <c r="C98" s="89"/>
      <c r="D98" s="244"/>
      <c r="E98" s="89"/>
      <c r="F98" s="89"/>
      <c r="G98" s="13"/>
      <c r="H98" s="17"/>
    </row>
    <row r="99" spans="1:9" ht="25.5" x14ac:dyDescent="0.2">
      <c r="A99" s="110" t="s">
        <v>546</v>
      </c>
      <c r="B99" s="110"/>
      <c r="C99" s="89"/>
      <c r="D99" s="244" t="s">
        <v>547</v>
      </c>
      <c r="E99" s="178" t="s">
        <v>548</v>
      </c>
      <c r="F99" s="89">
        <v>1000</v>
      </c>
      <c r="G99" s="35"/>
      <c r="H99" s="17">
        <f t="shared" si="2"/>
        <v>0</v>
      </c>
    </row>
    <row r="100" spans="1:9" x14ac:dyDescent="0.2">
      <c r="A100" s="110"/>
      <c r="B100" s="110"/>
      <c r="C100" s="89"/>
      <c r="D100" s="244"/>
      <c r="E100" s="178"/>
      <c r="F100" s="89"/>
      <c r="G100" s="35"/>
      <c r="H100" s="17"/>
    </row>
    <row r="101" spans="1:9" ht="14.25" x14ac:dyDescent="0.2">
      <c r="A101" s="110" t="s">
        <v>549</v>
      </c>
      <c r="B101" s="110"/>
      <c r="C101" s="89"/>
      <c r="D101" s="244" t="s">
        <v>550</v>
      </c>
      <c r="E101" s="105" t="s">
        <v>314</v>
      </c>
      <c r="F101" s="89">
        <v>150</v>
      </c>
      <c r="G101" s="35"/>
      <c r="H101" s="17">
        <f t="shared" si="2"/>
        <v>0</v>
      </c>
    </row>
    <row r="102" spans="1:9" x14ac:dyDescent="0.2">
      <c r="A102" s="110"/>
      <c r="B102" s="110"/>
      <c r="C102" s="89"/>
      <c r="D102" s="244"/>
      <c r="E102" s="105"/>
      <c r="F102" s="89"/>
      <c r="G102" s="35"/>
      <c r="H102" s="17"/>
    </row>
    <row r="103" spans="1:9" ht="51" x14ac:dyDescent="0.2">
      <c r="A103" s="110" t="s">
        <v>551</v>
      </c>
      <c r="B103" s="110"/>
      <c r="C103" s="89"/>
      <c r="D103" s="244" t="s">
        <v>552</v>
      </c>
      <c r="E103" s="105" t="s">
        <v>314</v>
      </c>
      <c r="F103" s="89">
        <v>320</v>
      </c>
      <c r="G103" s="35"/>
      <c r="H103" s="17">
        <f t="shared" si="2"/>
        <v>0</v>
      </c>
    </row>
    <row r="104" spans="1:9" x14ac:dyDescent="0.2">
      <c r="A104" s="110"/>
      <c r="B104" s="110"/>
      <c r="C104" s="89"/>
      <c r="D104" s="244"/>
      <c r="E104" s="105"/>
      <c r="F104" s="89"/>
      <c r="G104" s="35"/>
      <c r="H104" s="17"/>
    </row>
    <row r="105" spans="1:9" x14ac:dyDescent="0.2">
      <c r="A105" s="110" t="s">
        <v>553</v>
      </c>
      <c r="B105" s="110"/>
      <c r="C105" s="89"/>
      <c r="D105" s="244" t="s">
        <v>554</v>
      </c>
      <c r="E105" s="89" t="s">
        <v>170</v>
      </c>
      <c r="F105" s="89">
        <v>10</v>
      </c>
      <c r="G105" s="35"/>
      <c r="H105" s="17">
        <f>F105*G105</f>
        <v>0</v>
      </c>
    </row>
    <row r="106" spans="1:9" x14ac:dyDescent="0.2">
      <c r="A106" s="110"/>
      <c r="B106" s="110"/>
      <c r="C106" s="89"/>
      <c r="D106" s="244"/>
      <c r="E106" s="89"/>
      <c r="F106" s="89"/>
      <c r="G106" s="35"/>
      <c r="H106" s="17"/>
    </row>
    <row r="107" spans="1:9" ht="25.5" x14ac:dyDescent="0.2">
      <c r="A107" s="110" t="s">
        <v>555</v>
      </c>
      <c r="B107" s="110"/>
      <c r="C107" s="89"/>
      <c r="D107" s="244" t="s">
        <v>556</v>
      </c>
      <c r="E107" s="89" t="s">
        <v>170</v>
      </c>
      <c r="F107" s="89">
        <v>10</v>
      </c>
      <c r="G107" s="35"/>
      <c r="H107" s="17">
        <f>F107*G107</f>
        <v>0</v>
      </c>
      <c r="I107" s="102"/>
    </row>
    <row r="108" spans="1:9" x14ac:dyDescent="0.2">
      <c r="A108" s="110"/>
      <c r="B108" s="110"/>
      <c r="C108" s="89"/>
      <c r="D108" s="244"/>
      <c r="E108" s="89"/>
      <c r="F108" s="89"/>
      <c r="G108" s="35"/>
      <c r="H108" s="17"/>
      <c r="I108" s="102"/>
    </row>
    <row r="109" spans="1:9" ht="25.5" x14ac:dyDescent="0.2">
      <c r="A109" s="110" t="s">
        <v>557</v>
      </c>
      <c r="B109" s="110"/>
      <c r="C109" s="89"/>
      <c r="D109" s="244" t="s">
        <v>558</v>
      </c>
      <c r="E109" s="89" t="s">
        <v>76</v>
      </c>
      <c r="F109" s="89">
        <v>1</v>
      </c>
      <c r="G109" s="24">
        <v>20000</v>
      </c>
      <c r="H109" s="17">
        <f>F109*G109</f>
        <v>20000</v>
      </c>
    </row>
    <row r="110" spans="1:9" x14ac:dyDescent="0.2">
      <c r="A110" s="110"/>
      <c r="B110" s="110"/>
      <c r="C110" s="89"/>
      <c r="D110" s="189"/>
      <c r="E110" s="89"/>
      <c r="F110" s="89"/>
      <c r="G110" s="35"/>
      <c r="H110" s="17"/>
    </row>
    <row r="111" spans="1:9" ht="25.5" x14ac:dyDescent="0.2">
      <c r="A111" s="86" t="s">
        <v>559</v>
      </c>
      <c r="B111" s="97"/>
      <c r="C111" s="187"/>
      <c r="D111" s="189" t="s">
        <v>560</v>
      </c>
      <c r="E111" s="89"/>
      <c r="F111" s="89"/>
      <c r="G111" s="35"/>
      <c r="H111" s="17"/>
    </row>
    <row r="112" spans="1:9" x14ac:dyDescent="0.2">
      <c r="A112" s="110"/>
      <c r="B112" s="110"/>
      <c r="C112" s="89"/>
      <c r="D112" s="189"/>
      <c r="E112" s="89"/>
      <c r="F112" s="89"/>
      <c r="G112" s="35"/>
      <c r="H112" s="17"/>
    </row>
    <row r="113" spans="1:8" ht="38.25" x14ac:dyDescent="0.2">
      <c r="A113" s="110"/>
      <c r="B113" s="103" t="s">
        <v>561</v>
      </c>
      <c r="C113" s="187"/>
      <c r="D113" s="120" t="s">
        <v>562</v>
      </c>
      <c r="E113" s="105" t="s">
        <v>314</v>
      </c>
      <c r="F113" s="84">
        <v>450</v>
      </c>
      <c r="G113" s="12"/>
      <c r="H113" s="17">
        <f>F113*G113</f>
        <v>0</v>
      </c>
    </row>
    <row r="114" spans="1:8" x14ac:dyDescent="0.2">
      <c r="A114" s="110"/>
      <c r="B114" s="110"/>
      <c r="C114" s="89"/>
      <c r="D114" s="189"/>
      <c r="E114" s="89"/>
      <c r="F114" s="89"/>
      <c r="G114" s="35"/>
      <c r="H114" s="17"/>
    </row>
    <row r="115" spans="1:8" x14ac:dyDescent="0.2">
      <c r="A115" s="103" t="s">
        <v>563</v>
      </c>
      <c r="B115" s="103"/>
      <c r="C115" s="157"/>
      <c r="D115" s="213" t="s">
        <v>466</v>
      </c>
      <c r="E115" s="89"/>
      <c r="F115" s="89"/>
      <c r="G115" s="35"/>
      <c r="H115" s="17"/>
    </row>
    <row r="116" spans="1:8" x14ac:dyDescent="0.2">
      <c r="A116" s="110"/>
      <c r="B116" s="110"/>
      <c r="C116" s="89"/>
      <c r="D116" s="189"/>
      <c r="E116" s="89"/>
      <c r="F116" s="89"/>
      <c r="G116" s="35"/>
      <c r="H116" s="17"/>
    </row>
    <row r="117" spans="1:8" ht="25.5" x14ac:dyDescent="0.2">
      <c r="A117" s="110"/>
      <c r="B117" s="103" t="s">
        <v>564</v>
      </c>
      <c r="C117" s="157"/>
      <c r="D117" s="172" t="s">
        <v>565</v>
      </c>
      <c r="E117" s="178"/>
      <c r="F117" s="84"/>
      <c r="G117" s="12"/>
      <c r="H117" s="101"/>
    </row>
    <row r="118" spans="1:8" x14ac:dyDescent="0.2">
      <c r="A118" s="110"/>
      <c r="B118" s="103"/>
      <c r="C118" s="157"/>
      <c r="D118" s="172"/>
      <c r="E118" s="178"/>
      <c r="F118" s="84"/>
      <c r="G118" s="12"/>
      <c r="H118" s="101"/>
    </row>
    <row r="119" spans="1:8" x14ac:dyDescent="0.2">
      <c r="A119" s="121"/>
      <c r="B119" s="543" t="s">
        <v>124</v>
      </c>
      <c r="C119" s="543"/>
      <c r="D119" s="543"/>
      <c r="E119" s="543"/>
      <c r="F119" s="543"/>
      <c r="G119" s="543"/>
      <c r="H119" s="48">
        <f>SUM(H64:H118)</f>
        <v>30000</v>
      </c>
    </row>
    <row r="120" spans="1:8" x14ac:dyDescent="0.2">
      <c r="A120" s="121"/>
      <c r="B120" s="544" t="s">
        <v>125</v>
      </c>
      <c r="C120" s="544"/>
      <c r="D120" s="544"/>
      <c r="E120" s="544"/>
      <c r="F120" s="544"/>
      <c r="G120" s="544"/>
      <c r="H120" s="48">
        <f>H119</f>
        <v>30000</v>
      </c>
    </row>
    <row r="121" spans="1:8" ht="27" x14ac:dyDescent="0.2">
      <c r="A121" s="110"/>
      <c r="B121" s="103"/>
      <c r="C121" s="157" t="s">
        <v>104</v>
      </c>
      <c r="D121" s="172" t="s">
        <v>566</v>
      </c>
      <c r="E121" s="178" t="s">
        <v>409</v>
      </c>
      <c r="F121" s="84">
        <v>550</v>
      </c>
      <c r="G121" s="12"/>
      <c r="H121" s="17">
        <f>F121*G121</f>
        <v>0</v>
      </c>
    </row>
    <row r="122" spans="1:8" x14ac:dyDescent="0.2">
      <c r="A122" s="110"/>
      <c r="B122" s="110"/>
      <c r="C122" s="89"/>
      <c r="D122" s="189"/>
      <c r="E122" s="89"/>
      <c r="F122" s="89"/>
      <c r="G122" s="35"/>
      <c r="H122" s="17"/>
    </row>
    <row r="123" spans="1:8" ht="25.5" x14ac:dyDescent="0.2">
      <c r="A123" s="110"/>
      <c r="B123" s="103" t="s">
        <v>467</v>
      </c>
      <c r="C123" s="187"/>
      <c r="D123" s="172" t="s">
        <v>407</v>
      </c>
      <c r="E123" s="89"/>
      <c r="F123" s="89"/>
      <c r="G123" s="35"/>
      <c r="H123" s="17"/>
    </row>
    <row r="124" spans="1:8" x14ac:dyDescent="0.2">
      <c r="A124" s="110"/>
      <c r="B124" s="110"/>
      <c r="C124" s="89"/>
      <c r="D124" s="189"/>
      <c r="E124" s="89"/>
      <c r="F124" s="89"/>
      <c r="G124" s="35"/>
      <c r="H124" s="17"/>
    </row>
    <row r="125" spans="1:8" ht="25.5" x14ac:dyDescent="0.2">
      <c r="A125" s="110"/>
      <c r="B125" s="110"/>
      <c r="C125" s="89" t="s">
        <v>107</v>
      </c>
      <c r="D125" s="120" t="s">
        <v>468</v>
      </c>
      <c r="E125" s="197" t="s">
        <v>548</v>
      </c>
      <c r="F125" s="89">
        <v>1500</v>
      </c>
      <c r="G125" s="35"/>
      <c r="H125" s="17">
        <f>F125*G125</f>
        <v>0</v>
      </c>
    </row>
    <row r="126" spans="1:8" x14ac:dyDescent="0.2">
      <c r="A126" s="110"/>
      <c r="B126" s="110"/>
      <c r="C126" s="89"/>
      <c r="D126" s="120"/>
      <c r="E126" s="197"/>
      <c r="F126" s="89"/>
      <c r="G126" s="35"/>
      <c r="H126" s="17"/>
    </row>
    <row r="127" spans="1:8" x14ac:dyDescent="0.2">
      <c r="A127" s="110"/>
      <c r="B127" s="110"/>
      <c r="C127" s="89"/>
      <c r="D127" s="120"/>
      <c r="E127" s="197"/>
      <c r="F127" s="89"/>
      <c r="G127" s="35"/>
      <c r="H127" s="17"/>
    </row>
    <row r="128" spans="1:8" x14ac:dyDescent="0.2">
      <c r="A128" s="110"/>
      <c r="B128" s="110"/>
      <c r="C128" s="89"/>
      <c r="D128" s="120"/>
      <c r="E128" s="197"/>
      <c r="F128" s="89"/>
      <c r="G128" s="35"/>
      <c r="H128" s="17"/>
    </row>
    <row r="129" spans="1:8" x14ac:dyDescent="0.2">
      <c r="A129" s="110"/>
      <c r="B129" s="110"/>
      <c r="C129" s="89"/>
      <c r="D129" s="120"/>
      <c r="E129" s="197"/>
      <c r="F129" s="89"/>
      <c r="G129" s="35"/>
      <c r="H129" s="17"/>
    </row>
    <row r="130" spans="1:8" x14ac:dyDescent="0.2">
      <c r="A130" s="110"/>
      <c r="B130" s="110"/>
      <c r="C130" s="89"/>
      <c r="D130" s="120"/>
      <c r="E130" s="197"/>
      <c r="F130" s="89"/>
      <c r="G130" s="35"/>
      <c r="H130" s="17"/>
    </row>
    <row r="131" spans="1:8" x14ac:dyDescent="0.2">
      <c r="A131" s="110"/>
      <c r="B131" s="110"/>
      <c r="C131" s="89"/>
      <c r="D131" s="120"/>
      <c r="E131" s="197"/>
      <c r="F131" s="89"/>
      <c r="G131" s="35"/>
      <c r="H131" s="17"/>
    </row>
    <row r="132" spans="1:8" x14ac:dyDescent="0.2">
      <c r="A132" s="110"/>
      <c r="B132" s="110"/>
      <c r="C132" s="89"/>
      <c r="D132" s="120"/>
      <c r="E132" s="197"/>
      <c r="F132" s="89"/>
      <c r="G132" s="35"/>
      <c r="H132" s="17"/>
    </row>
    <row r="133" spans="1:8" x14ac:dyDescent="0.2">
      <c r="A133" s="110"/>
      <c r="B133" s="110"/>
      <c r="C133" s="89"/>
      <c r="D133" s="120"/>
      <c r="E133" s="197"/>
      <c r="F133" s="89"/>
      <c r="G133" s="35"/>
      <c r="H133" s="17"/>
    </row>
    <row r="134" spans="1:8" x14ac:dyDescent="0.2">
      <c r="A134" s="110"/>
      <c r="B134" s="110"/>
      <c r="C134" s="89"/>
      <c r="D134" s="120"/>
      <c r="E134" s="197"/>
      <c r="F134" s="89"/>
      <c r="G134" s="35"/>
      <c r="H134" s="17"/>
    </row>
    <row r="135" spans="1:8" x14ac:dyDescent="0.2">
      <c r="A135" s="110"/>
      <c r="B135" s="110"/>
      <c r="C135" s="89"/>
      <c r="D135" s="120"/>
      <c r="E135" s="197"/>
      <c r="F135" s="89"/>
      <c r="G135" s="35"/>
      <c r="H135" s="17"/>
    </row>
    <row r="136" spans="1:8" x14ac:dyDescent="0.2">
      <c r="A136" s="110"/>
      <c r="B136" s="110"/>
      <c r="C136" s="89"/>
      <c r="D136" s="120"/>
      <c r="E136" s="197"/>
      <c r="F136" s="89"/>
      <c r="G136" s="35"/>
      <c r="H136" s="17"/>
    </row>
    <row r="137" spans="1:8" x14ac:dyDescent="0.2">
      <c r="A137" s="110"/>
      <c r="B137" s="110"/>
      <c r="C137" s="89"/>
      <c r="D137" s="120"/>
      <c r="E137" s="197"/>
      <c r="F137" s="89"/>
      <c r="G137" s="35"/>
      <c r="H137" s="17"/>
    </row>
    <row r="138" spans="1:8" x14ac:dyDescent="0.2">
      <c r="A138" s="110"/>
      <c r="B138" s="110"/>
      <c r="C138" s="89"/>
      <c r="D138" s="120"/>
      <c r="E138" s="197"/>
      <c r="F138" s="89"/>
      <c r="G138" s="35"/>
      <c r="H138" s="17"/>
    </row>
    <row r="139" spans="1:8" x14ac:dyDescent="0.2">
      <c r="A139" s="110"/>
      <c r="B139" s="110"/>
      <c r="C139" s="89"/>
      <c r="D139" s="120"/>
      <c r="E139" s="197"/>
      <c r="F139" s="89"/>
      <c r="G139" s="35"/>
      <c r="H139" s="17"/>
    </row>
    <row r="140" spans="1:8" x14ac:dyDescent="0.2">
      <c r="A140" s="110"/>
      <c r="B140" s="110"/>
      <c r="C140" s="89"/>
      <c r="D140" s="120"/>
      <c r="E140" s="197"/>
      <c r="F140" s="89"/>
      <c r="G140" s="35"/>
      <c r="H140" s="17"/>
    </row>
    <row r="141" spans="1:8" x14ac:dyDescent="0.2">
      <c r="A141" s="110"/>
      <c r="B141" s="110"/>
      <c r="C141" s="89"/>
      <c r="D141" s="120"/>
      <c r="E141" s="197"/>
      <c r="F141" s="89"/>
      <c r="G141" s="35"/>
      <c r="H141" s="17"/>
    </row>
    <row r="142" spans="1:8" x14ac:dyDescent="0.2">
      <c r="A142" s="110"/>
      <c r="B142" s="110"/>
      <c r="C142" s="89"/>
      <c r="D142" s="120"/>
      <c r="E142" s="197"/>
      <c r="F142" s="89"/>
      <c r="G142" s="35"/>
      <c r="H142" s="17"/>
    </row>
    <row r="143" spans="1:8" x14ac:dyDescent="0.2">
      <c r="A143" s="110"/>
      <c r="B143" s="110"/>
      <c r="C143" s="89"/>
      <c r="D143" s="120"/>
      <c r="E143" s="197"/>
      <c r="F143" s="89"/>
      <c r="G143" s="35"/>
      <c r="H143" s="17"/>
    </row>
    <row r="144" spans="1:8" x14ac:dyDescent="0.2">
      <c r="A144" s="110"/>
      <c r="B144" s="110"/>
      <c r="C144" s="89"/>
      <c r="D144" s="120"/>
      <c r="E144" s="197"/>
      <c r="F144" s="89"/>
      <c r="G144" s="35"/>
      <c r="H144" s="17"/>
    </row>
    <row r="145" spans="1:8" x14ac:dyDescent="0.2">
      <c r="A145" s="110"/>
      <c r="B145" s="110"/>
      <c r="C145" s="89"/>
      <c r="D145" s="120"/>
      <c r="E145" s="197"/>
      <c r="F145" s="89"/>
      <c r="G145" s="35"/>
      <c r="H145" s="17"/>
    </row>
    <row r="146" spans="1:8" x14ac:dyDescent="0.2">
      <c r="A146" s="110"/>
      <c r="B146" s="110"/>
      <c r="C146" s="89"/>
      <c r="D146" s="120"/>
      <c r="E146" s="197"/>
      <c r="F146" s="89"/>
      <c r="G146" s="35"/>
      <c r="H146" s="17"/>
    </row>
    <row r="147" spans="1:8" x14ac:dyDescent="0.2">
      <c r="A147" s="110"/>
      <c r="B147" s="110"/>
      <c r="C147" s="89"/>
      <c r="D147" s="120"/>
      <c r="E147" s="197"/>
      <c r="F147" s="89"/>
      <c r="G147" s="35"/>
      <c r="H147" s="17"/>
    </row>
    <row r="148" spans="1:8" x14ac:dyDescent="0.2">
      <c r="A148" s="110"/>
      <c r="B148" s="110"/>
      <c r="C148" s="89"/>
      <c r="D148" s="120"/>
      <c r="E148" s="197"/>
      <c r="F148" s="89"/>
      <c r="G148" s="35"/>
      <c r="H148" s="17"/>
    </row>
    <row r="149" spans="1:8" x14ac:dyDescent="0.2">
      <c r="A149" s="110"/>
      <c r="B149" s="110"/>
      <c r="C149" s="89"/>
      <c r="D149" s="120"/>
      <c r="E149" s="197"/>
      <c r="F149" s="89"/>
      <c r="G149" s="35"/>
      <c r="H149" s="17"/>
    </row>
    <row r="150" spans="1:8" x14ac:dyDescent="0.2">
      <c r="A150" s="110"/>
      <c r="B150" s="110"/>
      <c r="C150" s="89"/>
      <c r="D150" s="120"/>
      <c r="E150" s="197"/>
      <c r="F150" s="89"/>
      <c r="G150" s="35"/>
      <c r="H150" s="17"/>
    </row>
    <row r="151" spans="1:8" x14ac:dyDescent="0.2">
      <c r="A151" s="110"/>
      <c r="B151" s="110"/>
      <c r="C151" s="89"/>
      <c r="D151" s="120"/>
      <c r="E151" s="197"/>
      <c r="F151" s="89"/>
      <c r="G151" s="35"/>
      <c r="H151" s="17"/>
    </row>
    <row r="152" spans="1:8" x14ac:dyDescent="0.2">
      <c r="A152" s="110"/>
      <c r="B152" s="110"/>
      <c r="C152" s="89"/>
      <c r="D152" s="120"/>
      <c r="E152" s="197"/>
      <c r="F152" s="89"/>
      <c r="G152" s="35"/>
      <c r="H152" s="17"/>
    </row>
    <row r="153" spans="1:8" x14ac:dyDescent="0.2">
      <c r="A153" s="110"/>
      <c r="B153" s="110"/>
      <c r="C153" s="89"/>
      <c r="D153" s="120"/>
      <c r="E153" s="197"/>
      <c r="F153" s="89"/>
      <c r="G153" s="35"/>
      <c r="H153" s="17"/>
    </row>
    <row r="154" spans="1:8" x14ac:dyDescent="0.2">
      <c r="A154" s="110"/>
      <c r="B154" s="110"/>
      <c r="C154" s="89"/>
      <c r="D154" s="120"/>
      <c r="E154" s="197"/>
      <c r="F154" s="89"/>
      <c r="G154" s="35"/>
      <c r="H154" s="17"/>
    </row>
    <row r="155" spans="1:8" x14ac:dyDescent="0.2">
      <c r="A155" s="110"/>
      <c r="B155" s="110"/>
      <c r="C155" s="89"/>
      <c r="D155" s="120"/>
      <c r="E155" s="197"/>
      <c r="F155" s="89"/>
      <c r="G155" s="35"/>
      <c r="H155" s="17"/>
    </row>
    <row r="156" spans="1:8" x14ac:dyDescent="0.2">
      <c r="A156" s="110"/>
      <c r="B156" s="110"/>
      <c r="C156" s="89"/>
      <c r="D156" s="120"/>
      <c r="E156" s="197"/>
      <c r="F156" s="89"/>
      <c r="G156" s="35"/>
      <c r="H156" s="17"/>
    </row>
    <row r="157" spans="1:8" x14ac:dyDescent="0.2">
      <c r="A157" s="110"/>
      <c r="B157" s="110"/>
      <c r="C157" s="89"/>
      <c r="D157" s="120"/>
      <c r="E157" s="197"/>
      <c r="F157" s="89"/>
      <c r="G157" s="35"/>
      <c r="H157" s="17"/>
    </row>
    <row r="158" spans="1:8" x14ac:dyDescent="0.2">
      <c r="A158" s="110"/>
      <c r="B158" s="110"/>
      <c r="C158" s="89"/>
      <c r="D158" s="120"/>
      <c r="E158" s="197"/>
      <c r="F158" s="89"/>
      <c r="G158" s="35"/>
      <c r="H158" s="17"/>
    </row>
    <row r="159" spans="1:8" x14ac:dyDescent="0.2">
      <c r="A159" s="110"/>
      <c r="B159" s="110"/>
      <c r="C159" s="89"/>
      <c r="D159" s="120"/>
      <c r="E159" s="197"/>
      <c r="F159" s="89"/>
      <c r="G159" s="35"/>
      <c r="H159" s="17"/>
    </row>
    <row r="160" spans="1:8" x14ac:dyDescent="0.2">
      <c r="A160" s="110"/>
      <c r="B160" s="110"/>
      <c r="C160" s="89"/>
      <c r="D160" s="120"/>
      <c r="E160" s="197"/>
      <c r="F160" s="89"/>
      <c r="G160" s="35"/>
      <c r="H160" s="17"/>
    </row>
    <row r="161" spans="1:8" x14ac:dyDescent="0.2">
      <c r="A161" s="110"/>
      <c r="B161" s="110"/>
      <c r="C161" s="89"/>
      <c r="D161" s="120"/>
      <c r="E161" s="197"/>
      <c r="F161" s="89"/>
      <c r="G161" s="35"/>
      <c r="H161" s="17"/>
    </row>
    <row r="162" spans="1:8" x14ac:dyDescent="0.2">
      <c r="A162" s="110"/>
      <c r="B162" s="110"/>
      <c r="C162" s="89"/>
      <c r="D162" s="120"/>
      <c r="E162" s="197"/>
      <c r="F162" s="89"/>
      <c r="G162" s="35"/>
      <c r="H162" s="17"/>
    </row>
    <row r="163" spans="1:8" x14ac:dyDescent="0.2">
      <c r="A163" s="110"/>
      <c r="B163" s="110"/>
      <c r="C163" s="89"/>
      <c r="D163" s="120"/>
      <c r="E163" s="197"/>
      <c r="F163" s="89"/>
      <c r="G163" s="35"/>
      <c r="H163" s="17"/>
    </row>
    <row r="164" spans="1:8" x14ac:dyDescent="0.2">
      <c r="A164" s="110"/>
      <c r="B164" s="110"/>
      <c r="C164" s="89"/>
      <c r="D164" s="120"/>
      <c r="E164" s="197"/>
      <c r="F164" s="89"/>
      <c r="G164" s="35"/>
      <c r="H164" s="17"/>
    </row>
    <row r="165" spans="1:8" x14ac:dyDescent="0.2">
      <c r="A165" s="110"/>
      <c r="B165" s="110"/>
      <c r="C165" s="89"/>
      <c r="D165" s="120"/>
      <c r="E165" s="197"/>
      <c r="F165" s="89"/>
      <c r="G165" s="35"/>
      <c r="H165" s="17"/>
    </row>
    <row r="166" spans="1:8" x14ac:dyDescent="0.2">
      <c r="A166" s="110"/>
      <c r="B166" s="110"/>
      <c r="C166" s="89"/>
      <c r="D166" s="120"/>
      <c r="E166" s="197"/>
      <c r="F166" s="89"/>
      <c r="G166" s="35"/>
      <c r="H166" s="17"/>
    </row>
    <row r="167" spans="1:8" x14ac:dyDescent="0.2">
      <c r="A167" s="110"/>
      <c r="B167" s="110"/>
      <c r="C167" s="89"/>
      <c r="D167" s="120"/>
      <c r="E167" s="197"/>
      <c r="F167" s="89"/>
      <c r="G167" s="35"/>
      <c r="H167" s="17"/>
    </row>
    <row r="168" spans="1:8" x14ac:dyDescent="0.2">
      <c r="A168" s="110"/>
      <c r="B168" s="110"/>
      <c r="C168" s="89"/>
      <c r="D168" s="120"/>
      <c r="E168" s="197"/>
      <c r="F168" s="89"/>
      <c r="G168" s="35"/>
      <c r="H168" s="17"/>
    </row>
    <row r="169" spans="1:8" x14ac:dyDescent="0.2">
      <c r="A169" s="110"/>
      <c r="B169" s="110"/>
      <c r="C169" s="89"/>
      <c r="D169" s="120"/>
      <c r="E169" s="197"/>
      <c r="F169" s="89"/>
      <c r="G169" s="35"/>
      <c r="H169" s="17"/>
    </row>
    <row r="170" spans="1:8" x14ac:dyDescent="0.2">
      <c r="A170" s="110"/>
      <c r="B170" s="110"/>
      <c r="C170" s="89"/>
      <c r="D170" s="120"/>
      <c r="E170" s="197"/>
      <c r="F170" s="89"/>
      <c r="G170" s="35"/>
      <c r="H170" s="17"/>
    </row>
    <row r="171" spans="1:8" x14ac:dyDescent="0.2">
      <c r="A171" s="110"/>
      <c r="B171" s="110"/>
      <c r="C171" s="89"/>
      <c r="D171" s="120"/>
      <c r="E171" s="197"/>
      <c r="F171" s="89"/>
      <c r="G171" s="35"/>
      <c r="H171" s="17"/>
    </row>
    <row r="172" spans="1:8" x14ac:dyDescent="0.2">
      <c r="A172" s="110"/>
      <c r="B172" s="110"/>
      <c r="C172" s="89"/>
      <c r="D172" s="120"/>
      <c r="E172" s="197"/>
      <c r="F172" s="89"/>
      <c r="G172" s="35"/>
      <c r="H172" s="17"/>
    </row>
    <row r="173" spans="1:8" x14ac:dyDescent="0.2">
      <c r="A173" s="110"/>
      <c r="B173" s="110"/>
      <c r="C173" s="89"/>
      <c r="D173" s="120"/>
      <c r="E173" s="197"/>
      <c r="F173" s="89"/>
      <c r="G173" s="35"/>
      <c r="H173" s="17"/>
    </row>
    <row r="174" spans="1:8" x14ac:dyDescent="0.2">
      <c r="A174" s="110"/>
      <c r="B174" s="110"/>
      <c r="C174" s="89"/>
      <c r="D174" s="120"/>
      <c r="E174" s="197"/>
      <c r="F174" s="89"/>
      <c r="G174" s="35"/>
      <c r="H174" s="17"/>
    </row>
    <row r="175" spans="1:8" x14ac:dyDescent="0.2">
      <c r="A175" s="110"/>
      <c r="B175" s="110"/>
      <c r="C175" s="89"/>
      <c r="D175" s="120"/>
      <c r="E175" s="197"/>
      <c r="F175" s="89"/>
      <c r="G175" s="35"/>
      <c r="H175" s="17"/>
    </row>
    <row r="176" spans="1:8" x14ac:dyDescent="0.2">
      <c r="A176" s="110"/>
      <c r="B176" s="110"/>
      <c r="C176" s="89"/>
      <c r="D176" s="120"/>
      <c r="E176" s="197"/>
      <c r="F176" s="89"/>
      <c r="G176" s="35"/>
      <c r="H176" s="17"/>
    </row>
    <row r="177" spans="1:8" x14ac:dyDescent="0.2">
      <c r="A177" s="110"/>
      <c r="B177" s="110"/>
      <c r="C177" s="89"/>
      <c r="D177" s="120"/>
      <c r="E177" s="197"/>
      <c r="F177" s="89"/>
      <c r="G177" s="35"/>
      <c r="H177" s="17"/>
    </row>
    <row r="178" spans="1:8" x14ac:dyDescent="0.2">
      <c r="A178" s="110"/>
      <c r="B178" s="110"/>
      <c r="C178" s="89"/>
      <c r="D178" s="120"/>
      <c r="E178" s="197"/>
      <c r="F178" s="89"/>
      <c r="G178" s="35"/>
      <c r="H178" s="17"/>
    </row>
    <row r="179" spans="1:8" x14ac:dyDescent="0.2">
      <c r="A179" s="110"/>
      <c r="B179" s="110"/>
      <c r="C179" s="89"/>
      <c r="D179" s="120"/>
      <c r="E179" s="197"/>
      <c r="F179" s="89"/>
      <c r="G179" s="35"/>
      <c r="H179" s="17"/>
    </row>
    <row r="180" spans="1:8" x14ac:dyDescent="0.2">
      <c r="A180" s="110"/>
      <c r="B180" s="110"/>
      <c r="C180" s="89"/>
      <c r="D180" s="120"/>
      <c r="E180" s="197"/>
      <c r="F180" s="89"/>
      <c r="G180" s="35"/>
      <c r="H180" s="17"/>
    </row>
    <row r="181" spans="1:8" x14ac:dyDescent="0.2">
      <c r="A181" s="110"/>
      <c r="B181" s="110"/>
      <c r="C181" s="89"/>
      <c r="D181" s="120"/>
      <c r="E181" s="197"/>
      <c r="F181" s="89"/>
      <c r="G181" s="35"/>
      <c r="H181" s="17"/>
    </row>
    <row r="182" spans="1:8" x14ac:dyDescent="0.2">
      <c r="A182" s="110"/>
      <c r="B182" s="110"/>
      <c r="C182" s="89"/>
      <c r="D182" s="120"/>
      <c r="E182" s="197"/>
      <c r="F182" s="89"/>
      <c r="G182" s="35"/>
      <c r="H182" s="17"/>
    </row>
    <row r="183" spans="1:8" x14ac:dyDescent="0.2">
      <c r="A183" s="110"/>
      <c r="B183" s="110"/>
      <c r="C183" s="89"/>
      <c r="D183" s="120"/>
      <c r="E183" s="197"/>
      <c r="F183" s="89"/>
      <c r="G183" s="35"/>
      <c r="H183" s="17"/>
    </row>
    <row r="184" spans="1:8" x14ac:dyDescent="0.2">
      <c r="A184" s="110"/>
      <c r="B184" s="110"/>
      <c r="C184" s="89"/>
      <c r="D184" s="120"/>
      <c r="E184" s="197"/>
      <c r="F184" s="89"/>
      <c r="G184" s="35"/>
      <c r="H184" s="17"/>
    </row>
    <row r="185" spans="1:8" x14ac:dyDescent="0.2">
      <c r="A185" s="110"/>
      <c r="B185" s="110"/>
      <c r="C185" s="89"/>
      <c r="D185" s="120"/>
      <c r="E185" s="197"/>
      <c r="F185" s="89"/>
      <c r="G185" s="35"/>
      <c r="H185" s="17"/>
    </row>
    <row r="186" spans="1:8" x14ac:dyDescent="0.2">
      <c r="A186" s="110"/>
      <c r="B186" s="110"/>
      <c r="C186" s="89"/>
      <c r="D186" s="120"/>
      <c r="E186" s="197"/>
      <c r="F186" s="89"/>
      <c r="G186" s="35"/>
      <c r="H186" s="17"/>
    </row>
    <row r="187" spans="1:8" x14ac:dyDescent="0.2">
      <c r="A187" s="110"/>
      <c r="B187" s="110"/>
      <c r="C187" s="89"/>
      <c r="D187" s="120"/>
      <c r="E187" s="197"/>
      <c r="F187" s="89"/>
      <c r="G187" s="35"/>
      <c r="H187" s="17"/>
    </row>
    <row r="188" spans="1:8" x14ac:dyDescent="0.2">
      <c r="A188" s="110"/>
      <c r="B188" s="110"/>
      <c r="C188" s="89"/>
      <c r="D188" s="120"/>
      <c r="E188" s="197"/>
      <c r="F188" s="89"/>
      <c r="G188" s="35"/>
      <c r="H188" s="17"/>
    </row>
    <row r="189" spans="1:8" x14ac:dyDescent="0.2">
      <c r="A189" s="110"/>
      <c r="B189" s="110"/>
      <c r="C189" s="89"/>
      <c r="D189" s="120"/>
      <c r="E189" s="197"/>
      <c r="F189" s="89"/>
      <c r="G189" s="35"/>
      <c r="H189" s="17"/>
    </row>
    <row r="190" spans="1:8" x14ac:dyDescent="0.2">
      <c r="A190" s="110"/>
      <c r="B190" s="110"/>
      <c r="C190" s="89"/>
      <c r="D190" s="120"/>
      <c r="E190" s="197"/>
      <c r="F190" s="89"/>
      <c r="G190" s="35"/>
      <c r="H190" s="17"/>
    </row>
    <row r="191" spans="1:8" x14ac:dyDescent="0.2">
      <c r="A191" s="110"/>
      <c r="B191" s="110"/>
      <c r="C191" s="89"/>
      <c r="D191" s="120"/>
      <c r="E191" s="197"/>
      <c r="F191" s="89"/>
      <c r="G191" s="35"/>
      <c r="H191" s="17"/>
    </row>
    <row r="192" spans="1:8" x14ac:dyDescent="0.2">
      <c r="A192" s="110"/>
      <c r="B192" s="110"/>
      <c r="C192" s="89"/>
      <c r="D192" s="120"/>
      <c r="E192" s="197"/>
      <c r="F192" s="89"/>
      <c r="G192" s="35"/>
      <c r="H192" s="17"/>
    </row>
    <row r="193" spans="1:8" x14ac:dyDescent="0.2">
      <c r="A193" s="110"/>
      <c r="B193" s="110"/>
      <c r="C193" s="89"/>
      <c r="D193" s="120"/>
      <c r="E193" s="197"/>
      <c r="F193" s="89"/>
      <c r="G193" s="35"/>
      <c r="H193" s="17"/>
    </row>
    <row r="194" spans="1:8" x14ac:dyDescent="0.2">
      <c r="A194" s="110"/>
      <c r="B194" s="110"/>
      <c r="C194" s="89"/>
      <c r="D194" s="120"/>
      <c r="E194" s="197"/>
      <c r="F194" s="89"/>
      <c r="G194" s="35"/>
      <c r="H194" s="17"/>
    </row>
    <row r="195" spans="1:8" x14ac:dyDescent="0.2">
      <c r="A195" s="110"/>
      <c r="B195" s="110"/>
      <c r="C195" s="89"/>
      <c r="D195" s="120"/>
      <c r="E195" s="197"/>
      <c r="F195" s="89"/>
      <c r="G195" s="35"/>
      <c r="H195" s="17"/>
    </row>
    <row r="196" spans="1:8" x14ac:dyDescent="0.2">
      <c r="A196" s="110"/>
      <c r="B196" s="110"/>
      <c r="C196" s="89"/>
      <c r="D196" s="120"/>
      <c r="E196" s="197"/>
      <c r="F196" s="89"/>
      <c r="G196" s="35"/>
      <c r="H196" s="17"/>
    </row>
    <row r="197" spans="1:8" x14ac:dyDescent="0.2">
      <c r="A197" s="110"/>
      <c r="B197" s="110"/>
      <c r="C197" s="89"/>
      <c r="D197" s="120"/>
      <c r="E197" s="197"/>
      <c r="F197" s="89"/>
      <c r="G197" s="35"/>
      <c r="H197" s="17"/>
    </row>
    <row r="198" spans="1:8" x14ac:dyDescent="0.2">
      <c r="A198" s="110"/>
      <c r="B198" s="110"/>
      <c r="C198" s="89"/>
      <c r="D198" s="120"/>
      <c r="E198" s="197"/>
      <c r="F198" s="89"/>
      <c r="G198" s="35"/>
      <c r="H198" s="17"/>
    </row>
    <row r="199" spans="1:8" x14ac:dyDescent="0.2">
      <c r="A199" s="248" t="s">
        <v>154</v>
      </c>
      <c r="B199" s="248"/>
      <c r="C199" s="248"/>
      <c r="D199" s="248"/>
      <c r="E199" s="181"/>
      <c r="F199" s="248"/>
      <c r="G199" s="248"/>
      <c r="H199" s="37">
        <f>SUM(H120:H198)</f>
        <v>30000</v>
      </c>
    </row>
    <row r="1048475" spans="5:5" x14ac:dyDescent="0.2">
      <c r="E1048475" s="89"/>
    </row>
  </sheetData>
  <sheetProtection algorithmName="SHA-512" hashValue="FdI5dku4is3JyCDFbIJIARVfkAuGy0+1eznAvIt/zrZyXpK598r0h7DRZcI54gjK4ZmW9vXjoTmhKlhN1A8tMw==" saltValue="SZqqPv5vPYq6Z3+TM5lFSQ==" spinCount="100000" sheet="1" objects="1" scenarios="1"/>
  <mergeCells count="5">
    <mergeCell ref="B119:G119"/>
    <mergeCell ref="B120:G120"/>
    <mergeCell ref="D1:H1"/>
    <mergeCell ref="B63:G63"/>
    <mergeCell ref="B64:G64"/>
  </mergeCells>
  <pageMargins left="0.70866141732283472" right="0.23622047244094491" top="0.74803149606299213" bottom="0.74803149606299213" header="0.31496062992125984" footer="0.31496062992125984"/>
  <pageSetup paperSize="9" scale="70" firstPageNumber="16" orientation="portrait" useFirstPageNumber="1" r:id="rId1"/>
  <headerFooter>
    <oddHeader>&amp;C&amp;"Arial,Bold"NRA R.033-130-2019-3 SCHEDULE OF QUANTITIES</oddHeader>
    <oddFooter>&amp;RC3-&amp;P</oddFooter>
  </headerFooter>
  <rowBreaks count="3" manualBreakCount="3">
    <brk id="63" max="7" man="1"/>
    <brk id="119" max="7" man="1"/>
    <brk id="200" max="7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3"/>
  <dimension ref="A1:O1048417"/>
  <sheetViews>
    <sheetView view="pageBreakPreview" topLeftCell="A72" zoomScaleNormal="100" zoomScaleSheetLayoutView="100" workbookViewId="0">
      <selection activeCell="H72" sqref="H72:H140"/>
    </sheetView>
  </sheetViews>
  <sheetFormatPr defaultRowHeight="12.75" x14ac:dyDescent="0.2"/>
  <cols>
    <col min="1" max="1" width="9.28515625" style="92" customWidth="1"/>
    <col min="2" max="2" width="9" style="92" bestFit="1" customWidth="1"/>
    <col min="3" max="3" width="3.28515625" style="92" bestFit="1" customWidth="1"/>
    <col min="4" max="4" width="40.7109375" style="92" customWidth="1"/>
    <col min="5" max="5" width="17" style="92" customWidth="1"/>
    <col min="6" max="6" width="17.28515625" style="92" customWidth="1"/>
    <col min="7" max="7" width="18.28515625" style="92" customWidth="1"/>
    <col min="8" max="8" width="20.7109375" style="92" customWidth="1"/>
    <col min="9" max="257" width="9.28515625" style="92"/>
    <col min="258" max="258" width="9.28515625" style="92" customWidth="1"/>
    <col min="259" max="259" width="6.7109375" style="92" customWidth="1"/>
    <col min="260" max="260" width="40.7109375" style="92" customWidth="1"/>
    <col min="261" max="264" width="9.28515625" style="92" customWidth="1"/>
    <col min="265" max="513" width="9.28515625" style="92"/>
    <col min="514" max="514" width="9.28515625" style="92" customWidth="1"/>
    <col min="515" max="515" width="6.7109375" style="92" customWidth="1"/>
    <col min="516" max="516" width="40.7109375" style="92" customWidth="1"/>
    <col min="517" max="520" width="9.28515625" style="92" customWidth="1"/>
    <col min="521" max="769" width="9.28515625" style="92"/>
    <col min="770" max="770" width="9.28515625" style="92" customWidth="1"/>
    <col min="771" max="771" width="6.7109375" style="92" customWidth="1"/>
    <col min="772" max="772" width="40.7109375" style="92" customWidth="1"/>
    <col min="773" max="776" width="9.28515625" style="92" customWidth="1"/>
    <col min="777" max="1025" width="9.28515625" style="92"/>
    <col min="1026" max="1026" width="9.28515625" style="92" customWidth="1"/>
    <col min="1027" max="1027" width="6.7109375" style="92" customWidth="1"/>
    <col min="1028" max="1028" width="40.7109375" style="92" customWidth="1"/>
    <col min="1029" max="1032" width="9.28515625" style="92" customWidth="1"/>
    <col min="1033" max="1281" width="9.28515625" style="92"/>
    <col min="1282" max="1282" width="9.28515625" style="92" customWidth="1"/>
    <col min="1283" max="1283" width="6.7109375" style="92" customWidth="1"/>
    <col min="1284" max="1284" width="40.7109375" style="92" customWidth="1"/>
    <col min="1285" max="1288" width="9.28515625" style="92" customWidth="1"/>
    <col min="1289" max="1537" width="9.28515625" style="92"/>
    <col min="1538" max="1538" width="9.28515625" style="92" customWidth="1"/>
    <col min="1539" max="1539" width="6.7109375" style="92" customWidth="1"/>
    <col min="1540" max="1540" width="40.7109375" style="92" customWidth="1"/>
    <col min="1541" max="1544" width="9.28515625" style="92" customWidth="1"/>
    <col min="1545" max="1793" width="9.28515625" style="92"/>
    <col min="1794" max="1794" width="9.28515625" style="92" customWidth="1"/>
    <col min="1795" max="1795" width="6.7109375" style="92" customWidth="1"/>
    <col min="1796" max="1796" width="40.7109375" style="92" customWidth="1"/>
    <col min="1797" max="1800" width="9.28515625" style="92" customWidth="1"/>
    <col min="1801" max="2049" width="9.28515625" style="92"/>
    <col min="2050" max="2050" width="9.28515625" style="92" customWidth="1"/>
    <col min="2051" max="2051" width="6.7109375" style="92" customWidth="1"/>
    <col min="2052" max="2052" width="40.7109375" style="92" customWidth="1"/>
    <col min="2053" max="2056" width="9.28515625" style="92" customWidth="1"/>
    <col min="2057" max="2305" width="9.28515625" style="92"/>
    <col min="2306" max="2306" width="9.28515625" style="92" customWidth="1"/>
    <col min="2307" max="2307" width="6.7109375" style="92" customWidth="1"/>
    <col min="2308" max="2308" width="40.7109375" style="92" customWidth="1"/>
    <col min="2309" max="2312" width="9.28515625" style="92" customWidth="1"/>
    <col min="2313" max="2561" width="9.28515625" style="92"/>
    <col min="2562" max="2562" width="9.28515625" style="92" customWidth="1"/>
    <col min="2563" max="2563" width="6.7109375" style="92" customWidth="1"/>
    <col min="2564" max="2564" width="40.7109375" style="92" customWidth="1"/>
    <col min="2565" max="2568" width="9.28515625" style="92" customWidth="1"/>
    <col min="2569" max="2817" width="9.28515625" style="92"/>
    <col min="2818" max="2818" width="9.28515625" style="92" customWidth="1"/>
    <col min="2819" max="2819" width="6.7109375" style="92" customWidth="1"/>
    <col min="2820" max="2820" width="40.7109375" style="92" customWidth="1"/>
    <col min="2821" max="2824" width="9.28515625" style="92" customWidth="1"/>
    <col min="2825" max="3073" width="9.28515625" style="92"/>
    <col min="3074" max="3074" width="9.28515625" style="92" customWidth="1"/>
    <col min="3075" max="3075" width="6.7109375" style="92" customWidth="1"/>
    <col min="3076" max="3076" width="40.7109375" style="92" customWidth="1"/>
    <col min="3077" max="3080" width="9.28515625" style="92" customWidth="1"/>
    <col min="3081" max="3329" width="9.28515625" style="92"/>
    <col min="3330" max="3330" width="9.28515625" style="92" customWidth="1"/>
    <col min="3331" max="3331" width="6.7109375" style="92" customWidth="1"/>
    <col min="3332" max="3332" width="40.7109375" style="92" customWidth="1"/>
    <col min="3333" max="3336" width="9.28515625" style="92" customWidth="1"/>
    <col min="3337" max="3585" width="9.28515625" style="92"/>
    <col min="3586" max="3586" width="9.28515625" style="92" customWidth="1"/>
    <col min="3587" max="3587" width="6.7109375" style="92" customWidth="1"/>
    <col min="3588" max="3588" width="40.7109375" style="92" customWidth="1"/>
    <col min="3589" max="3592" width="9.28515625" style="92" customWidth="1"/>
    <col min="3593" max="3841" width="9.28515625" style="92"/>
    <col min="3842" max="3842" width="9.28515625" style="92" customWidth="1"/>
    <col min="3843" max="3843" width="6.7109375" style="92" customWidth="1"/>
    <col min="3844" max="3844" width="40.7109375" style="92" customWidth="1"/>
    <col min="3845" max="3848" width="9.28515625" style="92" customWidth="1"/>
    <col min="3849" max="4097" width="9.28515625" style="92"/>
    <col min="4098" max="4098" width="9.28515625" style="92" customWidth="1"/>
    <col min="4099" max="4099" width="6.7109375" style="92" customWidth="1"/>
    <col min="4100" max="4100" width="40.7109375" style="92" customWidth="1"/>
    <col min="4101" max="4104" width="9.28515625" style="92" customWidth="1"/>
    <col min="4105" max="4353" width="9.28515625" style="92"/>
    <col min="4354" max="4354" width="9.28515625" style="92" customWidth="1"/>
    <col min="4355" max="4355" width="6.7109375" style="92" customWidth="1"/>
    <col min="4356" max="4356" width="40.7109375" style="92" customWidth="1"/>
    <col min="4357" max="4360" width="9.28515625" style="92" customWidth="1"/>
    <col min="4361" max="4609" width="9.28515625" style="92"/>
    <col min="4610" max="4610" width="9.28515625" style="92" customWidth="1"/>
    <col min="4611" max="4611" width="6.7109375" style="92" customWidth="1"/>
    <col min="4612" max="4612" width="40.7109375" style="92" customWidth="1"/>
    <col min="4613" max="4616" width="9.28515625" style="92" customWidth="1"/>
    <col min="4617" max="4865" width="9.28515625" style="92"/>
    <col min="4866" max="4866" width="9.28515625" style="92" customWidth="1"/>
    <col min="4867" max="4867" width="6.7109375" style="92" customWidth="1"/>
    <col min="4868" max="4868" width="40.7109375" style="92" customWidth="1"/>
    <col min="4869" max="4872" width="9.28515625" style="92" customWidth="1"/>
    <col min="4873" max="5121" width="9.28515625" style="92"/>
    <col min="5122" max="5122" width="9.28515625" style="92" customWidth="1"/>
    <col min="5123" max="5123" width="6.7109375" style="92" customWidth="1"/>
    <col min="5124" max="5124" width="40.7109375" style="92" customWidth="1"/>
    <col min="5125" max="5128" width="9.28515625" style="92" customWidth="1"/>
    <col min="5129" max="5377" width="9.28515625" style="92"/>
    <col min="5378" max="5378" width="9.28515625" style="92" customWidth="1"/>
    <col min="5379" max="5379" width="6.7109375" style="92" customWidth="1"/>
    <col min="5380" max="5380" width="40.7109375" style="92" customWidth="1"/>
    <col min="5381" max="5384" width="9.28515625" style="92" customWidth="1"/>
    <col min="5385" max="5633" width="9.28515625" style="92"/>
    <col min="5634" max="5634" width="9.28515625" style="92" customWidth="1"/>
    <col min="5635" max="5635" width="6.7109375" style="92" customWidth="1"/>
    <col min="5636" max="5636" width="40.7109375" style="92" customWidth="1"/>
    <col min="5637" max="5640" width="9.28515625" style="92" customWidth="1"/>
    <col min="5641" max="5889" width="9.28515625" style="92"/>
    <col min="5890" max="5890" width="9.28515625" style="92" customWidth="1"/>
    <col min="5891" max="5891" width="6.7109375" style="92" customWidth="1"/>
    <col min="5892" max="5892" width="40.7109375" style="92" customWidth="1"/>
    <col min="5893" max="5896" width="9.28515625" style="92" customWidth="1"/>
    <col min="5897" max="6145" width="9.28515625" style="92"/>
    <col min="6146" max="6146" width="9.28515625" style="92" customWidth="1"/>
    <col min="6147" max="6147" width="6.7109375" style="92" customWidth="1"/>
    <col min="6148" max="6148" width="40.7109375" style="92" customWidth="1"/>
    <col min="6149" max="6152" width="9.28515625" style="92" customWidth="1"/>
    <col min="6153" max="6401" width="9.28515625" style="92"/>
    <col min="6402" max="6402" width="9.28515625" style="92" customWidth="1"/>
    <col min="6403" max="6403" width="6.7109375" style="92" customWidth="1"/>
    <col min="6404" max="6404" width="40.7109375" style="92" customWidth="1"/>
    <col min="6405" max="6408" width="9.28515625" style="92" customWidth="1"/>
    <col min="6409" max="6657" width="9.28515625" style="92"/>
    <col min="6658" max="6658" width="9.28515625" style="92" customWidth="1"/>
    <col min="6659" max="6659" width="6.7109375" style="92" customWidth="1"/>
    <col min="6660" max="6660" width="40.7109375" style="92" customWidth="1"/>
    <col min="6661" max="6664" width="9.28515625" style="92" customWidth="1"/>
    <col min="6665" max="6913" width="9.28515625" style="92"/>
    <col min="6914" max="6914" width="9.28515625" style="92" customWidth="1"/>
    <col min="6915" max="6915" width="6.7109375" style="92" customWidth="1"/>
    <col min="6916" max="6916" width="40.7109375" style="92" customWidth="1"/>
    <col min="6917" max="6920" width="9.28515625" style="92" customWidth="1"/>
    <col min="6921" max="7169" width="9.28515625" style="92"/>
    <col min="7170" max="7170" width="9.28515625" style="92" customWidth="1"/>
    <col min="7171" max="7171" width="6.7109375" style="92" customWidth="1"/>
    <col min="7172" max="7172" width="40.7109375" style="92" customWidth="1"/>
    <col min="7173" max="7176" width="9.28515625" style="92" customWidth="1"/>
    <col min="7177" max="7425" width="9.28515625" style="92"/>
    <col min="7426" max="7426" width="9.28515625" style="92" customWidth="1"/>
    <col min="7427" max="7427" width="6.7109375" style="92" customWidth="1"/>
    <col min="7428" max="7428" width="40.7109375" style="92" customWidth="1"/>
    <col min="7429" max="7432" width="9.28515625" style="92" customWidth="1"/>
    <col min="7433" max="7681" width="9.28515625" style="92"/>
    <col min="7682" max="7682" width="9.28515625" style="92" customWidth="1"/>
    <col min="7683" max="7683" width="6.7109375" style="92" customWidth="1"/>
    <col min="7684" max="7684" width="40.7109375" style="92" customWidth="1"/>
    <col min="7685" max="7688" width="9.28515625" style="92" customWidth="1"/>
    <col min="7689" max="7937" width="9.28515625" style="92"/>
    <col min="7938" max="7938" width="9.28515625" style="92" customWidth="1"/>
    <col min="7939" max="7939" width="6.7109375" style="92" customWidth="1"/>
    <col min="7940" max="7940" width="40.7109375" style="92" customWidth="1"/>
    <col min="7941" max="7944" width="9.28515625" style="92" customWidth="1"/>
    <col min="7945" max="8193" width="9.28515625" style="92"/>
    <col min="8194" max="8194" width="9.28515625" style="92" customWidth="1"/>
    <col min="8195" max="8195" width="6.7109375" style="92" customWidth="1"/>
    <col min="8196" max="8196" width="40.7109375" style="92" customWidth="1"/>
    <col min="8197" max="8200" width="9.28515625" style="92" customWidth="1"/>
    <col min="8201" max="8449" width="9.28515625" style="92"/>
    <col min="8450" max="8450" width="9.28515625" style="92" customWidth="1"/>
    <col min="8451" max="8451" width="6.7109375" style="92" customWidth="1"/>
    <col min="8452" max="8452" width="40.7109375" style="92" customWidth="1"/>
    <col min="8453" max="8456" width="9.28515625" style="92" customWidth="1"/>
    <col min="8457" max="8705" width="9.28515625" style="92"/>
    <col min="8706" max="8706" width="9.28515625" style="92" customWidth="1"/>
    <col min="8707" max="8707" width="6.7109375" style="92" customWidth="1"/>
    <col min="8708" max="8708" width="40.7109375" style="92" customWidth="1"/>
    <col min="8709" max="8712" width="9.28515625" style="92" customWidth="1"/>
    <col min="8713" max="8961" width="9.28515625" style="92"/>
    <col min="8962" max="8962" width="9.28515625" style="92" customWidth="1"/>
    <col min="8963" max="8963" width="6.7109375" style="92" customWidth="1"/>
    <col min="8964" max="8964" width="40.7109375" style="92" customWidth="1"/>
    <col min="8965" max="8968" width="9.28515625" style="92" customWidth="1"/>
    <col min="8969" max="9217" width="9.28515625" style="92"/>
    <col min="9218" max="9218" width="9.28515625" style="92" customWidth="1"/>
    <col min="9219" max="9219" width="6.7109375" style="92" customWidth="1"/>
    <col min="9220" max="9220" width="40.7109375" style="92" customWidth="1"/>
    <col min="9221" max="9224" width="9.28515625" style="92" customWidth="1"/>
    <col min="9225" max="9473" width="9.28515625" style="92"/>
    <col min="9474" max="9474" width="9.28515625" style="92" customWidth="1"/>
    <col min="9475" max="9475" width="6.7109375" style="92" customWidth="1"/>
    <col min="9476" max="9476" width="40.7109375" style="92" customWidth="1"/>
    <col min="9477" max="9480" width="9.28515625" style="92" customWidth="1"/>
    <col min="9481" max="9729" width="9.28515625" style="92"/>
    <col min="9730" max="9730" width="9.28515625" style="92" customWidth="1"/>
    <col min="9731" max="9731" width="6.7109375" style="92" customWidth="1"/>
    <col min="9732" max="9732" width="40.7109375" style="92" customWidth="1"/>
    <col min="9733" max="9736" width="9.28515625" style="92" customWidth="1"/>
    <col min="9737" max="9985" width="9.28515625" style="92"/>
    <col min="9986" max="9986" width="9.28515625" style="92" customWidth="1"/>
    <col min="9987" max="9987" width="6.7109375" style="92" customWidth="1"/>
    <col min="9988" max="9988" width="40.7109375" style="92" customWidth="1"/>
    <col min="9989" max="9992" width="9.28515625" style="92" customWidth="1"/>
    <col min="9993" max="10241" width="9.28515625" style="92"/>
    <col min="10242" max="10242" width="9.28515625" style="92" customWidth="1"/>
    <col min="10243" max="10243" width="6.7109375" style="92" customWidth="1"/>
    <col min="10244" max="10244" width="40.7109375" style="92" customWidth="1"/>
    <col min="10245" max="10248" width="9.28515625" style="92" customWidth="1"/>
    <col min="10249" max="10497" width="9.28515625" style="92"/>
    <col min="10498" max="10498" width="9.28515625" style="92" customWidth="1"/>
    <col min="10499" max="10499" width="6.7109375" style="92" customWidth="1"/>
    <col min="10500" max="10500" width="40.7109375" style="92" customWidth="1"/>
    <col min="10501" max="10504" width="9.28515625" style="92" customWidth="1"/>
    <col min="10505" max="10753" width="9.28515625" style="92"/>
    <col min="10754" max="10754" width="9.28515625" style="92" customWidth="1"/>
    <col min="10755" max="10755" width="6.7109375" style="92" customWidth="1"/>
    <col min="10756" max="10756" width="40.7109375" style="92" customWidth="1"/>
    <col min="10757" max="10760" width="9.28515625" style="92" customWidth="1"/>
    <col min="10761" max="11009" width="9.28515625" style="92"/>
    <col min="11010" max="11010" width="9.28515625" style="92" customWidth="1"/>
    <col min="11011" max="11011" width="6.7109375" style="92" customWidth="1"/>
    <col min="11012" max="11012" width="40.7109375" style="92" customWidth="1"/>
    <col min="11013" max="11016" width="9.28515625" style="92" customWidth="1"/>
    <col min="11017" max="11265" width="9.28515625" style="92"/>
    <col min="11266" max="11266" width="9.28515625" style="92" customWidth="1"/>
    <col min="11267" max="11267" width="6.7109375" style="92" customWidth="1"/>
    <col min="11268" max="11268" width="40.7109375" style="92" customWidth="1"/>
    <col min="11269" max="11272" width="9.28515625" style="92" customWidth="1"/>
    <col min="11273" max="11521" width="9.28515625" style="92"/>
    <col min="11522" max="11522" width="9.28515625" style="92" customWidth="1"/>
    <col min="11523" max="11523" width="6.7109375" style="92" customWidth="1"/>
    <col min="11524" max="11524" width="40.7109375" style="92" customWidth="1"/>
    <col min="11525" max="11528" width="9.28515625" style="92" customWidth="1"/>
    <col min="11529" max="11777" width="9.28515625" style="92"/>
    <col min="11778" max="11778" width="9.28515625" style="92" customWidth="1"/>
    <col min="11779" max="11779" width="6.7109375" style="92" customWidth="1"/>
    <col min="11780" max="11780" width="40.7109375" style="92" customWidth="1"/>
    <col min="11781" max="11784" width="9.28515625" style="92" customWidth="1"/>
    <col min="11785" max="12033" width="9.28515625" style="92"/>
    <col min="12034" max="12034" width="9.28515625" style="92" customWidth="1"/>
    <col min="12035" max="12035" width="6.7109375" style="92" customWidth="1"/>
    <col min="12036" max="12036" width="40.7109375" style="92" customWidth="1"/>
    <col min="12037" max="12040" width="9.28515625" style="92" customWidth="1"/>
    <col min="12041" max="12289" width="9.28515625" style="92"/>
    <col min="12290" max="12290" width="9.28515625" style="92" customWidth="1"/>
    <col min="12291" max="12291" width="6.7109375" style="92" customWidth="1"/>
    <col min="12292" max="12292" width="40.7109375" style="92" customWidth="1"/>
    <col min="12293" max="12296" width="9.28515625" style="92" customWidth="1"/>
    <col min="12297" max="12545" width="9.28515625" style="92"/>
    <col min="12546" max="12546" width="9.28515625" style="92" customWidth="1"/>
    <col min="12547" max="12547" width="6.7109375" style="92" customWidth="1"/>
    <col min="12548" max="12548" width="40.7109375" style="92" customWidth="1"/>
    <col min="12549" max="12552" width="9.28515625" style="92" customWidth="1"/>
    <col min="12553" max="12801" width="9.28515625" style="92"/>
    <col min="12802" max="12802" width="9.28515625" style="92" customWidth="1"/>
    <col min="12803" max="12803" width="6.7109375" style="92" customWidth="1"/>
    <col min="12804" max="12804" width="40.7109375" style="92" customWidth="1"/>
    <col min="12805" max="12808" width="9.28515625" style="92" customWidth="1"/>
    <col min="12809" max="13057" width="9.28515625" style="92"/>
    <col min="13058" max="13058" width="9.28515625" style="92" customWidth="1"/>
    <col min="13059" max="13059" width="6.7109375" style="92" customWidth="1"/>
    <col min="13060" max="13060" width="40.7109375" style="92" customWidth="1"/>
    <col min="13061" max="13064" width="9.28515625" style="92" customWidth="1"/>
    <col min="13065" max="13313" width="9.28515625" style="92"/>
    <col min="13314" max="13314" width="9.28515625" style="92" customWidth="1"/>
    <col min="13315" max="13315" width="6.7109375" style="92" customWidth="1"/>
    <col min="13316" max="13316" width="40.7109375" style="92" customWidth="1"/>
    <col min="13317" max="13320" width="9.28515625" style="92" customWidth="1"/>
    <col min="13321" max="13569" width="9.28515625" style="92"/>
    <col min="13570" max="13570" width="9.28515625" style="92" customWidth="1"/>
    <col min="13571" max="13571" width="6.7109375" style="92" customWidth="1"/>
    <col min="13572" max="13572" width="40.7109375" style="92" customWidth="1"/>
    <col min="13573" max="13576" width="9.28515625" style="92" customWidth="1"/>
    <col min="13577" max="13825" width="9.28515625" style="92"/>
    <col min="13826" max="13826" width="9.28515625" style="92" customWidth="1"/>
    <col min="13827" max="13827" width="6.7109375" style="92" customWidth="1"/>
    <col min="13828" max="13828" width="40.7109375" style="92" customWidth="1"/>
    <col min="13829" max="13832" width="9.28515625" style="92" customWidth="1"/>
    <col min="13833" max="14081" width="9.28515625" style="92"/>
    <col min="14082" max="14082" width="9.28515625" style="92" customWidth="1"/>
    <col min="14083" max="14083" width="6.7109375" style="92" customWidth="1"/>
    <col min="14084" max="14084" width="40.7109375" style="92" customWidth="1"/>
    <col min="14085" max="14088" width="9.28515625" style="92" customWidth="1"/>
    <col min="14089" max="14337" width="9.28515625" style="92"/>
    <col min="14338" max="14338" width="9.28515625" style="92" customWidth="1"/>
    <col min="14339" max="14339" width="6.7109375" style="92" customWidth="1"/>
    <col min="14340" max="14340" width="40.7109375" style="92" customWidth="1"/>
    <col min="14341" max="14344" width="9.28515625" style="92" customWidth="1"/>
    <col min="14345" max="14593" width="9.28515625" style="92"/>
    <col min="14594" max="14594" width="9.28515625" style="92" customWidth="1"/>
    <col min="14595" max="14595" width="6.7109375" style="92" customWidth="1"/>
    <col min="14596" max="14596" width="40.7109375" style="92" customWidth="1"/>
    <col min="14597" max="14600" width="9.28515625" style="92" customWidth="1"/>
    <col min="14601" max="14849" width="9.28515625" style="92"/>
    <col min="14850" max="14850" width="9.28515625" style="92" customWidth="1"/>
    <col min="14851" max="14851" width="6.7109375" style="92" customWidth="1"/>
    <col min="14852" max="14852" width="40.7109375" style="92" customWidth="1"/>
    <col min="14853" max="14856" width="9.28515625" style="92" customWidth="1"/>
    <col min="14857" max="15105" width="9.28515625" style="92"/>
    <col min="15106" max="15106" width="9.28515625" style="92" customWidth="1"/>
    <col min="15107" max="15107" width="6.7109375" style="92" customWidth="1"/>
    <col min="15108" max="15108" width="40.7109375" style="92" customWidth="1"/>
    <col min="15109" max="15112" width="9.28515625" style="92" customWidth="1"/>
    <col min="15113" max="15361" width="9.28515625" style="92"/>
    <col min="15362" max="15362" width="9.28515625" style="92" customWidth="1"/>
    <col min="15363" max="15363" width="6.7109375" style="92" customWidth="1"/>
    <col min="15364" max="15364" width="40.7109375" style="92" customWidth="1"/>
    <col min="15365" max="15368" width="9.28515625" style="92" customWidth="1"/>
    <col min="15369" max="15617" width="9.28515625" style="92"/>
    <col min="15618" max="15618" width="9.28515625" style="92" customWidth="1"/>
    <col min="15619" max="15619" width="6.7109375" style="92" customWidth="1"/>
    <col min="15620" max="15620" width="40.7109375" style="92" customWidth="1"/>
    <col min="15621" max="15624" width="9.28515625" style="92" customWidth="1"/>
    <col min="15625" max="15873" width="9.28515625" style="92"/>
    <col min="15874" max="15874" width="9.28515625" style="92" customWidth="1"/>
    <col min="15875" max="15875" width="6.7109375" style="92" customWidth="1"/>
    <col min="15876" max="15876" width="40.7109375" style="92" customWidth="1"/>
    <col min="15877" max="15880" width="9.28515625" style="92" customWidth="1"/>
    <col min="15881" max="16129" width="9.28515625" style="92"/>
    <col min="16130" max="16130" width="9.28515625" style="92" customWidth="1"/>
    <col min="16131" max="16131" width="6.7109375" style="92" customWidth="1"/>
    <col min="16132" max="16132" width="40.7109375" style="92" customWidth="1"/>
    <col min="16133" max="16136" width="9.28515625" style="92" customWidth="1"/>
    <col min="16137" max="16384" width="9.28515625" style="92"/>
  </cols>
  <sheetData>
    <row r="1" spans="1:9" ht="48" customHeight="1" x14ac:dyDescent="0.2">
      <c r="A1" s="90" t="s">
        <v>567</v>
      </c>
      <c r="B1" s="91"/>
      <c r="C1" s="91"/>
      <c r="D1" s="542" t="s">
        <v>568</v>
      </c>
      <c r="E1" s="542"/>
      <c r="F1" s="542"/>
      <c r="G1" s="542"/>
      <c r="H1" s="542"/>
    </row>
    <row r="2" spans="1:9" x14ac:dyDescent="0.2">
      <c r="A2" s="93" t="s">
        <v>24</v>
      </c>
      <c r="B2" s="93"/>
      <c r="C2" s="94"/>
      <c r="D2" s="95" t="s">
        <v>25</v>
      </c>
      <c r="E2" s="95" t="s">
        <v>26</v>
      </c>
      <c r="F2" s="95" t="s">
        <v>27</v>
      </c>
      <c r="G2" s="95" t="s">
        <v>28</v>
      </c>
      <c r="H2" s="95" t="s">
        <v>29</v>
      </c>
      <c r="I2" s="96"/>
    </row>
    <row r="3" spans="1:9" x14ac:dyDescent="0.2">
      <c r="A3" s="97"/>
      <c r="B3" s="97"/>
      <c r="C3" s="98"/>
      <c r="D3" s="83"/>
      <c r="E3" s="84"/>
      <c r="F3" s="84"/>
      <c r="G3" s="83"/>
      <c r="H3" s="83"/>
    </row>
    <row r="4" spans="1:9" x14ac:dyDescent="0.2">
      <c r="A4" s="99"/>
      <c r="B4" s="99"/>
      <c r="C4" s="236"/>
      <c r="D4" s="83"/>
      <c r="E4" s="84"/>
      <c r="F4" s="84"/>
      <c r="G4" s="10"/>
      <c r="H4" s="83"/>
    </row>
    <row r="5" spans="1:9" x14ac:dyDescent="0.2">
      <c r="A5" s="103" t="s">
        <v>569</v>
      </c>
      <c r="B5" s="103"/>
      <c r="C5" s="89"/>
      <c r="D5" s="249" t="s">
        <v>570</v>
      </c>
      <c r="E5" s="89"/>
      <c r="F5" s="89"/>
      <c r="G5" s="13"/>
      <c r="H5" s="250"/>
    </row>
    <row r="6" spans="1:9" x14ac:dyDescent="0.2">
      <c r="A6" s="103"/>
      <c r="B6" s="103"/>
      <c r="C6" s="89"/>
      <c r="D6" s="249"/>
      <c r="E6" s="89"/>
      <c r="F6" s="89"/>
      <c r="G6" s="13"/>
      <c r="H6" s="250"/>
    </row>
    <row r="7" spans="1:9" ht="25.5" x14ac:dyDescent="0.2">
      <c r="A7" s="103"/>
      <c r="B7" s="103" t="s">
        <v>571</v>
      </c>
      <c r="C7" s="89"/>
      <c r="D7" s="226" t="s">
        <v>572</v>
      </c>
      <c r="E7" s="105"/>
      <c r="F7" s="89"/>
      <c r="G7" s="13"/>
      <c r="H7" s="250"/>
    </row>
    <row r="8" spans="1:9" x14ac:dyDescent="0.2">
      <c r="A8" s="103"/>
      <c r="B8" s="103"/>
      <c r="C8" s="89"/>
      <c r="D8" s="226"/>
      <c r="E8" s="105"/>
      <c r="F8" s="89"/>
      <c r="G8" s="13"/>
      <c r="H8" s="250"/>
    </row>
    <row r="9" spans="1:9" ht="14.25" x14ac:dyDescent="0.2">
      <c r="A9" s="103"/>
      <c r="B9" s="103"/>
      <c r="C9" s="89" t="s">
        <v>104</v>
      </c>
      <c r="D9" s="226" t="s">
        <v>492</v>
      </c>
      <c r="E9" s="105" t="s">
        <v>314</v>
      </c>
      <c r="F9" s="89">
        <v>5000</v>
      </c>
      <c r="G9" s="35"/>
      <c r="H9" s="17">
        <f t="shared" ref="H9:H15" si="0">F9*G9</f>
        <v>0</v>
      </c>
    </row>
    <row r="10" spans="1:9" x14ac:dyDescent="0.2">
      <c r="A10" s="103"/>
      <c r="B10" s="103"/>
      <c r="C10" s="89"/>
      <c r="D10" s="226"/>
      <c r="E10" s="105"/>
      <c r="F10" s="89"/>
      <c r="G10" s="35"/>
      <c r="H10" s="17"/>
    </row>
    <row r="11" spans="1:9" ht="14.25" x14ac:dyDescent="0.2">
      <c r="A11" s="103"/>
      <c r="B11" s="103"/>
      <c r="C11" s="89" t="s">
        <v>107</v>
      </c>
      <c r="D11" s="226" t="s">
        <v>493</v>
      </c>
      <c r="E11" s="105" t="s">
        <v>314</v>
      </c>
      <c r="F11" s="89">
        <v>2000</v>
      </c>
      <c r="G11" s="35"/>
      <c r="H11" s="17">
        <f t="shared" si="0"/>
        <v>0</v>
      </c>
    </row>
    <row r="12" spans="1:9" x14ac:dyDescent="0.2">
      <c r="A12" s="103"/>
      <c r="B12" s="103"/>
      <c r="C12" s="89"/>
      <c r="D12" s="226"/>
      <c r="E12" s="105"/>
      <c r="F12" s="89"/>
      <c r="G12" s="35"/>
      <c r="H12" s="17"/>
      <c r="I12" s="102"/>
    </row>
    <row r="13" spans="1:9" ht="25.5" x14ac:dyDescent="0.2">
      <c r="A13" s="103"/>
      <c r="B13" s="103" t="s">
        <v>573</v>
      </c>
      <c r="C13" s="89"/>
      <c r="D13" s="120" t="s">
        <v>574</v>
      </c>
      <c r="E13" s="105" t="s">
        <v>314</v>
      </c>
      <c r="F13" s="89">
        <v>200</v>
      </c>
      <c r="G13" s="35"/>
      <c r="H13" s="17">
        <f t="shared" si="0"/>
        <v>0</v>
      </c>
    </row>
    <row r="14" spans="1:9" x14ac:dyDescent="0.2">
      <c r="A14" s="103"/>
      <c r="B14" s="103"/>
      <c r="C14" s="89"/>
      <c r="D14" s="120"/>
      <c r="E14" s="105"/>
      <c r="F14" s="89"/>
      <c r="G14" s="35"/>
      <c r="H14" s="17"/>
    </row>
    <row r="15" spans="1:9" ht="38.25" x14ac:dyDescent="0.2">
      <c r="A15" s="103"/>
      <c r="B15" s="103" t="s">
        <v>575</v>
      </c>
      <c r="C15" s="89"/>
      <c r="D15" s="226" t="s">
        <v>576</v>
      </c>
      <c r="E15" s="105" t="s">
        <v>314</v>
      </c>
      <c r="F15" s="89">
        <v>400</v>
      </c>
      <c r="G15" s="35"/>
      <c r="H15" s="17">
        <f t="shared" si="0"/>
        <v>0</v>
      </c>
    </row>
    <row r="16" spans="1:9" x14ac:dyDescent="0.2">
      <c r="A16" s="103"/>
      <c r="B16" s="103"/>
      <c r="C16" s="89"/>
      <c r="D16" s="226"/>
      <c r="E16" s="105"/>
      <c r="F16" s="89"/>
      <c r="G16" s="35"/>
      <c r="H16" s="17"/>
    </row>
    <row r="17" spans="1:9" x14ac:dyDescent="0.2">
      <c r="A17" s="103" t="s">
        <v>577</v>
      </c>
      <c r="B17" s="103"/>
      <c r="C17" s="89"/>
      <c r="D17" s="251" t="s">
        <v>578</v>
      </c>
      <c r="E17" s="105"/>
      <c r="F17" s="89"/>
      <c r="G17" s="13"/>
      <c r="H17" s="250"/>
    </row>
    <row r="18" spans="1:9" x14ac:dyDescent="0.2">
      <c r="A18" s="103"/>
      <c r="B18" s="103"/>
      <c r="C18" s="89"/>
      <c r="D18" s="251"/>
      <c r="E18" s="105"/>
      <c r="F18" s="89"/>
      <c r="G18" s="13"/>
      <c r="H18" s="250"/>
    </row>
    <row r="19" spans="1:9" x14ac:dyDescent="0.2">
      <c r="A19" s="103"/>
      <c r="B19" s="103" t="s">
        <v>579</v>
      </c>
      <c r="C19" s="89"/>
      <c r="D19" s="226" t="s">
        <v>580</v>
      </c>
      <c r="E19" s="178" t="s">
        <v>785</v>
      </c>
      <c r="F19" s="105">
        <v>4000</v>
      </c>
      <c r="G19" s="13"/>
      <c r="H19" s="24">
        <f>F19*G19</f>
        <v>0</v>
      </c>
    </row>
    <row r="20" spans="1:9" x14ac:dyDescent="0.2">
      <c r="A20" s="103"/>
      <c r="B20" s="103"/>
      <c r="C20" s="89"/>
      <c r="D20" s="226"/>
      <c r="E20" s="520"/>
      <c r="F20" s="105"/>
      <c r="G20" s="13"/>
      <c r="H20" s="89"/>
    </row>
    <row r="21" spans="1:9" x14ac:dyDescent="0.2">
      <c r="A21" s="103"/>
      <c r="B21" s="103" t="s">
        <v>581</v>
      </c>
      <c r="C21" s="89"/>
      <c r="D21" s="226" t="s">
        <v>582</v>
      </c>
      <c r="E21" s="520"/>
      <c r="F21" s="105"/>
      <c r="G21" s="13"/>
      <c r="H21" s="89"/>
    </row>
    <row r="22" spans="1:9" x14ac:dyDescent="0.2">
      <c r="A22" s="103"/>
      <c r="B22" s="103"/>
      <c r="C22" s="89"/>
      <c r="D22" s="226"/>
      <c r="E22" s="178"/>
      <c r="F22" s="105"/>
      <c r="G22" s="13"/>
      <c r="H22" s="24"/>
    </row>
    <row r="23" spans="1:9" ht="14.25" x14ac:dyDescent="0.2">
      <c r="A23" s="103"/>
      <c r="B23" s="103"/>
      <c r="C23" s="89" t="s">
        <v>104</v>
      </c>
      <c r="D23" s="210" t="s">
        <v>583</v>
      </c>
      <c r="E23" s="89" t="s">
        <v>314</v>
      </c>
      <c r="F23" s="105">
        <v>2400</v>
      </c>
      <c r="G23" s="13"/>
      <c r="H23" s="24">
        <f>F23*G23</f>
        <v>0</v>
      </c>
      <c r="I23" s="102"/>
    </row>
    <row r="24" spans="1:9" x14ac:dyDescent="0.2">
      <c r="A24" s="103"/>
      <c r="B24" s="103"/>
      <c r="C24" s="89"/>
      <c r="D24" s="210"/>
      <c r="E24" s="520"/>
      <c r="F24" s="105"/>
      <c r="G24" s="13"/>
      <c r="H24" s="89"/>
      <c r="I24" s="102"/>
    </row>
    <row r="25" spans="1:9" ht="25.5" x14ac:dyDescent="0.2">
      <c r="A25" s="103"/>
      <c r="B25" s="103" t="s">
        <v>584</v>
      </c>
      <c r="C25" s="89"/>
      <c r="D25" s="125" t="s">
        <v>585</v>
      </c>
      <c r="E25" s="178"/>
      <c r="F25" s="105"/>
      <c r="G25" s="13"/>
      <c r="H25" s="24"/>
    </row>
    <row r="26" spans="1:9" x14ac:dyDescent="0.2">
      <c r="A26" s="103"/>
      <c r="B26" s="103"/>
      <c r="C26" s="89"/>
      <c r="D26" s="125"/>
      <c r="E26" s="520"/>
      <c r="F26" s="105"/>
      <c r="G26" s="13"/>
      <c r="H26" s="89"/>
    </row>
    <row r="27" spans="1:9" ht="14.25" x14ac:dyDescent="0.2">
      <c r="A27" s="103"/>
      <c r="B27" s="103"/>
      <c r="C27" s="89" t="s">
        <v>104</v>
      </c>
      <c r="D27" s="230" t="s">
        <v>586</v>
      </c>
      <c r="E27" s="520" t="s">
        <v>314</v>
      </c>
      <c r="F27" s="105">
        <f>(F19+F23)*0.1</f>
        <v>640</v>
      </c>
      <c r="G27" s="13"/>
      <c r="H27" s="24">
        <f>F27*G27</f>
        <v>0</v>
      </c>
      <c r="I27" s="102"/>
    </row>
    <row r="28" spans="1:9" x14ac:dyDescent="0.2">
      <c r="A28" s="103"/>
      <c r="B28" s="103"/>
      <c r="C28" s="89"/>
      <c r="D28" s="230"/>
      <c r="E28" s="105"/>
      <c r="F28" s="89"/>
      <c r="G28" s="35"/>
      <c r="H28" s="17"/>
      <c r="I28" s="102"/>
    </row>
    <row r="29" spans="1:9" ht="14.25" x14ac:dyDescent="0.2">
      <c r="A29" s="103"/>
      <c r="B29" s="103"/>
      <c r="C29" s="89" t="s">
        <v>107</v>
      </c>
      <c r="D29" s="230" t="s">
        <v>587</v>
      </c>
      <c r="E29" s="105" t="s">
        <v>314</v>
      </c>
      <c r="F29" s="89">
        <f>(F27/0.1)*0.05</f>
        <v>320</v>
      </c>
      <c r="G29" s="35"/>
      <c r="H29" s="17">
        <f>F29*G29</f>
        <v>0</v>
      </c>
      <c r="I29" s="102"/>
    </row>
    <row r="30" spans="1:9" x14ac:dyDescent="0.2">
      <c r="A30" s="103"/>
      <c r="B30" s="103"/>
      <c r="C30" s="89"/>
      <c r="D30" s="230"/>
      <c r="E30" s="105"/>
      <c r="F30" s="89"/>
      <c r="G30" s="35"/>
      <c r="H30" s="17"/>
      <c r="I30" s="102"/>
    </row>
    <row r="31" spans="1:9" x14ac:dyDescent="0.2">
      <c r="A31" s="103" t="s">
        <v>588</v>
      </c>
      <c r="B31" s="103"/>
      <c r="C31" s="89"/>
      <c r="D31" s="231" t="s">
        <v>589</v>
      </c>
      <c r="E31" s="105"/>
      <c r="F31" s="89"/>
      <c r="G31" s="13"/>
      <c r="H31" s="250"/>
    </row>
    <row r="32" spans="1:9" x14ac:dyDescent="0.2">
      <c r="A32" s="103"/>
      <c r="B32" s="103"/>
      <c r="C32" s="89"/>
      <c r="D32" s="231"/>
      <c r="E32" s="105"/>
      <c r="F32" s="89"/>
      <c r="G32" s="13"/>
      <c r="H32" s="250"/>
    </row>
    <row r="33" spans="1:15" x14ac:dyDescent="0.2">
      <c r="A33" s="103"/>
      <c r="B33" s="103" t="s">
        <v>590</v>
      </c>
      <c r="C33" s="89"/>
      <c r="D33" s="210" t="s">
        <v>591</v>
      </c>
      <c r="E33" s="197"/>
      <c r="F33" s="89"/>
      <c r="G33" s="35"/>
      <c r="H33" s="17"/>
      <c r="I33" s="102"/>
    </row>
    <row r="34" spans="1:15" x14ac:dyDescent="0.2">
      <c r="A34" s="103"/>
      <c r="B34" s="103"/>
      <c r="C34" s="89"/>
      <c r="D34" s="210"/>
      <c r="E34" s="197"/>
      <c r="F34" s="89"/>
      <c r="G34" s="35"/>
      <c r="H34" s="17"/>
      <c r="I34" s="102"/>
    </row>
    <row r="35" spans="1:15" ht="25.5" x14ac:dyDescent="0.2">
      <c r="A35" s="103"/>
      <c r="B35" s="103"/>
      <c r="C35" s="89"/>
      <c r="D35" s="196" t="s">
        <v>592</v>
      </c>
      <c r="E35" s="197"/>
      <c r="F35" s="89"/>
      <c r="G35" s="35"/>
      <c r="H35" s="17"/>
      <c r="I35" s="102"/>
      <c r="O35" s="252"/>
    </row>
    <row r="36" spans="1:15" x14ac:dyDescent="0.2">
      <c r="A36" s="103"/>
      <c r="B36" s="103"/>
      <c r="C36" s="89"/>
      <c r="D36" s="210" t="s">
        <v>593</v>
      </c>
      <c r="E36" s="197" t="s">
        <v>1</v>
      </c>
      <c r="F36" s="89">
        <v>10</v>
      </c>
      <c r="G36" s="75"/>
      <c r="H36" s="71">
        <f>F36*G36</f>
        <v>0</v>
      </c>
      <c r="I36" s="102"/>
    </row>
    <row r="37" spans="1:15" x14ac:dyDescent="0.2">
      <c r="A37" s="103"/>
      <c r="B37" s="103"/>
      <c r="C37" s="89"/>
      <c r="D37" s="210"/>
      <c r="E37" s="197"/>
      <c r="F37" s="89"/>
      <c r="G37" s="75"/>
      <c r="H37" s="71"/>
      <c r="I37" s="102"/>
      <c r="J37" s="108"/>
    </row>
    <row r="38" spans="1:15" x14ac:dyDescent="0.2">
      <c r="A38" s="103"/>
      <c r="B38" s="103"/>
      <c r="C38" s="89"/>
      <c r="D38" s="210" t="s">
        <v>594</v>
      </c>
      <c r="E38" s="197" t="s">
        <v>1</v>
      </c>
      <c r="F38" s="89">
        <v>1220</v>
      </c>
      <c r="G38" s="75"/>
      <c r="H38" s="71">
        <f t="shared" ref="H38:H50" si="1">F38*G38</f>
        <v>0</v>
      </c>
      <c r="I38" s="102"/>
    </row>
    <row r="39" spans="1:15" x14ac:dyDescent="0.2">
      <c r="A39" s="103"/>
      <c r="B39" s="103"/>
      <c r="C39" s="89"/>
      <c r="D39" s="210"/>
      <c r="E39" s="197"/>
      <c r="F39" s="89"/>
      <c r="G39" s="75"/>
      <c r="H39" s="71"/>
      <c r="I39" s="102"/>
    </row>
    <row r="40" spans="1:15" x14ac:dyDescent="0.2">
      <c r="A40" s="103"/>
      <c r="B40" s="103"/>
      <c r="C40" s="89"/>
      <c r="D40" s="210" t="s">
        <v>595</v>
      </c>
      <c r="E40" s="197" t="s">
        <v>1</v>
      </c>
      <c r="F40" s="89">
        <v>480</v>
      </c>
      <c r="G40" s="75"/>
      <c r="H40" s="71">
        <f t="shared" si="1"/>
        <v>0</v>
      </c>
      <c r="I40" s="102"/>
    </row>
    <row r="41" spans="1:15" x14ac:dyDescent="0.2">
      <c r="A41" s="103"/>
      <c r="B41" s="103"/>
      <c r="C41" s="89"/>
      <c r="D41" s="210"/>
      <c r="E41" s="197"/>
      <c r="F41" s="89"/>
      <c r="G41" s="35"/>
      <c r="H41" s="17"/>
      <c r="I41" s="102"/>
    </row>
    <row r="42" spans="1:15" x14ac:dyDescent="0.2">
      <c r="A42" s="103"/>
      <c r="B42" s="103"/>
      <c r="C42" s="89"/>
      <c r="D42" s="210" t="s">
        <v>596</v>
      </c>
      <c r="E42" s="197" t="s">
        <v>1</v>
      </c>
      <c r="F42" s="89">
        <v>380</v>
      </c>
      <c r="G42" s="35"/>
      <c r="H42" s="17">
        <f t="shared" si="1"/>
        <v>0</v>
      </c>
      <c r="I42" s="102"/>
      <c r="J42" s="108"/>
    </row>
    <row r="43" spans="1:15" x14ac:dyDescent="0.2">
      <c r="A43" s="103"/>
      <c r="B43" s="103"/>
      <c r="C43" s="89"/>
      <c r="D43" s="210"/>
      <c r="E43" s="197"/>
      <c r="F43" s="89"/>
      <c r="G43" s="35"/>
      <c r="H43" s="17"/>
      <c r="I43" s="102"/>
    </row>
    <row r="44" spans="1:15" x14ac:dyDescent="0.2">
      <c r="A44" s="103"/>
      <c r="B44" s="103"/>
      <c r="C44" s="89"/>
      <c r="D44" s="210" t="s">
        <v>597</v>
      </c>
      <c r="E44" s="197" t="s">
        <v>1</v>
      </c>
      <c r="F44" s="89">
        <v>200</v>
      </c>
      <c r="G44" s="75"/>
      <c r="H44" s="71">
        <f t="shared" si="1"/>
        <v>0</v>
      </c>
      <c r="I44" s="102"/>
      <c r="J44" s="108"/>
    </row>
    <row r="45" spans="1:15" x14ac:dyDescent="0.2">
      <c r="A45" s="103"/>
      <c r="B45" s="103"/>
      <c r="C45" s="89"/>
      <c r="D45" s="210"/>
      <c r="E45" s="197"/>
      <c r="F45" s="89"/>
      <c r="G45" s="35"/>
      <c r="H45" s="17"/>
      <c r="I45" s="102"/>
    </row>
    <row r="46" spans="1:15" x14ac:dyDescent="0.2">
      <c r="A46" s="103"/>
      <c r="B46" s="103"/>
      <c r="C46" s="89"/>
      <c r="D46" s="210" t="s">
        <v>598</v>
      </c>
      <c r="E46" s="197" t="s">
        <v>1</v>
      </c>
      <c r="F46" s="89">
        <v>240</v>
      </c>
      <c r="G46" s="35"/>
      <c r="H46" s="17">
        <f t="shared" si="1"/>
        <v>0</v>
      </c>
      <c r="I46" s="102"/>
      <c r="J46" s="108"/>
    </row>
    <row r="47" spans="1:15" x14ac:dyDescent="0.2">
      <c r="A47" s="103"/>
      <c r="B47" s="103"/>
      <c r="C47" s="89"/>
      <c r="D47" s="210"/>
      <c r="E47" s="197"/>
      <c r="F47" s="89"/>
      <c r="G47" s="35"/>
      <c r="H47" s="17"/>
      <c r="I47" s="102"/>
    </row>
    <row r="48" spans="1:15" x14ac:dyDescent="0.2">
      <c r="A48" s="103"/>
      <c r="B48" s="103"/>
      <c r="C48" s="89"/>
      <c r="D48" s="210" t="s">
        <v>599</v>
      </c>
      <c r="E48" s="197" t="s">
        <v>1</v>
      </c>
      <c r="F48" s="89">
        <v>500</v>
      </c>
      <c r="G48" s="35"/>
      <c r="H48" s="17">
        <f t="shared" si="1"/>
        <v>0</v>
      </c>
      <c r="I48" s="102"/>
      <c r="J48" s="108"/>
    </row>
    <row r="49" spans="1:11" x14ac:dyDescent="0.2">
      <c r="A49" s="103"/>
      <c r="B49" s="103"/>
      <c r="C49" s="89"/>
      <c r="D49" s="210"/>
      <c r="E49" s="197"/>
      <c r="F49" s="89"/>
      <c r="G49" s="35"/>
      <c r="H49" s="17"/>
      <c r="I49" s="102"/>
    </row>
    <row r="50" spans="1:11" x14ac:dyDescent="0.2">
      <c r="A50" s="103"/>
      <c r="B50" s="103"/>
      <c r="C50" s="89"/>
      <c r="D50" s="210" t="s">
        <v>600</v>
      </c>
      <c r="E50" s="197" t="s">
        <v>1</v>
      </c>
      <c r="F50" s="89">
        <v>200</v>
      </c>
      <c r="G50" s="35"/>
      <c r="H50" s="17">
        <f t="shared" si="1"/>
        <v>0</v>
      </c>
      <c r="I50" s="102"/>
      <c r="J50" s="108"/>
    </row>
    <row r="51" spans="1:11" x14ac:dyDescent="0.2">
      <c r="A51" s="103"/>
      <c r="B51" s="103"/>
      <c r="C51" s="89"/>
      <c r="D51" s="230"/>
      <c r="E51" s="105"/>
      <c r="F51" s="89"/>
      <c r="G51" s="35"/>
      <c r="H51" s="17"/>
      <c r="I51" s="102"/>
      <c r="K51" s="560"/>
    </row>
    <row r="52" spans="1:11" ht="25.5" x14ac:dyDescent="0.2">
      <c r="A52" s="103" t="s">
        <v>601</v>
      </c>
      <c r="B52" s="103"/>
      <c r="C52" s="89"/>
      <c r="D52" s="231" t="s">
        <v>602</v>
      </c>
      <c r="E52" s="105"/>
      <c r="F52" s="89"/>
      <c r="G52" s="13"/>
      <c r="H52" s="250"/>
      <c r="K52" s="560"/>
    </row>
    <row r="53" spans="1:11" x14ac:dyDescent="0.2">
      <c r="A53" s="103"/>
      <c r="B53" s="103"/>
      <c r="C53" s="89"/>
      <c r="D53" s="231"/>
      <c r="E53" s="105"/>
      <c r="F53" s="89"/>
      <c r="G53" s="13"/>
      <c r="H53" s="250"/>
      <c r="K53" s="253"/>
    </row>
    <row r="54" spans="1:11" ht="25.5" x14ac:dyDescent="0.2">
      <c r="A54" s="103"/>
      <c r="B54" s="103" t="s">
        <v>603</v>
      </c>
      <c r="C54" s="89"/>
      <c r="D54" s="210" t="s">
        <v>604</v>
      </c>
      <c r="E54" s="105"/>
      <c r="F54" s="89"/>
      <c r="G54" s="35"/>
      <c r="H54" s="17"/>
      <c r="I54" s="102"/>
      <c r="K54" s="560"/>
    </row>
    <row r="55" spans="1:11" x14ac:dyDescent="0.2">
      <c r="A55" s="103"/>
      <c r="B55" s="103"/>
      <c r="C55" s="89"/>
      <c r="D55" s="210"/>
      <c r="E55" s="105"/>
      <c r="F55" s="89"/>
      <c r="G55" s="35"/>
      <c r="H55" s="17"/>
      <c r="I55" s="102"/>
      <c r="K55" s="560"/>
    </row>
    <row r="56" spans="1:11" ht="25.5" x14ac:dyDescent="0.2">
      <c r="A56" s="103"/>
      <c r="B56" s="103"/>
      <c r="C56" s="89"/>
      <c r="D56" s="210" t="s">
        <v>605</v>
      </c>
      <c r="E56" s="105" t="s">
        <v>1</v>
      </c>
      <c r="F56" s="89">
        <v>140</v>
      </c>
      <c r="G56" s="35"/>
      <c r="H56" s="17">
        <f t="shared" ref="H56" si="2">F56*G56</f>
        <v>0</v>
      </c>
      <c r="I56" s="102"/>
      <c r="K56" s="560"/>
    </row>
    <row r="57" spans="1:11" x14ac:dyDescent="0.2">
      <c r="A57" s="103"/>
      <c r="B57" s="103"/>
      <c r="C57" s="89"/>
      <c r="D57" s="210"/>
      <c r="E57" s="105"/>
      <c r="F57" s="89"/>
      <c r="G57" s="35"/>
      <c r="H57" s="17"/>
      <c r="I57" s="102"/>
      <c r="K57" s="560"/>
    </row>
    <row r="58" spans="1:11" ht="25.5" x14ac:dyDescent="0.2">
      <c r="A58" s="103"/>
      <c r="B58" s="103"/>
      <c r="C58" s="89"/>
      <c r="D58" s="210" t="s">
        <v>606</v>
      </c>
      <c r="E58" s="105" t="s">
        <v>1</v>
      </c>
      <c r="F58" s="89">
        <v>60</v>
      </c>
      <c r="G58" s="35"/>
      <c r="H58" s="17">
        <f t="shared" ref="H58:H64" si="3">F58*G58</f>
        <v>0</v>
      </c>
      <c r="I58" s="102"/>
      <c r="K58" s="560"/>
    </row>
    <row r="59" spans="1:11" x14ac:dyDescent="0.2">
      <c r="A59" s="103"/>
      <c r="B59" s="103"/>
      <c r="C59" s="89"/>
      <c r="D59" s="210"/>
      <c r="E59" s="105"/>
      <c r="F59" s="89"/>
      <c r="G59" s="35"/>
      <c r="H59" s="17"/>
      <c r="I59" s="102"/>
      <c r="K59" s="560"/>
    </row>
    <row r="60" spans="1:11" x14ac:dyDescent="0.2">
      <c r="A60" s="103"/>
      <c r="B60" s="103" t="s">
        <v>607</v>
      </c>
      <c r="C60" s="89"/>
      <c r="D60" s="210" t="s">
        <v>608</v>
      </c>
      <c r="E60" s="105"/>
      <c r="F60" s="89"/>
      <c r="G60" s="35"/>
      <c r="H60" s="17"/>
      <c r="I60" s="102"/>
      <c r="K60" s="560"/>
    </row>
    <row r="61" spans="1:11" x14ac:dyDescent="0.2">
      <c r="A61" s="103"/>
      <c r="B61" s="103"/>
      <c r="C61" s="89"/>
      <c r="D61" s="210"/>
      <c r="E61" s="105"/>
      <c r="F61" s="89"/>
      <c r="G61" s="35"/>
      <c r="H61" s="17"/>
      <c r="I61" s="102"/>
      <c r="K61" s="253"/>
    </row>
    <row r="62" spans="1:11" x14ac:dyDescent="0.2">
      <c r="A62" s="103"/>
      <c r="B62" s="103"/>
      <c r="C62" s="89"/>
      <c r="D62" s="210" t="s">
        <v>609</v>
      </c>
      <c r="E62" s="105" t="s">
        <v>1</v>
      </c>
      <c r="F62" s="89">
        <v>150</v>
      </c>
      <c r="G62" s="35"/>
      <c r="H62" s="17">
        <f t="shared" ref="H62" si="4">F62*G62</f>
        <v>0</v>
      </c>
      <c r="I62" s="102"/>
      <c r="K62" s="253"/>
    </row>
    <row r="63" spans="1:11" x14ac:dyDescent="0.2">
      <c r="A63" s="103"/>
      <c r="B63" s="103"/>
      <c r="C63" s="89"/>
      <c r="D63" s="210"/>
      <c r="E63" s="105"/>
      <c r="F63" s="89"/>
      <c r="G63" s="35"/>
      <c r="H63" s="17"/>
      <c r="I63" s="102"/>
      <c r="K63" s="253"/>
    </row>
    <row r="64" spans="1:11" x14ac:dyDescent="0.2">
      <c r="A64" s="103"/>
      <c r="B64" s="103"/>
      <c r="C64" s="89"/>
      <c r="D64" s="210" t="s">
        <v>610</v>
      </c>
      <c r="E64" s="105" t="s">
        <v>1</v>
      </c>
      <c r="F64" s="89">
        <v>70</v>
      </c>
      <c r="G64" s="35"/>
      <c r="H64" s="17">
        <f t="shared" si="3"/>
        <v>0</v>
      </c>
      <c r="I64" s="102"/>
      <c r="K64" s="253"/>
    </row>
    <row r="65" spans="1:11" x14ac:dyDescent="0.2">
      <c r="A65" s="522"/>
      <c r="B65" s="522"/>
      <c r="C65" s="377"/>
      <c r="D65" s="523"/>
      <c r="E65" s="524"/>
      <c r="F65" s="377"/>
      <c r="G65" s="525"/>
      <c r="H65" s="526"/>
      <c r="I65" s="102"/>
      <c r="K65" s="521"/>
    </row>
    <row r="66" spans="1:11" x14ac:dyDescent="0.2">
      <c r="A66" s="522"/>
      <c r="B66" s="522"/>
      <c r="C66" s="377"/>
      <c r="D66" s="523"/>
      <c r="E66" s="524"/>
      <c r="F66" s="377"/>
      <c r="G66" s="525"/>
      <c r="H66" s="526"/>
      <c r="I66" s="102"/>
      <c r="K66" s="521"/>
    </row>
    <row r="67" spans="1:11" x14ac:dyDescent="0.2">
      <c r="A67" s="522"/>
      <c r="B67" s="522"/>
      <c r="C67" s="377"/>
      <c r="D67" s="523"/>
      <c r="E67" s="524"/>
      <c r="F67" s="377"/>
      <c r="G67" s="525"/>
      <c r="H67" s="526"/>
      <c r="I67" s="102"/>
      <c r="K67" s="521"/>
    </row>
    <row r="68" spans="1:11" x14ac:dyDescent="0.2">
      <c r="A68" s="522"/>
      <c r="B68" s="522"/>
      <c r="C68" s="377"/>
      <c r="D68" s="523"/>
      <c r="E68" s="524"/>
      <c r="F68" s="377"/>
      <c r="G68" s="525"/>
      <c r="H68" s="526"/>
      <c r="I68" s="102"/>
      <c r="K68" s="521"/>
    </row>
    <row r="69" spans="1:11" x14ac:dyDescent="0.2">
      <c r="A69" s="522"/>
      <c r="B69" s="522"/>
      <c r="C69" s="377"/>
      <c r="D69" s="523"/>
      <c r="E69" s="524"/>
      <c r="F69" s="377"/>
      <c r="G69" s="525"/>
      <c r="H69" s="526"/>
      <c r="I69" s="102"/>
      <c r="K69" s="521"/>
    </row>
    <row r="70" spans="1:11" x14ac:dyDescent="0.2">
      <c r="A70" s="522"/>
      <c r="B70" s="522"/>
      <c r="C70" s="377"/>
      <c r="D70" s="523"/>
      <c r="E70" s="524"/>
      <c r="F70" s="377"/>
      <c r="G70" s="525"/>
      <c r="H70" s="526"/>
      <c r="I70" s="102"/>
      <c r="K70" s="521"/>
    </row>
    <row r="71" spans="1:11" x14ac:dyDescent="0.2">
      <c r="A71" s="121"/>
      <c r="B71" s="543" t="s">
        <v>124</v>
      </c>
      <c r="C71" s="543"/>
      <c r="D71" s="543"/>
      <c r="E71" s="543"/>
      <c r="F71" s="543"/>
      <c r="G71" s="543"/>
      <c r="H71" s="48">
        <f>SUM(H9:H64)</f>
        <v>0</v>
      </c>
      <c r="I71" s="102"/>
      <c r="K71" s="521"/>
    </row>
    <row r="72" spans="1:11" x14ac:dyDescent="0.2">
      <c r="A72" s="121"/>
      <c r="B72" s="544" t="s">
        <v>125</v>
      </c>
      <c r="C72" s="544"/>
      <c r="D72" s="544"/>
      <c r="E72" s="544"/>
      <c r="F72" s="544"/>
      <c r="G72" s="544"/>
      <c r="H72" s="48">
        <f>H71</f>
        <v>0</v>
      </c>
      <c r="I72" s="102"/>
      <c r="K72" s="253"/>
    </row>
    <row r="73" spans="1:11" x14ac:dyDescent="0.2">
      <c r="A73" s="103" t="s">
        <v>611</v>
      </c>
      <c r="B73" s="103"/>
      <c r="C73" s="89"/>
      <c r="D73" s="229" t="s">
        <v>612</v>
      </c>
      <c r="E73" s="105"/>
      <c r="F73" s="89"/>
      <c r="G73" s="13"/>
      <c r="H73" s="250"/>
      <c r="J73" s="559"/>
    </row>
    <row r="74" spans="1:11" x14ac:dyDescent="0.2">
      <c r="A74" s="103"/>
      <c r="B74" s="103"/>
      <c r="C74" s="89"/>
      <c r="D74" s="229"/>
      <c r="E74" s="105"/>
      <c r="F74" s="89"/>
      <c r="G74" s="13"/>
      <c r="H74" s="250"/>
      <c r="J74" s="559"/>
    </row>
    <row r="75" spans="1:11" ht="38.25" x14ac:dyDescent="0.2">
      <c r="A75" s="103"/>
      <c r="B75" s="254" t="s">
        <v>613</v>
      </c>
      <c r="C75" s="255"/>
      <c r="D75" s="232" t="s">
        <v>1503</v>
      </c>
      <c r="E75" s="105" t="s">
        <v>314</v>
      </c>
      <c r="F75" s="89">
        <v>10</v>
      </c>
      <c r="G75" s="35"/>
      <c r="H75" s="17">
        <f t="shared" ref="H75:H81" si="5">F75*G75</f>
        <v>0</v>
      </c>
      <c r="I75" s="102"/>
      <c r="J75" s="559"/>
    </row>
    <row r="76" spans="1:11" x14ac:dyDescent="0.2">
      <c r="A76" s="103"/>
      <c r="B76" s="254"/>
      <c r="C76" s="255"/>
      <c r="D76" s="232"/>
      <c r="E76" s="105"/>
      <c r="F76" s="89"/>
      <c r="G76" s="35"/>
      <c r="H76" s="17"/>
      <c r="I76" s="102"/>
      <c r="J76" s="256"/>
    </row>
    <row r="77" spans="1:11" ht="63.75" x14ac:dyDescent="0.2">
      <c r="A77" s="103"/>
      <c r="B77" s="254" t="s">
        <v>614</v>
      </c>
      <c r="C77" s="255"/>
      <c r="D77" s="196" t="s">
        <v>1504</v>
      </c>
      <c r="E77" s="105" t="s">
        <v>314</v>
      </c>
      <c r="F77" s="89">
        <v>45</v>
      </c>
      <c r="G77" s="35"/>
      <c r="H77" s="17">
        <f t="shared" si="5"/>
        <v>0</v>
      </c>
      <c r="I77" s="102"/>
      <c r="J77" s="256"/>
    </row>
    <row r="78" spans="1:11" x14ac:dyDescent="0.2">
      <c r="A78" s="103"/>
      <c r="B78" s="103"/>
      <c r="C78" s="89"/>
      <c r="D78" s="210"/>
      <c r="E78" s="105"/>
      <c r="F78" s="89"/>
      <c r="G78" s="35"/>
      <c r="H78" s="17"/>
      <c r="I78" s="102"/>
      <c r="J78" s="256"/>
    </row>
    <row r="79" spans="1:11" ht="25.5" x14ac:dyDescent="0.2">
      <c r="A79" s="103"/>
      <c r="B79" s="103" t="s">
        <v>615</v>
      </c>
      <c r="C79" s="89"/>
      <c r="D79" s="210" t="s">
        <v>616</v>
      </c>
      <c r="E79" s="105" t="s">
        <v>178</v>
      </c>
      <c r="F79" s="89">
        <v>400</v>
      </c>
      <c r="G79" s="35"/>
      <c r="H79" s="17">
        <f t="shared" si="5"/>
        <v>0</v>
      </c>
      <c r="I79" s="102"/>
      <c r="J79" s="256"/>
    </row>
    <row r="80" spans="1:11" x14ac:dyDescent="0.2">
      <c r="A80" s="103"/>
      <c r="B80" s="103"/>
      <c r="C80" s="89"/>
      <c r="D80" s="210"/>
      <c r="E80" s="105"/>
      <c r="F80" s="89"/>
      <c r="G80" s="35"/>
      <c r="H80" s="17"/>
      <c r="I80" s="102"/>
      <c r="J80" s="256"/>
    </row>
    <row r="81" spans="1:10" ht="25.5" x14ac:dyDescent="0.2">
      <c r="A81" s="103"/>
      <c r="B81" s="103"/>
      <c r="C81" s="89"/>
      <c r="D81" s="210" t="s">
        <v>617</v>
      </c>
      <c r="E81" s="105" t="s">
        <v>178</v>
      </c>
      <c r="F81" s="89">
        <v>300</v>
      </c>
      <c r="G81" s="35"/>
      <c r="H81" s="17">
        <f t="shared" si="5"/>
        <v>0</v>
      </c>
      <c r="I81" s="102"/>
      <c r="J81" s="256"/>
    </row>
    <row r="82" spans="1:10" x14ac:dyDescent="0.2">
      <c r="A82" s="103"/>
      <c r="B82" s="103"/>
      <c r="C82" s="89"/>
      <c r="D82" s="210"/>
      <c r="E82" s="105"/>
      <c r="F82" s="89"/>
      <c r="G82" s="35"/>
      <c r="H82" s="17"/>
      <c r="I82" s="102"/>
      <c r="J82" s="256"/>
    </row>
    <row r="83" spans="1:10" x14ac:dyDescent="0.2">
      <c r="A83" s="103" t="s">
        <v>618</v>
      </c>
      <c r="B83" s="103"/>
      <c r="C83" s="89"/>
      <c r="D83" s="231" t="s">
        <v>619</v>
      </c>
      <c r="E83" s="105"/>
      <c r="F83" s="89"/>
      <c r="G83" s="13"/>
      <c r="H83" s="250"/>
    </row>
    <row r="84" spans="1:10" x14ac:dyDescent="0.2">
      <c r="A84" s="103"/>
      <c r="B84" s="103"/>
      <c r="C84" s="89"/>
      <c r="D84" s="231"/>
      <c r="E84" s="105"/>
      <c r="F84" s="89"/>
      <c r="G84" s="13"/>
      <c r="H84" s="250"/>
    </row>
    <row r="85" spans="1:10" x14ac:dyDescent="0.2">
      <c r="A85" s="103"/>
      <c r="B85" s="103" t="s">
        <v>620</v>
      </c>
      <c r="C85" s="89"/>
      <c r="D85" s="226" t="s">
        <v>621</v>
      </c>
      <c r="E85" s="105" t="s">
        <v>68</v>
      </c>
      <c r="F85" s="89">
        <v>0.1</v>
      </c>
      <c r="G85" s="35"/>
      <c r="H85" s="17">
        <f>F85*G85</f>
        <v>0</v>
      </c>
    </row>
    <row r="86" spans="1:10" x14ac:dyDescent="0.2">
      <c r="A86" s="103"/>
      <c r="B86" s="103"/>
      <c r="C86" s="89"/>
      <c r="D86" s="226"/>
      <c r="E86" s="105"/>
      <c r="F86" s="89"/>
      <c r="G86" s="35"/>
      <c r="H86" s="17"/>
    </row>
    <row r="87" spans="1:10" x14ac:dyDescent="0.2">
      <c r="A87" s="103"/>
      <c r="B87" s="103" t="s">
        <v>622</v>
      </c>
      <c r="C87" s="89"/>
      <c r="D87" s="226" t="s">
        <v>623</v>
      </c>
      <c r="E87" s="105" t="s">
        <v>68</v>
      </c>
      <c r="F87" s="89">
        <v>0.5</v>
      </c>
      <c r="G87" s="35"/>
      <c r="H87" s="17">
        <f>F87*G87</f>
        <v>0</v>
      </c>
    </row>
    <row r="88" spans="1:10" x14ac:dyDescent="0.2">
      <c r="A88" s="103"/>
      <c r="B88" s="103"/>
      <c r="C88" s="89"/>
      <c r="D88" s="226"/>
      <c r="E88" s="105"/>
      <c r="F88" s="89"/>
      <c r="G88" s="35"/>
      <c r="H88" s="17"/>
    </row>
    <row r="89" spans="1:10" x14ac:dyDescent="0.2">
      <c r="A89" s="103"/>
      <c r="B89" s="103" t="s">
        <v>624</v>
      </c>
      <c r="C89" s="89"/>
      <c r="D89" s="226" t="s">
        <v>625</v>
      </c>
      <c r="E89" s="105" t="s">
        <v>65</v>
      </c>
      <c r="F89" s="89">
        <v>2000</v>
      </c>
      <c r="G89" s="35"/>
      <c r="H89" s="17">
        <f>F89*G89</f>
        <v>0</v>
      </c>
    </row>
    <row r="90" spans="1:10" x14ac:dyDescent="0.2">
      <c r="A90" s="103"/>
      <c r="B90" s="103"/>
      <c r="C90" s="89"/>
      <c r="D90" s="257"/>
      <c r="E90" s="105"/>
      <c r="F90" s="89"/>
      <c r="G90" s="35"/>
      <c r="H90" s="17"/>
      <c r="I90" s="102"/>
    </row>
    <row r="91" spans="1:10" ht="25.5" x14ac:dyDescent="0.2">
      <c r="A91" s="103" t="s">
        <v>626</v>
      </c>
      <c r="B91" s="103"/>
      <c r="C91" s="89"/>
      <c r="D91" s="211" t="s">
        <v>627</v>
      </c>
      <c r="E91" s="105"/>
      <c r="F91" s="89"/>
      <c r="G91" s="13"/>
      <c r="H91" s="250"/>
    </row>
    <row r="92" spans="1:10" x14ac:dyDescent="0.2">
      <c r="A92" s="103"/>
      <c r="B92" s="103"/>
      <c r="C92" s="89"/>
      <c r="D92" s="211"/>
      <c r="E92" s="105"/>
      <c r="F92" s="89"/>
      <c r="G92" s="13"/>
      <c r="H92" s="250"/>
    </row>
    <row r="93" spans="1:10" ht="25.5" x14ac:dyDescent="0.2">
      <c r="A93" s="103"/>
      <c r="B93" s="103" t="s">
        <v>628</v>
      </c>
      <c r="C93" s="89"/>
      <c r="D93" s="210" t="s">
        <v>629</v>
      </c>
      <c r="E93" s="105" t="s">
        <v>314</v>
      </c>
      <c r="F93" s="89">
        <v>40</v>
      </c>
      <c r="G93" s="35"/>
      <c r="H93" s="17">
        <f>F93*G93</f>
        <v>0</v>
      </c>
      <c r="I93" s="102"/>
    </row>
    <row r="94" spans="1:10" x14ac:dyDescent="0.2">
      <c r="A94" s="103"/>
      <c r="B94" s="103"/>
      <c r="C94" s="89"/>
      <c r="D94" s="210"/>
      <c r="E94" s="105"/>
      <c r="F94" s="89"/>
      <c r="G94" s="35"/>
      <c r="H94" s="17"/>
      <c r="I94" s="102"/>
    </row>
    <row r="95" spans="1:10" ht="25.5" x14ac:dyDescent="0.2">
      <c r="A95" s="254" t="s">
        <v>630</v>
      </c>
      <c r="B95" s="254"/>
      <c r="C95" s="255"/>
      <c r="D95" s="258" t="s">
        <v>631</v>
      </c>
      <c r="E95" s="105"/>
      <c r="F95" s="89"/>
      <c r="G95" s="13"/>
      <c r="H95" s="250"/>
    </row>
    <row r="96" spans="1:10" x14ac:dyDescent="0.2">
      <c r="A96" s="103"/>
      <c r="B96" s="254"/>
      <c r="C96" s="255"/>
      <c r="D96" s="258"/>
      <c r="E96" s="105"/>
      <c r="F96" s="89"/>
      <c r="G96" s="13"/>
      <c r="H96" s="250"/>
    </row>
    <row r="97" spans="1:11" ht="25.5" x14ac:dyDescent="0.2">
      <c r="A97" s="103"/>
      <c r="B97" s="254" t="s">
        <v>632</v>
      </c>
      <c r="C97" s="255"/>
      <c r="D97" s="258" t="s">
        <v>633</v>
      </c>
      <c r="E97" s="105" t="s">
        <v>170</v>
      </c>
      <c r="F97" s="89">
        <v>20</v>
      </c>
      <c r="G97" s="13"/>
      <c r="H97" s="71">
        <f>F97*G97</f>
        <v>0</v>
      </c>
      <c r="K97" s="259"/>
    </row>
    <row r="98" spans="1:11" x14ac:dyDescent="0.2">
      <c r="A98" s="103"/>
      <c r="B98" s="254"/>
      <c r="C98" s="255"/>
      <c r="D98" s="258"/>
      <c r="E98" s="105"/>
      <c r="F98" s="89"/>
      <c r="G98" s="13"/>
      <c r="H98" s="71"/>
    </row>
    <row r="99" spans="1:11" ht="25.5" x14ac:dyDescent="0.2">
      <c r="A99" s="103"/>
      <c r="B99" s="254" t="s">
        <v>634</v>
      </c>
      <c r="C99" s="255"/>
      <c r="D99" s="258" t="s">
        <v>635</v>
      </c>
      <c r="E99" s="105" t="s">
        <v>170</v>
      </c>
      <c r="F99" s="89">
        <v>120</v>
      </c>
      <c r="G99" s="13"/>
      <c r="H99" s="71">
        <f>F99*G99</f>
        <v>0</v>
      </c>
    </row>
    <row r="100" spans="1:11" x14ac:dyDescent="0.2">
      <c r="A100" s="103"/>
      <c r="B100" s="103"/>
      <c r="C100" s="89"/>
      <c r="D100" s="231"/>
      <c r="E100" s="105"/>
      <c r="F100" s="89"/>
      <c r="G100" s="89"/>
      <c r="H100" s="17"/>
    </row>
    <row r="101" spans="1:11" x14ac:dyDescent="0.2">
      <c r="A101" s="103"/>
      <c r="B101" s="103"/>
      <c r="C101" s="89"/>
      <c r="D101" s="231"/>
      <c r="E101" s="105"/>
      <c r="F101" s="89"/>
      <c r="G101" s="89"/>
      <c r="H101" s="17"/>
    </row>
    <row r="102" spans="1:11" x14ac:dyDescent="0.2">
      <c r="A102" s="103"/>
      <c r="B102" s="103"/>
      <c r="C102" s="89"/>
      <c r="D102" s="231"/>
      <c r="E102" s="105"/>
      <c r="F102" s="89"/>
      <c r="G102" s="89"/>
      <c r="H102" s="17"/>
    </row>
    <row r="103" spans="1:11" x14ac:dyDescent="0.2">
      <c r="A103" s="103"/>
      <c r="B103" s="103"/>
      <c r="C103" s="89"/>
      <c r="D103" s="231"/>
      <c r="E103" s="105"/>
      <c r="F103" s="89"/>
      <c r="G103" s="89"/>
      <c r="H103" s="17"/>
    </row>
    <row r="104" spans="1:11" x14ac:dyDescent="0.2">
      <c r="A104" s="103"/>
      <c r="B104" s="103"/>
      <c r="C104" s="89"/>
      <c r="D104" s="231"/>
      <c r="E104" s="105"/>
      <c r="F104" s="89"/>
      <c r="G104" s="89"/>
      <c r="H104" s="17"/>
    </row>
    <row r="105" spans="1:11" x14ac:dyDescent="0.2">
      <c r="A105" s="103"/>
      <c r="B105" s="103"/>
      <c r="C105" s="89"/>
      <c r="D105" s="231"/>
      <c r="E105" s="105"/>
      <c r="F105" s="89"/>
      <c r="G105" s="89"/>
      <c r="H105" s="17"/>
    </row>
    <row r="106" spans="1:11" x14ac:dyDescent="0.2">
      <c r="A106" s="103"/>
      <c r="B106" s="103"/>
      <c r="C106" s="89"/>
      <c r="D106" s="231"/>
      <c r="E106" s="105"/>
      <c r="F106" s="89"/>
      <c r="G106" s="89"/>
      <c r="H106" s="17"/>
    </row>
    <row r="107" spans="1:11" x14ac:dyDescent="0.2">
      <c r="A107" s="103"/>
      <c r="B107" s="103"/>
      <c r="C107" s="89"/>
      <c r="D107" s="231"/>
      <c r="E107" s="105"/>
      <c r="F107" s="89"/>
      <c r="G107" s="89"/>
      <c r="H107" s="17"/>
    </row>
    <row r="108" spans="1:11" x14ac:dyDescent="0.2">
      <c r="A108" s="103"/>
      <c r="B108" s="103"/>
      <c r="C108" s="89"/>
      <c r="D108" s="231"/>
      <c r="E108" s="105"/>
      <c r="F108" s="89"/>
      <c r="G108" s="89"/>
      <c r="H108" s="17"/>
    </row>
    <row r="109" spans="1:11" x14ac:dyDescent="0.2">
      <c r="A109" s="103"/>
      <c r="B109" s="103"/>
      <c r="C109" s="89"/>
      <c r="D109" s="231"/>
      <c r="E109" s="105"/>
      <c r="F109" s="89"/>
      <c r="G109" s="89"/>
      <c r="H109" s="17"/>
    </row>
    <row r="110" spans="1:11" x14ac:dyDescent="0.2">
      <c r="A110" s="103"/>
      <c r="B110" s="103"/>
      <c r="C110" s="89"/>
      <c r="D110" s="231"/>
      <c r="E110" s="105"/>
      <c r="F110" s="89"/>
      <c r="G110" s="89"/>
      <c r="H110" s="17"/>
    </row>
    <row r="111" spans="1:11" x14ac:dyDescent="0.2">
      <c r="A111" s="103"/>
      <c r="B111" s="103"/>
      <c r="C111" s="89"/>
      <c r="D111" s="231"/>
      <c r="E111" s="105"/>
      <c r="F111" s="89"/>
      <c r="G111" s="89"/>
      <c r="H111" s="17"/>
    </row>
    <row r="112" spans="1:11" x14ac:dyDescent="0.2">
      <c r="A112" s="103"/>
      <c r="B112" s="103"/>
      <c r="C112" s="89"/>
      <c r="D112" s="231"/>
      <c r="E112" s="105"/>
      <c r="F112" s="89"/>
      <c r="G112" s="89"/>
      <c r="H112" s="17"/>
    </row>
    <row r="113" spans="1:8" x14ac:dyDescent="0.2">
      <c r="A113" s="103"/>
      <c r="B113" s="103"/>
      <c r="C113" s="89"/>
      <c r="D113" s="231"/>
      <c r="E113" s="105"/>
      <c r="F113" s="89"/>
      <c r="G113" s="89"/>
      <c r="H113" s="17"/>
    </row>
    <row r="114" spans="1:8" x14ac:dyDescent="0.2">
      <c r="A114" s="103"/>
      <c r="B114" s="103"/>
      <c r="C114" s="89"/>
      <c r="D114" s="231"/>
      <c r="E114" s="105"/>
      <c r="F114" s="89"/>
      <c r="G114" s="89"/>
      <c r="H114" s="17"/>
    </row>
    <row r="115" spans="1:8" x14ac:dyDescent="0.2">
      <c r="A115" s="103"/>
      <c r="B115" s="103"/>
      <c r="C115" s="89"/>
      <c r="D115" s="231"/>
      <c r="E115" s="105"/>
      <c r="F115" s="89"/>
      <c r="G115" s="89"/>
      <c r="H115" s="17"/>
    </row>
    <row r="116" spans="1:8" x14ac:dyDescent="0.2">
      <c r="A116" s="103"/>
      <c r="B116" s="103"/>
      <c r="C116" s="89"/>
      <c r="D116" s="231"/>
      <c r="E116" s="105"/>
      <c r="F116" s="89"/>
      <c r="G116" s="89"/>
      <c r="H116" s="17"/>
    </row>
    <row r="117" spans="1:8" x14ac:dyDescent="0.2">
      <c r="A117" s="103"/>
      <c r="B117" s="103"/>
      <c r="C117" s="89"/>
      <c r="D117" s="231"/>
      <c r="E117" s="105"/>
      <c r="F117" s="89"/>
      <c r="G117" s="89"/>
      <c r="H117" s="17"/>
    </row>
    <row r="118" spans="1:8" x14ac:dyDescent="0.2">
      <c r="A118" s="103"/>
      <c r="B118" s="103"/>
      <c r="C118" s="89"/>
      <c r="D118" s="231"/>
      <c r="E118" s="105"/>
      <c r="F118" s="89"/>
      <c r="G118" s="89"/>
      <c r="H118" s="17"/>
    </row>
    <row r="119" spans="1:8" x14ac:dyDescent="0.2">
      <c r="A119" s="103"/>
      <c r="B119" s="103"/>
      <c r="C119" s="89"/>
      <c r="D119" s="231"/>
      <c r="E119" s="105"/>
      <c r="F119" s="89"/>
      <c r="G119" s="89"/>
      <c r="H119" s="17"/>
    </row>
    <row r="120" spans="1:8" x14ac:dyDescent="0.2">
      <c r="A120" s="103"/>
      <c r="B120" s="103"/>
      <c r="C120" s="89"/>
      <c r="D120" s="231"/>
      <c r="E120" s="105"/>
      <c r="F120" s="89"/>
      <c r="G120" s="89"/>
      <c r="H120" s="17"/>
    </row>
    <row r="121" spans="1:8" x14ac:dyDescent="0.2">
      <c r="A121" s="103"/>
      <c r="B121" s="103"/>
      <c r="C121" s="89"/>
      <c r="D121" s="231"/>
      <c r="E121" s="105"/>
      <c r="F121" s="89"/>
      <c r="G121" s="89"/>
      <c r="H121" s="17"/>
    </row>
    <row r="122" spans="1:8" x14ac:dyDescent="0.2">
      <c r="A122" s="103"/>
      <c r="B122" s="103"/>
      <c r="C122" s="89"/>
      <c r="D122" s="231"/>
      <c r="E122" s="105"/>
      <c r="F122" s="89"/>
      <c r="G122" s="89"/>
      <c r="H122" s="17"/>
    </row>
    <row r="123" spans="1:8" x14ac:dyDescent="0.2">
      <c r="A123" s="103"/>
      <c r="B123" s="103"/>
      <c r="C123" s="89"/>
      <c r="D123" s="231"/>
      <c r="E123" s="105"/>
      <c r="F123" s="89"/>
      <c r="G123" s="89"/>
      <c r="H123" s="17"/>
    </row>
    <row r="124" spans="1:8" x14ac:dyDescent="0.2">
      <c r="A124" s="103"/>
      <c r="B124" s="103"/>
      <c r="C124" s="89"/>
      <c r="D124" s="231"/>
      <c r="E124" s="105"/>
      <c r="F124" s="89"/>
      <c r="G124" s="89"/>
      <c r="H124" s="17"/>
    </row>
    <row r="125" spans="1:8" x14ac:dyDescent="0.2">
      <c r="A125" s="103"/>
      <c r="B125" s="103"/>
      <c r="C125" s="89"/>
      <c r="D125" s="231"/>
      <c r="E125" s="105"/>
      <c r="F125" s="89"/>
      <c r="G125" s="89"/>
      <c r="H125" s="17"/>
    </row>
    <row r="126" spans="1:8" x14ac:dyDescent="0.2">
      <c r="A126" s="103"/>
      <c r="B126" s="103"/>
      <c r="C126" s="89"/>
      <c r="D126" s="231"/>
      <c r="E126" s="105"/>
      <c r="F126" s="89"/>
      <c r="G126" s="89"/>
      <c r="H126" s="17"/>
    </row>
    <row r="127" spans="1:8" x14ac:dyDescent="0.2">
      <c r="A127" s="103"/>
      <c r="B127" s="103"/>
      <c r="C127" s="89"/>
      <c r="D127" s="231"/>
      <c r="E127" s="105"/>
      <c r="F127" s="89"/>
      <c r="G127" s="89"/>
      <c r="H127" s="17"/>
    </row>
    <row r="128" spans="1:8" x14ac:dyDescent="0.2">
      <c r="A128" s="103"/>
      <c r="B128" s="103"/>
      <c r="C128" s="89"/>
      <c r="D128" s="231"/>
      <c r="E128" s="105"/>
      <c r="F128" s="89"/>
      <c r="G128" s="89"/>
      <c r="H128" s="17"/>
    </row>
    <row r="129" spans="1:8" x14ac:dyDescent="0.2">
      <c r="A129" s="103"/>
      <c r="B129" s="103"/>
      <c r="C129" s="89"/>
      <c r="D129" s="231"/>
      <c r="E129" s="105"/>
      <c r="F129" s="89"/>
      <c r="G129" s="89"/>
      <c r="H129" s="17"/>
    </row>
    <row r="130" spans="1:8" x14ac:dyDescent="0.2">
      <c r="A130" s="103"/>
      <c r="B130" s="103"/>
      <c r="C130" s="89"/>
      <c r="D130" s="231"/>
      <c r="E130" s="105"/>
      <c r="F130" s="89"/>
      <c r="G130" s="89"/>
      <c r="H130" s="17"/>
    </row>
    <row r="131" spans="1:8" x14ac:dyDescent="0.2">
      <c r="A131" s="103"/>
      <c r="B131" s="103"/>
      <c r="C131" s="89"/>
      <c r="D131" s="231"/>
      <c r="E131" s="105"/>
      <c r="F131" s="89"/>
      <c r="G131" s="89"/>
      <c r="H131" s="17"/>
    </row>
    <row r="132" spans="1:8" x14ac:dyDescent="0.2">
      <c r="A132" s="103"/>
      <c r="B132" s="103"/>
      <c r="C132" s="89"/>
      <c r="D132" s="231"/>
      <c r="E132" s="105"/>
      <c r="F132" s="89"/>
      <c r="G132" s="89"/>
      <c r="H132" s="17"/>
    </row>
    <row r="133" spans="1:8" x14ac:dyDescent="0.2">
      <c r="A133" s="103"/>
      <c r="B133" s="103"/>
      <c r="C133" s="89"/>
      <c r="D133" s="231"/>
      <c r="E133" s="105"/>
      <c r="F133" s="89"/>
      <c r="G133" s="89"/>
      <c r="H133" s="17"/>
    </row>
    <row r="134" spans="1:8" x14ac:dyDescent="0.2">
      <c r="A134" s="103"/>
      <c r="B134" s="103"/>
      <c r="C134" s="89"/>
      <c r="D134" s="231"/>
      <c r="E134" s="105"/>
      <c r="F134" s="89"/>
      <c r="G134" s="89"/>
      <c r="H134" s="17"/>
    </row>
    <row r="135" spans="1:8" x14ac:dyDescent="0.2">
      <c r="A135" s="103"/>
      <c r="B135" s="103"/>
      <c r="C135" s="89"/>
      <c r="D135" s="231"/>
      <c r="E135" s="105"/>
      <c r="F135" s="89"/>
      <c r="G135" s="89"/>
      <c r="H135" s="17"/>
    </row>
    <row r="136" spans="1:8" x14ac:dyDescent="0.2">
      <c r="A136" s="103"/>
      <c r="B136" s="103"/>
      <c r="C136" s="89"/>
      <c r="D136" s="231"/>
      <c r="E136" s="105"/>
      <c r="F136" s="89"/>
      <c r="G136" s="89"/>
      <c r="H136" s="17"/>
    </row>
    <row r="137" spans="1:8" x14ac:dyDescent="0.2">
      <c r="A137" s="103"/>
      <c r="B137" s="103"/>
      <c r="C137" s="89"/>
      <c r="D137" s="231"/>
      <c r="E137" s="105"/>
      <c r="F137" s="89"/>
      <c r="G137" s="89"/>
      <c r="H137" s="17"/>
    </row>
    <row r="138" spans="1:8" x14ac:dyDescent="0.2">
      <c r="A138" s="103"/>
      <c r="B138" s="103"/>
      <c r="C138" s="89"/>
      <c r="D138" s="231"/>
      <c r="E138" s="105"/>
      <c r="F138" s="89"/>
      <c r="G138" s="89"/>
      <c r="H138" s="17"/>
    </row>
    <row r="139" spans="1:8" x14ac:dyDescent="0.2">
      <c r="A139" s="103"/>
      <c r="B139" s="103"/>
      <c r="C139" s="89"/>
      <c r="D139" s="231"/>
      <c r="E139" s="105"/>
      <c r="F139" s="89"/>
      <c r="G139" s="89"/>
      <c r="H139" s="17"/>
    </row>
    <row r="140" spans="1:8" x14ac:dyDescent="0.2">
      <c r="A140" s="103"/>
      <c r="B140" s="103"/>
      <c r="C140" s="89"/>
      <c r="D140" s="231"/>
      <c r="E140" s="105"/>
      <c r="F140" s="89"/>
      <c r="G140" s="89"/>
      <c r="H140" s="17"/>
    </row>
    <row r="141" spans="1:8" x14ac:dyDescent="0.2">
      <c r="A141" s="248" t="s">
        <v>154</v>
      </c>
      <c r="B141" s="248"/>
      <c r="C141" s="248"/>
      <c r="D141" s="248"/>
      <c r="E141" s="181"/>
      <c r="F141" s="248"/>
      <c r="G141" s="248"/>
      <c r="H141" s="37">
        <f>SUM(H72:H140)</f>
        <v>0</v>
      </c>
    </row>
    <row r="1048417" spans="5:5" x14ac:dyDescent="0.2">
      <c r="E1048417" s="89"/>
    </row>
  </sheetData>
  <sheetProtection algorithmName="SHA-512" hashValue="Hxp1GYIkwzYy2NOX1ZLCmj+ff1oEJgf0Pj0sNLHVUVcYFS2ul/gx/oEZ9B4rZAjQJe06QJ6M1t4+2oJJPNyrTw==" saltValue="J0yk+gouwKorbz/XmxiD/Q==" spinCount="100000" sheet="1" objects="1" scenarios="1"/>
  <mergeCells count="6">
    <mergeCell ref="D1:H1"/>
    <mergeCell ref="J73:J75"/>
    <mergeCell ref="K51:K52"/>
    <mergeCell ref="K54:K60"/>
    <mergeCell ref="B71:G71"/>
    <mergeCell ref="B72:G72"/>
  </mergeCells>
  <phoneticPr fontId="9" type="noConversion"/>
  <pageMargins left="0.70866141732283472" right="0.23622047244094491" top="0.74803149606299213" bottom="0.74803149606299213" header="0.31496062992125984" footer="0.31496062992125984"/>
  <pageSetup paperSize="9" scale="70" firstPageNumber="18" orientation="portrait" useFirstPageNumber="1" r:id="rId1"/>
  <headerFooter>
    <oddHeader>&amp;C&amp;"Arial,Bold"NRA R.033-130-2019-3 SCHEDULE OF QUANTITIES</oddHeader>
    <oddFooter>&amp;RC3-&amp;P</oddFooter>
  </headerFooter>
  <rowBreaks count="2" manualBreakCount="2">
    <brk id="71" max="7" man="1"/>
    <brk id="142" max="7" man="1"/>
  </rowBreaks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4"/>
  <dimension ref="A1:I1048358"/>
  <sheetViews>
    <sheetView view="pageBreakPreview" topLeftCell="A5" zoomScaleNormal="100" zoomScaleSheetLayoutView="100" workbookViewId="0">
      <selection activeCell="H5" sqref="H5:H81"/>
    </sheetView>
  </sheetViews>
  <sheetFormatPr defaultRowHeight="12.75" x14ac:dyDescent="0.2"/>
  <cols>
    <col min="1" max="1" width="9.28515625" style="92" customWidth="1"/>
    <col min="2" max="2" width="9" style="92" bestFit="1" customWidth="1"/>
    <col min="3" max="3" width="3.28515625" style="92" bestFit="1" customWidth="1"/>
    <col min="4" max="4" width="40.7109375" style="92" customWidth="1"/>
    <col min="5" max="5" width="16.28515625" style="92" customWidth="1"/>
    <col min="6" max="6" width="15.5703125" style="92" customWidth="1"/>
    <col min="7" max="8" width="20.7109375" style="92" customWidth="1"/>
    <col min="9" max="257" width="9.28515625" style="92"/>
    <col min="258" max="258" width="9.28515625" style="92" customWidth="1"/>
    <col min="259" max="259" width="6.7109375" style="92" customWidth="1"/>
    <col min="260" max="260" width="40.7109375" style="92" customWidth="1"/>
    <col min="261" max="264" width="9.28515625" style="92" customWidth="1"/>
    <col min="265" max="513" width="9.28515625" style="92"/>
    <col min="514" max="514" width="9.28515625" style="92" customWidth="1"/>
    <col min="515" max="515" width="6.7109375" style="92" customWidth="1"/>
    <col min="516" max="516" width="40.7109375" style="92" customWidth="1"/>
    <col min="517" max="520" width="9.28515625" style="92" customWidth="1"/>
    <col min="521" max="769" width="9.28515625" style="92"/>
    <col min="770" max="770" width="9.28515625" style="92" customWidth="1"/>
    <col min="771" max="771" width="6.7109375" style="92" customWidth="1"/>
    <col min="772" max="772" width="40.7109375" style="92" customWidth="1"/>
    <col min="773" max="776" width="9.28515625" style="92" customWidth="1"/>
    <col min="777" max="1025" width="9.28515625" style="92"/>
    <col min="1026" max="1026" width="9.28515625" style="92" customWidth="1"/>
    <col min="1027" max="1027" width="6.7109375" style="92" customWidth="1"/>
    <col min="1028" max="1028" width="40.7109375" style="92" customWidth="1"/>
    <col min="1029" max="1032" width="9.28515625" style="92" customWidth="1"/>
    <col min="1033" max="1281" width="9.28515625" style="92"/>
    <col min="1282" max="1282" width="9.28515625" style="92" customWidth="1"/>
    <col min="1283" max="1283" width="6.7109375" style="92" customWidth="1"/>
    <col min="1284" max="1284" width="40.7109375" style="92" customWidth="1"/>
    <col min="1285" max="1288" width="9.28515625" style="92" customWidth="1"/>
    <col min="1289" max="1537" width="9.28515625" style="92"/>
    <col min="1538" max="1538" width="9.28515625" style="92" customWidth="1"/>
    <col min="1539" max="1539" width="6.7109375" style="92" customWidth="1"/>
    <col min="1540" max="1540" width="40.7109375" style="92" customWidth="1"/>
    <col min="1541" max="1544" width="9.28515625" style="92" customWidth="1"/>
    <col min="1545" max="1793" width="9.28515625" style="92"/>
    <col min="1794" max="1794" width="9.28515625" style="92" customWidth="1"/>
    <col min="1795" max="1795" width="6.7109375" style="92" customWidth="1"/>
    <col min="1796" max="1796" width="40.7109375" style="92" customWidth="1"/>
    <col min="1797" max="1800" width="9.28515625" style="92" customWidth="1"/>
    <col min="1801" max="2049" width="9.28515625" style="92"/>
    <col min="2050" max="2050" width="9.28515625" style="92" customWidth="1"/>
    <col min="2051" max="2051" width="6.7109375" style="92" customWidth="1"/>
    <col min="2052" max="2052" width="40.7109375" style="92" customWidth="1"/>
    <col min="2053" max="2056" width="9.28515625" style="92" customWidth="1"/>
    <col min="2057" max="2305" width="9.28515625" style="92"/>
    <col min="2306" max="2306" width="9.28515625" style="92" customWidth="1"/>
    <col min="2307" max="2307" width="6.7109375" style="92" customWidth="1"/>
    <col min="2308" max="2308" width="40.7109375" style="92" customWidth="1"/>
    <col min="2309" max="2312" width="9.28515625" style="92" customWidth="1"/>
    <col min="2313" max="2561" width="9.28515625" style="92"/>
    <col min="2562" max="2562" width="9.28515625" style="92" customWidth="1"/>
    <col min="2563" max="2563" width="6.7109375" style="92" customWidth="1"/>
    <col min="2564" max="2564" width="40.7109375" style="92" customWidth="1"/>
    <col min="2565" max="2568" width="9.28515625" style="92" customWidth="1"/>
    <col min="2569" max="2817" width="9.28515625" style="92"/>
    <col min="2818" max="2818" width="9.28515625" style="92" customWidth="1"/>
    <col min="2819" max="2819" width="6.7109375" style="92" customWidth="1"/>
    <col min="2820" max="2820" width="40.7109375" style="92" customWidth="1"/>
    <col min="2821" max="2824" width="9.28515625" style="92" customWidth="1"/>
    <col min="2825" max="3073" width="9.28515625" style="92"/>
    <col min="3074" max="3074" width="9.28515625" style="92" customWidth="1"/>
    <col min="3075" max="3075" width="6.7109375" style="92" customWidth="1"/>
    <col min="3076" max="3076" width="40.7109375" style="92" customWidth="1"/>
    <col min="3077" max="3080" width="9.28515625" style="92" customWidth="1"/>
    <col min="3081" max="3329" width="9.28515625" style="92"/>
    <col min="3330" max="3330" width="9.28515625" style="92" customWidth="1"/>
    <col min="3331" max="3331" width="6.7109375" style="92" customWidth="1"/>
    <col min="3332" max="3332" width="40.7109375" style="92" customWidth="1"/>
    <col min="3333" max="3336" width="9.28515625" style="92" customWidth="1"/>
    <col min="3337" max="3585" width="9.28515625" style="92"/>
    <col min="3586" max="3586" width="9.28515625" style="92" customWidth="1"/>
    <col min="3587" max="3587" width="6.7109375" style="92" customWidth="1"/>
    <col min="3588" max="3588" width="40.7109375" style="92" customWidth="1"/>
    <col min="3589" max="3592" width="9.28515625" style="92" customWidth="1"/>
    <col min="3593" max="3841" width="9.28515625" style="92"/>
    <col min="3842" max="3842" width="9.28515625" style="92" customWidth="1"/>
    <col min="3843" max="3843" width="6.7109375" style="92" customWidth="1"/>
    <col min="3844" max="3844" width="40.7109375" style="92" customWidth="1"/>
    <col min="3845" max="3848" width="9.28515625" style="92" customWidth="1"/>
    <col min="3849" max="4097" width="9.28515625" style="92"/>
    <col min="4098" max="4098" width="9.28515625" style="92" customWidth="1"/>
    <col min="4099" max="4099" width="6.7109375" style="92" customWidth="1"/>
    <col min="4100" max="4100" width="40.7109375" style="92" customWidth="1"/>
    <col min="4101" max="4104" width="9.28515625" style="92" customWidth="1"/>
    <col min="4105" max="4353" width="9.28515625" style="92"/>
    <col min="4354" max="4354" width="9.28515625" style="92" customWidth="1"/>
    <col min="4355" max="4355" width="6.7109375" style="92" customWidth="1"/>
    <col min="4356" max="4356" width="40.7109375" style="92" customWidth="1"/>
    <col min="4357" max="4360" width="9.28515625" style="92" customWidth="1"/>
    <col min="4361" max="4609" width="9.28515625" style="92"/>
    <col min="4610" max="4610" width="9.28515625" style="92" customWidth="1"/>
    <col min="4611" max="4611" width="6.7109375" style="92" customWidth="1"/>
    <col min="4612" max="4612" width="40.7109375" style="92" customWidth="1"/>
    <col min="4613" max="4616" width="9.28515625" style="92" customWidth="1"/>
    <col min="4617" max="4865" width="9.28515625" style="92"/>
    <col min="4866" max="4866" width="9.28515625" style="92" customWidth="1"/>
    <col min="4867" max="4867" width="6.7109375" style="92" customWidth="1"/>
    <col min="4868" max="4868" width="40.7109375" style="92" customWidth="1"/>
    <col min="4869" max="4872" width="9.28515625" style="92" customWidth="1"/>
    <col min="4873" max="5121" width="9.28515625" style="92"/>
    <col min="5122" max="5122" width="9.28515625" style="92" customWidth="1"/>
    <col min="5123" max="5123" width="6.7109375" style="92" customWidth="1"/>
    <col min="5124" max="5124" width="40.7109375" style="92" customWidth="1"/>
    <col min="5125" max="5128" width="9.28515625" style="92" customWidth="1"/>
    <col min="5129" max="5377" width="9.28515625" style="92"/>
    <col min="5378" max="5378" width="9.28515625" style="92" customWidth="1"/>
    <col min="5379" max="5379" width="6.7109375" style="92" customWidth="1"/>
    <col min="5380" max="5380" width="40.7109375" style="92" customWidth="1"/>
    <col min="5381" max="5384" width="9.28515625" style="92" customWidth="1"/>
    <col min="5385" max="5633" width="9.28515625" style="92"/>
    <col min="5634" max="5634" width="9.28515625" style="92" customWidth="1"/>
    <col min="5635" max="5635" width="6.7109375" style="92" customWidth="1"/>
    <col min="5636" max="5636" width="40.7109375" style="92" customWidth="1"/>
    <col min="5637" max="5640" width="9.28515625" style="92" customWidth="1"/>
    <col min="5641" max="5889" width="9.28515625" style="92"/>
    <col min="5890" max="5890" width="9.28515625" style="92" customWidth="1"/>
    <col min="5891" max="5891" width="6.7109375" style="92" customWidth="1"/>
    <col min="5892" max="5892" width="40.7109375" style="92" customWidth="1"/>
    <col min="5893" max="5896" width="9.28515625" style="92" customWidth="1"/>
    <col min="5897" max="6145" width="9.28515625" style="92"/>
    <col min="6146" max="6146" width="9.28515625" style="92" customWidth="1"/>
    <col min="6147" max="6147" width="6.7109375" style="92" customWidth="1"/>
    <col min="6148" max="6148" width="40.7109375" style="92" customWidth="1"/>
    <col min="6149" max="6152" width="9.28515625" style="92" customWidth="1"/>
    <col min="6153" max="6401" width="9.28515625" style="92"/>
    <col min="6402" max="6402" width="9.28515625" style="92" customWidth="1"/>
    <col min="6403" max="6403" width="6.7109375" style="92" customWidth="1"/>
    <col min="6404" max="6404" width="40.7109375" style="92" customWidth="1"/>
    <col min="6405" max="6408" width="9.28515625" style="92" customWidth="1"/>
    <col min="6409" max="6657" width="9.28515625" style="92"/>
    <col min="6658" max="6658" width="9.28515625" style="92" customWidth="1"/>
    <col min="6659" max="6659" width="6.7109375" style="92" customWidth="1"/>
    <col min="6660" max="6660" width="40.7109375" style="92" customWidth="1"/>
    <col min="6661" max="6664" width="9.28515625" style="92" customWidth="1"/>
    <col min="6665" max="6913" width="9.28515625" style="92"/>
    <col min="6914" max="6914" width="9.28515625" style="92" customWidth="1"/>
    <col min="6915" max="6915" width="6.7109375" style="92" customWidth="1"/>
    <col min="6916" max="6916" width="40.7109375" style="92" customWidth="1"/>
    <col min="6917" max="6920" width="9.28515625" style="92" customWidth="1"/>
    <col min="6921" max="7169" width="9.28515625" style="92"/>
    <col min="7170" max="7170" width="9.28515625" style="92" customWidth="1"/>
    <col min="7171" max="7171" width="6.7109375" style="92" customWidth="1"/>
    <col min="7172" max="7172" width="40.7109375" style="92" customWidth="1"/>
    <col min="7173" max="7176" width="9.28515625" style="92" customWidth="1"/>
    <col min="7177" max="7425" width="9.28515625" style="92"/>
    <col min="7426" max="7426" width="9.28515625" style="92" customWidth="1"/>
    <col min="7427" max="7427" width="6.7109375" style="92" customWidth="1"/>
    <col min="7428" max="7428" width="40.7109375" style="92" customWidth="1"/>
    <col min="7429" max="7432" width="9.28515625" style="92" customWidth="1"/>
    <col min="7433" max="7681" width="9.28515625" style="92"/>
    <col min="7682" max="7682" width="9.28515625" style="92" customWidth="1"/>
    <col min="7683" max="7683" width="6.7109375" style="92" customWidth="1"/>
    <col min="7684" max="7684" width="40.7109375" style="92" customWidth="1"/>
    <col min="7685" max="7688" width="9.28515625" style="92" customWidth="1"/>
    <col min="7689" max="7937" width="9.28515625" style="92"/>
    <col min="7938" max="7938" width="9.28515625" style="92" customWidth="1"/>
    <col min="7939" max="7939" width="6.7109375" style="92" customWidth="1"/>
    <col min="7940" max="7940" width="40.7109375" style="92" customWidth="1"/>
    <col min="7941" max="7944" width="9.28515625" style="92" customWidth="1"/>
    <col min="7945" max="8193" width="9.28515625" style="92"/>
    <col min="8194" max="8194" width="9.28515625" style="92" customWidth="1"/>
    <col min="8195" max="8195" width="6.7109375" style="92" customWidth="1"/>
    <col min="8196" max="8196" width="40.7109375" style="92" customWidth="1"/>
    <col min="8197" max="8200" width="9.28515625" style="92" customWidth="1"/>
    <col min="8201" max="8449" width="9.28515625" style="92"/>
    <col min="8450" max="8450" width="9.28515625" style="92" customWidth="1"/>
    <col min="8451" max="8451" width="6.7109375" style="92" customWidth="1"/>
    <col min="8452" max="8452" width="40.7109375" style="92" customWidth="1"/>
    <col min="8453" max="8456" width="9.28515625" style="92" customWidth="1"/>
    <col min="8457" max="8705" width="9.28515625" style="92"/>
    <col min="8706" max="8706" width="9.28515625" style="92" customWidth="1"/>
    <col min="8707" max="8707" width="6.7109375" style="92" customWidth="1"/>
    <col min="8708" max="8708" width="40.7109375" style="92" customWidth="1"/>
    <col min="8709" max="8712" width="9.28515625" style="92" customWidth="1"/>
    <col min="8713" max="8961" width="9.28515625" style="92"/>
    <col min="8962" max="8962" width="9.28515625" style="92" customWidth="1"/>
    <col min="8963" max="8963" width="6.7109375" style="92" customWidth="1"/>
    <col min="8964" max="8964" width="40.7109375" style="92" customWidth="1"/>
    <col min="8965" max="8968" width="9.28515625" style="92" customWidth="1"/>
    <col min="8969" max="9217" width="9.28515625" style="92"/>
    <col min="9218" max="9218" width="9.28515625" style="92" customWidth="1"/>
    <col min="9219" max="9219" width="6.7109375" style="92" customWidth="1"/>
    <col min="9220" max="9220" width="40.7109375" style="92" customWidth="1"/>
    <col min="9221" max="9224" width="9.28515625" style="92" customWidth="1"/>
    <col min="9225" max="9473" width="9.28515625" style="92"/>
    <col min="9474" max="9474" width="9.28515625" style="92" customWidth="1"/>
    <col min="9475" max="9475" width="6.7109375" style="92" customWidth="1"/>
    <col min="9476" max="9476" width="40.7109375" style="92" customWidth="1"/>
    <col min="9477" max="9480" width="9.28515625" style="92" customWidth="1"/>
    <col min="9481" max="9729" width="9.28515625" style="92"/>
    <col min="9730" max="9730" width="9.28515625" style="92" customWidth="1"/>
    <col min="9731" max="9731" width="6.7109375" style="92" customWidth="1"/>
    <col min="9732" max="9732" width="40.7109375" style="92" customWidth="1"/>
    <col min="9733" max="9736" width="9.28515625" style="92" customWidth="1"/>
    <col min="9737" max="9985" width="9.28515625" style="92"/>
    <col min="9986" max="9986" width="9.28515625" style="92" customWidth="1"/>
    <col min="9987" max="9987" width="6.7109375" style="92" customWidth="1"/>
    <col min="9988" max="9988" width="40.7109375" style="92" customWidth="1"/>
    <col min="9989" max="9992" width="9.28515625" style="92" customWidth="1"/>
    <col min="9993" max="10241" width="9.28515625" style="92"/>
    <col min="10242" max="10242" width="9.28515625" style="92" customWidth="1"/>
    <col min="10243" max="10243" width="6.7109375" style="92" customWidth="1"/>
    <col min="10244" max="10244" width="40.7109375" style="92" customWidth="1"/>
    <col min="10245" max="10248" width="9.28515625" style="92" customWidth="1"/>
    <col min="10249" max="10497" width="9.28515625" style="92"/>
    <col min="10498" max="10498" width="9.28515625" style="92" customWidth="1"/>
    <col min="10499" max="10499" width="6.7109375" style="92" customWidth="1"/>
    <col min="10500" max="10500" width="40.7109375" style="92" customWidth="1"/>
    <col min="10501" max="10504" width="9.28515625" style="92" customWidth="1"/>
    <col min="10505" max="10753" width="9.28515625" style="92"/>
    <col min="10754" max="10754" width="9.28515625" style="92" customWidth="1"/>
    <col min="10755" max="10755" width="6.7109375" style="92" customWidth="1"/>
    <col min="10756" max="10756" width="40.7109375" style="92" customWidth="1"/>
    <col min="10757" max="10760" width="9.28515625" style="92" customWidth="1"/>
    <col min="10761" max="11009" width="9.28515625" style="92"/>
    <col min="11010" max="11010" width="9.28515625" style="92" customWidth="1"/>
    <col min="11011" max="11011" width="6.7109375" style="92" customWidth="1"/>
    <col min="11012" max="11012" width="40.7109375" style="92" customWidth="1"/>
    <col min="11013" max="11016" width="9.28515625" style="92" customWidth="1"/>
    <col min="11017" max="11265" width="9.28515625" style="92"/>
    <col min="11266" max="11266" width="9.28515625" style="92" customWidth="1"/>
    <col min="11267" max="11267" width="6.7109375" style="92" customWidth="1"/>
    <col min="11268" max="11268" width="40.7109375" style="92" customWidth="1"/>
    <col min="11269" max="11272" width="9.28515625" style="92" customWidth="1"/>
    <col min="11273" max="11521" width="9.28515625" style="92"/>
    <col min="11522" max="11522" width="9.28515625" style="92" customWidth="1"/>
    <col min="11523" max="11523" width="6.7109375" style="92" customWidth="1"/>
    <col min="11524" max="11524" width="40.7109375" style="92" customWidth="1"/>
    <col min="11525" max="11528" width="9.28515625" style="92" customWidth="1"/>
    <col min="11529" max="11777" width="9.28515625" style="92"/>
    <col min="11778" max="11778" width="9.28515625" style="92" customWidth="1"/>
    <col min="11779" max="11779" width="6.7109375" style="92" customWidth="1"/>
    <col min="11780" max="11780" width="40.7109375" style="92" customWidth="1"/>
    <col min="11781" max="11784" width="9.28515625" style="92" customWidth="1"/>
    <col min="11785" max="12033" width="9.28515625" style="92"/>
    <col min="12034" max="12034" width="9.28515625" style="92" customWidth="1"/>
    <col min="12035" max="12035" width="6.7109375" style="92" customWidth="1"/>
    <col min="12036" max="12036" width="40.7109375" style="92" customWidth="1"/>
    <col min="12037" max="12040" width="9.28515625" style="92" customWidth="1"/>
    <col min="12041" max="12289" width="9.28515625" style="92"/>
    <col min="12290" max="12290" width="9.28515625" style="92" customWidth="1"/>
    <col min="12291" max="12291" width="6.7109375" style="92" customWidth="1"/>
    <col min="12292" max="12292" width="40.7109375" style="92" customWidth="1"/>
    <col min="12293" max="12296" width="9.28515625" style="92" customWidth="1"/>
    <col min="12297" max="12545" width="9.28515625" style="92"/>
    <col min="12546" max="12546" width="9.28515625" style="92" customWidth="1"/>
    <col min="12547" max="12547" width="6.7109375" style="92" customWidth="1"/>
    <col min="12548" max="12548" width="40.7109375" style="92" customWidth="1"/>
    <col min="12549" max="12552" width="9.28515625" style="92" customWidth="1"/>
    <col min="12553" max="12801" width="9.28515625" style="92"/>
    <col min="12802" max="12802" width="9.28515625" style="92" customWidth="1"/>
    <col min="12803" max="12803" width="6.7109375" style="92" customWidth="1"/>
    <col min="12804" max="12804" width="40.7109375" style="92" customWidth="1"/>
    <col min="12805" max="12808" width="9.28515625" style="92" customWidth="1"/>
    <col min="12809" max="13057" width="9.28515625" style="92"/>
    <col min="13058" max="13058" width="9.28515625" style="92" customWidth="1"/>
    <col min="13059" max="13059" width="6.7109375" style="92" customWidth="1"/>
    <col min="13060" max="13060" width="40.7109375" style="92" customWidth="1"/>
    <col min="13061" max="13064" width="9.28515625" style="92" customWidth="1"/>
    <col min="13065" max="13313" width="9.28515625" style="92"/>
    <col min="13314" max="13314" width="9.28515625" style="92" customWidth="1"/>
    <col min="13315" max="13315" width="6.7109375" style="92" customWidth="1"/>
    <col min="13316" max="13316" width="40.7109375" style="92" customWidth="1"/>
    <col min="13317" max="13320" width="9.28515625" style="92" customWidth="1"/>
    <col min="13321" max="13569" width="9.28515625" style="92"/>
    <col min="13570" max="13570" width="9.28515625" style="92" customWidth="1"/>
    <col min="13571" max="13571" width="6.7109375" style="92" customWidth="1"/>
    <col min="13572" max="13572" width="40.7109375" style="92" customWidth="1"/>
    <col min="13573" max="13576" width="9.28515625" style="92" customWidth="1"/>
    <col min="13577" max="13825" width="9.28515625" style="92"/>
    <col min="13826" max="13826" width="9.28515625" style="92" customWidth="1"/>
    <col min="13827" max="13827" width="6.7109375" style="92" customWidth="1"/>
    <col min="13828" max="13828" width="40.7109375" style="92" customWidth="1"/>
    <col min="13829" max="13832" width="9.28515625" style="92" customWidth="1"/>
    <col min="13833" max="14081" width="9.28515625" style="92"/>
    <col min="14082" max="14082" width="9.28515625" style="92" customWidth="1"/>
    <col min="14083" max="14083" width="6.7109375" style="92" customWidth="1"/>
    <col min="14084" max="14084" width="40.7109375" style="92" customWidth="1"/>
    <col min="14085" max="14088" width="9.28515625" style="92" customWidth="1"/>
    <col min="14089" max="14337" width="9.28515625" style="92"/>
    <col min="14338" max="14338" width="9.28515625" style="92" customWidth="1"/>
    <col min="14339" max="14339" width="6.7109375" style="92" customWidth="1"/>
    <col min="14340" max="14340" width="40.7109375" style="92" customWidth="1"/>
    <col min="14341" max="14344" width="9.28515625" style="92" customWidth="1"/>
    <col min="14345" max="14593" width="9.28515625" style="92"/>
    <col min="14594" max="14594" width="9.28515625" style="92" customWidth="1"/>
    <col min="14595" max="14595" width="6.7109375" style="92" customWidth="1"/>
    <col min="14596" max="14596" width="40.7109375" style="92" customWidth="1"/>
    <col min="14597" max="14600" width="9.28515625" style="92" customWidth="1"/>
    <col min="14601" max="14849" width="9.28515625" style="92"/>
    <col min="14850" max="14850" width="9.28515625" style="92" customWidth="1"/>
    <col min="14851" max="14851" width="6.7109375" style="92" customWidth="1"/>
    <col min="14852" max="14852" width="40.7109375" style="92" customWidth="1"/>
    <col min="14853" max="14856" width="9.28515625" style="92" customWidth="1"/>
    <col min="14857" max="15105" width="9.28515625" style="92"/>
    <col min="15106" max="15106" width="9.28515625" style="92" customWidth="1"/>
    <col min="15107" max="15107" width="6.7109375" style="92" customWidth="1"/>
    <col min="15108" max="15108" width="40.7109375" style="92" customWidth="1"/>
    <col min="15109" max="15112" width="9.28515625" style="92" customWidth="1"/>
    <col min="15113" max="15361" width="9.28515625" style="92"/>
    <col min="15362" max="15362" width="9.28515625" style="92" customWidth="1"/>
    <col min="15363" max="15363" width="6.7109375" style="92" customWidth="1"/>
    <col min="15364" max="15364" width="40.7109375" style="92" customWidth="1"/>
    <col min="15365" max="15368" width="9.28515625" style="92" customWidth="1"/>
    <col min="15369" max="15617" width="9.28515625" style="92"/>
    <col min="15618" max="15618" width="9.28515625" style="92" customWidth="1"/>
    <col min="15619" max="15619" width="6.7109375" style="92" customWidth="1"/>
    <col min="15620" max="15620" width="40.7109375" style="92" customWidth="1"/>
    <col min="15621" max="15624" width="9.28515625" style="92" customWidth="1"/>
    <col min="15625" max="15873" width="9.28515625" style="92"/>
    <col min="15874" max="15874" width="9.28515625" style="92" customWidth="1"/>
    <col min="15875" max="15875" width="6.7109375" style="92" customWidth="1"/>
    <col min="15876" max="15876" width="40.7109375" style="92" customWidth="1"/>
    <col min="15877" max="15880" width="9.28515625" style="92" customWidth="1"/>
    <col min="15881" max="16129" width="9.28515625" style="92"/>
    <col min="16130" max="16130" width="9.28515625" style="92" customWidth="1"/>
    <col min="16131" max="16131" width="6.7109375" style="92" customWidth="1"/>
    <col min="16132" max="16132" width="40.7109375" style="92" customWidth="1"/>
    <col min="16133" max="16136" width="9.28515625" style="92" customWidth="1"/>
    <col min="16137" max="16384" width="9.28515625" style="92"/>
  </cols>
  <sheetData>
    <row r="1" spans="1:9" ht="48" customHeight="1" x14ac:dyDescent="0.2">
      <c r="A1" s="90" t="s">
        <v>636</v>
      </c>
      <c r="B1" s="91"/>
      <c r="C1" s="91"/>
      <c r="D1" s="542" t="s">
        <v>637</v>
      </c>
      <c r="E1" s="542"/>
      <c r="F1" s="542"/>
      <c r="G1" s="542"/>
      <c r="H1" s="542"/>
    </row>
    <row r="2" spans="1:9" x14ac:dyDescent="0.2">
      <c r="A2" s="93" t="s">
        <v>24</v>
      </c>
      <c r="B2" s="93"/>
      <c r="C2" s="94"/>
      <c r="D2" s="95" t="s">
        <v>25</v>
      </c>
      <c r="E2" s="95" t="s">
        <v>26</v>
      </c>
      <c r="F2" s="95" t="s">
        <v>27</v>
      </c>
      <c r="G2" s="95" t="s">
        <v>28</v>
      </c>
      <c r="H2" s="95" t="s">
        <v>29</v>
      </c>
      <c r="I2" s="96"/>
    </row>
    <row r="3" spans="1:9" x14ac:dyDescent="0.2">
      <c r="A3" s="97"/>
      <c r="B3" s="97"/>
      <c r="C3" s="98"/>
      <c r="D3" s="83"/>
      <c r="E3" s="84"/>
      <c r="F3" s="84"/>
      <c r="G3" s="83"/>
      <c r="H3" s="83"/>
    </row>
    <row r="4" spans="1:9" x14ac:dyDescent="0.2">
      <c r="A4" s="99"/>
      <c r="B4" s="99"/>
      <c r="C4" s="236"/>
      <c r="D4" s="83"/>
      <c r="E4" s="84"/>
      <c r="F4" s="84"/>
      <c r="G4" s="83"/>
      <c r="H4" s="83"/>
    </row>
    <row r="5" spans="1:9" x14ac:dyDescent="0.2">
      <c r="A5" s="103" t="s">
        <v>638</v>
      </c>
      <c r="B5" s="103"/>
      <c r="C5" s="89"/>
      <c r="D5" s="231" t="s">
        <v>639</v>
      </c>
      <c r="E5" s="89"/>
      <c r="F5" s="89"/>
      <c r="G5" s="110"/>
      <c r="H5" s="250"/>
    </row>
    <row r="6" spans="1:9" x14ac:dyDescent="0.2">
      <c r="A6" s="103"/>
      <c r="B6" s="103"/>
      <c r="C6" s="89"/>
      <c r="D6" s="231"/>
      <c r="E6" s="89"/>
      <c r="F6" s="89"/>
      <c r="G6" s="110"/>
      <c r="H6" s="250"/>
    </row>
    <row r="7" spans="1:9" x14ac:dyDescent="0.2">
      <c r="A7" s="103"/>
      <c r="B7" s="103" t="s">
        <v>640</v>
      </c>
      <c r="C7" s="89"/>
      <c r="D7" s="210" t="s">
        <v>641</v>
      </c>
      <c r="E7" s="89"/>
      <c r="F7" s="89"/>
      <c r="G7" s="36"/>
      <c r="H7" s="36"/>
      <c r="I7" s="102"/>
    </row>
    <row r="8" spans="1:9" x14ac:dyDescent="0.2">
      <c r="A8" s="103"/>
      <c r="B8" s="103"/>
      <c r="C8" s="89"/>
      <c r="D8" s="210"/>
      <c r="E8" s="89"/>
      <c r="F8" s="89"/>
      <c r="G8" s="36"/>
      <c r="H8" s="36"/>
      <c r="I8" s="102"/>
    </row>
    <row r="9" spans="1:9" x14ac:dyDescent="0.2">
      <c r="A9" s="103"/>
      <c r="B9" s="103"/>
      <c r="C9" s="89" t="s">
        <v>104</v>
      </c>
      <c r="D9" s="210" t="s">
        <v>1501</v>
      </c>
      <c r="E9" s="197" t="s">
        <v>1</v>
      </c>
      <c r="F9" s="89">
        <v>5500</v>
      </c>
      <c r="G9" s="35"/>
      <c r="H9" s="17">
        <f>F9*G9</f>
        <v>0</v>
      </c>
      <c r="I9" s="102"/>
    </row>
    <row r="10" spans="1:9" x14ac:dyDescent="0.2">
      <c r="A10" s="103"/>
      <c r="B10" s="103"/>
      <c r="C10" s="89"/>
      <c r="D10" s="210"/>
      <c r="E10" s="197"/>
      <c r="F10" s="89"/>
      <c r="G10" s="35"/>
      <c r="H10" s="17"/>
      <c r="I10" s="102"/>
    </row>
    <row r="11" spans="1:9" ht="25.5" x14ac:dyDescent="0.2">
      <c r="A11" s="103"/>
      <c r="B11" s="103"/>
      <c r="C11" s="89" t="s">
        <v>18</v>
      </c>
      <c r="D11" s="210" t="s">
        <v>1500</v>
      </c>
      <c r="E11" s="197" t="s">
        <v>1</v>
      </c>
      <c r="F11" s="89">
        <v>300</v>
      </c>
      <c r="G11" s="35"/>
      <c r="H11" s="17">
        <f t="shared" ref="H11:H13" si="0">F11*G11</f>
        <v>0</v>
      </c>
      <c r="I11" s="102"/>
    </row>
    <row r="12" spans="1:9" x14ac:dyDescent="0.2">
      <c r="A12" s="103"/>
      <c r="B12" s="103"/>
      <c r="C12" s="89"/>
      <c r="D12" s="210"/>
      <c r="E12" s="197"/>
      <c r="F12" s="89"/>
      <c r="G12" s="35"/>
      <c r="H12" s="17"/>
      <c r="I12" s="102"/>
    </row>
    <row r="13" spans="1:9" ht="24.75" customHeight="1" x14ac:dyDescent="0.2">
      <c r="A13" s="103"/>
      <c r="B13" s="103"/>
      <c r="C13" s="89" t="s">
        <v>19</v>
      </c>
      <c r="D13" s="210" t="s">
        <v>1502</v>
      </c>
      <c r="E13" s="197" t="s">
        <v>1</v>
      </c>
      <c r="F13" s="89">
        <v>7000</v>
      </c>
      <c r="G13" s="35"/>
      <c r="H13" s="17">
        <f t="shared" si="0"/>
        <v>0</v>
      </c>
      <c r="I13" s="102"/>
    </row>
    <row r="14" spans="1:9" x14ac:dyDescent="0.2">
      <c r="A14" s="103"/>
      <c r="B14" s="103"/>
      <c r="C14" s="89"/>
      <c r="D14" s="210"/>
      <c r="E14" s="89"/>
      <c r="F14" s="89"/>
      <c r="G14" s="35"/>
      <c r="H14" s="36"/>
    </row>
    <row r="15" spans="1:9" x14ac:dyDescent="0.2">
      <c r="A15" s="103" t="s">
        <v>642</v>
      </c>
      <c r="B15" s="103"/>
      <c r="C15" s="89"/>
      <c r="D15" s="231" t="s">
        <v>643</v>
      </c>
      <c r="E15" s="89"/>
      <c r="F15" s="89"/>
      <c r="G15" s="75"/>
      <c r="H15" s="36"/>
    </row>
    <row r="16" spans="1:9" x14ac:dyDescent="0.2">
      <c r="A16" s="103"/>
      <c r="B16" s="103"/>
      <c r="C16" s="89"/>
      <c r="D16" s="231"/>
      <c r="E16" s="89"/>
      <c r="F16" s="89"/>
      <c r="G16" s="75"/>
      <c r="H16" s="36"/>
    </row>
    <row r="17" spans="1:9" ht="38.25" customHeight="1" x14ac:dyDescent="0.2">
      <c r="A17" s="103"/>
      <c r="B17" s="103" t="s">
        <v>644</v>
      </c>
      <c r="C17" s="89"/>
      <c r="D17" s="210" t="s">
        <v>645</v>
      </c>
      <c r="E17" s="89"/>
      <c r="F17" s="89"/>
      <c r="G17" s="75"/>
      <c r="H17" s="36"/>
      <c r="I17" s="102"/>
    </row>
    <row r="18" spans="1:9" x14ac:dyDescent="0.2">
      <c r="A18" s="103"/>
      <c r="B18" s="103"/>
      <c r="C18" s="89"/>
      <c r="D18" s="210"/>
      <c r="E18" s="89"/>
      <c r="F18" s="89"/>
      <c r="G18" s="75"/>
      <c r="H18" s="36"/>
      <c r="I18" s="102"/>
    </row>
    <row r="19" spans="1:9" ht="26.25" customHeight="1" x14ac:dyDescent="0.2">
      <c r="A19" s="103"/>
      <c r="B19" s="103"/>
      <c r="C19" s="89" t="s">
        <v>104</v>
      </c>
      <c r="D19" s="174" t="s">
        <v>1501</v>
      </c>
      <c r="E19" s="197" t="s">
        <v>1</v>
      </c>
      <c r="F19" s="89">
        <v>9200</v>
      </c>
      <c r="G19" s="75"/>
      <c r="H19" s="17">
        <f>F19*G19</f>
        <v>0</v>
      </c>
      <c r="I19" s="102"/>
    </row>
    <row r="20" spans="1:9" x14ac:dyDescent="0.2">
      <c r="A20" s="103"/>
      <c r="B20" s="103"/>
      <c r="C20" s="89"/>
      <c r="D20" s="210"/>
      <c r="E20" s="89"/>
      <c r="F20" s="89"/>
      <c r="G20" s="75"/>
      <c r="H20" s="36"/>
      <c r="I20" s="102"/>
    </row>
    <row r="21" spans="1:9" ht="25.5" x14ac:dyDescent="0.2">
      <c r="A21" s="103"/>
      <c r="B21" s="103"/>
      <c r="C21" s="89" t="s">
        <v>107</v>
      </c>
      <c r="D21" s="174" t="s">
        <v>1505</v>
      </c>
      <c r="E21" s="197" t="s">
        <v>1</v>
      </c>
      <c r="F21" s="89">
        <v>1030</v>
      </c>
      <c r="G21" s="35"/>
      <c r="H21" s="17">
        <f>F21*G21</f>
        <v>0</v>
      </c>
      <c r="I21" s="102"/>
    </row>
    <row r="22" spans="1:9" x14ac:dyDescent="0.2">
      <c r="A22" s="103"/>
      <c r="B22" s="103"/>
      <c r="C22" s="89"/>
      <c r="D22" s="210"/>
      <c r="E22" s="197"/>
      <c r="F22" s="89"/>
      <c r="G22" s="35"/>
      <c r="H22" s="17"/>
      <c r="I22" s="102"/>
    </row>
    <row r="23" spans="1:9" ht="38.25" x14ac:dyDescent="0.2">
      <c r="A23" s="103"/>
      <c r="B23" s="103" t="s">
        <v>646</v>
      </c>
      <c r="C23" s="89"/>
      <c r="D23" s="210" t="s">
        <v>647</v>
      </c>
      <c r="E23" s="89"/>
      <c r="F23" s="89"/>
      <c r="G23" s="35"/>
      <c r="H23" s="36"/>
      <c r="I23" s="102"/>
    </row>
    <row r="24" spans="1:9" x14ac:dyDescent="0.2">
      <c r="A24" s="103"/>
      <c r="B24" s="103"/>
      <c r="C24" s="89"/>
      <c r="D24" s="210"/>
      <c r="E24" s="89"/>
      <c r="F24" s="89"/>
      <c r="G24" s="35"/>
      <c r="H24" s="36"/>
      <c r="I24" s="102"/>
    </row>
    <row r="25" spans="1:9" ht="25.5" x14ac:dyDescent="0.2">
      <c r="A25" s="103"/>
      <c r="B25" s="103"/>
      <c r="C25" s="89" t="s">
        <v>104</v>
      </c>
      <c r="D25" s="210" t="s">
        <v>1506</v>
      </c>
      <c r="E25" s="197" t="s">
        <v>1</v>
      </c>
      <c r="F25" s="89">
        <v>1700</v>
      </c>
      <c r="G25" s="35"/>
      <c r="H25" s="17">
        <f>F25*G25</f>
        <v>0</v>
      </c>
      <c r="I25" s="102"/>
    </row>
    <row r="26" spans="1:9" x14ac:dyDescent="0.2">
      <c r="A26" s="103"/>
      <c r="B26" s="103"/>
      <c r="C26" s="89"/>
      <c r="D26" s="210"/>
      <c r="E26" s="197"/>
      <c r="F26" s="89"/>
      <c r="G26" s="35"/>
      <c r="H26" s="17"/>
      <c r="I26" s="102"/>
    </row>
    <row r="27" spans="1:9" ht="38.25" x14ac:dyDescent="0.2">
      <c r="A27" s="103" t="s">
        <v>648</v>
      </c>
      <c r="B27" s="103"/>
      <c r="C27" s="89"/>
      <c r="D27" s="229" t="s">
        <v>649</v>
      </c>
      <c r="E27" s="89"/>
      <c r="F27" s="89"/>
      <c r="G27" s="35"/>
      <c r="H27" s="36"/>
    </row>
    <row r="28" spans="1:9" x14ac:dyDescent="0.2">
      <c r="A28" s="103"/>
      <c r="B28" s="103"/>
      <c r="C28" s="89"/>
      <c r="D28" s="229"/>
      <c r="E28" s="89"/>
      <c r="F28" s="89"/>
      <c r="G28" s="35"/>
      <c r="H28" s="36"/>
    </row>
    <row r="29" spans="1:9" ht="25.5" x14ac:dyDescent="0.2">
      <c r="A29" s="103"/>
      <c r="B29" s="103" t="s">
        <v>650</v>
      </c>
      <c r="C29" s="89"/>
      <c r="D29" s="226" t="s">
        <v>651</v>
      </c>
      <c r="E29" s="89" t="s">
        <v>1</v>
      </c>
      <c r="F29" s="89">
        <v>600</v>
      </c>
      <c r="G29" s="35"/>
      <c r="H29" s="17">
        <f>F29*G29</f>
        <v>0</v>
      </c>
    </row>
    <row r="30" spans="1:9" x14ac:dyDescent="0.2">
      <c r="A30" s="103"/>
      <c r="B30" s="103"/>
      <c r="C30" s="89"/>
      <c r="D30" s="226"/>
      <c r="E30" s="89"/>
      <c r="F30" s="89"/>
      <c r="G30" s="35"/>
      <c r="H30" s="17"/>
    </row>
    <row r="31" spans="1:9" ht="25.5" x14ac:dyDescent="0.2">
      <c r="A31" s="103"/>
      <c r="B31" s="103" t="s">
        <v>652</v>
      </c>
      <c r="C31" s="89"/>
      <c r="D31" s="226" t="s">
        <v>653</v>
      </c>
      <c r="E31" s="89" t="s">
        <v>1</v>
      </c>
      <c r="F31" s="89">
        <v>105</v>
      </c>
      <c r="G31" s="35"/>
      <c r="H31" s="17">
        <f>F31*G31</f>
        <v>0</v>
      </c>
    </row>
    <row r="32" spans="1:9" x14ac:dyDescent="0.2">
      <c r="A32" s="103"/>
      <c r="B32" s="103"/>
      <c r="C32" s="89"/>
      <c r="D32" s="226"/>
      <c r="E32" s="89"/>
      <c r="F32" s="89"/>
      <c r="G32" s="35"/>
      <c r="H32" s="17"/>
    </row>
    <row r="33" spans="1:9" x14ac:dyDescent="0.2">
      <c r="A33" s="103"/>
      <c r="B33" s="103" t="s">
        <v>654</v>
      </c>
      <c r="C33" s="89"/>
      <c r="D33" s="226" t="s">
        <v>655</v>
      </c>
      <c r="E33" s="89" t="s">
        <v>1</v>
      </c>
      <c r="F33" s="89">
        <v>15</v>
      </c>
      <c r="G33" s="35"/>
      <c r="H33" s="17">
        <f>F33*G33</f>
        <v>0</v>
      </c>
    </row>
    <row r="34" spans="1:9" x14ac:dyDescent="0.2">
      <c r="A34" s="103"/>
      <c r="B34" s="103"/>
      <c r="C34" s="89"/>
      <c r="D34" s="226"/>
      <c r="E34" s="89"/>
      <c r="F34" s="89"/>
      <c r="G34" s="35"/>
      <c r="H34" s="17"/>
    </row>
    <row r="35" spans="1:9" ht="25.5" x14ac:dyDescent="0.2">
      <c r="A35" s="103" t="s">
        <v>656</v>
      </c>
      <c r="B35" s="103"/>
      <c r="C35" s="89"/>
      <c r="D35" s="159" t="s">
        <v>657</v>
      </c>
      <c r="E35" s="89" t="s">
        <v>1</v>
      </c>
      <c r="F35" s="89">
        <v>300</v>
      </c>
      <c r="G35" s="35"/>
      <c r="H35" s="17">
        <f>F35*G35</f>
        <v>0</v>
      </c>
    </row>
    <row r="36" spans="1:9" hidden="1" x14ac:dyDescent="0.2">
      <c r="A36" s="103" t="s">
        <v>658</v>
      </c>
      <c r="B36" s="103"/>
      <c r="C36" s="89"/>
      <c r="D36" s="229" t="s">
        <v>659</v>
      </c>
      <c r="E36" s="89"/>
      <c r="F36" s="89"/>
      <c r="G36" s="24"/>
      <c r="H36" s="36"/>
    </row>
    <row r="37" spans="1:9" ht="38.25" hidden="1" x14ac:dyDescent="0.2">
      <c r="A37" s="103"/>
      <c r="B37" s="103" t="s">
        <v>660</v>
      </c>
      <c r="C37" s="89"/>
      <c r="D37" s="210" t="s">
        <v>661</v>
      </c>
      <c r="E37" s="89" t="s">
        <v>1</v>
      </c>
      <c r="F37" s="89"/>
      <c r="G37" s="24"/>
      <c r="H37" s="17">
        <f>F37*G37</f>
        <v>0</v>
      </c>
      <c r="I37" s="102"/>
    </row>
    <row r="38" spans="1:9" ht="38.25" hidden="1" x14ac:dyDescent="0.2">
      <c r="A38" s="103"/>
      <c r="B38" s="103" t="s">
        <v>662</v>
      </c>
      <c r="C38" s="89"/>
      <c r="D38" s="230" t="s">
        <v>663</v>
      </c>
      <c r="E38" s="89" t="s">
        <v>1</v>
      </c>
      <c r="F38" s="89"/>
      <c r="G38" s="24"/>
      <c r="H38" s="17">
        <f>F38*G38</f>
        <v>0</v>
      </c>
      <c r="I38" s="102"/>
    </row>
    <row r="39" spans="1:9" ht="14.25" hidden="1" x14ac:dyDescent="0.2">
      <c r="A39" s="103"/>
      <c r="B39" s="103" t="s">
        <v>664</v>
      </c>
      <c r="C39" s="89"/>
      <c r="D39" s="210" t="s">
        <v>665</v>
      </c>
      <c r="E39" s="105" t="s">
        <v>178</v>
      </c>
      <c r="F39" s="89"/>
      <c r="G39" s="24"/>
      <c r="H39" s="17">
        <f>F39*G39</f>
        <v>0</v>
      </c>
      <c r="I39" s="102"/>
    </row>
    <row r="40" spans="1:9" ht="14.25" hidden="1" x14ac:dyDescent="0.2">
      <c r="A40" s="103"/>
      <c r="B40" s="103" t="s">
        <v>666</v>
      </c>
      <c r="C40" s="89"/>
      <c r="D40" s="210" t="s">
        <v>667</v>
      </c>
      <c r="E40" s="105" t="s">
        <v>178</v>
      </c>
      <c r="F40" s="89"/>
      <c r="G40" s="24"/>
      <c r="H40" s="17">
        <f>F40*G40</f>
        <v>0</v>
      </c>
      <c r="I40" s="102"/>
    </row>
    <row r="41" spans="1:9" hidden="1" x14ac:dyDescent="0.2">
      <c r="A41" s="103" t="s">
        <v>668</v>
      </c>
      <c r="B41" s="103"/>
      <c r="C41" s="89"/>
      <c r="D41" s="211" t="s">
        <v>669</v>
      </c>
      <c r="E41" s="89"/>
      <c r="F41" s="89"/>
      <c r="G41" s="24"/>
      <c r="H41" s="36"/>
      <c r="I41" s="102"/>
    </row>
    <row r="42" spans="1:9" ht="25.5" hidden="1" x14ac:dyDescent="0.2">
      <c r="A42" s="103"/>
      <c r="B42" s="103" t="s">
        <v>670</v>
      </c>
      <c r="C42" s="89"/>
      <c r="D42" s="210" t="s">
        <v>671</v>
      </c>
      <c r="E42" s="89" t="s">
        <v>1</v>
      </c>
      <c r="F42" s="89"/>
      <c r="G42" s="24"/>
      <c r="H42" s="17">
        <f>F42*G42</f>
        <v>0</v>
      </c>
      <c r="I42" s="102"/>
    </row>
    <row r="43" spans="1:9" ht="38.25" hidden="1" x14ac:dyDescent="0.2">
      <c r="A43" s="103"/>
      <c r="B43" s="103" t="s">
        <v>672</v>
      </c>
      <c r="C43" s="89"/>
      <c r="D43" s="230" t="s">
        <v>673</v>
      </c>
      <c r="E43" s="89" t="s">
        <v>1</v>
      </c>
      <c r="F43" s="89"/>
      <c r="G43" s="24"/>
      <c r="H43" s="17">
        <f>F43*G43</f>
        <v>0</v>
      </c>
      <c r="I43" s="102"/>
    </row>
    <row r="44" spans="1:9" ht="38.25" hidden="1" x14ac:dyDescent="0.2">
      <c r="A44" s="103"/>
      <c r="B44" s="103" t="s">
        <v>674</v>
      </c>
      <c r="C44" s="89"/>
      <c r="D44" s="210" t="s">
        <v>675</v>
      </c>
      <c r="E44" s="89" t="s">
        <v>1</v>
      </c>
      <c r="F44" s="89"/>
      <c r="G44" s="24"/>
      <c r="H44" s="17">
        <f>F44*G44</f>
        <v>0</v>
      </c>
      <c r="I44" s="102"/>
    </row>
    <row r="45" spans="1:9" ht="25.5" hidden="1" x14ac:dyDescent="0.2">
      <c r="A45" s="103" t="s">
        <v>676</v>
      </c>
      <c r="B45" s="103"/>
      <c r="C45" s="89"/>
      <c r="D45" s="231" t="s">
        <v>677</v>
      </c>
      <c r="E45" s="89"/>
      <c r="F45" s="89"/>
      <c r="G45" s="24"/>
      <c r="H45" s="36"/>
    </row>
    <row r="46" spans="1:9" ht="14.25" hidden="1" x14ac:dyDescent="0.2">
      <c r="A46" s="103"/>
      <c r="B46" s="103" t="s">
        <v>678</v>
      </c>
      <c r="C46" s="89"/>
      <c r="D46" s="210" t="s">
        <v>679</v>
      </c>
      <c r="E46" s="105" t="s">
        <v>314</v>
      </c>
      <c r="F46" s="89"/>
      <c r="G46" s="24"/>
      <c r="H46" s="17">
        <f>F46*G46</f>
        <v>0</v>
      </c>
      <c r="I46" s="102"/>
    </row>
    <row r="47" spans="1:9" ht="14.25" hidden="1" x14ac:dyDescent="0.2">
      <c r="A47" s="103"/>
      <c r="B47" s="103" t="s">
        <v>680</v>
      </c>
      <c r="C47" s="89"/>
      <c r="D47" s="210" t="s">
        <v>681</v>
      </c>
      <c r="E47" s="105" t="s">
        <v>178</v>
      </c>
      <c r="F47" s="89"/>
      <c r="G47" s="24"/>
      <c r="H47" s="17">
        <f>F47*G47</f>
        <v>0</v>
      </c>
      <c r="I47" s="102"/>
    </row>
    <row r="48" spans="1:9" hidden="1" x14ac:dyDescent="0.2">
      <c r="A48" s="103"/>
      <c r="B48" s="103" t="s">
        <v>682</v>
      </c>
      <c r="C48" s="89"/>
      <c r="D48" s="210" t="s">
        <v>683</v>
      </c>
      <c r="E48" s="89"/>
      <c r="F48" s="89"/>
      <c r="G48" s="24"/>
      <c r="H48" s="36"/>
    </row>
    <row r="49" spans="1:9" ht="25.5" hidden="1" x14ac:dyDescent="0.2">
      <c r="A49" s="103"/>
      <c r="B49" s="103"/>
      <c r="C49" s="89" t="s">
        <v>104</v>
      </c>
      <c r="D49" s="210" t="s">
        <v>684</v>
      </c>
      <c r="E49" s="105" t="s">
        <v>178</v>
      </c>
      <c r="F49" s="89"/>
      <c r="G49" s="24"/>
      <c r="H49" s="17">
        <f>F49*G49</f>
        <v>0</v>
      </c>
      <c r="I49" s="102"/>
    </row>
    <row r="50" spans="1:9" ht="25.5" hidden="1" x14ac:dyDescent="0.2">
      <c r="A50" s="103"/>
      <c r="B50" s="103"/>
      <c r="C50" s="89" t="s">
        <v>107</v>
      </c>
      <c r="D50" s="210" t="s">
        <v>685</v>
      </c>
      <c r="E50" s="105" t="s">
        <v>178</v>
      </c>
      <c r="F50" s="89"/>
      <c r="G50" s="24"/>
      <c r="H50" s="17">
        <f>F50*G50</f>
        <v>0</v>
      </c>
      <c r="I50" s="102"/>
    </row>
    <row r="51" spans="1:9" x14ac:dyDescent="0.2">
      <c r="A51" s="103"/>
      <c r="B51" s="103"/>
      <c r="C51" s="89"/>
      <c r="D51" s="210"/>
      <c r="E51" s="105"/>
      <c r="F51" s="89"/>
      <c r="G51" s="24"/>
      <c r="H51" s="17"/>
      <c r="I51" s="102"/>
    </row>
    <row r="52" spans="1:9" x14ac:dyDescent="0.2">
      <c r="A52" s="103"/>
      <c r="B52" s="103"/>
      <c r="C52" s="89"/>
      <c r="D52" s="210"/>
      <c r="E52" s="105"/>
      <c r="F52" s="89"/>
      <c r="G52" s="24"/>
      <c r="H52" s="17"/>
      <c r="I52" s="102"/>
    </row>
    <row r="53" spans="1:9" x14ac:dyDescent="0.2">
      <c r="A53" s="103"/>
      <c r="B53" s="103"/>
      <c r="C53" s="89"/>
      <c r="D53" s="210"/>
      <c r="E53" s="105"/>
      <c r="F53" s="89"/>
      <c r="G53" s="24"/>
      <c r="H53" s="17"/>
      <c r="I53" s="102"/>
    </row>
    <row r="54" spans="1:9" x14ac:dyDescent="0.2">
      <c r="A54" s="103"/>
      <c r="B54" s="103"/>
      <c r="C54" s="89"/>
      <c r="D54" s="210"/>
      <c r="E54" s="105"/>
      <c r="F54" s="89"/>
      <c r="G54" s="24"/>
      <c r="H54" s="17"/>
      <c r="I54" s="102"/>
    </row>
    <row r="55" spans="1:9" x14ac:dyDescent="0.2">
      <c r="A55" s="103"/>
      <c r="B55" s="103"/>
      <c r="C55" s="89"/>
      <c r="D55" s="210"/>
      <c r="E55" s="105"/>
      <c r="F55" s="89"/>
      <c r="G55" s="24"/>
      <c r="H55" s="17"/>
      <c r="I55" s="102"/>
    </row>
    <row r="56" spans="1:9" x14ac:dyDescent="0.2">
      <c r="A56" s="103"/>
      <c r="B56" s="103"/>
      <c r="C56" s="89"/>
      <c r="D56" s="210"/>
      <c r="E56" s="105"/>
      <c r="F56" s="89"/>
      <c r="G56" s="24"/>
      <c r="H56" s="17"/>
      <c r="I56" s="102"/>
    </row>
    <row r="57" spans="1:9" x14ac:dyDescent="0.2">
      <c r="A57" s="103"/>
      <c r="B57" s="103"/>
      <c r="C57" s="89"/>
      <c r="D57" s="210"/>
      <c r="E57" s="105"/>
      <c r="F57" s="89"/>
      <c r="G57" s="24"/>
      <c r="H57" s="17"/>
      <c r="I57" s="102"/>
    </row>
    <row r="58" spans="1:9" x14ac:dyDescent="0.2">
      <c r="A58" s="103"/>
      <c r="B58" s="103"/>
      <c r="C58" s="89"/>
      <c r="D58" s="210"/>
      <c r="E58" s="105"/>
      <c r="F58" s="89"/>
      <c r="G58" s="24"/>
      <c r="H58" s="17"/>
      <c r="I58" s="102"/>
    </row>
    <row r="59" spans="1:9" x14ac:dyDescent="0.2">
      <c r="A59" s="103"/>
      <c r="B59" s="103"/>
      <c r="C59" s="89"/>
      <c r="D59" s="210"/>
      <c r="E59" s="105"/>
      <c r="F59" s="89"/>
      <c r="G59" s="24"/>
      <c r="H59" s="17"/>
      <c r="I59" s="102"/>
    </row>
    <row r="60" spans="1:9" x14ac:dyDescent="0.2">
      <c r="A60" s="103"/>
      <c r="B60" s="103"/>
      <c r="C60" s="89"/>
      <c r="D60" s="210"/>
      <c r="E60" s="105"/>
      <c r="F60" s="89"/>
      <c r="G60" s="24"/>
      <c r="H60" s="17"/>
      <c r="I60" s="102"/>
    </row>
    <row r="61" spans="1:9" x14ac:dyDescent="0.2">
      <c r="A61" s="103"/>
      <c r="B61" s="103"/>
      <c r="C61" s="89"/>
      <c r="D61" s="210"/>
      <c r="E61" s="105"/>
      <c r="F61" s="89"/>
      <c r="G61" s="24"/>
      <c r="H61" s="17"/>
      <c r="I61" s="102"/>
    </row>
    <row r="62" spans="1:9" x14ac:dyDescent="0.2">
      <c r="A62" s="103"/>
      <c r="B62" s="103"/>
      <c r="C62" s="89"/>
      <c r="D62" s="210"/>
      <c r="E62" s="105"/>
      <c r="F62" s="89"/>
      <c r="G62" s="24"/>
      <c r="H62" s="17"/>
      <c r="I62" s="102"/>
    </row>
    <row r="63" spans="1:9" x14ac:dyDescent="0.2">
      <c r="A63" s="103"/>
      <c r="B63" s="103"/>
      <c r="C63" s="89"/>
      <c r="D63" s="210"/>
      <c r="E63" s="105"/>
      <c r="F63" s="89"/>
      <c r="G63" s="24"/>
      <c r="H63" s="17"/>
      <c r="I63" s="102"/>
    </row>
    <row r="64" spans="1:9" x14ac:dyDescent="0.2">
      <c r="A64" s="103"/>
      <c r="B64" s="103"/>
      <c r="C64" s="89"/>
      <c r="D64" s="210"/>
      <c r="E64" s="105"/>
      <c r="F64" s="89"/>
      <c r="G64" s="24"/>
      <c r="H64" s="17"/>
      <c r="I64" s="102"/>
    </row>
    <row r="65" spans="1:9" x14ac:dyDescent="0.2">
      <c r="A65" s="103"/>
      <c r="B65" s="103"/>
      <c r="C65" s="89"/>
      <c r="D65" s="210"/>
      <c r="E65" s="105"/>
      <c r="F65" s="89"/>
      <c r="G65" s="24"/>
      <c r="H65" s="17"/>
      <c r="I65" s="102"/>
    </row>
    <row r="66" spans="1:9" x14ac:dyDescent="0.2">
      <c r="A66" s="103"/>
      <c r="B66" s="103"/>
      <c r="C66" s="89"/>
      <c r="D66" s="210"/>
      <c r="E66" s="105"/>
      <c r="F66" s="89"/>
      <c r="G66" s="24"/>
      <c r="H66" s="17"/>
      <c r="I66" s="102"/>
    </row>
    <row r="67" spans="1:9" x14ac:dyDescent="0.2">
      <c r="A67" s="103"/>
      <c r="B67" s="103"/>
      <c r="C67" s="89"/>
      <c r="D67" s="210"/>
      <c r="E67" s="105"/>
      <c r="F67" s="89"/>
      <c r="G67" s="24"/>
      <c r="H67" s="17"/>
      <c r="I67" s="102"/>
    </row>
    <row r="68" spans="1:9" x14ac:dyDescent="0.2">
      <c r="A68" s="103"/>
      <c r="B68" s="103"/>
      <c r="C68" s="89"/>
      <c r="D68" s="210"/>
      <c r="E68" s="105"/>
      <c r="F68" s="89"/>
      <c r="G68" s="24"/>
      <c r="H68" s="17"/>
      <c r="I68" s="102"/>
    </row>
    <row r="69" spans="1:9" x14ac:dyDescent="0.2">
      <c r="A69" s="103"/>
      <c r="B69" s="103"/>
      <c r="C69" s="89"/>
      <c r="D69" s="210"/>
      <c r="E69" s="105"/>
      <c r="F69" s="89"/>
      <c r="G69" s="24"/>
      <c r="H69" s="17"/>
      <c r="I69" s="102"/>
    </row>
    <row r="70" spans="1:9" x14ac:dyDescent="0.2">
      <c r="A70" s="103"/>
      <c r="B70" s="103"/>
      <c r="C70" s="89"/>
      <c r="D70" s="210"/>
      <c r="E70" s="105"/>
      <c r="F70" s="89"/>
      <c r="G70" s="24"/>
      <c r="H70" s="17"/>
      <c r="I70" s="102"/>
    </row>
    <row r="71" spans="1:9" x14ac:dyDescent="0.2">
      <c r="A71" s="103"/>
      <c r="B71" s="103"/>
      <c r="C71" s="89"/>
      <c r="D71" s="210"/>
      <c r="E71" s="105"/>
      <c r="F71" s="89"/>
      <c r="G71" s="24"/>
      <c r="H71" s="17"/>
      <c r="I71" s="102"/>
    </row>
    <row r="72" spans="1:9" x14ac:dyDescent="0.2">
      <c r="A72" s="103"/>
      <c r="B72" s="103"/>
      <c r="C72" s="89"/>
      <c r="D72" s="210"/>
      <c r="E72" s="105"/>
      <c r="F72" s="89"/>
      <c r="G72" s="24"/>
      <c r="H72" s="17"/>
      <c r="I72" s="102"/>
    </row>
    <row r="73" spans="1:9" x14ac:dyDescent="0.2">
      <c r="A73" s="103"/>
      <c r="B73" s="103"/>
      <c r="C73" s="89"/>
      <c r="D73" s="210"/>
      <c r="E73" s="105"/>
      <c r="F73" s="89"/>
      <c r="G73" s="24"/>
      <c r="H73" s="17"/>
      <c r="I73" s="102"/>
    </row>
    <row r="74" spans="1:9" x14ac:dyDescent="0.2">
      <c r="A74" s="103"/>
      <c r="B74" s="103"/>
      <c r="C74" s="89"/>
      <c r="D74" s="210"/>
      <c r="E74" s="105"/>
      <c r="F74" s="89"/>
      <c r="G74" s="24"/>
      <c r="H74" s="17"/>
      <c r="I74" s="102"/>
    </row>
    <row r="75" spans="1:9" x14ac:dyDescent="0.2">
      <c r="A75" s="103"/>
      <c r="B75" s="103"/>
      <c r="C75" s="89"/>
      <c r="D75" s="210"/>
      <c r="E75" s="105"/>
      <c r="F75" s="89"/>
      <c r="G75" s="24"/>
      <c r="H75" s="17"/>
      <c r="I75" s="102"/>
    </row>
    <row r="76" spans="1:9" x14ac:dyDescent="0.2">
      <c r="A76" s="103"/>
      <c r="B76" s="103"/>
      <c r="C76" s="89"/>
      <c r="D76" s="210"/>
      <c r="E76" s="105"/>
      <c r="F76" s="89"/>
      <c r="G76" s="24"/>
      <c r="H76" s="17"/>
      <c r="I76" s="102"/>
    </row>
    <row r="77" spans="1:9" x14ac:dyDescent="0.2">
      <c r="A77" s="103"/>
      <c r="B77" s="103"/>
      <c r="C77" s="89"/>
      <c r="D77" s="210"/>
      <c r="E77" s="105"/>
      <c r="F77" s="89"/>
      <c r="G77" s="24"/>
      <c r="H77" s="17"/>
      <c r="I77" s="102"/>
    </row>
    <row r="78" spans="1:9" x14ac:dyDescent="0.2">
      <c r="A78" s="103"/>
      <c r="B78" s="103"/>
      <c r="C78" s="89"/>
      <c r="D78" s="210"/>
      <c r="E78" s="105"/>
      <c r="F78" s="89"/>
      <c r="G78" s="24"/>
      <c r="H78" s="17"/>
      <c r="I78" s="102"/>
    </row>
    <row r="79" spans="1:9" x14ac:dyDescent="0.2">
      <c r="A79" s="103"/>
      <c r="B79" s="103"/>
      <c r="C79" s="89"/>
      <c r="D79" s="210"/>
      <c r="E79" s="105"/>
      <c r="F79" s="89"/>
      <c r="G79" s="24"/>
      <c r="H79" s="17"/>
      <c r="I79" s="102"/>
    </row>
    <row r="80" spans="1:9" x14ac:dyDescent="0.2">
      <c r="A80" s="103"/>
      <c r="B80" s="103"/>
      <c r="C80" s="89"/>
      <c r="D80" s="210"/>
      <c r="E80" s="105"/>
      <c r="F80" s="89"/>
      <c r="G80" s="24"/>
      <c r="H80" s="17"/>
      <c r="I80" s="102"/>
    </row>
    <row r="81" spans="1:9" x14ac:dyDescent="0.2">
      <c r="A81" s="103"/>
      <c r="B81" s="103"/>
      <c r="C81" s="89"/>
      <c r="D81" s="210"/>
      <c r="E81" s="105"/>
      <c r="F81" s="89"/>
      <c r="G81" s="24"/>
      <c r="H81" s="17"/>
      <c r="I81" s="102"/>
    </row>
    <row r="82" spans="1:9" x14ac:dyDescent="0.2">
      <c r="A82" s="248" t="s">
        <v>154</v>
      </c>
      <c r="B82" s="248"/>
      <c r="C82" s="248"/>
      <c r="D82" s="248"/>
      <c r="E82" s="181"/>
      <c r="F82" s="260"/>
      <c r="G82" s="260"/>
      <c r="H82" s="37">
        <f>SUM(H5:H81)</f>
        <v>0</v>
      </c>
    </row>
    <row r="1048358" spans="5:5" x14ac:dyDescent="0.2">
      <c r="E1048358" s="89"/>
    </row>
  </sheetData>
  <sheetProtection algorithmName="SHA-512" hashValue="i0HOquJOJtetm1j+xsZlBfasf1ckzG4wt8vr3vDduD5Ez3OdGJ1cSl6o3cwgmuF86ACUr3dAZgNTncqMYrxoDg==" saltValue="Er4SWbWzI9jvj100X/zOJA==" spinCount="100000" sheet="1" objects="1" scenarios="1"/>
  <mergeCells count="1">
    <mergeCell ref="D1:H1"/>
  </mergeCells>
  <pageMargins left="0.70866141732283472" right="0.23622047244094491" top="0.74803149606299213" bottom="0.74803149606299213" header="0.31496062992125984" footer="0.31496062992125984"/>
  <pageSetup paperSize="9" scale="70" firstPageNumber="20" orientation="portrait" useFirstPageNumber="1" r:id="rId1"/>
  <headerFooter>
    <oddHeader>&amp;C&amp;"Arial,Bold"NRA R.033-130-2019-3 SCHEDULE OF QUANTITIES</oddHeader>
    <oddFooter>&amp;RC3-&amp;P</oddFooter>
  </headerFooter>
  <rowBreaks count="1" manualBreakCount="1">
    <brk id="83" max="7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6"/>
  <dimension ref="A1:I1048346"/>
  <sheetViews>
    <sheetView view="pageBreakPreview" topLeftCell="A3" zoomScaleNormal="100" zoomScaleSheetLayoutView="100" workbookViewId="0">
      <selection activeCell="H5" sqref="H5:H69"/>
    </sheetView>
  </sheetViews>
  <sheetFormatPr defaultRowHeight="12.75" x14ac:dyDescent="0.2"/>
  <cols>
    <col min="1" max="1" width="9.28515625" style="92" customWidth="1"/>
    <col min="2" max="2" width="9" style="92" bestFit="1" customWidth="1"/>
    <col min="3" max="3" width="3.28515625" style="92" bestFit="1" customWidth="1"/>
    <col min="4" max="4" width="40.140625" style="92" customWidth="1"/>
    <col min="5" max="5" width="19.42578125" style="92" customWidth="1"/>
    <col min="6" max="6" width="13.85546875" style="92" customWidth="1"/>
    <col min="7" max="7" width="19.5703125" style="92" customWidth="1"/>
    <col min="8" max="8" width="20.7109375" style="92" customWidth="1"/>
    <col min="9" max="257" width="9.28515625" style="92"/>
    <col min="258" max="258" width="9.28515625" style="92" customWidth="1"/>
    <col min="259" max="259" width="6.7109375" style="92" customWidth="1"/>
    <col min="260" max="260" width="40.7109375" style="92" customWidth="1"/>
    <col min="261" max="264" width="9.28515625" style="92" customWidth="1"/>
    <col min="265" max="513" width="9.28515625" style="92"/>
    <col min="514" max="514" width="9.28515625" style="92" customWidth="1"/>
    <col min="515" max="515" width="6.7109375" style="92" customWidth="1"/>
    <col min="516" max="516" width="40.7109375" style="92" customWidth="1"/>
    <col min="517" max="520" width="9.28515625" style="92" customWidth="1"/>
    <col min="521" max="769" width="9.28515625" style="92"/>
    <col min="770" max="770" width="9.28515625" style="92" customWidth="1"/>
    <col min="771" max="771" width="6.7109375" style="92" customWidth="1"/>
    <col min="772" max="772" width="40.7109375" style="92" customWidth="1"/>
    <col min="773" max="776" width="9.28515625" style="92" customWidth="1"/>
    <col min="777" max="1025" width="9.28515625" style="92"/>
    <col min="1026" max="1026" width="9.28515625" style="92" customWidth="1"/>
    <col min="1027" max="1027" width="6.7109375" style="92" customWidth="1"/>
    <col min="1028" max="1028" width="40.7109375" style="92" customWidth="1"/>
    <col min="1029" max="1032" width="9.28515625" style="92" customWidth="1"/>
    <col min="1033" max="1281" width="9.28515625" style="92"/>
    <col min="1282" max="1282" width="9.28515625" style="92" customWidth="1"/>
    <col min="1283" max="1283" width="6.7109375" style="92" customWidth="1"/>
    <col min="1284" max="1284" width="40.7109375" style="92" customWidth="1"/>
    <col min="1285" max="1288" width="9.28515625" style="92" customWidth="1"/>
    <col min="1289" max="1537" width="9.28515625" style="92"/>
    <col min="1538" max="1538" width="9.28515625" style="92" customWidth="1"/>
    <col min="1539" max="1539" width="6.7109375" style="92" customWidth="1"/>
    <col min="1540" max="1540" width="40.7109375" style="92" customWidth="1"/>
    <col min="1541" max="1544" width="9.28515625" style="92" customWidth="1"/>
    <col min="1545" max="1793" width="9.28515625" style="92"/>
    <col min="1794" max="1794" width="9.28515625" style="92" customWidth="1"/>
    <col min="1795" max="1795" width="6.7109375" style="92" customWidth="1"/>
    <col min="1796" max="1796" width="40.7109375" style="92" customWidth="1"/>
    <col min="1797" max="1800" width="9.28515625" style="92" customWidth="1"/>
    <col min="1801" max="2049" width="9.28515625" style="92"/>
    <col min="2050" max="2050" width="9.28515625" style="92" customWidth="1"/>
    <col min="2051" max="2051" width="6.7109375" style="92" customWidth="1"/>
    <col min="2052" max="2052" width="40.7109375" style="92" customWidth="1"/>
    <col min="2053" max="2056" width="9.28515625" style="92" customWidth="1"/>
    <col min="2057" max="2305" width="9.28515625" style="92"/>
    <col min="2306" max="2306" width="9.28515625" style="92" customWidth="1"/>
    <col min="2307" max="2307" width="6.7109375" style="92" customWidth="1"/>
    <col min="2308" max="2308" width="40.7109375" style="92" customWidth="1"/>
    <col min="2309" max="2312" width="9.28515625" style="92" customWidth="1"/>
    <col min="2313" max="2561" width="9.28515625" style="92"/>
    <col min="2562" max="2562" width="9.28515625" style="92" customWidth="1"/>
    <col min="2563" max="2563" width="6.7109375" style="92" customWidth="1"/>
    <col min="2564" max="2564" width="40.7109375" style="92" customWidth="1"/>
    <col min="2565" max="2568" width="9.28515625" style="92" customWidth="1"/>
    <col min="2569" max="2817" width="9.28515625" style="92"/>
    <col min="2818" max="2818" width="9.28515625" style="92" customWidth="1"/>
    <col min="2819" max="2819" width="6.7109375" style="92" customWidth="1"/>
    <col min="2820" max="2820" width="40.7109375" style="92" customWidth="1"/>
    <col min="2821" max="2824" width="9.28515625" style="92" customWidth="1"/>
    <col min="2825" max="3073" width="9.28515625" style="92"/>
    <col min="3074" max="3074" width="9.28515625" style="92" customWidth="1"/>
    <col min="3075" max="3075" width="6.7109375" style="92" customWidth="1"/>
    <col min="3076" max="3076" width="40.7109375" style="92" customWidth="1"/>
    <col min="3077" max="3080" width="9.28515625" style="92" customWidth="1"/>
    <col min="3081" max="3329" width="9.28515625" style="92"/>
    <col min="3330" max="3330" width="9.28515625" style="92" customWidth="1"/>
    <col min="3331" max="3331" width="6.7109375" style="92" customWidth="1"/>
    <col min="3332" max="3332" width="40.7109375" style="92" customWidth="1"/>
    <col min="3333" max="3336" width="9.28515625" style="92" customWidth="1"/>
    <col min="3337" max="3585" width="9.28515625" style="92"/>
    <col min="3586" max="3586" width="9.28515625" style="92" customWidth="1"/>
    <col min="3587" max="3587" width="6.7109375" style="92" customWidth="1"/>
    <col min="3588" max="3588" width="40.7109375" style="92" customWidth="1"/>
    <col min="3589" max="3592" width="9.28515625" style="92" customWidth="1"/>
    <col min="3593" max="3841" width="9.28515625" style="92"/>
    <col min="3842" max="3842" width="9.28515625" style="92" customWidth="1"/>
    <col min="3843" max="3843" width="6.7109375" style="92" customWidth="1"/>
    <col min="3844" max="3844" width="40.7109375" style="92" customWidth="1"/>
    <col min="3845" max="3848" width="9.28515625" style="92" customWidth="1"/>
    <col min="3849" max="4097" width="9.28515625" style="92"/>
    <col min="4098" max="4098" width="9.28515625" style="92" customWidth="1"/>
    <col min="4099" max="4099" width="6.7109375" style="92" customWidth="1"/>
    <col min="4100" max="4100" width="40.7109375" style="92" customWidth="1"/>
    <col min="4101" max="4104" width="9.28515625" style="92" customWidth="1"/>
    <col min="4105" max="4353" width="9.28515625" style="92"/>
    <col min="4354" max="4354" width="9.28515625" style="92" customWidth="1"/>
    <col min="4355" max="4355" width="6.7109375" style="92" customWidth="1"/>
    <col min="4356" max="4356" width="40.7109375" style="92" customWidth="1"/>
    <col min="4357" max="4360" width="9.28515625" style="92" customWidth="1"/>
    <col min="4361" max="4609" width="9.28515625" style="92"/>
    <col min="4610" max="4610" width="9.28515625" style="92" customWidth="1"/>
    <col min="4611" max="4611" width="6.7109375" style="92" customWidth="1"/>
    <col min="4612" max="4612" width="40.7109375" style="92" customWidth="1"/>
    <col min="4613" max="4616" width="9.28515625" style="92" customWidth="1"/>
    <col min="4617" max="4865" width="9.28515625" style="92"/>
    <col min="4866" max="4866" width="9.28515625" style="92" customWidth="1"/>
    <col min="4867" max="4867" width="6.7109375" style="92" customWidth="1"/>
    <col min="4868" max="4868" width="40.7109375" style="92" customWidth="1"/>
    <col min="4869" max="4872" width="9.28515625" style="92" customWidth="1"/>
    <col min="4873" max="5121" width="9.28515625" style="92"/>
    <col min="5122" max="5122" width="9.28515625" style="92" customWidth="1"/>
    <col min="5123" max="5123" width="6.7109375" style="92" customWidth="1"/>
    <col min="5124" max="5124" width="40.7109375" style="92" customWidth="1"/>
    <col min="5125" max="5128" width="9.28515625" style="92" customWidth="1"/>
    <col min="5129" max="5377" width="9.28515625" style="92"/>
    <col min="5378" max="5378" width="9.28515625" style="92" customWidth="1"/>
    <col min="5379" max="5379" width="6.7109375" style="92" customWidth="1"/>
    <col min="5380" max="5380" width="40.7109375" style="92" customWidth="1"/>
    <col min="5381" max="5384" width="9.28515625" style="92" customWidth="1"/>
    <col min="5385" max="5633" width="9.28515625" style="92"/>
    <col min="5634" max="5634" width="9.28515625" style="92" customWidth="1"/>
    <col min="5635" max="5635" width="6.7109375" style="92" customWidth="1"/>
    <col min="5636" max="5636" width="40.7109375" style="92" customWidth="1"/>
    <col min="5637" max="5640" width="9.28515625" style="92" customWidth="1"/>
    <col min="5641" max="5889" width="9.28515625" style="92"/>
    <col min="5890" max="5890" width="9.28515625" style="92" customWidth="1"/>
    <col min="5891" max="5891" width="6.7109375" style="92" customWidth="1"/>
    <col min="5892" max="5892" width="40.7109375" style="92" customWidth="1"/>
    <col min="5893" max="5896" width="9.28515625" style="92" customWidth="1"/>
    <col min="5897" max="6145" width="9.28515625" style="92"/>
    <col min="6146" max="6146" width="9.28515625" style="92" customWidth="1"/>
    <col min="6147" max="6147" width="6.7109375" style="92" customWidth="1"/>
    <col min="6148" max="6148" width="40.7109375" style="92" customWidth="1"/>
    <col min="6149" max="6152" width="9.28515625" style="92" customWidth="1"/>
    <col min="6153" max="6401" width="9.28515625" style="92"/>
    <col min="6402" max="6402" width="9.28515625" style="92" customWidth="1"/>
    <col min="6403" max="6403" width="6.7109375" style="92" customWidth="1"/>
    <col min="6404" max="6404" width="40.7109375" style="92" customWidth="1"/>
    <col min="6405" max="6408" width="9.28515625" style="92" customWidth="1"/>
    <col min="6409" max="6657" width="9.28515625" style="92"/>
    <col min="6658" max="6658" width="9.28515625" style="92" customWidth="1"/>
    <col min="6659" max="6659" width="6.7109375" style="92" customWidth="1"/>
    <col min="6660" max="6660" width="40.7109375" style="92" customWidth="1"/>
    <col min="6661" max="6664" width="9.28515625" style="92" customWidth="1"/>
    <col min="6665" max="6913" width="9.28515625" style="92"/>
    <col min="6914" max="6914" width="9.28515625" style="92" customWidth="1"/>
    <col min="6915" max="6915" width="6.7109375" style="92" customWidth="1"/>
    <col min="6916" max="6916" width="40.7109375" style="92" customWidth="1"/>
    <col min="6917" max="6920" width="9.28515625" style="92" customWidth="1"/>
    <col min="6921" max="7169" width="9.28515625" style="92"/>
    <col min="7170" max="7170" width="9.28515625" style="92" customWidth="1"/>
    <col min="7171" max="7171" width="6.7109375" style="92" customWidth="1"/>
    <col min="7172" max="7172" width="40.7109375" style="92" customWidth="1"/>
    <col min="7173" max="7176" width="9.28515625" style="92" customWidth="1"/>
    <col min="7177" max="7425" width="9.28515625" style="92"/>
    <col min="7426" max="7426" width="9.28515625" style="92" customWidth="1"/>
    <col min="7427" max="7427" width="6.7109375" style="92" customWidth="1"/>
    <col min="7428" max="7428" width="40.7109375" style="92" customWidth="1"/>
    <col min="7429" max="7432" width="9.28515625" style="92" customWidth="1"/>
    <col min="7433" max="7681" width="9.28515625" style="92"/>
    <col min="7682" max="7682" width="9.28515625" style="92" customWidth="1"/>
    <col min="7683" max="7683" width="6.7109375" style="92" customWidth="1"/>
    <col min="7684" max="7684" width="40.7109375" style="92" customWidth="1"/>
    <col min="7685" max="7688" width="9.28515625" style="92" customWidth="1"/>
    <col min="7689" max="7937" width="9.28515625" style="92"/>
    <col min="7938" max="7938" width="9.28515625" style="92" customWidth="1"/>
    <col min="7939" max="7939" width="6.7109375" style="92" customWidth="1"/>
    <col min="7940" max="7940" width="40.7109375" style="92" customWidth="1"/>
    <col min="7941" max="7944" width="9.28515625" style="92" customWidth="1"/>
    <col min="7945" max="8193" width="9.28515625" style="92"/>
    <col min="8194" max="8194" width="9.28515625" style="92" customWidth="1"/>
    <col min="8195" max="8195" width="6.7109375" style="92" customWidth="1"/>
    <col min="8196" max="8196" width="40.7109375" style="92" customWidth="1"/>
    <col min="8197" max="8200" width="9.28515625" style="92" customWidth="1"/>
    <col min="8201" max="8449" width="9.28515625" style="92"/>
    <col min="8450" max="8450" width="9.28515625" style="92" customWidth="1"/>
    <col min="8451" max="8451" width="6.7109375" style="92" customWidth="1"/>
    <col min="8452" max="8452" width="40.7109375" style="92" customWidth="1"/>
    <col min="8453" max="8456" width="9.28515625" style="92" customWidth="1"/>
    <col min="8457" max="8705" width="9.28515625" style="92"/>
    <col min="8706" max="8706" width="9.28515625" style="92" customWidth="1"/>
    <col min="8707" max="8707" width="6.7109375" style="92" customWidth="1"/>
    <col min="8708" max="8708" width="40.7109375" style="92" customWidth="1"/>
    <col min="8709" max="8712" width="9.28515625" style="92" customWidth="1"/>
    <col min="8713" max="8961" width="9.28515625" style="92"/>
    <col min="8962" max="8962" width="9.28515625" style="92" customWidth="1"/>
    <col min="8963" max="8963" width="6.7109375" style="92" customWidth="1"/>
    <col min="8964" max="8964" width="40.7109375" style="92" customWidth="1"/>
    <col min="8965" max="8968" width="9.28515625" style="92" customWidth="1"/>
    <col min="8969" max="9217" width="9.28515625" style="92"/>
    <col min="9218" max="9218" width="9.28515625" style="92" customWidth="1"/>
    <col min="9219" max="9219" width="6.7109375" style="92" customWidth="1"/>
    <col min="9220" max="9220" width="40.7109375" style="92" customWidth="1"/>
    <col min="9221" max="9224" width="9.28515625" style="92" customWidth="1"/>
    <col min="9225" max="9473" width="9.28515625" style="92"/>
    <col min="9474" max="9474" width="9.28515625" style="92" customWidth="1"/>
    <col min="9475" max="9475" width="6.7109375" style="92" customWidth="1"/>
    <col min="9476" max="9476" width="40.7109375" style="92" customWidth="1"/>
    <col min="9477" max="9480" width="9.28515625" style="92" customWidth="1"/>
    <col min="9481" max="9729" width="9.28515625" style="92"/>
    <col min="9730" max="9730" width="9.28515625" style="92" customWidth="1"/>
    <col min="9731" max="9731" width="6.7109375" style="92" customWidth="1"/>
    <col min="9732" max="9732" width="40.7109375" style="92" customWidth="1"/>
    <col min="9733" max="9736" width="9.28515625" style="92" customWidth="1"/>
    <col min="9737" max="9985" width="9.28515625" style="92"/>
    <col min="9986" max="9986" width="9.28515625" style="92" customWidth="1"/>
    <col min="9987" max="9987" width="6.7109375" style="92" customWidth="1"/>
    <col min="9988" max="9988" width="40.7109375" style="92" customWidth="1"/>
    <col min="9989" max="9992" width="9.28515625" style="92" customWidth="1"/>
    <col min="9993" max="10241" width="9.28515625" style="92"/>
    <col min="10242" max="10242" width="9.28515625" style="92" customWidth="1"/>
    <col min="10243" max="10243" width="6.7109375" style="92" customWidth="1"/>
    <col min="10244" max="10244" width="40.7109375" style="92" customWidth="1"/>
    <col min="10245" max="10248" width="9.28515625" style="92" customWidth="1"/>
    <col min="10249" max="10497" width="9.28515625" style="92"/>
    <col min="10498" max="10498" width="9.28515625" style="92" customWidth="1"/>
    <col min="10499" max="10499" width="6.7109375" style="92" customWidth="1"/>
    <col min="10500" max="10500" width="40.7109375" style="92" customWidth="1"/>
    <col min="10501" max="10504" width="9.28515625" style="92" customWidth="1"/>
    <col min="10505" max="10753" width="9.28515625" style="92"/>
    <col min="10754" max="10754" width="9.28515625" style="92" customWidth="1"/>
    <col min="10755" max="10755" width="6.7109375" style="92" customWidth="1"/>
    <col min="10756" max="10756" width="40.7109375" style="92" customWidth="1"/>
    <col min="10757" max="10760" width="9.28515625" style="92" customWidth="1"/>
    <col min="10761" max="11009" width="9.28515625" style="92"/>
    <col min="11010" max="11010" width="9.28515625" style="92" customWidth="1"/>
    <col min="11011" max="11011" width="6.7109375" style="92" customWidth="1"/>
    <col min="11012" max="11012" width="40.7109375" style="92" customWidth="1"/>
    <col min="11013" max="11016" width="9.28515625" style="92" customWidth="1"/>
    <col min="11017" max="11265" width="9.28515625" style="92"/>
    <col min="11266" max="11266" width="9.28515625" style="92" customWidth="1"/>
    <col min="11267" max="11267" width="6.7109375" style="92" customWidth="1"/>
    <col min="11268" max="11268" width="40.7109375" style="92" customWidth="1"/>
    <col min="11269" max="11272" width="9.28515625" style="92" customWidth="1"/>
    <col min="11273" max="11521" width="9.28515625" style="92"/>
    <col min="11522" max="11522" width="9.28515625" style="92" customWidth="1"/>
    <col min="11523" max="11523" width="6.7109375" style="92" customWidth="1"/>
    <col min="11524" max="11524" width="40.7109375" style="92" customWidth="1"/>
    <col min="11525" max="11528" width="9.28515625" style="92" customWidth="1"/>
    <col min="11529" max="11777" width="9.28515625" style="92"/>
    <col min="11778" max="11778" width="9.28515625" style="92" customWidth="1"/>
    <col min="11779" max="11779" width="6.7109375" style="92" customWidth="1"/>
    <col min="11780" max="11780" width="40.7109375" style="92" customWidth="1"/>
    <col min="11781" max="11784" width="9.28515625" style="92" customWidth="1"/>
    <col min="11785" max="12033" width="9.28515625" style="92"/>
    <col min="12034" max="12034" width="9.28515625" style="92" customWidth="1"/>
    <col min="12035" max="12035" width="6.7109375" style="92" customWidth="1"/>
    <col min="12036" max="12036" width="40.7109375" style="92" customWidth="1"/>
    <col min="12037" max="12040" width="9.28515625" style="92" customWidth="1"/>
    <col min="12041" max="12289" width="9.28515625" style="92"/>
    <col min="12290" max="12290" width="9.28515625" style="92" customWidth="1"/>
    <col min="12291" max="12291" width="6.7109375" style="92" customWidth="1"/>
    <col min="12292" max="12292" width="40.7109375" style="92" customWidth="1"/>
    <col min="12293" max="12296" width="9.28515625" style="92" customWidth="1"/>
    <col min="12297" max="12545" width="9.28515625" style="92"/>
    <col min="12546" max="12546" width="9.28515625" style="92" customWidth="1"/>
    <col min="12547" max="12547" width="6.7109375" style="92" customWidth="1"/>
    <col min="12548" max="12548" width="40.7109375" style="92" customWidth="1"/>
    <col min="12549" max="12552" width="9.28515625" style="92" customWidth="1"/>
    <col min="12553" max="12801" width="9.28515625" style="92"/>
    <col min="12802" max="12802" width="9.28515625" style="92" customWidth="1"/>
    <col min="12803" max="12803" width="6.7109375" style="92" customWidth="1"/>
    <col min="12804" max="12804" width="40.7109375" style="92" customWidth="1"/>
    <col min="12805" max="12808" width="9.28515625" style="92" customWidth="1"/>
    <col min="12809" max="13057" width="9.28515625" style="92"/>
    <col min="13058" max="13058" width="9.28515625" style="92" customWidth="1"/>
    <col min="13059" max="13059" width="6.7109375" style="92" customWidth="1"/>
    <col min="13060" max="13060" width="40.7109375" style="92" customWidth="1"/>
    <col min="13061" max="13064" width="9.28515625" style="92" customWidth="1"/>
    <col min="13065" max="13313" width="9.28515625" style="92"/>
    <col min="13314" max="13314" width="9.28515625" style="92" customWidth="1"/>
    <col min="13315" max="13315" width="6.7109375" style="92" customWidth="1"/>
    <col min="13316" max="13316" width="40.7109375" style="92" customWidth="1"/>
    <col min="13317" max="13320" width="9.28515625" style="92" customWidth="1"/>
    <col min="13321" max="13569" width="9.28515625" style="92"/>
    <col min="13570" max="13570" width="9.28515625" style="92" customWidth="1"/>
    <col min="13571" max="13571" width="6.7109375" style="92" customWidth="1"/>
    <col min="13572" max="13572" width="40.7109375" style="92" customWidth="1"/>
    <col min="13573" max="13576" width="9.28515625" style="92" customWidth="1"/>
    <col min="13577" max="13825" width="9.28515625" style="92"/>
    <col min="13826" max="13826" width="9.28515625" style="92" customWidth="1"/>
    <col min="13827" max="13827" width="6.7109375" style="92" customWidth="1"/>
    <col min="13828" max="13828" width="40.7109375" style="92" customWidth="1"/>
    <col min="13829" max="13832" width="9.28515625" style="92" customWidth="1"/>
    <col min="13833" max="14081" width="9.28515625" style="92"/>
    <col min="14082" max="14082" width="9.28515625" style="92" customWidth="1"/>
    <col min="14083" max="14083" width="6.7109375" style="92" customWidth="1"/>
    <col min="14084" max="14084" width="40.7109375" style="92" customWidth="1"/>
    <col min="14085" max="14088" width="9.28515625" style="92" customWidth="1"/>
    <col min="14089" max="14337" width="9.28515625" style="92"/>
    <col min="14338" max="14338" width="9.28515625" style="92" customWidth="1"/>
    <col min="14339" max="14339" width="6.7109375" style="92" customWidth="1"/>
    <col min="14340" max="14340" width="40.7109375" style="92" customWidth="1"/>
    <col min="14341" max="14344" width="9.28515625" style="92" customWidth="1"/>
    <col min="14345" max="14593" width="9.28515625" style="92"/>
    <col min="14594" max="14594" width="9.28515625" style="92" customWidth="1"/>
    <col min="14595" max="14595" width="6.7109375" style="92" customWidth="1"/>
    <col min="14596" max="14596" width="40.7109375" style="92" customWidth="1"/>
    <col min="14597" max="14600" width="9.28515625" style="92" customWidth="1"/>
    <col min="14601" max="14849" width="9.28515625" style="92"/>
    <col min="14850" max="14850" width="9.28515625" style="92" customWidth="1"/>
    <col min="14851" max="14851" width="6.7109375" style="92" customWidth="1"/>
    <col min="14852" max="14852" width="40.7109375" style="92" customWidth="1"/>
    <col min="14853" max="14856" width="9.28515625" style="92" customWidth="1"/>
    <col min="14857" max="15105" width="9.28515625" style="92"/>
    <col min="15106" max="15106" width="9.28515625" style="92" customWidth="1"/>
    <col min="15107" max="15107" width="6.7109375" style="92" customWidth="1"/>
    <col min="15108" max="15108" width="40.7109375" style="92" customWidth="1"/>
    <col min="15109" max="15112" width="9.28515625" style="92" customWidth="1"/>
    <col min="15113" max="15361" width="9.28515625" style="92"/>
    <col min="15362" max="15362" width="9.28515625" style="92" customWidth="1"/>
    <col min="15363" max="15363" width="6.7109375" style="92" customWidth="1"/>
    <col min="15364" max="15364" width="40.7109375" style="92" customWidth="1"/>
    <col min="15365" max="15368" width="9.28515625" style="92" customWidth="1"/>
    <col min="15369" max="15617" width="9.28515625" style="92"/>
    <col min="15618" max="15618" width="9.28515625" style="92" customWidth="1"/>
    <col min="15619" max="15619" width="6.7109375" style="92" customWidth="1"/>
    <col min="15620" max="15620" width="40.7109375" style="92" customWidth="1"/>
    <col min="15621" max="15624" width="9.28515625" style="92" customWidth="1"/>
    <col min="15625" max="15873" width="9.28515625" style="92"/>
    <col min="15874" max="15874" width="9.28515625" style="92" customWidth="1"/>
    <col min="15875" max="15875" width="6.7109375" style="92" customWidth="1"/>
    <col min="15876" max="15876" width="40.7109375" style="92" customWidth="1"/>
    <col min="15877" max="15880" width="9.28515625" style="92" customWidth="1"/>
    <col min="15881" max="16129" width="9.28515625" style="92"/>
    <col min="16130" max="16130" width="9.28515625" style="92" customWidth="1"/>
    <col min="16131" max="16131" width="6.7109375" style="92" customWidth="1"/>
    <col min="16132" max="16132" width="40.7109375" style="92" customWidth="1"/>
    <col min="16133" max="16136" width="9.28515625" style="92" customWidth="1"/>
    <col min="16137" max="16384" width="9.28515625" style="92"/>
  </cols>
  <sheetData>
    <row r="1" spans="1:9" ht="48" customHeight="1" x14ac:dyDescent="0.2">
      <c r="A1" s="90" t="s">
        <v>686</v>
      </c>
      <c r="B1" s="91"/>
      <c r="C1" s="91"/>
      <c r="D1" s="542" t="s">
        <v>687</v>
      </c>
      <c r="E1" s="542"/>
      <c r="F1" s="542"/>
      <c r="G1" s="542"/>
      <c r="H1" s="542"/>
    </row>
    <row r="2" spans="1:9" x14ac:dyDescent="0.2">
      <c r="A2" s="93" t="s">
        <v>24</v>
      </c>
      <c r="B2" s="93"/>
      <c r="C2" s="94"/>
      <c r="D2" s="95" t="s">
        <v>25</v>
      </c>
      <c r="E2" s="95" t="s">
        <v>26</v>
      </c>
      <c r="F2" s="95" t="s">
        <v>27</v>
      </c>
      <c r="G2" s="95" t="s">
        <v>28</v>
      </c>
      <c r="H2" s="95" t="s">
        <v>29</v>
      </c>
      <c r="I2" s="96"/>
    </row>
    <row r="3" spans="1:9" x14ac:dyDescent="0.2">
      <c r="A3" s="97"/>
      <c r="B3" s="97"/>
      <c r="C3" s="98"/>
      <c r="D3" s="83"/>
      <c r="E3" s="84"/>
      <c r="F3" s="84"/>
      <c r="G3" s="83"/>
      <c r="H3" s="83"/>
    </row>
    <row r="4" spans="1:9" x14ac:dyDescent="0.2">
      <c r="A4" s="99"/>
      <c r="B4" s="99"/>
      <c r="C4" s="236"/>
      <c r="D4" s="83"/>
      <c r="E4" s="84"/>
      <c r="F4" s="84"/>
      <c r="G4" s="83"/>
      <c r="H4" s="83"/>
    </row>
    <row r="5" spans="1:9" ht="25.5" x14ac:dyDescent="0.2">
      <c r="A5" s="194" t="s">
        <v>688</v>
      </c>
      <c r="B5" s="194"/>
      <c r="C5" s="199"/>
      <c r="D5" s="231" t="s">
        <v>689</v>
      </c>
      <c r="E5" s="197"/>
      <c r="F5" s="197"/>
      <c r="G5" s="174"/>
      <c r="H5" s="261"/>
    </row>
    <row r="6" spans="1:9" x14ac:dyDescent="0.2">
      <c r="A6" s="194"/>
      <c r="B6" s="194"/>
      <c r="C6" s="199"/>
      <c r="D6" s="231"/>
      <c r="E6" s="197"/>
      <c r="F6" s="197"/>
      <c r="G6" s="174"/>
      <c r="H6" s="261"/>
    </row>
    <row r="7" spans="1:9" ht="28.5" x14ac:dyDescent="0.2">
      <c r="A7" s="194"/>
      <c r="B7" s="194" t="s">
        <v>690</v>
      </c>
      <c r="C7" s="199"/>
      <c r="D7" s="86" t="s">
        <v>691</v>
      </c>
      <c r="E7" s="178" t="s">
        <v>170</v>
      </c>
      <c r="F7" s="197">
        <v>1</v>
      </c>
      <c r="G7" s="38"/>
      <c r="H7" s="17">
        <f>F7*G7</f>
        <v>0</v>
      </c>
    </row>
    <row r="8" spans="1:9" x14ac:dyDescent="0.2">
      <c r="A8" s="194"/>
      <c r="B8" s="194"/>
      <c r="C8" s="199"/>
      <c r="D8" s="86"/>
      <c r="E8" s="178"/>
      <c r="F8" s="197"/>
      <c r="G8" s="38"/>
      <c r="H8" s="17"/>
    </row>
    <row r="9" spans="1:9" ht="25.5" x14ac:dyDescent="0.2">
      <c r="A9" s="194" t="s">
        <v>692</v>
      </c>
      <c r="B9" s="194"/>
      <c r="C9" s="199"/>
      <c r="D9" s="195" t="s">
        <v>693</v>
      </c>
      <c r="E9" s="197"/>
      <c r="F9" s="197"/>
      <c r="G9" s="34"/>
      <c r="H9" s="39"/>
    </row>
    <row r="10" spans="1:9" x14ac:dyDescent="0.2">
      <c r="A10" s="194"/>
      <c r="B10" s="194"/>
      <c r="C10" s="199"/>
      <c r="D10" s="195"/>
      <c r="E10" s="197"/>
      <c r="F10" s="197"/>
      <c r="G10" s="34"/>
      <c r="H10" s="39"/>
    </row>
    <row r="11" spans="1:9" ht="14.25" x14ac:dyDescent="0.2">
      <c r="A11" s="194"/>
      <c r="B11" s="194" t="s">
        <v>694</v>
      </c>
      <c r="C11" s="199"/>
      <c r="D11" s="86" t="s">
        <v>695</v>
      </c>
      <c r="E11" s="197" t="s">
        <v>58</v>
      </c>
      <c r="F11" s="197">
        <v>10200</v>
      </c>
      <c r="G11" s="38"/>
      <c r="H11" s="17">
        <f>F11*G11</f>
        <v>0</v>
      </c>
    </row>
    <row r="12" spans="1:9" x14ac:dyDescent="0.2">
      <c r="A12" s="194"/>
      <c r="B12" s="194"/>
      <c r="C12" s="199"/>
      <c r="D12" s="86"/>
      <c r="E12" s="178"/>
      <c r="F12" s="197"/>
      <c r="G12" s="38"/>
      <c r="H12" s="17"/>
    </row>
    <row r="13" spans="1:9" ht="25.5" x14ac:dyDescent="0.2">
      <c r="A13" s="86" t="s">
        <v>696</v>
      </c>
      <c r="B13" s="86"/>
      <c r="C13" s="197"/>
      <c r="D13" s="195" t="s">
        <v>697</v>
      </c>
      <c r="E13" s="197"/>
      <c r="F13" s="197"/>
      <c r="G13" s="34"/>
      <c r="H13" s="39"/>
    </row>
    <row r="14" spans="1:9" x14ac:dyDescent="0.2">
      <c r="A14" s="86"/>
      <c r="B14" s="86"/>
      <c r="C14" s="197"/>
      <c r="D14" s="195"/>
      <c r="E14" s="197"/>
      <c r="F14" s="197"/>
      <c r="G14" s="34"/>
      <c r="H14" s="39"/>
    </row>
    <row r="15" spans="1:9" ht="14.25" x14ac:dyDescent="0.2">
      <c r="A15" s="86"/>
      <c r="B15" s="86" t="s">
        <v>698</v>
      </c>
      <c r="C15" s="197"/>
      <c r="D15" s="174" t="s">
        <v>699</v>
      </c>
      <c r="E15" s="197" t="s">
        <v>58</v>
      </c>
      <c r="F15" s="197">
        <v>400</v>
      </c>
      <c r="G15" s="38"/>
      <c r="H15" s="17">
        <f>F15*G15</f>
        <v>0</v>
      </c>
    </row>
    <row r="16" spans="1:9" x14ac:dyDescent="0.2">
      <c r="A16" s="194"/>
      <c r="B16" s="194"/>
      <c r="C16" s="199"/>
      <c r="D16" s="86"/>
      <c r="E16" s="197"/>
      <c r="F16" s="197"/>
      <c r="G16" s="38"/>
      <c r="H16" s="17"/>
    </row>
    <row r="17" spans="1:8" x14ac:dyDescent="0.2">
      <c r="A17" s="194"/>
      <c r="B17" s="194"/>
      <c r="C17" s="199"/>
      <c r="D17" s="86"/>
      <c r="E17" s="197"/>
      <c r="F17" s="197"/>
      <c r="G17" s="38"/>
      <c r="H17" s="17"/>
    </row>
    <row r="18" spans="1:8" ht="38.25" x14ac:dyDescent="0.2">
      <c r="A18" s="86" t="s">
        <v>700</v>
      </c>
      <c r="B18" s="86"/>
      <c r="C18" s="197"/>
      <c r="D18" s="195" t="s">
        <v>701</v>
      </c>
      <c r="E18" s="197"/>
      <c r="F18" s="197"/>
      <c r="G18" s="34"/>
      <c r="H18" s="39"/>
    </row>
    <row r="19" spans="1:8" x14ac:dyDescent="0.2">
      <c r="A19" s="86"/>
      <c r="B19" s="86"/>
      <c r="C19" s="197"/>
      <c r="D19" s="195"/>
      <c r="E19" s="197"/>
      <c r="F19" s="197"/>
      <c r="G19" s="34"/>
      <c r="H19" s="39"/>
    </row>
    <row r="20" spans="1:8" ht="25.5" x14ac:dyDescent="0.2">
      <c r="A20" s="86"/>
      <c r="B20" s="86" t="s">
        <v>702</v>
      </c>
      <c r="C20" s="197"/>
      <c r="D20" s="86" t="s">
        <v>703</v>
      </c>
      <c r="E20" s="197" t="s">
        <v>58</v>
      </c>
      <c r="F20" s="197">
        <v>150</v>
      </c>
      <c r="G20" s="38"/>
      <c r="H20" s="17">
        <f>F20*G20</f>
        <v>0</v>
      </c>
    </row>
    <row r="21" spans="1:8" x14ac:dyDescent="0.2">
      <c r="A21" s="86"/>
      <c r="B21" s="86"/>
      <c r="C21" s="197"/>
      <c r="D21" s="86"/>
      <c r="E21" s="197"/>
      <c r="F21" s="197"/>
      <c r="G21" s="38"/>
      <c r="H21" s="17"/>
    </row>
    <row r="22" spans="1:8" x14ac:dyDescent="0.2">
      <c r="A22" s="103" t="s">
        <v>704</v>
      </c>
      <c r="B22" s="103"/>
      <c r="C22" s="157"/>
      <c r="D22" s="213" t="s">
        <v>466</v>
      </c>
      <c r="E22" s="89"/>
      <c r="F22" s="89"/>
      <c r="G22" s="35"/>
      <c r="H22" s="17"/>
    </row>
    <row r="23" spans="1:8" x14ac:dyDescent="0.2">
      <c r="A23" s="110"/>
      <c r="B23" s="110"/>
      <c r="C23" s="89"/>
      <c r="D23" s="189"/>
      <c r="E23" s="89"/>
      <c r="F23" s="89"/>
      <c r="G23" s="35"/>
      <c r="H23" s="17"/>
    </row>
    <row r="24" spans="1:8" ht="25.5" x14ac:dyDescent="0.2">
      <c r="A24" s="110"/>
      <c r="B24" s="103" t="s">
        <v>564</v>
      </c>
      <c r="C24" s="157"/>
      <c r="D24" s="172" t="s">
        <v>565</v>
      </c>
      <c r="E24" s="178"/>
      <c r="F24" s="84"/>
      <c r="G24" s="12"/>
      <c r="H24" s="101"/>
    </row>
    <row r="25" spans="1:8" x14ac:dyDescent="0.2">
      <c r="A25" s="110"/>
      <c r="B25" s="103"/>
      <c r="C25" s="157"/>
      <c r="D25" s="172"/>
      <c r="E25" s="178"/>
      <c r="F25" s="84"/>
      <c r="G25" s="12"/>
      <c r="H25" s="101"/>
    </row>
    <row r="26" spans="1:8" ht="27" x14ac:dyDescent="0.2">
      <c r="A26" s="110"/>
      <c r="B26" s="103"/>
      <c r="C26" s="157" t="s">
        <v>104</v>
      </c>
      <c r="D26" s="172" t="s">
        <v>566</v>
      </c>
      <c r="E26" s="178" t="s">
        <v>409</v>
      </c>
      <c r="F26" s="84">
        <f>(F11*3)+(F15*6)</f>
        <v>33000</v>
      </c>
      <c r="G26" s="12"/>
      <c r="H26" s="17">
        <f>F26*G26</f>
        <v>0</v>
      </c>
    </row>
    <row r="27" spans="1:8" x14ac:dyDescent="0.2">
      <c r="A27" s="110"/>
      <c r="B27" s="110"/>
      <c r="C27" s="89"/>
      <c r="D27" s="189"/>
      <c r="E27" s="89"/>
      <c r="F27" s="89"/>
      <c r="G27" s="35"/>
      <c r="H27" s="17"/>
    </row>
    <row r="28" spans="1:8" ht="25.5" x14ac:dyDescent="0.2">
      <c r="A28" s="110"/>
      <c r="B28" s="103" t="s">
        <v>467</v>
      </c>
      <c r="C28" s="187"/>
      <c r="D28" s="172" t="s">
        <v>407</v>
      </c>
      <c r="E28" s="89"/>
      <c r="F28" s="89"/>
      <c r="G28" s="35"/>
      <c r="H28" s="17"/>
    </row>
    <row r="29" spans="1:8" x14ac:dyDescent="0.2">
      <c r="A29" s="110"/>
      <c r="B29" s="110"/>
      <c r="C29" s="89"/>
      <c r="D29" s="189"/>
      <c r="E29" s="89"/>
      <c r="F29" s="89"/>
      <c r="G29" s="35"/>
      <c r="H29" s="17"/>
    </row>
    <row r="30" spans="1:8" ht="25.5" x14ac:dyDescent="0.2">
      <c r="A30" s="110"/>
      <c r="B30" s="110"/>
      <c r="C30" s="89" t="s">
        <v>107</v>
      </c>
      <c r="D30" s="120" t="s">
        <v>468</v>
      </c>
      <c r="E30" s="197" t="s">
        <v>548</v>
      </c>
      <c r="F30" s="89">
        <v>1100</v>
      </c>
      <c r="G30" s="35"/>
      <c r="H30" s="17">
        <f>F30*G30</f>
        <v>0</v>
      </c>
    </row>
    <row r="31" spans="1:8" x14ac:dyDescent="0.2">
      <c r="A31" s="194"/>
      <c r="B31" s="194"/>
      <c r="C31" s="199"/>
      <c r="D31" s="86"/>
      <c r="E31" s="197"/>
      <c r="F31" s="197"/>
      <c r="G31" s="40"/>
      <c r="H31" s="17"/>
    </row>
    <row r="32" spans="1:8" x14ac:dyDescent="0.2">
      <c r="A32" s="194"/>
      <c r="B32" s="194"/>
      <c r="C32" s="199"/>
      <c r="D32" s="86"/>
      <c r="E32" s="197"/>
      <c r="F32" s="197"/>
      <c r="G32" s="40"/>
      <c r="H32" s="17"/>
    </row>
    <row r="33" spans="1:8" x14ac:dyDescent="0.2">
      <c r="A33" s="194"/>
      <c r="B33" s="194"/>
      <c r="C33" s="199"/>
      <c r="D33" s="86"/>
      <c r="E33" s="197"/>
      <c r="F33" s="197"/>
      <c r="G33" s="40"/>
      <c r="H33" s="17"/>
    </row>
    <row r="34" spans="1:8" x14ac:dyDescent="0.2">
      <c r="A34" s="194"/>
      <c r="B34" s="194"/>
      <c r="C34" s="199"/>
      <c r="D34" s="86"/>
      <c r="E34" s="197"/>
      <c r="F34" s="197"/>
      <c r="G34" s="40"/>
      <c r="H34" s="17"/>
    </row>
    <row r="35" spans="1:8" x14ac:dyDescent="0.2">
      <c r="A35" s="194"/>
      <c r="B35" s="194"/>
      <c r="C35" s="199"/>
      <c r="D35" s="86"/>
      <c r="E35" s="197"/>
      <c r="F35" s="197"/>
      <c r="G35" s="40"/>
      <c r="H35" s="17"/>
    </row>
    <row r="36" spans="1:8" x14ac:dyDescent="0.2">
      <c r="A36" s="194"/>
      <c r="B36" s="194"/>
      <c r="C36" s="199"/>
      <c r="D36" s="86"/>
      <c r="E36" s="197"/>
      <c r="F36" s="197"/>
      <c r="G36" s="40"/>
      <c r="H36" s="17"/>
    </row>
    <row r="37" spans="1:8" x14ac:dyDescent="0.2">
      <c r="A37" s="194"/>
      <c r="B37" s="194"/>
      <c r="C37" s="199"/>
      <c r="D37" s="86"/>
      <c r="E37" s="197"/>
      <c r="F37" s="197"/>
      <c r="G37" s="40"/>
      <c r="H37" s="17"/>
    </row>
    <row r="38" spans="1:8" x14ac:dyDescent="0.2">
      <c r="A38" s="194"/>
      <c r="B38" s="194"/>
      <c r="C38" s="199"/>
      <c r="D38" s="86"/>
      <c r="E38" s="197"/>
      <c r="F38" s="197"/>
      <c r="G38" s="40"/>
      <c r="H38" s="17"/>
    </row>
    <row r="39" spans="1:8" x14ac:dyDescent="0.2">
      <c r="A39" s="194"/>
      <c r="B39" s="194"/>
      <c r="C39" s="199"/>
      <c r="D39" s="86"/>
      <c r="E39" s="197"/>
      <c r="F39" s="197"/>
      <c r="G39" s="40"/>
      <c r="H39" s="17"/>
    </row>
    <row r="40" spans="1:8" x14ac:dyDescent="0.2">
      <c r="A40" s="194"/>
      <c r="B40" s="194"/>
      <c r="C40" s="199"/>
      <c r="D40" s="86"/>
      <c r="E40" s="197"/>
      <c r="F40" s="197"/>
      <c r="G40" s="40"/>
      <c r="H40" s="17"/>
    </row>
    <row r="41" spans="1:8" x14ac:dyDescent="0.2">
      <c r="A41" s="194"/>
      <c r="B41" s="194"/>
      <c r="C41" s="199"/>
      <c r="D41" s="86"/>
      <c r="E41" s="197"/>
      <c r="F41" s="197"/>
      <c r="G41" s="40"/>
      <c r="H41" s="17"/>
    </row>
    <row r="42" spans="1:8" x14ac:dyDescent="0.2">
      <c r="A42" s="194"/>
      <c r="B42" s="194"/>
      <c r="C42" s="199"/>
      <c r="D42" s="86"/>
      <c r="E42" s="197"/>
      <c r="F42" s="197"/>
      <c r="G42" s="40"/>
      <c r="H42" s="17"/>
    </row>
    <row r="43" spans="1:8" x14ac:dyDescent="0.2">
      <c r="A43" s="194"/>
      <c r="B43" s="194"/>
      <c r="C43" s="199"/>
      <c r="D43" s="86"/>
      <c r="E43" s="197"/>
      <c r="F43" s="197"/>
      <c r="G43" s="40"/>
      <c r="H43" s="17"/>
    </row>
    <row r="44" spans="1:8" x14ac:dyDescent="0.2">
      <c r="A44" s="194"/>
      <c r="B44" s="194"/>
      <c r="C44" s="199"/>
      <c r="D44" s="86"/>
      <c r="E44" s="197"/>
      <c r="F44" s="197"/>
      <c r="G44" s="40"/>
      <c r="H44" s="17"/>
    </row>
    <row r="45" spans="1:8" x14ac:dyDescent="0.2">
      <c r="A45" s="194"/>
      <c r="B45" s="194"/>
      <c r="C45" s="199"/>
      <c r="D45" s="86"/>
      <c r="E45" s="197"/>
      <c r="F45" s="197"/>
      <c r="G45" s="40"/>
      <c r="H45" s="17"/>
    </row>
    <row r="46" spans="1:8" x14ac:dyDescent="0.2">
      <c r="A46" s="194"/>
      <c r="B46" s="194"/>
      <c r="C46" s="199"/>
      <c r="D46" s="86"/>
      <c r="E46" s="197"/>
      <c r="F46" s="197"/>
      <c r="G46" s="40"/>
      <c r="H46" s="17"/>
    </row>
    <row r="47" spans="1:8" x14ac:dyDescent="0.2">
      <c r="A47" s="194"/>
      <c r="B47" s="194"/>
      <c r="C47" s="199"/>
      <c r="D47" s="86"/>
      <c r="E47" s="197"/>
      <c r="F47" s="197"/>
      <c r="G47" s="40"/>
      <c r="H47" s="17"/>
    </row>
    <row r="48" spans="1:8" x14ac:dyDescent="0.2">
      <c r="A48" s="194"/>
      <c r="B48" s="194"/>
      <c r="C48" s="199"/>
      <c r="D48" s="86"/>
      <c r="E48" s="197"/>
      <c r="F48" s="197"/>
      <c r="G48" s="40"/>
      <c r="H48" s="17"/>
    </row>
    <row r="49" spans="1:8" x14ac:dyDescent="0.2">
      <c r="A49" s="194"/>
      <c r="B49" s="194"/>
      <c r="C49" s="199"/>
      <c r="D49" s="86"/>
      <c r="E49" s="197"/>
      <c r="F49" s="197"/>
      <c r="G49" s="40"/>
      <c r="H49" s="17"/>
    </row>
    <row r="50" spans="1:8" x14ac:dyDescent="0.2">
      <c r="A50" s="194"/>
      <c r="B50" s="194"/>
      <c r="C50" s="199"/>
      <c r="D50" s="86"/>
      <c r="E50" s="197"/>
      <c r="F50" s="197"/>
      <c r="G50" s="40"/>
      <c r="H50" s="17"/>
    </row>
    <row r="51" spans="1:8" x14ac:dyDescent="0.2">
      <c r="A51" s="194"/>
      <c r="B51" s="194"/>
      <c r="C51" s="199"/>
      <c r="D51" s="86"/>
      <c r="E51" s="197"/>
      <c r="F51" s="197"/>
      <c r="G51" s="40"/>
      <c r="H51" s="17"/>
    </row>
    <row r="52" spans="1:8" x14ac:dyDescent="0.2">
      <c r="A52" s="194"/>
      <c r="B52" s="194"/>
      <c r="C52" s="199"/>
      <c r="D52" s="86"/>
      <c r="E52" s="197"/>
      <c r="F52" s="197"/>
      <c r="G52" s="40"/>
      <c r="H52" s="17"/>
    </row>
    <row r="53" spans="1:8" x14ac:dyDescent="0.2">
      <c r="A53" s="194"/>
      <c r="B53" s="194"/>
      <c r="C53" s="199"/>
      <c r="D53" s="86"/>
      <c r="E53" s="197"/>
      <c r="F53" s="197"/>
      <c r="G53" s="40"/>
      <c r="H53" s="17"/>
    </row>
    <row r="54" spans="1:8" x14ac:dyDescent="0.2">
      <c r="A54" s="194"/>
      <c r="B54" s="194"/>
      <c r="C54" s="199"/>
      <c r="D54" s="86"/>
      <c r="E54" s="197"/>
      <c r="F54" s="197"/>
      <c r="G54" s="40"/>
      <c r="H54" s="17"/>
    </row>
    <row r="55" spans="1:8" x14ac:dyDescent="0.2">
      <c r="A55" s="194"/>
      <c r="B55" s="194"/>
      <c r="C55" s="199"/>
      <c r="D55" s="86"/>
      <c r="E55" s="197"/>
      <c r="F55" s="197"/>
      <c r="G55" s="40"/>
      <c r="H55" s="17"/>
    </row>
    <row r="56" spans="1:8" x14ac:dyDescent="0.2">
      <c r="A56" s="194"/>
      <c r="B56" s="194"/>
      <c r="C56" s="199"/>
      <c r="D56" s="86"/>
      <c r="E56" s="197"/>
      <c r="F56" s="197"/>
      <c r="G56" s="40"/>
      <c r="H56" s="17"/>
    </row>
    <row r="57" spans="1:8" x14ac:dyDescent="0.2">
      <c r="A57" s="194"/>
      <c r="B57" s="194"/>
      <c r="C57" s="199"/>
      <c r="D57" s="86"/>
      <c r="E57" s="197"/>
      <c r="F57" s="197"/>
      <c r="G57" s="40"/>
      <c r="H57" s="17"/>
    </row>
    <row r="58" spans="1:8" x14ac:dyDescent="0.2">
      <c r="A58" s="194"/>
      <c r="B58" s="194"/>
      <c r="C58" s="199"/>
      <c r="D58" s="86"/>
      <c r="E58" s="197"/>
      <c r="F58" s="197"/>
      <c r="G58" s="40"/>
      <c r="H58" s="17"/>
    </row>
    <row r="59" spans="1:8" x14ac:dyDescent="0.2">
      <c r="A59" s="194"/>
      <c r="B59" s="194"/>
      <c r="C59" s="199"/>
      <c r="D59" s="86"/>
      <c r="E59" s="197"/>
      <c r="F59" s="197"/>
      <c r="G59" s="40"/>
      <c r="H59" s="17"/>
    </row>
    <row r="60" spans="1:8" x14ac:dyDescent="0.2">
      <c r="A60" s="194"/>
      <c r="B60" s="194"/>
      <c r="C60" s="199"/>
      <c r="D60" s="86"/>
      <c r="E60" s="197"/>
      <c r="F60" s="197"/>
      <c r="G60" s="40"/>
      <c r="H60" s="17"/>
    </row>
    <row r="61" spans="1:8" x14ac:dyDescent="0.2">
      <c r="A61" s="194"/>
      <c r="B61" s="194"/>
      <c r="C61" s="199"/>
      <c r="D61" s="86"/>
      <c r="E61" s="197"/>
      <c r="F61" s="197"/>
      <c r="G61" s="40"/>
      <c r="H61" s="17"/>
    </row>
    <row r="62" spans="1:8" x14ac:dyDescent="0.2">
      <c r="A62" s="194"/>
      <c r="B62" s="194"/>
      <c r="C62" s="199"/>
      <c r="D62" s="86"/>
      <c r="E62" s="197"/>
      <c r="F62" s="197"/>
      <c r="G62" s="40"/>
      <c r="H62" s="17"/>
    </row>
    <row r="63" spans="1:8" x14ac:dyDescent="0.2">
      <c r="A63" s="194"/>
      <c r="B63" s="194"/>
      <c r="C63" s="199"/>
      <c r="D63" s="86"/>
      <c r="E63" s="197"/>
      <c r="F63" s="197"/>
      <c r="G63" s="40"/>
      <c r="H63" s="17"/>
    </row>
    <row r="64" spans="1:8" x14ac:dyDescent="0.2">
      <c r="A64" s="194"/>
      <c r="B64" s="194"/>
      <c r="C64" s="199"/>
      <c r="D64" s="86"/>
      <c r="E64" s="197"/>
      <c r="F64" s="197"/>
      <c r="G64" s="40"/>
      <c r="H64" s="17"/>
    </row>
    <row r="65" spans="1:8" x14ac:dyDescent="0.2">
      <c r="A65" s="194"/>
      <c r="B65" s="194"/>
      <c r="C65" s="199"/>
      <c r="D65" s="86"/>
      <c r="E65" s="197"/>
      <c r="F65" s="197"/>
      <c r="G65" s="40"/>
      <c r="H65" s="17"/>
    </row>
    <row r="66" spans="1:8" x14ac:dyDescent="0.2">
      <c r="A66" s="194"/>
      <c r="B66" s="194"/>
      <c r="C66" s="199"/>
      <c r="D66" s="86"/>
      <c r="E66" s="197"/>
      <c r="F66" s="197"/>
      <c r="G66" s="40"/>
      <c r="H66" s="17"/>
    </row>
    <row r="67" spans="1:8" x14ac:dyDescent="0.2">
      <c r="A67" s="194"/>
      <c r="B67" s="194"/>
      <c r="C67" s="199"/>
      <c r="D67" s="86"/>
      <c r="E67" s="197"/>
      <c r="F67" s="197"/>
      <c r="G67" s="40"/>
      <c r="H67" s="17"/>
    </row>
    <row r="68" spans="1:8" x14ac:dyDescent="0.2">
      <c r="A68" s="194"/>
      <c r="B68" s="194"/>
      <c r="C68" s="199"/>
      <c r="D68" s="86"/>
      <c r="E68" s="197"/>
      <c r="F68" s="197"/>
      <c r="G68" s="40"/>
      <c r="H68" s="17"/>
    </row>
    <row r="69" spans="1:8" x14ac:dyDescent="0.2">
      <c r="A69" s="194"/>
      <c r="B69" s="194"/>
      <c r="C69" s="199"/>
      <c r="D69" s="86"/>
      <c r="E69" s="197"/>
      <c r="F69" s="197"/>
      <c r="G69" s="40"/>
      <c r="H69" s="17"/>
    </row>
    <row r="70" spans="1:8" x14ac:dyDescent="0.2">
      <c r="A70" s="248" t="s">
        <v>154</v>
      </c>
      <c r="B70" s="248"/>
      <c r="C70" s="248"/>
      <c r="D70" s="248"/>
      <c r="E70" s="181"/>
      <c r="F70" s="248"/>
      <c r="G70" s="248"/>
      <c r="H70" s="37">
        <f>SUM(H5:H69)</f>
        <v>0</v>
      </c>
    </row>
    <row r="1048346" spans="5:5" x14ac:dyDescent="0.2">
      <c r="E1048346" s="89"/>
    </row>
  </sheetData>
  <sheetProtection algorithmName="SHA-512" hashValue="3XslvDvnE+RptPOwAlcMdmmtcDg/IOe175MWYqkDxUZ0Nixkz3GY1vVGXQ7vTW5OCQeZrrdVXcn7ba4VlqPjCw==" saltValue="qIqZrmKxZiIrYYbK+o0BkQ==" spinCount="100000" sheet="1" objects="1" scenarios="1"/>
  <mergeCells count="1">
    <mergeCell ref="D1:H1"/>
  </mergeCells>
  <phoneticPr fontId="9" type="noConversion"/>
  <pageMargins left="0.70866141732283472" right="0.23622047244094491" top="0.74803149606299213" bottom="0.74803149606299213" header="0.31496062992125984" footer="0.31496062992125984"/>
  <pageSetup paperSize="9" scale="70" firstPageNumber="21" orientation="portrait" useFirstPageNumber="1" r:id="rId1"/>
  <headerFooter>
    <oddHeader>&amp;C&amp;"Arial,Bold"NRA R.033-130-2019-3 SCHEDULE OF QUANTITIES</oddHeader>
    <oddFooter>&amp;RC3-&amp;P</oddFooter>
  </headerFooter>
  <rowBreaks count="1" manualBreakCount="1">
    <brk id="71" max="7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8"/>
  <dimension ref="A1:L1048354"/>
  <sheetViews>
    <sheetView view="pageBreakPreview" topLeftCell="A4" zoomScaleNormal="100" zoomScaleSheetLayoutView="100" workbookViewId="0">
      <selection activeCell="H4" sqref="H4:H77"/>
    </sheetView>
  </sheetViews>
  <sheetFormatPr defaultRowHeight="12.75" x14ac:dyDescent="0.2"/>
  <cols>
    <col min="1" max="1" width="9.28515625" style="92" customWidth="1"/>
    <col min="2" max="2" width="9" style="92" bestFit="1" customWidth="1"/>
    <col min="3" max="3" width="3.7109375" style="92" customWidth="1"/>
    <col min="4" max="4" width="38.42578125" style="92" customWidth="1"/>
    <col min="5" max="5" width="17" style="92" customWidth="1"/>
    <col min="6" max="6" width="16" style="92" customWidth="1"/>
    <col min="7" max="8" width="20.7109375" style="92" customWidth="1"/>
    <col min="9" max="257" width="9.28515625" style="92"/>
    <col min="258" max="258" width="9.28515625" style="92" customWidth="1"/>
    <col min="259" max="259" width="6.7109375" style="92" customWidth="1"/>
    <col min="260" max="260" width="40.7109375" style="92" customWidth="1"/>
    <col min="261" max="264" width="9.28515625" style="92" customWidth="1"/>
    <col min="265" max="513" width="9.28515625" style="92"/>
    <col min="514" max="514" width="9.28515625" style="92" customWidth="1"/>
    <col min="515" max="515" width="6.7109375" style="92" customWidth="1"/>
    <col min="516" max="516" width="40.7109375" style="92" customWidth="1"/>
    <col min="517" max="520" width="9.28515625" style="92" customWidth="1"/>
    <col min="521" max="769" width="9.28515625" style="92"/>
    <col min="770" max="770" width="9.28515625" style="92" customWidth="1"/>
    <col min="771" max="771" width="6.7109375" style="92" customWidth="1"/>
    <col min="772" max="772" width="40.7109375" style="92" customWidth="1"/>
    <col min="773" max="776" width="9.28515625" style="92" customWidth="1"/>
    <col min="777" max="1025" width="9.28515625" style="92"/>
    <col min="1026" max="1026" width="9.28515625" style="92" customWidth="1"/>
    <col min="1027" max="1027" width="6.7109375" style="92" customWidth="1"/>
    <col min="1028" max="1028" width="40.7109375" style="92" customWidth="1"/>
    <col min="1029" max="1032" width="9.28515625" style="92" customWidth="1"/>
    <col min="1033" max="1281" width="9.28515625" style="92"/>
    <col min="1282" max="1282" width="9.28515625" style="92" customWidth="1"/>
    <col min="1283" max="1283" width="6.7109375" style="92" customWidth="1"/>
    <col min="1284" max="1284" width="40.7109375" style="92" customWidth="1"/>
    <col min="1285" max="1288" width="9.28515625" style="92" customWidth="1"/>
    <col min="1289" max="1537" width="9.28515625" style="92"/>
    <col min="1538" max="1538" width="9.28515625" style="92" customWidth="1"/>
    <col min="1539" max="1539" width="6.7109375" style="92" customWidth="1"/>
    <col min="1540" max="1540" width="40.7109375" style="92" customWidth="1"/>
    <col min="1541" max="1544" width="9.28515625" style="92" customWidth="1"/>
    <col min="1545" max="1793" width="9.28515625" style="92"/>
    <col min="1794" max="1794" width="9.28515625" style="92" customWidth="1"/>
    <col min="1795" max="1795" width="6.7109375" style="92" customWidth="1"/>
    <col min="1796" max="1796" width="40.7109375" style="92" customWidth="1"/>
    <col min="1797" max="1800" width="9.28515625" style="92" customWidth="1"/>
    <col min="1801" max="2049" width="9.28515625" style="92"/>
    <col min="2050" max="2050" width="9.28515625" style="92" customWidth="1"/>
    <col min="2051" max="2051" width="6.7109375" style="92" customWidth="1"/>
    <col min="2052" max="2052" width="40.7109375" style="92" customWidth="1"/>
    <col min="2053" max="2056" width="9.28515625" style="92" customWidth="1"/>
    <col min="2057" max="2305" width="9.28515625" style="92"/>
    <col min="2306" max="2306" width="9.28515625" style="92" customWidth="1"/>
    <col min="2307" max="2307" width="6.7109375" style="92" customWidth="1"/>
    <col min="2308" max="2308" width="40.7109375" style="92" customWidth="1"/>
    <col min="2309" max="2312" width="9.28515625" style="92" customWidth="1"/>
    <col min="2313" max="2561" width="9.28515625" style="92"/>
    <col min="2562" max="2562" width="9.28515625" style="92" customWidth="1"/>
    <col min="2563" max="2563" width="6.7109375" style="92" customWidth="1"/>
    <col min="2564" max="2564" width="40.7109375" style="92" customWidth="1"/>
    <col min="2565" max="2568" width="9.28515625" style="92" customWidth="1"/>
    <col min="2569" max="2817" width="9.28515625" style="92"/>
    <col min="2818" max="2818" width="9.28515625" style="92" customWidth="1"/>
    <col min="2819" max="2819" width="6.7109375" style="92" customWidth="1"/>
    <col min="2820" max="2820" width="40.7109375" style="92" customWidth="1"/>
    <col min="2821" max="2824" width="9.28515625" style="92" customWidth="1"/>
    <col min="2825" max="3073" width="9.28515625" style="92"/>
    <col min="3074" max="3074" width="9.28515625" style="92" customWidth="1"/>
    <col min="3075" max="3075" width="6.7109375" style="92" customWidth="1"/>
    <col min="3076" max="3076" width="40.7109375" style="92" customWidth="1"/>
    <col min="3077" max="3080" width="9.28515625" style="92" customWidth="1"/>
    <col min="3081" max="3329" width="9.28515625" style="92"/>
    <col min="3330" max="3330" width="9.28515625" style="92" customWidth="1"/>
    <col min="3331" max="3331" width="6.7109375" style="92" customWidth="1"/>
    <col min="3332" max="3332" width="40.7109375" style="92" customWidth="1"/>
    <col min="3333" max="3336" width="9.28515625" style="92" customWidth="1"/>
    <col min="3337" max="3585" width="9.28515625" style="92"/>
    <col min="3586" max="3586" width="9.28515625" style="92" customWidth="1"/>
    <col min="3587" max="3587" width="6.7109375" style="92" customWidth="1"/>
    <col min="3588" max="3588" width="40.7109375" style="92" customWidth="1"/>
    <col min="3589" max="3592" width="9.28515625" style="92" customWidth="1"/>
    <col min="3593" max="3841" width="9.28515625" style="92"/>
    <col min="3842" max="3842" width="9.28515625" style="92" customWidth="1"/>
    <col min="3843" max="3843" width="6.7109375" style="92" customWidth="1"/>
    <col min="3844" max="3844" width="40.7109375" style="92" customWidth="1"/>
    <col min="3845" max="3848" width="9.28515625" style="92" customWidth="1"/>
    <col min="3849" max="4097" width="9.28515625" style="92"/>
    <col min="4098" max="4098" width="9.28515625" style="92" customWidth="1"/>
    <col min="4099" max="4099" width="6.7109375" style="92" customWidth="1"/>
    <col min="4100" max="4100" width="40.7109375" style="92" customWidth="1"/>
    <col min="4101" max="4104" width="9.28515625" style="92" customWidth="1"/>
    <col min="4105" max="4353" width="9.28515625" style="92"/>
    <col min="4354" max="4354" width="9.28515625" style="92" customWidth="1"/>
    <col min="4355" max="4355" width="6.7109375" style="92" customWidth="1"/>
    <col min="4356" max="4356" width="40.7109375" style="92" customWidth="1"/>
    <col min="4357" max="4360" width="9.28515625" style="92" customWidth="1"/>
    <col min="4361" max="4609" width="9.28515625" style="92"/>
    <col min="4610" max="4610" width="9.28515625" style="92" customWidth="1"/>
    <col min="4611" max="4611" width="6.7109375" style="92" customWidth="1"/>
    <col min="4612" max="4612" width="40.7109375" style="92" customWidth="1"/>
    <col min="4613" max="4616" width="9.28515625" style="92" customWidth="1"/>
    <col min="4617" max="4865" width="9.28515625" style="92"/>
    <col min="4866" max="4866" width="9.28515625" style="92" customWidth="1"/>
    <col min="4867" max="4867" width="6.7109375" style="92" customWidth="1"/>
    <col min="4868" max="4868" width="40.7109375" style="92" customWidth="1"/>
    <col min="4869" max="4872" width="9.28515625" style="92" customWidth="1"/>
    <col min="4873" max="5121" width="9.28515625" style="92"/>
    <col min="5122" max="5122" width="9.28515625" style="92" customWidth="1"/>
    <col min="5123" max="5123" width="6.7109375" style="92" customWidth="1"/>
    <col min="5124" max="5124" width="40.7109375" style="92" customWidth="1"/>
    <col min="5125" max="5128" width="9.28515625" style="92" customWidth="1"/>
    <col min="5129" max="5377" width="9.28515625" style="92"/>
    <col min="5378" max="5378" width="9.28515625" style="92" customWidth="1"/>
    <col min="5379" max="5379" width="6.7109375" style="92" customWidth="1"/>
    <col min="5380" max="5380" width="40.7109375" style="92" customWidth="1"/>
    <col min="5381" max="5384" width="9.28515625" style="92" customWidth="1"/>
    <col min="5385" max="5633" width="9.28515625" style="92"/>
    <col min="5634" max="5634" width="9.28515625" style="92" customWidth="1"/>
    <col min="5635" max="5635" width="6.7109375" style="92" customWidth="1"/>
    <col min="5636" max="5636" width="40.7109375" style="92" customWidth="1"/>
    <col min="5637" max="5640" width="9.28515625" style="92" customWidth="1"/>
    <col min="5641" max="5889" width="9.28515625" style="92"/>
    <col min="5890" max="5890" width="9.28515625" style="92" customWidth="1"/>
    <col min="5891" max="5891" width="6.7109375" style="92" customWidth="1"/>
    <col min="5892" max="5892" width="40.7109375" style="92" customWidth="1"/>
    <col min="5893" max="5896" width="9.28515625" style="92" customWidth="1"/>
    <col min="5897" max="6145" width="9.28515625" style="92"/>
    <col min="6146" max="6146" width="9.28515625" style="92" customWidth="1"/>
    <col min="6147" max="6147" width="6.7109375" style="92" customWidth="1"/>
    <col min="6148" max="6148" width="40.7109375" style="92" customWidth="1"/>
    <col min="6149" max="6152" width="9.28515625" style="92" customWidth="1"/>
    <col min="6153" max="6401" width="9.28515625" style="92"/>
    <col min="6402" max="6402" width="9.28515625" style="92" customWidth="1"/>
    <col min="6403" max="6403" width="6.7109375" style="92" customWidth="1"/>
    <col min="6404" max="6404" width="40.7109375" style="92" customWidth="1"/>
    <col min="6405" max="6408" width="9.28515625" style="92" customWidth="1"/>
    <col min="6409" max="6657" width="9.28515625" style="92"/>
    <col min="6658" max="6658" width="9.28515625" style="92" customWidth="1"/>
    <col min="6659" max="6659" width="6.7109375" style="92" customWidth="1"/>
    <col min="6660" max="6660" width="40.7109375" style="92" customWidth="1"/>
    <col min="6661" max="6664" width="9.28515625" style="92" customWidth="1"/>
    <col min="6665" max="6913" width="9.28515625" style="92"/>
    <col min="6914" max="6914" width="9.28515625" style="92" customWidth="1"/>
    <col min="6915" max="6915" width="6.7109375" style="92" customWidth="1"/>
    <col min="6916" max="6916" width="40.7109375" style="92" customWidth="1"/>
    <col min="6917" max="6920" width="9.28515625" style="92" customWidth="1"/>
    <col min="6921" max="7169" width="9.28515625" style="92"/>
    <col min="7170" max="7170" width="9.28515625" style="92" customWidth="1"/>
    <col min="7171" max="7171" width="6.7109375" style="92" customWidth="1"/>
    <col min="7172" max="7172" width="40.7109375" style="92" customWidth="1"/>
    <col min="7173" max="7176" width="9.28515625" style="92" customWidth="1"/>
    <col min="7177" max="7425" width="9.28515625" style="92"/>
    <col min="7426" max="7426" width="9.28515625" style="92" customWidth="1"/>
    <col min="7427" max="7427" width="6.7109375" style="92" customWidth="1"/>
    <col min="7428" max="7428" width="40.7109375" style="92" customWidth="1"/>
    <col min="7429" max="7432" width="9.28515625" style="92" customWidth="1"/>
    <col min="7433" max="7681" width="9.28515625" style="92"/>
    <col min="7682" max="7682" width="9.28515625" style="92" customWidth="1"/>
    <col min="7683" max="7683" width="6.7109375" style="92" customWidth="1"/>
    <col min="7684" max="7684" width="40.7109375" style="92" customWidth="1"/>
    <col min="7685" max="7688" width="9.28515625" style="92" customWidth="1"/>
    <col min="7689" max="7937" width="9.28515625" style="92"/>
    <col min="7938" max="7938" width="9.28515625" style="92" customWidth="1"/>
    <col min="7939" max="7939" width="6.7109375" style="92" customWidth="1"/>
    <col min="7940" max="7940" width="40.7109375" style="92" customWidth="1"/>
    <col min="7941" max="7944" width="9.28515625" style="92" customWidth="1"/>
    <col min="7945" max="8193" width="9.28515625" style="92"/>
    <col min="8194" max="8194" width="9.28515625" style="92" customWidth="1"/>
    <col min="8195" max="8195" width="6.7109375" style="92" customWidth="1"/>
    <col min="8196" max="8196" width="40.7109375" style="92" customWidth="1"/>
    <col min="8197" max="8200" width="9.28515625" style="92" customWidth="1"/>
    <col min="8201" max="8449" width="9.28515625" style="92"/>
    <col min="8450" max="8450" width="9.28515625" style="92" customWidth="1"/>
    <col min="8451" max="8451" width="6.7109375" style="92" customWidth="1"/>
    <col min="8452" max="8452" width="40.7109375" style="92" customWidth="1"/>
    <col min="8453" max="8456" width="9.28515625" style="92" customWidth="1"/>
    <col min="8457" max="8705" width="9.28515625" style="92"/>
    <col min="8706" max="8706" width="9.28515625" style="92" customWidth="1"/>
    <col min="8707" max="8707" width="6.7109375" style="92" customWidth="1"/>
    <col min="8708" max="8708" width="40.7109375" style="92" customWidth="1"/>
    <col min="8709" max="8712" width="9.28515625" style="92" customWidth="1"/>
    <col min="8713" max="8961" width="9.28515625" style="92"/>
    <col min="8962" max="8962" width="9.28515625" style="92" customWidth="1"/>
    <col min="8963" max="8963" width="6.7109375" style="92" customWidth="1"/>
    <col min="8964" max="8964" width="40.7109375" style="92" customWidth="1"/>
    <col min="8965" max="8968" width="9.28515625" style="92" customWidth="1"/>
    <col min="8969" max="9217" width="9.28515625" style="92"/>
    <col min="9218" max="9218" width="9.28515625" style="92" customWidth="1"/>
    <col min="9219" max="9219" width="6.7109375" style="92" customWidth="1"/>
    <col min="9220" max="9220" width="40.7109375" style="92" customWidth="1"/>
    <col min="9221" max="9224" width="9.28515625" style="92" customWidth="1"/>
    <col min="9225" max="9473" width="9.28515625" style="92"/>
    <col min="9474" max="9474" width="9.28515625" style="92" customWidth="1"/>
    <col min="9475" max="9475" width="6.7109375" style="92" customWidth="1"/>
    <col min="9476" max="9476" width="40.7109375" style="92" customWidth="1"/>
    <col min="9477" max="9480" width="9.28515625" style="92" customWidth="1"/>
    <col min="9481" max="9729" width="9.28515625" style="92"/>
    <col min="9730" max="9730" width="9.28515625" style="92" customWidth="1"/>
    <col min="9731" max="9731" width="6.7109375" style="92" customWidth="1"/>
    <col min="9732" max="9732" width="40.7109375" style="92" customWidth="1"/>
    <col min="9733" max="9736" width="9.28515625" style="92" customWidth="1"/>
    <col min="9737" max="9985" width="9.28515625" style="92"/>
    <col min="9986" max="9986" width="9.28515625" style="92" customWidth="1"/>
    <col min="9987" max="9987" width="6.7109375" style="92" customWidth="1"/>
    <col min="9988" max="9988" width="40.7109375" style="92" customWidth="1"/>
    <col min="9989" max="9992" width="9.28515625" style="92" customWidth="1"/>
    <col min="9993" max="10241" width="9.28515625" style="92"/>
    <col min="10242" max="10242" width="9.28515625" style="92" customWidth="1"/>
    <col min="10243" max="10243" width="6.7109375" style="92" customWidth="1"/>
    <col min="10244" max="10244" width="40.7109375" style="92" customWidth="1"/>
    <col min="10245" max="10248" width="9.28515625" style="92" customWidth="1"/>
    <col min="10249" max="10497" width="9.28515625" style="92"/>
    <col min="10498" max="10498" width="9.28515625" style="92" customWidth="1"/>
    <col min="10499" max="10499" width="6.7109375" style="92" customWidth="1"/>
    <col min="10500" max="10500" width="40.7109375" style="92" customWidth="1"/>
    <col min="10501" max="10504" width="9.28515625" style="92" customWidth="1"/>
    <col min="10505" max="10753" width="9.28515625" style="92"/>
    <col min="10754" max="10754" width="9.28515625" style="92" customWidth="1"/>
    <col min="10755" max="10755" width="6.7109375" style="92" customWidth="1"/>
    <col min="10756" max="10756" width="40.7109375" style="92" customWidth="1"/>
    <col min="10757" max="10760" width="9.28515625" style="92" customWidth="1"/>
    <col min="10761" max="11009" width="9.28515625" style="92"/>
    <col min="11010" max="11010" width="9.28515625" style="92" customWidth="1"/>
    <col min="11011" max="11011" width="6.7109375" style="92" customWidth="1"/>
    <col min="11012" max="11012" width="40.7109375" style="92" customWidth="1"/>
    <col min="11013" max="11016" width="9.28515625" style="92" customWidth="1"/>
    <col min="11017" max="11265" width="9.28515625" style="92"/>
    <col min="11266" max="11266" width="9.28515625" style="92" customWidth="1"/>
    <col min="11267" max="11267" width="6.7109375" style="92" customWidth="1"/>
    <col min="11268" max="11268" width="40.7109375" style="92" customWidth="1"/>
    <col min="11269" max="11272" width="9.28515625" style="92" customWidth="1"/>
    <col min="11273" max="11521" width="9.28515625" style="92"/>
    <col min="11522" max="11522" width="9.28515625" style="92" customWidth="1"/>
    <col min="11523" max="11523" width="6.7109375" style="92" customWidth="1"/>
    <col min="11524" max="11524" width="40.7109375" style="92" customWidth="1"/>
    <col min="11525" max="11528" width="9.28515625" style="92" customWidth="1"/>
    <col min="11529" max="11777" width="9.28515625" style="92"/>
    <col min="11778" max="11778" width="9.28515625" style="92" customWidth="1"/>
    <col min="11779" max="11779" width="6.7109375" style="92" customWidth="1"/>
    <col min="11780" max="11780" width="40.7109375" style="92" customWidth="1"/>
    <col min="11781" max="11784" width="9.28515625" style="92" customWidth="1"/>
    <col min="11785" max="12033" width="9.28515625" style="92"/>
    <col min="12034" max="12034" width="9.28515625" style="92" customWidth="1"/>
    <col min="12035" max="12035" width="6.7109375" style="92" customWidth="1"/>
    <col min="12036" max="12036" width="40.7109375" style="92" customWidth="1"/>
    <col min="12037" max="12040" width="9.28515625" style="92" customWidth="1"/>
    <col min="12041" max="12289" width="9.28515625" style="92"/>
    <col min="12290" max="12290" width="9.28515625" style="92" customWidth="1"/>
    <col min="12291" max="12291" width="6.7109375" style="92" customWidth="1"/>
    <col min="12292" max="12292" width="40.7109375" style="92" customWidth="1"/>
    <col min="12293" max="12296" width="9.28515625" style="92" customWidth="1"/>
    <col min="12297" max="12545" width="9.28515625" style="92"/>
    <col min="12546" max="12546" width="9.28515625" style="92" customWidth="1"/>
    <col min="12547" max="12547" width="6.7109375" style="92" customWidth="1"/>
    <col min="12548" max="12548" width="40.7109375" style="92" customWidth="1"/>
    <col min="12549" max="12552" width="9.28515625" style="92" customWidth="1"/>
    <col min="12553" max="12801" width="9.28515625" style="92"/>
    <col min="12802" max="12802" width="9.28515625" style="92" customWidth="1"/>
    <col min="12803" max="12803" width="6.7109375" style="92" customWidth="1"/>
    <col min="12804" max="12804" width="40.7109375" style="92" customWidth="1"/>
    <col min="12805" max="12808" width="9.28515625" style="92" customWidth="1"/>
    <col min="12809" max="13057" width="9.28515625" style="92"/>
    <col min="13058" max="13058" width="9.28515625" style="92" customWidth="1"/>
    <col min="13059" max="13059" width="6.7109375" style="92" customWidth="1"/>
    <col min="13060" max="13060" width="40.7109375" style="92" customWidth="1"/>
    <col min="13061" max="13064" width="9.28515625" style="92" customWidth="1"/>
    <col min="13065" max="13313" width="9.28515625" style="92"/>
    <col min="13314" max="13314" width="9.28515625" style="92" customWidth="1"/>
    <col min="13315" max="13315" width="6.7109375" style="92" customWidth="1"/>
    <col min="13316" max="13316" width="40.7109375" style="92" customWidth="1"/>
    <col min="13317" max="13320" width="9.28515625" style="92" customWidth="1"/>
    <col min="13321" max="13569" width="9.28515625" style="92"/>
    <col min="13570" max="13570" width="9.28515625" style="92" customWidth="1"/>
    <col min="13571" max="13571" width="6.7109375" style="92" customWidth="1"/>
    <col min="13572" max="13572" width="40.7109375" style="92" customWidth="1"/>
    <col min="13573" max="13576" width="9.28515625" style="92" customWidth="1"/>
    <col min="13577" max="13825" width="9.28515625" style="92"/>
    <col min="13826" max="13826" width="9.28515625" style="92" customWidth="1"/>
    <col min="13827" max="13827" width="6.7109375" style="92" customWidth="1"/>
    <col min="13828" max="13828" width="40.7109375" style="92" customWidth="1"/>
    <col min="13829" max="13832" width="9.28515625" style="92" customWidth="1"/>
    <col min="13833" max="14081" width="9.28515625" style="92"/>
    <col min="14082" max="14082" width="9.28515625" style="92" customWidth="1"/>
    <col min="14083" max="14083" width="6.7109375" style="92" customWidth="1"/>
    <col min="14084" max="14084" width="40.7109375" style="92" customWidth="1"/>
    <col min="14085" max="14088" width="9.28515625" style="92" customWidth="1"/>
    <col min="14089" max="14337" width="9.28515625" style="92"/>
    <col min="14338" max="14338" width="9.28515625" style="92" customWidth="1"/>
    <col min="14339" max="14339" width="6.7109375" style="92" customWidth="1"/>
    <col min="14340" max="14340" width="40.7109375" style="92" customWidth="1"/>
    <col min="14341" max="14344" width="9.28515625" style="92" customWidth="1"/>
    <col min="14345" max="14593" width="9.28515625" style="92"/>
    <col min="14594" max="14594" width="9.28515625" style="92" customWidth="1"/>
    <col min="14595" max="14595" width="6.7109375" style="92" customWidth="1"/>
    <col min="14596" max="14596" width="40.7109375" style="92" customWidth="1"/>
    <col min="14597" max="14600" width="9.28515625" style="92" customWidth="1"/>
    <col min="14601" max="14849" width="9.28515625" style="92"/>
    <col min="14850" max="14850" width="9.28515625" style="92" customWidth="1"/>
    <col min="14851" max="14851" width="6.7109375" style="92" customWidth="1"/>
    <col min="14852" max="14852" width="40.7109375" style="92" customWidth="1"/>
    <col min="14853" max="14856" width="9.28515625" style="92" customWidth="1"/>
    <col min="14857" max="15105" width="9.28515625" style="92"/>
    <col min="15106" max="15106" width="9.28515625" style="92" customWidth="1"/>
    <col min="15107" max="15107" width="6.7109375" style="92" customWidth="1"/>
    <col min="15108" max="15108" width="40.7109375" style="92" customWidth="1"/>
    <col min="15109" max="15112" width="9.28515625" style="92" customWidth="1"/>
    <col min="15113" max="15361" width="9.28515625" style="92"/>
    <col min="15362" max="15362" width="9.28515625" style="92" customWidth="1"/>
    <col min="15363" max="15363" width="6.7109375" style="92" customWidth="1"/>
    <col min="15364" max="15364" width="40.7109375" style="92" customWidth="1"/>
    <col min="15365" max="15368" width="9.28515625" style="92" customWidth="1"/>
    <col min="15369" max="15617" width="9.28515625" style="92"/>
    <col min="15618" max="15618" width="9.28515625" style="92" customWidth="1"/>
    <col min="15619" max="15619" width="6.7109375" style="92" customWidth="1"/>
    <col min="15620" max="15620" width="40.7109375" style="92" customWidth="1"/>
    <col min="15621" max="15624" width="9.28515625" style="92" customWidth="1"/>
    <col min="15625" max="15873" width="9.28515625" style="92"/>
    <col min="15874" max="15874" width="9.28515625" style="92" customWidth="1"/>
    <col min="15875" max="15875" width="6.7109375" style="92" customWidth="1"/>
    <col min="15876" max="15876" width="40.7109375" style="92" customWidth="1"/>
    <col min="15877" max="15880" width="9.28515625" style="92" customWidth="1"/>
    <col min="15881" max="16129" width="9.28515625" style="92"/>
    <col min="16130" max="16130" width="9.28515625" style="92" customWidth="1"/>
    <col min="16131" max="16131" width="6.7109375" style="92" customWidth="1"/>
    <col min="16132" max="16132" width="40.7109375" style="92" customWidth="1"/>
    <col min="16133" max="16136" width="9.28515625" style="92" customWidth="1"/>
    <col min="16137" max="16384" width="9.28515625" style="92"/>
  </cols>
  <sheetData>
    <row r="1" spans="1:12" ht="48" customHeight="1" x14ac:dyDescent="0.2">
      <c r="A1" s="90" t="s">
        <v>705</v>
      </c>
      <c r="B1" s="91"/>
      <c r="C1" s="91"/>
      <c r="D1" s="542" t="s">
        <v>706</v>
      </c>
      <c r="E1" s="542"/>
      <c r="F1" s="542"/>
      <c r="G1" s="542"/>
      <c r="H1" s="542"/>
    </row>
    <row r="2" spans="1:12" x14ac:dyDescent="0.2">
      <c r="A2" s="93" t="s">
        <v>24</v>
      </c>
      <c r="B2" s="93"/>
      <c r="C2" s="94"/>
      <c r="D2" s="95" t="s">
        <v>25</v>
      </c>
      <c r="E2" s="95" t="s">
        <v>26</v>
      </c>
      <c r="F2" s="95" t="s">
        <v>27</v>
      </c>
      <c r="G2" s="95" t="s">
        <v>28</v>
      </c>
      <c r="H2" s="95" t="s">
        <v>29</v>
      </c>
      <c r="I2" s="96"/>
    </row>
    <row r="3" spans="1:12" x14ac:dyDescent="0.2">
      <c r="A3" s="97"/>
      <c r="B3" s="97"/>
      <c r="C3" s="98"/>
      <c r="D3" s="83"/>
      <c r="E3" s="84"/>
      <c r="F3" s="84"/>
      <c r="G3" s="83"/>
      <c r="H3" s="83"/>
    </row>
    <row r="4" spans="1:12" ht="38.25" x14ac:dyDescent="0.2">
      <c r="A4" s="194" t="s">
        <v>707</v>
      </c>
      <c r="B4" s="194"/>
      <c r="C4" s="199"/>
      <c r="D4" s="85" t="s">
        <v>708</v>
      </c>
      <c r="E4" s="178"/>
      <c r="F4" s="197"/>
      <c r="G4" s="40"/>
      <c r="H4" s="39"/>
    </row>
    <row r="5" spans="1:12" x14ac:dyDescent="0.2">
      <c r="A5" s="194"/>
      <c r="B5" s="194"/>
      <c r="C5" s="199"/>
      <c r="D5" s="85"/>
      <c r="E5" s="178"/>
      <c r="F5" s="197"/>
      <c r="G5" s="40"/>
      <c r="H5" s="39"/>
    </row>
    <row r="6" spans="1:12" x14ac:dyDescent="0.2">
      <c r="A6" s="194"/>
      <c r="B6" s="194" t="s">
        <v>709</v>
      </c>
      <c r="C6" s="199"/>
      <c r="D6" s="120" t="s">
        <v>710</v>
      </c>
      <c r="E6" s="178"/>
      <c r="F6" s="197"/>
      <c r="G6" s="40"/>
      <c r="H6" s="39"/>
    </row>
    <row r="7" spans="1:12" x14ac:dyDescent="0.2">
      <c r="A7" s="194"/>
      <c r="B7" s="194"/>
      <c r="C7" s="199"/>
      <c r="D7" s="120"/>
      <c r="E7" s="178"/>
      <c r="F7" s="197"/>
      <c r="G7" s="40"/>
      <c r="H7" s="39"/>
    </row>
    <row r="8" spans="1:12" ht="14.25" x14ac:dyDescent="0.2">
      <c r="A8" s="194"/>
      <c r="B8" s="194"/>
      <c r="C8" s="199" t="s">
        <v>104</v>
      </c>
      <c r="D8" s="120" t="s">
        <v>711</v>
      </c>
      <c r="E8" s="197" t="s">
        <v>58</v>
      </c>
      <c r="F8" s="197">
        <v>15500</v>
      </c>
      <c r="G8" s="38"/>
      <c r="H8" s="17">
        <f t="shared" ref="H8:H18" si="0">F8*G8</f>
        <v>0</v>
      </c>
    </row>
    <row r="9" spans="1:12" x14ac:dyDescent="0.2">
      <c r="A9" s="194"/>
      <c r="B9" s="194"/>
      <c r="C9" s="199"/>
      <c r="D9" s="120"/>
      <c r="E9" s="197"/>
      <c r="F9" s="197"/>
      <c r="G9" s="38"/>
      <c r="H9" s="17"/>
      <c r="L9" s="108"/>
    </row>
    <row r="10" spans="1:12" ht="14.25" x14ac:dyDescent="0.2">
      <c r="A10" s="194"/>
      <c r="B10" s="194"/>
      <c r="C10" s="199" t="s">
        <v>107</v>
      </c>
      <c r="D10" s="120" t="s">
        <v>712</v>
      </c>
      <c r="E10" s="197" t="s">
        <v>58</v>
      </c>
      <c r="F10" s="197">
        <f>'C5.3'!F23+'C5.3'!F25</f>
        <v>24000</v>
      </c>
      <c r="G10" s="38"/>
      <c r="H10" s="17">
        <f t="shared" si="0"/>
        <v>0</v>
      </c>
      <c r="I10" s="102"/>
    </row>
    <row r="11" spans="1:12" x14ac:dyDescent="0.2">
      <c r="A11" s="194"/>
      <c r="B11" s="194"/>
      <c r="C11" s="199"/>
      <c r="D11" s="120"/>
      <c r="E11" s="197"/>
      <c r="F11" s="197"/>
      <c r="G11" s="38"/>
      <c r="H11" s="17"/>
      <c r="I11" s="102"/>
    </row>
    <row r="12" spans="1:12" ht="14.25" x14ac:dyDescent="0.2">
      <c r="A12" s="194"/>
      <c r="B12" s="194"/>
      <c r="C12" s="199" t="s">
        <v>18</v>
      </c>
      <c r="D12" s="120" t="s">
        <v>713</v>
      </c>
      <c r="E12" s="197" t="s">
        <v>58</v>
      </c>
      <c r="F12" s="197">
        <v>3500</v>
      </c>
      <c r="G12" s="38"/>
      <c r="H12" s="17">
        <f t="shared" si="0"/>
        <v>0</v>
      </c>
      <c r="I12" s="102"/>
    </row>
    <row r="13" spans="1:12" x14ac:dyDescent="0.2">
      <c r="A13" s="194"/>
      <c r="B13" s="194"/>
      <c r="C13" s="199"/>
      <c r="D13" s="120"/>
      <c r="E13" s="197"/>
      <c r="F13" s="197"/>
      <c r="G13" s="38"/>
      <c r="H13" s="17"/>
      <c r="I13" s="102"/>
    </row>
    <row r="14" spans="1:12" ht="14.25" x14ac:dyDescent="0.2">
      <c r="A14" s="194"/>
      <c r="B14" s="194"/>
      <c r="C14" s="199" t="s">
        <v>19</v>
      </c>
      <c r="D14" s="120" t="s">
        <v>714</v>
      </c>
      <c r="E14" s="197" t="s">
        <v>58</v>
      </c>
      <c r="F14" s="197">
        <v>20800</v>
      </c>
      <c r="G14" s="38"/>
      <c r="H14" s="17">
        <f t="shared" si="0"/>
        <v>0</v>
      </c>
      <c r="I14" s="102"/>
    </row>
    <row r="15" spans="1:12" x14ac:dyDescent="0.2">
      <c r="A15" s="194"/>
      <c r="B15" s="194"/>
      <c r="C15" s="199"/>
      <c r="D15" s="120"/>
      <c r="E15" s="197"/>
      <c r="F15" s="197"/>
      <c r="G15" s="38"/>
      <c r="H15" s="17"/>
      <c r="I15" s="102"/>
    </row>
    <row r="16" spans="1:12" ht="14.25" x14ac:dyDescent="0.2">
      <c r="A16" s="194"/>
      <c r="B16" s="194"/>
      <c r="C16" s="199" t="s">
        <v>20</v>
      </c>
      <c r="D16" s="120" t="s">
        <v>715</v>
      </c>
      <c r="E16" s="197" t="s">
        <v>58</v>
      </c>
      <c r="F16" s="197">
        <v>15500</v>
      </c>
      <c r="G16" s="38"/>
      <c r="H16" s="17">
        <f t="shared" si="0"/>
        <v>0</v>
      </c>
      <c r="I16" s="102"/>
    </row>
    <row r="17" spans="1:10" x14ac:dyDescent="0.2">
      <c r="A17" s="194"/>
      <c r="B17" s="194"/>
      <c r="C17" s="199"/>
      <c r="D17" s="120"/>
      <c r="E17" s="197"/>
      <c r="F17" s="197"/>
      <c r="G17" s="38"/>
      <c r="H17" s="17"/>
      <c r="I17" s="102"/>
    </row>
    <row r="18" spans="1:10" ht="14.25" x14ac:dyDescent="0.2">
      <c r="A18" s="194"/>
      <c r="B18" s="194"/>
      <c r="C18" s="199" t="s">
        <v>112</v>
      </c>
      <c r="D18" s="120" t="s">
        <v>716</v>
      </c>
      <c r="E18" s="197" t="s">
        <v>58</v>
      </c>
      <c r="F18" s="197">
        <v>5000</v>
      </c>
      <c r="G18" s="38"/>
      <c r="H18" s="17">
        <f t="shared" si="0"/>
        <v>0</v>
      </c>
      <c r="I18" s="102"/>
    </row>
    <row r="19" spans="1:10" x14ac:dyDescent="0.2">
      <c r="A19" s="194"/>
      <c r="B19" s="194"/>
      <c r="C19" s="199"/>
      <c r="D19" s="120"/>
      <c r="E19" s="197"/>
      <c r="F19" s="197"/>
      <c r="G19" s="38"/>
      <c r="H19" s="17"/>
      <c r="I19" s="102"/>
    </row>
    <row r="20" spans="1:10" x14ac:dyDescent="0.2">
      <c r="A20" s="194"/>
      <c r="B20" s="194" t="s">
        <v>717</v>
      </c>
      <c r="C20" s="199"/>
      <c r="D20" s="120" t="s">
        <v>718</v>
      </c>
      <c r="E20" s="178"/>
      <c r="F20" s="197"/>
      <c r="G20" s="38"/>
      <c r="H20" s="39"/>
    </row>
    <row r="21" spans="1:10" x14ac:dyDescent="0.2">
      <c r="A21" s="194"/>
      <c r="B21" s="194"/>
      <c r="C21" s="199"/>
      <c r="D21" s="120"/>
      <c r="E21" s="178"/>
      <c r="F21" s="197"/>
      <c r="G21" s="38"/>
      <c r="H21" s="39"/>
    </row>
    <row r="22" spans="1:10" ht="14.25" x14ac:dyDescent="0.2">
      <c r="A22" s="194"/>
      <c r="B22" s="194"/>
      <c r="C22" s="199" t="s">
        <v>104</v>
      </c>
      <c r="D22" s="120" t="s">
        <v>719</v>
      </c>
      <c r="E22" s="197" t="s">
        <v>58</v>
      </c>
      <c r="F22" s="197">
        <v>50000</v>
      </c>
      <c r="G22" s="38"/>
      <c r="H22" s="17">
        <f>F22*G22</f>
        <v>0</v>
      </c>
    </row>
    <row r="23" spans="1:10" x14ac:dyDescent="0.2">
      <c r="A23" s="194"/>
      <c r="B23" s="194"/>
      <c r="C23" s="199"/>
      <c r="D23" s="120"/>
      <c r="E23" s="197"/>
      <c r="F23" s="197"/>
      <c r="G23" s="38"/>
      <c r="H23" s="17"/>
      <c r="J23" s="108"/>
    </row>
    <row r="24" spans="1:10" ht="14.25" x14ac:dyDescent="0.2">
      <c r="A24" s="194"/>
      <c r="B24" s="194" t="s">
        <v>720</v>
      </c>
      <c r="C24" s="199"/>
      <c r="D24" s="120" t="s">
        <v>721</v>
      </c>
      <c r="E24" s="197" t="s">
        <v>58</v>
      </c>
      <c r="F24" s="197">
        <v>1724.9999999999998</v>
      </c>
      <c r="G24" s="38"/>
      <c r="H24" s="17">
        <f>F24*G24</f>
        <v>0</v>
      </c>
    </row>
    <row r="25" spans="1:10" x14ac:dyDescent="0.2">
      <c r="A25" s="194"/>
      <c r="B25" s="194"/>
      <c r="C25" s="199"/>
      <c r="D25" s="120"/>
      <c r="E25" s="197"/>
      <c r="F25" s="197"/>
      <c r="G25" s="40"/>
      <c r="H25" s="17"/>
    </row>
    <row r="26" spans="1:10" x14ac:dyDescent="0.2">
      <c r="A26" s="194"/>
      <c r="B26" s="194"/>
      <c r="C26" s="199"/>
      <c r="D26" s="120"/>
      <c r="E26" s="197"/>
      <c r="F26" s="197"/>
      <c r="G26" s="40"/>
      <c r="H26" s="17"/>
    </row>
    <row r="27" spans="1:10" x14ac:dyDescent="0.2">
      <c r="A27" s="194"/>
      <c r="B27" s="194"/>
      <c r="C27" s="199"/>
      <c r="D27" s="120"/>
      <c r="E27" s="197"/>
      <c r="F27" s="197"/>
      <c r="G27" s="40"/>
      <c r="H27" s="17"/>
    </row>
    <row r="28" spans="1:10" x14ac:dyDescent="0.2">
      <c r="A28" s="194"/>
      <c r="B28" s="194"/>
      <c r="C28" s="199"/>
      <c r="D28" s="120"/>
      <c r="E28" s="197"/>
      <c r="F28" s="197"/>
      <c r="G28" s="40"/>
      <c r="H28" s="17"/>
    </row>
    <row r="29" spans="1:10" x14ac:dyDescent="0.2">
      <c r="A29" s="194"/>
      <c r="B29" s="194"/>
      <c r="C29" s="199"/>
      <c r="D29" s="120"/>
      <c r="E29" s="197"/>
      <c r="F29" s="197"/>
      <c r="G29" s="40"/>
      <c r="H29" s="17"/>
    </row>
    <row r="30" spans="1:10" x14ac:dyDescent="0.2">
      <c r="A30" s="194"/>
      <c r="B30" s="194"/>
      <c r="C30" s="199"/>
      <c r="D30" s="120"/>
      <c r="E30" s="197"/>
      <c r="F30" s="197"/>
      <c r="G30" s="40"/>
      <c r="H30" s="17"/>
    </row>
    <row r="31" spans="1:10" x14ac:dyDescent="0.2">
      <c r="A31" s="194"/>
      <c r="B31" s="194"/>
      <c r="C31" s="199"/>
      <c r="D31" s="120"/>
      <c r="E31" s="197"/>
      <c r="F31" s="197"/>
      <c r="G31" s="40"/>
      <c r="H31" s="17"/>
    </row>
    <row r="32" spans="1:10" x14ac:dyDescent="0.2">
      <c r="A32" s="194"/>
      <c r="B32" s="194"/>
      <c r="C32" s="199"/>
      <c r="D32" s="120"/>
      <c r="E32" s="197"/>
      <c r="F32" s="197"/>
      <c r="G32" s="40"/>
      <c r="H32" s="17"/>
    </row>
    <row r="33" spans="1:8" x14ac:dyDescent="0.2">
      <c r="A33" s="194"/>
      <c r="B33" s="194"/>
      <c r="C33" s="199"/>
      <c r="D33" s="120"/>
      <c r="E33" s="197"/>
      <c r="F33" s="197"/>
      <c r="G33" s="40"/>
      <c r="H33" s="17"/>
    </row>
    <row r="34" spans="1:8" x14ac:dyDescent="0.2">
      <c r="A34" s="194"/>
      <c r="B34" s="194"/>
      <c r="C34" s="199"/>
      <c r="D34" s="120"/>
      <c r="E34" s="197"/>
      <c r="F34" s="197"/>
      <c r="G34" s="40"/>
      <c r="H34" s="17"/>
    </row>
    <row r="35" spans="1:8" x14ac:dyDescent="0.2">
      <c r="A35" s="194"/>
      <c r="B35" s="194"/>
      <c r="C35" s="199"/>
      <c r="D35" s="120"/>
      <c r="E35" s="197"/>
      <c r="F35" s="197"/>
      <c r="G35" s="40"/>
      <c r="H35" s="17"/>
    </row>
    <row r="36" spans="1:8" x14ac:dyDescent="0.2">
      <c r="A36" s="194"/>
      <c r="B36" s="194"/>
      <c r="C36" s="199"/>
      <c r="D36" s="120"/>
      <c r="E36" s="197"/>
      <c r="F36" s="197"/>
      <c r="G36" s="40"/>
      <c r="H36" s="17"/>
    </row>
    <row r="37" spans="1:8" x14ac:dyDescent="0.2">
      <c r="A37" s="194"/>
      <c r="B37" s="194"/>
      <c r="C37" s="199"/>
      <c r="D37" s="120"/>
      <c r="E37" s="197"/>
      <c r="F37" s="197"/>
      <c r="G37" s="40"/>
      <c r="H37" s="17"/>
    </row>
    <row r="38" spans="1:8" x14ac:dyDescent="0.2">
      <c r="A38" s="194"/>
      <c r="B38" s="194"/>
      <c r="C38" s="199"/>
      <c r="D38" s="120"/>
      <c r="E38" s="197"/>
      <c r="F38" s="197"/>
      <c r="G38" s="40"/>
      <c r="H38" s="17"/>
    </row>
    <row r="39" spans="1:8" x14ac:dyDescent="0.2">
      <c r="A39" s="194"/>
      <c r="B39" s="194"/>
      <c r="C39" s="199"/>
      <c r="D39" s="120"/>
      <c r="E39" s="197"/>
      <c r="F39" s="197"/>
      <c r="G39" s="40"/>
      <c r="H39" s="17"/>
    </row>
    <row r="40" spans="1:8" x14ac:dyDescent="0.2">
      <c r="A40" s="194"/>
      <c r="B40" s="194"/>
      <c r="C40" s="199"/>
      <c r="D40" s="120"/>
      <c r="E40" s="197"/>
      <c r="F40" s="197"/>
      <c r="G40" s="40"/>
      <c r="H40" s="17"/>
    </row>
    <row r="41" spans="1:8" x14ac:dyDescent="0.2">
      <c r="A41" s="194"/>
      <c r="B41" s="194"/>
      <c r="C41" s="199"/>
      <c r="D41" s="120"/>
      <c r="E41" s="197"/>
      <c r="F41" s="197"/>
      <c r="G41" s="40"/>
      <c r="H41" s="17"/>
    </row>
    <row r="42" spans="1:8" x14ac:dyDescent="0.2">
      <c r="A42" s="194"/>
      <c r="B42" s="194"/>
      <c r="C42" s="199"/>
      <c r="D42" s="120"/>
      <c r="E42" s="197"/>
      <c r="F42" s="197"/>
      <c r="G42" s="40"/>
      <c r="H42" s="17"/>
    </row>
    <row r="43" spans="1:8" x14ac:dyDescent="0.2">
      <c r="A43" s="194"/>
      <c r="B43" s="194"/>
      <c r="C43" s="199"/>
      <c r="D43" s="120"/>
      <c r="E43" s="197"/>
      <c r="F43" s="197"/>
      <c r="G43" s="40"/>
      <c r="H43" s="17"/>
    </row>
    <row r="44" spans="1:8" x14ac:dyDescent="0.2">
      <c r="A44" s="194"/>
      <c r="B44" s="194"/>
      <c r="C44" s="199"/>
      <c r="D44" s="120"/>
      <c r="E44" s="197"/>
      <c r="F44" s="197"/>
      <c r="G44" s="40"/>
      <c r="H44" s="17"/>
    </row>
    <row r="45" spans="1:8" x14ac:dyDescent="0.2">
      <c r="A45" s="194"/>
      <c r="B45" s="194"/>
      <c r="C45" s="199"/>
      <c r="D45" s="120"/>
      <c r="E45" s="197"/>
      <c r="F45" s="197"/>
      <c r="G45" s="40"/>
      <c r="H45" s="17"/>
    </row>
    <row r="46" spans="1:8" x14ac:dyDescent="0.2">
      <c r="A46" s="194"/>
      <c r="B46" s="194"/>
      <c r="C46" s="199"/>
      <c r="D46" s="120"/>
      <c r="E46" s="197"/>
      <c r="F46" s="197"/>
      <c r="G46" s="40"/>
      <c r="H46" s="17"/>
    </row>
    <row r="47" spans="1:8" x14ac:dyDescent="0.2">
      <c r="A47" s="194"/>
      <c r="B47" s="194"/>
      <c r="C47" s="199"/>
      <c r="D47" s="120"/>
      <c r="E47" s="197"/>
      <c r="F47" s="197"/>
      <c r="G47" s="40"/>
      <c r="H47" s="17"/>
    </row>
    <row r="48" spans="1:8" x14ac:dyDescent="0.2">
      <c r="A48" s="194"/>
      <c r="B48" s="194"/>
      <c r="C48" s="199"/>
      <c r="D48" s="120"/>
      <c r="E48" s="197"/>
      <c r="F48" s="197"/>
      <c r="G48" s="40"/>
      <c r="H48" s="17"/>
    </row>
    <row r="49" spans="1:8" x14ac:dyDescent="0.2">
      <c r="A49" s="194"/>
      <c r="B49" s="194"/>
      <c r="C49" s="199"/>
      <c r="D49" s="120"/>
      <c r="E49" s="197"/>
      <c r="F49" s="197"/>
      <c r="G49" s="40"/>
      <c r="H49" s="17"/>
    </row>
    <row r="50" spans="1:8" x14ac:dyDescent="0.2">
      <c r="A50" s="194"/>
      <c r="B50" s="194"/>
      <c r="C50" s="199"/>
      <c r="D50" s="120"/>
      <c r="E50" s="197"/>
      <c r="F50" s="197"/>
      <c r="G50" s="40"/>
      <c r="H50" s="17"/>
    </row>
    <row r="51" spans="1:8" x14ac:dyDescent="0.2">
      <c r="A51" s="194"/>
      <c r="B51" s="194"/>
      <c r="C51" s="199"/>
      <c r="D51" s="120"/>
      <c r="E51" s="197"/>
      <c r="F51" s="197"/>
      <c r="G51" s="40"/>
      <c r="H51" s="17"/>
    </row>
    <row r="52" spans="1:8" x14ac:dyDescent="0.2">
      <c r="A52" s="194"/>
      <c r="B52" s="194"/>
      <c r="C52" s="199"/>
      <c r="D52" s="120"/>
      <c r="E52" s="197"/>
      <c r="F52" s="197"/>
      <c r="G52" s="40"/>
      <c r="H52" s="17"/>
    </row>
    <row r="53" spans="1:8" x14ac:dyDescent="0.2">
      <c r="A53" s="194"/>
      <c r="B53" s="194"/>
      <c r="C53" s="199"/>
      <c r="D53" s="120"/>
      <c r="E53" s="197"/>
      <c r="F53" s="197"/>
      <c r="G53" s="40"/>
      <c r="H53" s="17"/>
    </row>
    <row r="54" spans="1:8" x14ac:dyDescent="0.2">
      <c r="A54" s="194"/>
      <c r="B54" s="194"/>
      <c r="C54" s="199"/>
      <c r="D54" s="120"/>
      <c r="E54" s="197"/>
      <c r="F54" s="197"/>
      <c r="G54" s="40"/>
      <c r="H54" s="17"/>
    </row>
    <row r="55" spans="1:8" x14ac:dyDescent="0.2">
      <c r="A55" s="194"/>
      <c r="B55" s="194"/>
      <c r="C55" s="199"/>
      <c r="D55" s="120"/>
      <c r="E55" s="197"/>
      <c r="F55" s="197"/>
      <c r="G55" s="40"/>
      <c r="H55" s="17"/>
    </row>
    <row r="56" spans="1:8" x14ac:dyDescent="0.2">
      <c r="A56" s="194"/>
      <c r="B56" s="194"/>
      <c r="C56" s="199"/>
      <c r="D56" s="120"/>
      <c r="E56" s="197"/>
      <c r="F56" s="197"/>
      <c r="G56" s="40"/>
      <c r="H56" s="17"/>
    </row>
    <row r="57" spans="1:8" x14ac:dyDescent="0.2">
      <c r="A57" s="194"/>
      <c r="B57" s="194"/>
      <c r="C57" s="199"/>
      <c r="D57" s="120"/>
      <c r="E57" s="197"/>
      <c r="F57" s="197"/>
      <c r="G57" s="40"/>
      <c r="H57" s="17"/>
    </row>
    <row r="58" spans="1:8" x14ac:dyDescent="0.2">
      <c r="A58" s="194"/>
      <c r="B58" s="194"/>
      <c r="C58" s="199"/>
      <c r="D58" s="120"/>
      <c r="E58" s="197"/>
      <c r="F58" s="197"/>
      <c r="G58" s="40"/>
      <c r="H58" s="17"/>
    </row>
    <row r="59" spans="1:8" x14ac:dyDescent="0.2">
      <c r="A59" s="194"/>
      <c r="B59" s="194"/>
      <c r="C59" s="199"/>
      <c r="D59" s="120"/>
      <c r="E59" s="197"/>
      <c r="F59" s="197"/>
      <c r="G59" s="40"/>
      <c r="H59" s="17"/>
    </row>
    <row r="60" spans="1:8" x14ac:dyDescent="0.2">
      <c r="A60" s="194"/>
      <c r="B60" s="194"/>
      <c r="C60" s="199"/>
      <c r="D60" s="120"/>
      <c r="E60" s="197"/>
      <c r="F60" s="197"/>
      <c r="G60" s="40"/>
      <c r="H60" s="17"/>
    </row>
    <row r="61" spans="1:8" x14ac:dyDescent="0.2">
      <c r="A61" s="194"/>
      <c r="B61" s="194"/>
      <c r="C61" s="199"/>
      <c r="D61" s="120"/>
      <c r="E61" s="197"/>
      <c r="F61" s="197"/>
      <c r="G61" s="40"/>
      <c r="H61" s="17"/>
    </row>
    <row r="62" spans="1:8" x14ac:dyDescent="0.2">
      <c r="A62" s="194"/>
      <c r="B62" s="194"/>
      <c r="C62" s="199"/>
      <c r="D62" s="120"/>
      <c r="E62" s="197"/>
      <c r="F62" s="197"/>
      <c r="G62" s="40"/>
      <c r="H62" s="17"/>
    </row>
    <row r="63" spans="1:8" x14ac:dyDescent="0.2">
      <c r="A63" s="194"/>
      <c r="B63" s="194"/>
      <c r="C63" s="199"/>
      <c r="D63" s="120"/>
      <c r="E63" s="197"/>
      <c r="F63" s="197"/>
      <c r="G63" s="40"/>
      <c r="H63" s="17"/>
    </row>
    <row r="64" spans="1:8" x14ac:dyDescent="0.2">
      <c r="A64" s="194"/>
      <c r="B64" s="194"/>
      <c r="C64" s="199"/>
      <c r="D64" s="120"/>
      <c r="E64" s="197"/>
      <c r="F64" s="197"/>
      <c r="G64" s="40"/>
      <c r="H64" s="17"/>
    </row>
    <row r="65" spans="1:8" x14ac:dyDescent="0.2">
      <c r="A65" s="194"/>
      <c r="B65" s="194"/>
      <c r="C65" s="199"/>
      <c r="D65" s="120"/>
      <c r="E65" s="197"/>
      <c r="F65" s="197"/>
      <c r="G65" s="40"/>
      <c r="H65" s="17"/>
    </row>
    <row r="66" spans="1:8" x14ac:dyDescent="0.2">
      <c r="A66" s="194"/>
      <c r="B66" s="194"/>
      <c r="C66" s="199"/>
      <c r="D66" s="120"/>
      <c r="E66" s="197"/>
      <c r="F66" s="197"/>
      <c r="G66" s="40"/>
      <c r="H66" s="17"/>
    </row>
    <row r="67" spans="1:8" x14ac:dyDescent="0.2">
      <c r="A67" s="194"/>
      <c r="B67" s="194"/>
      <c r="C67" s="199"/>
      <c r="D67" s="120"/>
      <c r="E67" s="197"/>
      <c r="F67" s="197"/>
      <c r="G67" s="40"/>
      <c r="H67" s="17"/>
    </row>
    <row r="68" spans="1:8" x14ac:dyDescent="0.2">
      <c r="A68" s="194"/>
      <c r="B68" s="194"/>
      <c r="C68" s="199"/>
      <c r="D68" s="120"/>
      <c r="E68" s="197"/>
      <c r="F68" s="197"/>
      <c r="G68" s="40"/>
      <c r="H68" s="17"/>
    </row>
    <row r="69" spans="1:8" x14ac:dyDescent="0.2">
      <c r="A69" s="194"/>
      <c r="B69" s="194"/>
      <c r="C69" s="199"/>
      <c r="D69" s="120"/>
      <c r="E69" s="197"/>
      <c r="F69" s="197"/>
      <c r="G69" s="40"/>
      <c r="H69" s="17"/>
    </row>
    <row r="70" spans="1:8" x14ac:dyDescent="0.2">
      <c r="A70" s="194"/>
      <c r="B70" s="194"/>
      <c r="C70" s="199"/>
      <c r="D70" s="120"/>
      <c r="E70" s="197"/>
      <c r="F70" s="197"/>
      <c r="G70" s="40"/>
      <c r="H70" s="17"/>
    </row>
    <row r="71" spans="1:8" x14ac:dyDescent="0.2">
      <c r="A71" s="194"/>
      <c r="B71" s="194"/>
      <c r="C71" s="199"/>
      <c r="D71" s="120"/>
      <c r="E71" s="197"/>
      <c r="F71" s="197"/>
      <c r="G71" s="40"/>
      <c r="H71" s="17"/>
    </row>
    <row r="72" spans="1:8" x14ac:dyDescent="0.2">
      <c r="A72" s="194"/>
      <c r="B72" s="194"/>
      <c r="C72" s="199"/>
      <c r="D72" s="120"/>
      <c r="E72" s="197"/>
      <c r="F72" s="197"/>
      <c r="G72" s="40"/>
      <c r="H72" s="17"/>
    </row>
    <row r="73" spans="1:8" x14ac:dyDescent="0.2">
      <c r="A73" s="194"/>
      <c r="B73" s="194"/>
      <c r="C73" s="199"/>
      <c r="D73" s="120"/>
      <c r="E73" s="197"/>
      <c r="F73" s="197"/>
      <c r="G73" s="40"/>
      <c r="H73" s="17"/>
    </row>
    <row r="74" spans="1:8" x14ac:dyDescent="0.2">
      <c r="A74" s="194"/>
      <c r="B74" s="194"/>
      <c r="C74" s="199"/>
      <c r="D74" s="120"/>
      <c r="E74" s="197"/>
      <c r="F74" s="197"/>
      <c r="G74" s="40"/>
      <c r="H74" s="17"/>
    </row>
    <row r="75" spans="1:8" x14ac:dyDescent="0.2">
      <c r="A75" s="194"/>
      <c r="B75" s="194"/>
      <c r="C75" s="199"/>
      <c r="D75" s="120"/>
      <c r="E75" s="197"/>
      <c r="F75" s="197"/>
      <c r="G75" s="40"/>
      <c r="H75" s="17"/>
    </row>
    <row r="76" spans="1:8" x14ac:dyDescent="0.2">
      <c r="A76" s="194"/>
      <c r="B76" s="194"/>
      <c r="C76" s="199"/>
      <c r="D76" s="120"/>
      <c r="E76" s="197"/>
      <c r="F76" s="197"/>
      <c r="G76" s="40"/>
      <c r="H76" s="17"/>
    </row>
    <row r="77" spans="1:8" x14ac:dyDescent="0.2">
      <c r="A77" s="194"/>
      <c r="B77" s="194"/>
      <c r="C77" s="199"/>
      <c r="D77" s="120"/>
      <c r="E77" s="197"/>
      <c r="F77" s="197"/>
      <c r="G77" s="40"/>
      <c r="H77" s="17"/>
    </row>
    <row r="78" spans="1:8" x14ac:dyDescent="0.2">
      <c r="A78" s="248" t="s">
        <v>154</v>
      </c>
      <c r="B78" s="248"/>
      <c r="C78" s="248"/>
      <c r="D78" s="248"/>
      <c r="E78" s="181"/>
      <c r="F78" s="260"/>
      <c r="G78" s="260"/>
      <c r="H78" s="37">
        <f>SUM(H4:H77)</f>
        <v>0</v>
      </c>
    </row>
    <row r="1048354" spans="5:5" x14ac:dyDescent="0.2">
      <c r="E1048354" s="89"/>
    </row>
  </sheetData>
  <sheetProtection algorithmName="SHA-512" hashValue="bywCIZgs4z4lSMTe8yn4DvDWrMn11HM0a77R2z1R2LXkJwy5gK/wodkchvI+DZM3RjEmp5NicyBnZNTsCPP72Q==" saltValue="vH6L8QuGVf06l2D2/MJnPQ==" spinCount="100000" sheet="1" objects="1" scenarios="1"/>
  <mergeCells count="1">
    <mergeCell ref="D1:H1"/>
  </mergeCells>
  <pageMargins left="0.70866141732283472" right="0.23622047244094491" top="0.74803149606299213" bottom="0.74803149606299213" header="0.31496062992125984" footer="0.31496062992125984"/>
  <pageSetup paperSize="9" scale="70" firstPageNumber="22" orientation="portrait" useFirstPageNumber="1" r:id="rId1"/>
  <headerFooter>
    <oddHeader>&amp;C&amp;"Arial,Bold"NRA R.033-130-2019-3 SCHEDULE OF QUANTITIES</oddHeader>
    <oddFooter>&amp;RC3-&amp;P</oddFooter>
  </headerFooter>
  <rowBreaks count="1" manualBreakCount="1">
    <brk id="79" max="7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20"/>
  <dimension ref="A1:K1048348"/>
  <sheetViews>
    <sheetView view="pageBreakPreview" zoomScale="90" zoomScaleNormal="100" zoomScaleSheetLayoutView="90" workbookViewId="0">
      <selection activeCell="I5" sqref="I5:I71"/>
    </sheetView>
  </sheetViews>
  <sheetFormatPr defaultRowHeight="12.75" x14ac:dyDescent="0.2"/>
  <cols>
    <col min="1" max="1" width="8.42578125" style="92" customWidth="1"/>
    <col min="2" max="2" width="9" style="92" bestFit="1" customWidth="1"/>
    <col min="3" max="3" width="3.7109375" style="92" customWidth="1"/>
    <col min="4" max="4" width="3.28515625" style="92" customWidth="1"/>
    <col min="5" max="5" width="40.7109375" style="92" customWidth="1"/>
    <col min="6" max="6" width="19.28515625" style="92" customWidth="1"/>
    <col min="7" max="7" width="11.85546875" style="92" customWidth="1"/>
    <col min="8" max="8" width="18.42578125" style="92" customWidth="1"/>
    <col min="9" max="9" width="20.7109375" style="92" customWidth="1"/>
    <col min="10" max="258" width="9.28515625" style="92"/>
    <col min="259" max="259" width="9.28515625" style="92" customWidth="1"/>
    <col min="260" max="260" width="6.7109375" style="92" customWidth="1"/>
    <col min="261" max="261" width="40.7109375" style="92" customWidth="1"/>
    <col min="262" max="265" width="9.28515625" style="92" customWidth="1"/>
    <col min="266" max="514" width="9.28515625" style="92"/>
    <col min="515" max="515" width="9.28515625" style="92" customWidth="1"/>
    <col min="516" max="516" width="6.7109375" style="92" customWidth="1"/>
    <col min="517" max="517" width="40.7109375" style="92" customWidth="1"/>
    <col min="518" max="521" width="9.28515625" style="92" customWidth="1"/>
    <col min="522" max="770" width="9.28515625" style="92"/>
    <col min="771" max="771" width="9.28515625" style="92" customWidth="1"/>
    <col min="772" max="772" width="6.7109375" style="92" customWidth="1"/>
    <col min="773" max="773" width="40.7109375" style="92" customWidth="1"/>
    <col min="774" max="777" width="9.28515625" style="92" customWidth="1"/>
    <col min="778" max="1026" width="9.28515625" style="92"/>
    <col min="1027" max="1027" width="9.28515625" style="92" customWidth="1"/>
    <col min="1028" max="1028" width="6.7109375" style="92" customWidth="1"/>
    <col min="1029" max="1029" width="40.7109375" style="92" customWidth="1"/>
    <col min="1030" max="1033" width="9.28515625" style="92" customWidth="1"/>
    <col min="1034" max="1282" width="9.28515625" style="92"/>
    <col min="1283" max="1283" width="9.28515625" style="92" customWidth="1"/>
    <col min="1284" max="1284" width="6.7109375" style="92" customWidth="1"/>
    <col min="1285" max="1285" width="40.7109375" style="92" customWidth="1"/>
    <col min="1286" max="1289" width="9.28515625" style="92" customWidth="1"/>
    <col min="1290" max="1538" width="9.28515625" style="92"/>
    <col min="1539" max="1539" width="9.28515625" style="92" customWidth="1"/>
    <col min="1540" max="1540" width="6.7109375" style="92" customWidth="1"/>
    <col min="1541" max="1541" width="40.7109375" style="92" customWidth="1"/>
    <col min="1542" max="1545" width="9.28515625" style="92" customWidth="1"/>
    <col min="1546" max="1794" width="9.28515625" style="92"/>
    <col min="1795" max="1795" width="9.28515625" style="92" customWidth="1"/>
    <col min="1796" max="1796" width="6.7109375" style="92" customWidth="1"/>
    <col min="1797" max="1797" width="40.7109375" style="92" customWidth="1"/>
    <col min="1798" max="1801" width="9.28515625" style="92" customWidth="1"/>
    <col min="1802" max="2050" width="9.28515625" style="92"/>
    <col min="2051" max="2051" width="9.28515625" style="92" customWidth="1"/>
    <col min="2052" max="2052" width="6.7109375" style="92" customWidth="1"/>
    <col min="2053" max="2053" width="40.7109375" style="92" customWidth="1"/>
    <col min="2054" max="2057" width="9.28515625" style="92" customWidth="1"/>
    <col min="2058" max="2306" width="9.28515625" style="92"/>
    <col min="2307" max="2307" width="9.28515625" style="92" customWidth="1"/>
    <col min="2308" max="2308" width="6.7109375" style="92" customWidth="1"/>
    <col min="2309" max="2309" width="40.7109375" style="92" customWidth="1"/>
    <col min="2310" max="2313" width="9.28515625" style="92" customWidth="1"/>
    <col min="2314" max="2562" width="9.28515625" style="92"/>
    <col min="2563" max="2563" width="9.28515625" style="92" customWidth="1"/>
    <col min="2564" max="2564" width="6.7109375" style="92" customWidth="1"/>
    <col min="2565" max="2565" width="40.7109375" style="92" customWidth="1"/>
    <col min="2566" max="2569" width="9.28515625" style="92" customWidth="1"/>
    <col min="2570" max="2818" width="9.28515625" style="92"/>
    <col min="2819" max="2819" width="9.28515625" style="92" customWidth="1"/>
    <col min="2820" max="2820" width="6.7109375" style="92" customWidth="1"/>
    <col min="2821" max="2821" width="40.7109375" style="92" customWidth="1"/>
    <col min="2822" max="2825" width="9.28515625" style="92" customWidth="1"/>
    <col min="2826" max="3074" width="9.28515625" style="92"/>
    <col min="3075" max="3075" width="9.28515625" style="92" customWidth="1"/>
    <col min="3076" max="3076" width="6.7109375" style="92" customWidth="1"/>
    <col min="3077" max="3077" width="40.7109375" style="92" customWidth="1"/>
    <col min="3078" max="3081" width="9.28515625" style="92" customWidth="1"/>
    <col min="3082" max="3330" width="9.28515625" style="92"/>
    <col min="3331" max="3331" width="9.28515625" style="92" customWidth="1"/>
    <col min="3332" max="3332" width="6.7109375" style="92" customWidth="1"/>
    <col min="3333" max="3333" width="40.7109375" style="92" customWidth="1"/>
    <col min="3334" max="3337" width="9.28515625" style="92" customWidth="1"/>
    <col min="3338" max="3586" width="9.28515625" style="92"/>
    <col min="3587" max="3587" width="9.28515625" style="92" customWidth="1"/>
    <col min="3588" max="3588" width="6.7109375" style="92" customWidth="1"/>
    <col min="3589" max="3589" width="40.7109375" style="92" customWidth="1"/>
    <col min="3590" max="3593" width="9.28515625" style="92" customWidth="1"/>
    <col min="3594" max="3842" width="9.28515625" style="92"/>
    <col min="3843" max="3843" width="9.28515625" style="92" customWidth="1"/>
    <col min="3844" max="3844" width="6.7109375" style="92" customWidth="1"/>
    <col min="3845" max="3845" width="40.7109375" style="92" customWidth="1"/>
    <col min="3846" max="3849" width="9.28515625" style="92" customWidth="1"/>
    <col min="3850" max="4098" width="9.28515625" style="92"/>
    <col min="4099" max="4099" width="9.28515625" style="92" customWidth="1"/>
    <col min="4100" max="4100" width="6.7109375" style="92" customWidth="1"/>
    <col min="4101" max="4101" width="40.7109375" style="92" customWidth="1"/>
    <col min="4102" max="4105" width="9.28515625" style="92" customWidth="1"/>
    <col min="4106" max="4354" width="9.28515625" style="92"/>
    <col min="4355" max="4355" width="9.28515625" style="92" customWidth="1"/>
    <col min="4356" max="4356" width="6.7109375" style="92" customWidth="1"/>
    <col min="4357" max="4357" width="40.7109375" style="92" customWidth="1"/>
    <col min="4358" max="4361" width="9.28515625" style="92" customWidth="1"/>
    <col min="4362" max="4610" width="9.28515625" style="92"/>
    <col min="4611" max="4611" width="9.28515625" style="92" customWidth="1"/>
    <col min="4612" max="4612" width="6.7109375" style="92" customWidth="1"/>
    <col min="4613" max="4613" width="40.7109375" style="92" customWidth="1"/>
    <col min="4614" max="4617" width="9.28515625" style="92" customWidth="1"/>
    <col min="4618" max="4866" width="9.28515625" style="92"/>
    <col min="4867" max="4867" width="9.28515625" style="92" customWidth="1"/>
    <col min="4868" max="4868" width="6.7109375" style="92" customWidth="1"/>
    <col min="4869" max="4869" width="40.7109375" style="92" customWidth="1"/>
    <col min="4870" max="4873" width="9.28515625" style="92" customWidth="1"/>
    <col min="4874" max="5122" width="9.28515625" style="92"/>
    <col min="5123" max="5123" width="9.28515625" style="92" customWidth="1"/>
    <col min="5124" max="5124" width="6.7109375" style="92" customWidth="1"/>
    <col min="5125" max="5125" width="40.7109375" style="92" customWidth="1"/>
    <col min="5126" max="5129" width="9.28515625" style="92" customWidth="1"/>
    <col min="5130" max="5378" width="9.28515625" style="92"/>
    <col min="5379" max="5379" width="9.28515625" style="92" customWidth="1"/>
    <col min="5380" max="5380" width="6.7109375" style="92" customWidth="1"/>
    <col min="5381" max="5381" width="40.7109375" style="92" customWidth="1"/>
    <col min="5382" max="5385" width="9.28515625" style="92" customWidth="1"/>
    <col min="5386" max="5634" width="9.28515625" style="92"/>
    <col min="5635" max="5635" width="9.28515625" style="92" customWidth="1"/>
    <col min="5636" max="5636" width="6.7109375" style="92" customWidth="1"/>
    <col min="5637" max="5637" width="40.7109375" style="92" customWidth="1"/>
    <col min="5638" max="5641" width="9.28515625" style="92" customWidth="1"/>
    <col min="5642" max="5890" width="9.28515625" style="92"/>
    <col min="5891" max="5891" width="9.28515625" style="92" customWidth="1"/>
    <col min="5892" max="5892" width="6.7109375" style="92" customWidth="1"/>
    <col min="5893" max="5893" width="40.7109375" style="92" customWidth="1"/>
    <col min="5894" max="5897" width="9.28515625" style="92" customWidth="1"/>
    <col min="5898" max="6146" width="9.28515625" style="92"/>
    <col min="6147" max="6147" width="9.28515625" style="92" customWidth="1"/>
    <col min="6148" max="6148" width="6.7109375" style="92" customWidth="1"/>
    <col min="6149" max="6149" width="40.7109375" style="92" customWidth="1"/>
    <col min="6150" max="6153" width="9.28515625" style="92" customWidth="1"/>
    <col min="6154" max="6402" width="9.28515625" style="92"/>
    <col min="6403" max="6403" width="9.28515625" style="92" customWidth="1"/>
    <col min="6404" max="6404" width="6.7109375" style="92" customWidth="1"/>
    <col min="6405" max="6405" width="40.7109375" style="92" customWidth="1"/>
    <col min="6406" max="6409" width="9.28515625" style="92" customWidth="1"/>
    <col min="6410" max="6658" width="9.28515625" style="92"/>
    <col min="6659" max="6659" width="9.28515625" style="92" customWidth="1"/>
    <col min="6660" max="6660" width="6.7109375" style="92" customWidth="1"/>
    <col min="6661" max="6661" width="40.7109375" style="92" customWidth="1"/>
    <col min="6662" max="6665" width="9.28515625" style="92" customWidth="1"/>
    <col min="6666" max="6914" width="9.28515625" style="92"/>
    <col min="6915" max="6915" width="9.28515625" style="92" customWidth="1"/>
    <col min="6916" max="6916" width="6.7109375" style="92" customWidth="1"/>
    <col min="6917" max="6917" width="40.7109375" style="92" customWidth="1"/>
    <col min="6918" max="6921" width="9.28515625" style="92" customWidth="1"/>
    <col min="6922" max="7170" width="9.28515625" style="92"/>
    <col min="7171" max="7171" width="9.28515625" style="92" customWidth="1"/>
    <col min="7172" max="7172" width="6.7109375" style="92" customWidth="1"/>
    <col min="7173" max="7173" width="40.7109375" style="92" customWidth="1"/>
    <col min="7174" max="7177" width="9.28515625" style="92" customWidth="1"/>
    <col min="7178" max="7426" width="9.28515625" style="92"/>
    <col min="7427" max="7427" width="9.28515625" style="92" customWidth="1"/>
    <col min="7428" max="7428" width="6.7109375" style="92" customWidth="1"/>
    <col min="7429" max="7429" width="40.7109375" style="92" customWidth="1"/>
    <col min="7430" max="7433" width="9.28515625" style="92" customWidth="1"/>
    <col min="7434" max="7682" width="9.28515625" style="92"/>
    <col min="7683" max="7683" width="9.28515625" style="92" customWidth="1"/>
    <col min="7684" max="7684" width="6.7109375" style="92" customWidth="1"/>
    <col min="7685" max="7685" width="40.7109375" style="92" customWidth="1"/>
    <col min="7686" max="7689" width="9.28515625" style="92" customWidth="1"/>
    <col min="7690" max="7938" width="9.28515625" style="92"/>
    <col min="7939" max="7939" width="9.28515625" style="92" customWidth="1"/>
    <col min="7940" max="7940" width="6.7109375" style="92" customWidth="1"/>
    <col min="7941" max="7941" width="40.7109375" style="92" customWidth="1"/>
    <col min="7942" max="7945" width="9.28515625" style="92" customWidth="1"/>
    <col min="7946" max="8194" width="9.28515625" style="92"/>
    <col min="8195" max="8195" width="9.28515625" style="92" customWidth="1"/>
    <col min="8196" max="8196" width="6.7109375" style="92" customWidth="1"/>
    <col min="8197" max="8197" width="40.7109375" style="92" customWidth="1"/>
    <col min="8198" max="8201" width="9.28515625" style="92" customWidth="1"/>
    <col min="8202" max="8450" width="9.28515625" style="92"/>
    <col min="8451" max="8451" width="9.28515625" style="92" customWidth="1"/>
    <col min="8452" max="8452" width="6.7109375" style="92" customWidth="1"/>
    <col min="8453" max="8453" width="40.7109375" style="92" customWidth="1"/>
    <col min="8454" max="8457" width="9.28515625" style="92" customWidth="1"/>
    <col min="8458" max="8706" width="9.28515625" style="92"/>
    <col min="8707" max="8707" width="9.28515625" style="92" customWidth="1"/>
    <col min="8708" max="8708" width="6.7109375" style="92" customWidth="1"/>
    <col min="8709" max="8709" width="40.7109375" style="92" customWidth="1"/>
    <col min="8710" max="8713" width="9.28515625" style="92" customWidth="1"/>
    <col min="8714" max="8962" width="9.28515625" style="92"/>
    <col min="8963" max="8963" width="9.28515625" style="92" customWidth="1"/>
    <col min="8964" max="8964" width="6.7109375" style="92" customWidth="1"/>
    <col min="8965" max="8965" width="40.7109375" style="92" customWidth="1"/>
    <col min="8966" max="8969" width="9.28515625" style="92" customWidth="1"/>
    <col min="8970" max="9218" width="9.28515625" style="92"/>
    <col min="9219" max="9219" width="9.28515625" style="92" customWidth="1"/>
    <col min="9220" max="9220" width="6.7109375" style="92" customWidth="1"/>
    <col min="9221" max="9221" width="40.7109375" style="92" customWidth="1"/>
    <col min="9222" max="9225" width="9.28515625" style="92" customWidth="1"/>
    <col min="9226" max="9474" width="9.28515625" style="92"/>
    <col min="9475" max="9475" width="9.28515625" style="92" customWidth="1"/>
    <col min="9476" max="9476" width="6.7109375" style="92" customWidth="1"/>
    <col min="9477" max="9477" width="40.7109375" style="92" customWidth="1"/>
    <col min="9478" max="9481" width="9.28515625" style="92" customWidth="1"/>
    <col min="9482" max="9730" width="9.28515625" style="92"/>
    <col min="9731" max="9731" width="9.28515625" style="92" customWidth="1"/>
    <col min="9732" max="9732" width="6.7109375" style="92" customWidth="1"/>
    <col min="9733" max="9733" width="40.7109375" style="92" customWidth="1"/>
    <col min="9734" max="9737" width="9.28515625" style="92" customWidth="1"/>
    <col min="9738" max="9986" width="9.28515625" style="92"/>
    <col min="9987" max="9987" width="9.28515625" style="92" customWidth="1"/>
    <col min="9988" max="9988" width="6.7109375" style="92" customWidth="1"/>
    <col min="9989" max="9989" width="40.7109375" style="92" customWidth="1"/>
    <col min="9990" max="9993" width="9.28515625" style="92" customWidth="1"/>
    <col min="9994" max="10242" width="9.28515625" style="92"/>
    <col min="10243" max="10243" width="9.28515625" style="92" customWidth="1"/>
    <col min="10244" max="10244" width="6.7109375" style="92" customWidth="1"/>
    <col min="10245" max="10245" width="40.7109375" style="92" customWidth="1"/>
    <col min="10246" max="10249" width="9.28515625" style="92" customWidth="1"/>
    <col min="10250" max="10498" width="9.28515625" style="92"/>
    <col min="10499" max="10499" width="9.28515625" style="92" customWidth="1"/>
    <col min="10500" max="10500" width="6.7109375" style="92" customWidth="1"/>
    <col min="10501" max="10501" width="40.7109375" style="92" customWidth="1"/>
    <col min="10502" max="10505" width="9.28515625" style="92" customWidth="1"/>
    <col min="10506" max="10754" width="9.28515625" style="92"/>
    <col min="10755" max="10755" width="9.28515625" style="92" customWidth="1"/>
    <col min="10756" max="10756" width="6.7109375" style="92" customWidth="1"/>
    <col min="10757" max="10757" width="40.7109375" style="92" customWidth="1"/>
    <col min="10758" max="10761" width="9.28515625" style="92" customWidth="1"/>
    <col min="10762" max="11010" width="9.28515625" style="92"/>
    <col min="11011" max="11011" width="9.28515625" style="92" customWidth="1"/>
    <col min="11012" max="11012" width="6.7109375" style="92" customWidth="1"/>
    <col min="11013" max="11013" width="40.7109375" style="92" customWidth="1"/>
    <col min="11014" max="11017" width="9.28515625" style="92" customWidth="1"/>
    <col min="11018" max="11266" width="9.28515625" style="92"/>
    <col min="11267" max="11267" width="9.28515625" style="92" customWidth="1"/>
    <col min="11268" max="11268" width="6.7109375" style="92" customWidth="1"/>
    <col min="11269" max="11269" width="40.7109375" style="92" customWidth="1"/>
    <col min="11270" max="11273" width="9.28515625" style="92" customWidth="1"/>
    <col min="11274" max="11522" width="9.28515625" style="92"/>
    <col min="11523" max="11523" width="9.28515625" style="92" customWidth="1"/>
    <col min="11524" max="11524" width="6.7109375" style="92" customWidth="1"/>
    <col min="11525" max="11525" width="40.7109375" style="92" customWidth="1"/>
    <col min="11526" max="11529" width="9.28515625" style="92" customWidth="1"/>
    <col min="11530" max="11778" width="9.28515625" style="92"/>
    <col min="11779" max="11779" width="9.28515625" style="92" customWidth="1"/>
    <col min="11780" max="11780" width="6.7109375" style="92" customWidth="1"/>
    <col min="11781" max="11781" width="40.7109375" style="92" customWidth="1"/>
    <col min="11782" max="11785" width="9.28515625" style="92" customWidth="1"/>
    <col min="11786" max="12034" width="9.28515625" style="92"/>
    <col min="12035" max="12035" width="9.28515625" style="92" customWidth="1"/>
    <col min="12036" max="12036" width="6.7109375" style="92" customWidth="1"/>
    <col min="12037" max="12037" width="40.7109375" style="92" customWidth="1"/>
    <col min="12038" max="12041" width="9.28515625" style="92" customWidth="1"/>
    <col min="12042" max="12290" width="9.28515625" style="92"/>
    <col min="12291" max="12291" width="9.28515625" style="92" customWidth="1"/>
    <col min="12292" max="12292" width="6.7109375" style="92" customWidth="1"/>
    <col min="12293" max="12293" width="40.7109375" style="92" customWidth="1"/>
    <col min="12294" max="12297" width="9.28515625" style="92" customWidth="1"/>
    <col min="12298" max="12546" width="9.28515625" style="92"/>
    <col min="12547" max="12547" width="9.28515625" style="92" customWidth="1"/>
    <col min="12548" max="12548" width="6.7109375" style="92" customWidth="1"/>
    <col min="12549" max="12549" width="40.7109375" style="92" customWidth="1"/>
    <col min="12550" max="12553" width="9.28515625" style="92" customWidth="1"/>
    <col min="12554" max="12802" width="9.28515625" style="92"/>
    <col min="12803" max="12803" width="9.28515625" style="92" customWidth="1"/>
    <col min="12804" max="12804" width="6.7109375" style="92" customWidth="1"/>
    <col min="12805" max="12805" width="40.7109375" style="92" customWidth="1"/>
    <col min="12806" max="12809" width="9.28515625" style="92" customWidth="1"/>
    <col min="12810" max="13058" width="9.28515625" style="92"/>
    <col min="13059" max="13059" width="9.28515625" style="92" customWidth="1"/>
    <col min="13060" max="13060" width="6.7109375" style="92" customWidth="1"/>
    <col min="13061" max="13061" width="40.7109375" style="92" customWidth="1"/>
    <col min="13062" max="13065" width="9.28515625" style="92" customWidth="1"/>
    <col min="13066" max="13314" width="9.28515625" style="92"/>
    <col min="13315" max="13315" width="9.28515625" style="92" customWidth="1"/>
    <col min="13316" max="13316" width="6.7109375" style="92" customWidth="1"/>
    <col min="13317" max="13317" width="40.7109375" style="92" customWidth="1"/>
    <col min="13318" max="13321" width="9.28515625" style="92" customWidth="1"/>
    <col min="13322" max="13570" width="9.28515625" style="92"/>
    <col min="13571" max="13571" width="9.28515625" style="92" customWidth="1"/>
    <col min="13572" max="13572" width="6.7109375" style="92" customWidth="1"/>
    <col min="13573" max="13573" width="40.7109375" style="92" customWidth="1"/>
    <col min="13574" max="13577" width="9.28515625" style="92" customWidth="1"/>
    <col min="13578" max="13826" width="9.28515625" style="92"/>
    <col min="13827" max="13827" width="9.28515625" style="92" customWidth="1"/>
    <col min="13828" max="13828" width="6.7109375" style="92" customWidth="1"/>
    <col min="13829" max="13829" width="40.7109375" style="92" customWidth="1"/>
    <col min="13830" max="13833" width="9.28515625" style="92" customWidth="1"/>
    <col min="13834" max="14082" width="9.28515625" style="92"/>
    <col min="14083" max="14083" width="9.28515625" style="92" customWidth="1"/>
    <col min="14084" max="14084" width="6.7109375" style="92" customWidth="1"/>
    <col min="14085" max="14085" width="40.7109375" style="92" customWidth="1"/>
    <col min="14086" max="14089" width="9.28515625" style="92" customWidth="1"/>
    <col min="14090" max="14338" width="9.28515625" style="92"/>
    <col min="14339" max="14339" width="9.28515625" style="92" customWidth="1"/>
    <col min="14340" max="14340" width="6.7109375" style="92" customWidth="1"/>
    <col min="14341" max="14341" width="40.7109375" style="92" customWidth="1"/>
    <col min="14342" max="14345" width="9.28515625" style="92" customWidth="1"/>
    <col min="14346" max="14594" width="9.28515625" style="92"/>
    <col min="14595" max="14595" width="9.28515625" style="92" customWidth="1"/>
    <col min="14596" max="14596" width="6.7109375" style="92" customWidth="1"/>
    <col min="14597" max="14597" width="40.7109375" style="92" customWidth="1"/>
    <col min="14598" max="14601" width="9.28515625" style="92" customWidth="1"/>
    <col min="14602" max="14850" width="9.28515625" style="92"/>
    <col min="14851" max="14851" width="9.28515625" style="92" customWidth="1"/>
    <col min="14852" max="14852" width="6.7109375" style="92" customWidth="1"/>
    <col min="14853" max="14853" width="40.7109375" style="92" customWidth="1"/>
    <col min="14854" max="14857" width="9.28515625" style="92" customWidth="1"/>
    <col min="14858" max="15106" width="9.28515625" style="92"/>
    <col min="15107" max="15107" width="9.28515625" style="92" customWidth="1"/>
    <col min="15108" max="15108" width="6.7109375" style="92" customWidth="1"/>
    <col min="15109" max="15109" width="40.7109375" style="92" customWidth="1"/>
    <col min="15110" max="15113" width="9.28515625" style="92" customWidth="1"/>
    <col min="15114" max="15362" width="9.28515625" style="92"/>
    <col min="15363" max="15363" width="9.28515625" style="92" customWidth="1"/>
    <col min="15364" max="15364" width="6.7109375" style="92" customWidth="1"/>
    <col min="15365" max="15365" width="40.7109375" style="92" customWidth="1"/>
    <col min="15366" max="15369" width="9.28515625" style="92" customWidth="1"/>
    <col min="15370" max="15618" width="9.28515625" style="92"/>
    <col min="15619" max="15619" width="9.28515625" style="92" customWidth="1"/>
    <col min="15620" max="15620" width="6.7109375" style="92" customWidth="1"/>
    <col min="15621" max="15621" width="40.7109375" style="92" customWidth="1"/>
    <col min="15622" max="15625" width="9.28515625" style="92" customWidth="1"/>
    <col min="15626" max="15874" width="9.28515625" style="92"/>
    <col min="15875" max="15875" width="9.28515625" style="92" customWidth="1"/>
    <col min="15876" max="15876" width="6.7109375" style="92" customWidth="1"/>
    <col min="15877" max="15877" width="40.7109375" style="92" customWidth="1"/>
    <col min="15878" max="15881" width="9.28515625" style="92" customWidth="1"/>
    <col min="15882" max="16130" width="9.28515625" style="92"/>
    <col min="16131" max="16131" width="9.28515625" style="92" customWidth="1"/>
    <col min="16132" max="16132" width="6.7109375" style="92" customWidth="1"/>
    <col min="16133" max="16133" width="40.7109375" style="92" customWidth="1"/>
    <col min="16134" max="16137" width="9.28515625" style="92" customWidth="1"/>
    <col min="16138" max="16384" width="9.28515625" style="92"/>
  </cols>
  <sheetData>
    <row r="1" spans="1:11" ht="48" customHeight="1" x14ac:dyDescent="0.2">
      <c r="A1" s="90" t="s">
        <v>722</v>
      </c>
      <c r="B1" s="91"/>
      <c r="C1" s="91"/>
      <c r="D1" s="91"/>
      <c r="E1" s="542" t="s">
        <v>723</v>
      </c>
      <c r="F1" s="542"/>
      <c r="G1" s="542"/>
      <c r="H1" s="542"/>
      <c r="I1" s="542"/>
    </row>
    <row r="2" spans="1:11" x14ac:dyDescent="0.2">
      <c r="A2" s="93" t="s">
        <v>24</v>
      </c>
      <c r="B2" s="93"/>
      <c r="C2" s="94"/>
      <c r="D2" s="95"/>
      <c r="E2" s="95" t="s">
        <v>25</v>
      </c>
      <c r="F2" s="95" t="s">
        <v>26</v>
      </c>
      <c r="G2" s="95" t="s">
        <v>27</v>
      </c>
      <c r="H2" s="95" t="s">
        <v>28</v>
      </c>
      <c r="I2" s="95" t="s">
        <v>29</v>
      </c>
      <c r="J2" s="96"/>
    </row>
    <row r="3" spans="1:11" x14ac:dyDescent="0.2">
      <c r="A3" s="97"/>
      <c r="B3" s="97"/>
      <c r="C3" s="98"/>
      <c r="D3" s="84"/>
      <c r="E3" s="83"/>
      <c r="F3" s="84"/>
      <c r="G3" s="84"/>
      <c r="H3" s="83"/>
      <c r="I3" s="83"/>
    </row>
    <row r="4" spans="1:11" x14ac:dyDescent="0.2">
      <c r="A4" s="194"/>
      <c r="B4" s="194"/>
      <c r="C4" s="199"/>
      <c r="D4" s="199"/>
      <c r="E4" s="174"/>
      <c r="F4" s="197"/>
      <c r="G4" s="197"/>
      <c r="H4" s="174"/>
      <c r="I4" s="174"/>
    </row>
    <row r="5" spans="1:11" x14ac:dyDescent="0.2">
      <c r="A5" s="194" t="s">
        <v>724</v>
      </c>
      <c r="B5" s="194"/>
      <c r="C5" s="199"/>
      <c r="D5" s="199"/>
      <c r="E5" s="229" t="s">
        <v>725</v>
      </c>
      <c r="F5" s="197"/>
      <c r="G5" s="197"/>
      <c r="H5" s="174"/>
      <c r="I5" s="261"/>
    </row>
    <row r="6" spans="1:11" x14ac:dyDescent="0.2">
      <c r="A6" s="194"/>
      <c r="B6" s="194"/>
      <c r="C6" s="199"/>
      <c r="D6" s="199"/>
      <c r="E6" s="229"/>
      <c r="F6" s="197"/>
      <c r="G6" s="197"/>
      <c r="H6" s="174"/>
      <c r="I6" s="261"/>
    </row>
    <row r="7" spans="1:11" ht="14.25" x14ac:dyDescent="0.2">
      <c r="A7" s="194"/>
      <c r="B7" s="194" t="s">
        <v>726</v>
      </c>
      <c r="C7" s="199"/>
      <c r="D7" s="199"/>
      <c r="E7" s="86" t="s">
        <v>727</v>
      </c>
      <c r="F7" s="197" t="s">
        <v>58</v>
      </c>
      <c r="G7" s="197">
        <v>18200</v>
      </c>
      <c r="H7" s="38"/>
      <c r="I7" s="17">
        <f t="shared" ref="I7" si="0">G7*H7</f>
        <v>0</v>
      </c>
      <c r="K7" s="108"/>
    </row>
    <row r="8" spans="1:11" x14ac:dyDescent="0.2">
      <c r="A8" s="194"/>
      <c r="B8" s="194"/>
      <c r="C8" s="199"/>
      <c r="D8" s="199"/>
      <c r="E8" s="86"/>
      <c r="F8" s="197"/>
      <c r="G8" s="197"/>
      <c r="H8" s="38"/>
      <c r="I8" s="17"/>
    </row>
    <row r="9" spans="1:11" ht="25.5" x14ac:dyDescent="0.2">
      <c r="A9" s="194" t="s">
        <v>728</v>
      </c>
      <c r="B9" s="194"/>
      <c r="C9" s="199"/>
      <c r="D9" s="199"/>
      <c r="E9" s="229" t="s">
        <v>729</v>
      </c>
      <c r="F9" s="197"/>
      <c r="G9" s="197"/>
      <c r="H9" s="38"/>
      <c r="I9" s="39"/>
    </row>
    <row r="10" spans="1:11" x14ac:dyDescent="0.2">
      <c r="A10" s="194"/>
      <c r="B10" s="194"/>
      <c r="C10" s="199"/>
      <c r="D10" s="199"/>
      <c r="E10" s="229"/>
      <c r="F10" s="197"/>
      <c r="G10" s="197"/>
      <c r="H10" s="38"/>
      <c r="I10" s="39"/>
    </row>
    <row r="11" spans="1:11" ht="25.5" x14ac:dyDescent="0.2">
      <c r="A11" s="194"/>
      <c r="B11" s="194" t="s">
        <v>730</v>
      </c>
      <c r="C11" s="199"/>
      <c r="D11" s="199"/>
      <c r="E11" s="262" t="s">
        <v>731</v>
      </c>
      <c r="F11" s="197"/>
      <c r="G11" s="197"/>
      <c r="H11" s="38"/>
      <c r="I11" s="39"/>
    </row>
    <row r="12" spans="1:11" x14ac:dyDescent="0.2">
      <c r="A12" s="194"/>
      <c r="B12" s="194"/>
      <c r="C12" s="199"/>
      <c r="D12" s="199"/>
      <c r="E12" s="262"/>
      <c r="F12" s="197"/>
      <c r="G12" s="197"/>
      <c r="H12" s="38"/>
      <c r="I12" s="39"/>
    </row>
    <row r="13" spans="1:11" ht="14.25" x14ac:dyDescent="0.2">
      <c r="A13" s="194"/>
      <c r="B13" s="194"/>
      <c r="C13" s="199" t="s">
        <v>104</v>
      </c>
      <c r="D13" s="199"/>
      <c r="E13" s="33" t="s">
        <v>732</v>
      </c>
      <c r="F13" s="28" t="s">
        <v>58</v>
      </c>
      <c r="G13" s="197">
        <v>500</v>
      </c>
      <c r="H13" s="38"/>
      <c r="I13" s="17">
        <f>G13*H13</f>
        <v>0</v>
      </c>
    </row>
    <row r="14" spans="1:11" x14ac:dyDescent="0.2">
      <c r="A14" s="194"/>
      <c r="B14" s="194"/>
      <c r="C14" s="199"/>
      <c r="D14" s="199"/>
      <c r="E14" s="33"/>
      <c r="F14" s="28"/>
      <c r="G14" s="197"/>
      <c r="H14" s="38"/>
      <c r="I14" s="17"/>
    </row>
    <row r="15" spans="1:11" x14ac:dyDescent="0.2">
      <c r="A15" s="198" t="s">
        <v>733</v>
      </c>
      <c r="B15" s="194"/>
      <c r="C15" s="199"/>
      <c r="D15" s="199"/>
      <c r="E15" s="32" t="s">
        <v>734</v>
      </c>
      <c r="F15" s="28"/>
      <c r="G15" s="197"/>
      <c r="H15" s="38"/>
      <c r="I15" s="39"/>
    </row>
    <row r="16" spans="1:11" x14ac:dyDescent="0.2">
      <c r="A16" s="194"/>
      <c r="B16" s="194"/>
      <c r="C16" s="199"/>
      <c r="D16" s="199"/>
      <c r="E16" s="32"/>
      <c r="F16" s="28"/>
      <c r="G16" s="197"/>
      <c r="H16" s="38"/>
      <c r="I16" s="39"/>
    </row>
    <row r="17" spans="1:11" x14ac:dyDescent="0.2">
      <c r="A17" s="194"/>
      <c r="B17" s="194" t="s">
        <v>735</v>
      </c>
      <c r="C17" s="199"/>
      <c r="D17" s="199"/>
      <c r="E17" s="33" t="s">
        <v>699</v>
      </c>
      <c r="F17" s="28"/>
      <c r="G17" s="197"/>
      <c r="H17" s="38"/>
      <c r="I17" s="39"/>
    </row>
    <row r="18" spans="1:11" x14ac:dyDescent="0.2">
      <c r="A18" s="194"/>
      <c r="B18" s="194"/>
      <c r="C18" s="199"/>
      <c r="D18" s="199"/>
      <c r="E18" s="33"/>
      <c r="F18" s="28"/>
      <c r="G18" s="197"/>
      <c r="H18" s="38"/>
      <c r="I18" s="39"/>
    </row>
    <row r="19" spans="1:11" ht="14.25" x14ac:dyDescent="0.2">
      <c r="A19" s="194"/>
      <c r="B19" s="194"/>
      <c r="C19" s="199" t="s">
        <v>104</v>
      </c>
      <c r="D19" s="199"/>
      <c r="E19" s="33" t="s">
        <v>736</v>
      </c>
      <c r="F19" s="28" t="s">
        <v>58</v>
      </c>
      <c r="G19" s="197">
        <v>600</v>
      </c>
      <c r="H19" s="38"/>
      <c r="I19" s="17">
        <f>G19*H19</f>
        <v>0</v>
      </c>
    </row>
    <row r="20" spans="1:11" x14ac:dyDescent="0.2">
      <c r="A20" s="194"/>
      <c r="B20" s="194"/>
      <c r="C20" s="199"/>
      <c r="D20" s="199"/>
      <c r="E20" s="263"/>
      <c r="F20" s="197"/>
      <c r="G20" s="197"/>
      <c r="H20" s="38"/>
      <c r="I20" s="17"/>
    </row>
    <row r="21" spans="1:11" ht="25.5" x14ac:dyDescent="0.2">
      <c r="A21" s="194" t="s">
        <v>737</v>
      </c>
      <c r="B21" s="194"/>
      <c r="C21" s="199"/>
      <c r="D21" s="199"/>
      <c r="E21" s="229" t="s">
        <v>738</v>
      </c>
      <c r="F21" s="197"/>
      <c r="G21" s="197"/>
      <c r="H21" s="38"/>
      <c r="I21" s="17"/>
    </row>
    <row r="22" spans="1:11" x14ac:dyDescent="0.2">
      <c r="A22" s="194"/>
      <c r="B22" s="194"/>
      <c r="C22" s="199"/>
      <c r="D22" s="199"/>
      <c r="E22" s="263"/>
      <c r="F22" s="197"/>
      <c r="G22" s="197"/>
      <c r="H22" s="38"/>
      <c r="I22" s="17"/>
    </row>
    <row r="23" spans="1:11" ht="14.25" x14ac:dyDescent="0.2">
      <c r="A23" s="194"/>
      <c r="B23" s="194" t="s">
        <v>739</v>
      </c>
      <c r="C23" s="199"/>
      <c r="D23" s="199"/>
      <c r="E23" s="263" t="s">
        <v>740</v>
      </c>
      <c r="F23" s="197" t="s">
        <v>58</v>
      </c>
      <c r="G23" s="197">
        <v>2000</v>
      </c>
      <c r="H23" s="38"/>
      <c r="I23" s="17">
        <f>G23*H23</f>
        <v>0</v>
      </c>
    </row>
    <row r="24" spans="1:11" x14ac:dyDescent="0.2">
      <c r="A24" s="194"/>
      <c r="B24" s="194"/>
      <c r="C24" s="199"/>
      <c r="D24" s="199"/>
      <c r="E24" s="263"/>
      <c r="F24" s="197"/>
      <c r="G24" s="197"/>
      <c r="H24" s="38"/>
      <c r="I24" s="17"/>
    </row>
    <row r="25" spans="1:11" ht="25.5" x14ac:dyDescent="0.2">
      <c r="A25" s="194" t="s">
        <v>741</v>
      </c>
      <c r="B25" s="194"/>
      <c r="C25" s="199"/>
      <c r="D25" s="199"/>
      <c r="E25" s="231" t="s">
        <v>742</v>
      </c>
      <c r="F25" s="197" t="s">
        <v>58</v>
      </c>
      <c r="G25" s="197">
        <v>2000</v>
      </c>
      <c r="H25" s="38"/>
      <c r="I25" s="17">
        <f>G25*H25</f>
        <v>0</v>
      </c>
    </row>
    <row r="26" spans="1:11" x14ac:dyDescent="0.2">
      <c r="A26" s="194"/>
      <c r="B26" s="194"/>
      <c r="C26" s="199"/>
      <c r="D26" s="199"/>
      <c r="E26" s="263"/>
      <c r="F26" s="197"/>
      <c r="G26" s="197"/>
      <c r="H26" s="38"/>
      <c r="I26" s="17"/>
    </row>
    <row r="27" spans="1:11" x14ac:dyDescent="0.2">
      <c r="A27" s="103" t="s">
        <v>743</v>
      </c>
      <c r="B27" s="194"/>
      <c r="C27" s="199"/>
      <c r="D27" s="199"/>
      <c r="E27" s="213" t="s">
        <v>466</v>
      </c>
      <c r="F27" s="197"/>
      <c r="G27" s="197"/>
      <c r="H27" s="38"/>
      <c r="I27" s="17"/>
    </row>
    <row r="28" spans="1:11" x14ac:dyDescent="0.2">
      <c r="A28" s="194"/>
      <c r="B28" s="194"/>
      <c r="C28" s="199"/>
      <c r="D28" s="199"/>
      <c r="E28" s="189"/>
      <c r="F28" s="197"/>
      <c r="G28" s="197"/>
      <c r="H28" s="38"/>
      <c r="I28" s="17"/>
    </row>
    <row r="29" spans="1:11" ht="25.5" x14ac:dyDescent="0.2">
      <c r="A29" s="194"/>
      <c r="B29" s="103" t="s">
        <v>564</v>
      </c>
      <c r="C29" s="199"/>
      <c r="D29" s="199"/>
      <c r="E29" s="172" t="s">
        <v>565</v>
      </c>
      <c r="F29" s="197"/>
      <c r="G29" s="197"/>
      <c r="H29" s="38"/>
      <c r="I29" s="71"/>
      <c r="K29" s="108"/>
    </row>
    <row r="30" spans="1:11" x14ac:dyDescent="0.2">
      <c r="A30" s="194"/>
      <c r="B30" s="103"/>
      <c r="C30" s="199"/>
      <c r="D30" s="199"/>
      <c r="E30" s="172"/>
      <c r="F30" s="197"/>
      <c r="G30" s="197"/>
      <c r="H30" s="38"/>
      <c r="I30" s="17"/>
    </row>
    <row r="31" spans="1:11" ht="25.5" x14ac:dyDescent="0.2">
      <c r="A31" s="194"/>
      <c r="B31" s="103"/>
      <c r="C31" s="199"/>
      <c r="D31" s="157" t="s">
        <v>104</v>
      </c>
      <c r="E31" s="172" t="s">
        <v>566</v>
      </c>
      <c r="F31" s="197" t="s">
        <v>548</v>
      </c>
      <c r="G31" s="197">
        <v>800</v>
      </c>
      <c r="H31" s="38"/>
      <c r="I31" s="17">
        <f>G31*H31</f>
        <v>0</v>
      </c>
    </row>
    <row r="32" spans="1:11" x14ac:dyDescent="0.2">
      <c r="A32" s="194"/>
      <c r="B32" s="110"/>
      <c r="C32" s="199"/>
      <c r="D32" s="89"/>
      <c r="E32" s="189"/>
      <c r="F32" s="197"/>
      <c r="G32" s="197"/>
      <c r="H32" s="38"/>
      <c r="I32" s="17"/>
    </row>
    <row r="33" spans="1:9" ht="25.5" x14ac:dyDescent="0.2">
      <c r="A33" s="194"/>
      <c r="B33" s="103" t="s">
        <v>467</v>
      </c>
      <c r="C33" s="199"/>
      <c r="D33" s="187"/>
      <c r="E33" s="172" t="s">
        <v>407</v>
      </c>
      <c r="F33" s="197"/>
      <c r="G33" s="197"/>
      <c r="H33" s="38"/>
      <c r="I33" s="17"/>
    </row>
    <row r="34" spans="1:9" x14ac:dyDescent="0.2">
      <c r="A34" s="194"/>
      <c r="B34" s="194"/>
      <c r="C34" s="199"/>
      <c r="D34" s="89"/>
      <c r="E34" s="189"/>
      <c r="F34" s="197"/>
      <c r="G34" s="197"/>
      <c r="H34" s="38"/>
      <c r="I34" s="17"/>
    </row>
    <row r="35" spans="1:9" ht="25.5" x14ac:dyDescent="0.2">
      <c r="A35" s="194"/>
      <c r="B35" s="194"/>
      <c r="C35" s="199"/>
      <c r="D35" s="89" t="s">
        <v>107</v>
      </c>
      <c r="E35" s="120" t="s">
        <v>468</v>
      </c>
      <c r="F35" s="197" t="s">
        <v>548</v>
      </c>
      <c r="G35" s="197">
        <v>1300</v>
      </c>
      <c r="H35" s="38"/>
      <c r="I35" s="17">
        <f>G35*H35</f>
        <v>0</v>
      </c>
    </row>
    <row r="36" spans="1:9" x14ac:dyDescent="0.2">
      <c r="A36" s="194"/>
      <c r="B36" s="194"/>
      <c r="C36" s="199"/>
      <c r="D36" s="199"/>
      <c r="E36" s="263"/>
      <c r="F36" s="197"/>
      <c r="G36" s="197"/>
      <c r="H36" s="40"/>
      <c r="I36" s="17"/>
    </row>
    <row r="37" spans="1:9" x14ac:dyDescent="0.2">
      <c r="A37" s="194"/>
      <c r="B37" s="194"/>
      <c r="C37" s="199"/>
      <c r="D37" s="199"/>
      <c r="E37" s="263"/>
      <c r="F37" s="197"/>
      <c r="G37" s="197"/>
      <c r="H37" s="40"/>
      <c r="I37" s="17"/>
    </row>
    <row r="38" spans="1:9" x14ac:dyDescent="0.2">
      <c r="A38" s="194"/>
      <c r="B38" s="194"/>
      <c r="C38" s="199"/>
      <c r="D38" s="199"/>
      <c r="E38" s="263"/>
      <c r="F38" s="197"/>
      <c r="G38" s="197"/>
      <c r="H38" s="40"/>
      <c r="I38" s="17"/>
    </row>
    <row r="39" spans="1:9" x14ac:dyDescent="0.2">
      <c r="A39" s="194"/>
      <c r="B39" s="194"/>
      <c r="C39" s="199"/>
      <c r="D39" s="199"/>
      <c r="E39" s="263"/>
      <c r="F39" s="197"/>
      <c r="G39" s="197"/>
      <c r="H39" s="40"/>
      <c r="I39" s="17"/>
    </row>
    <row r="40" spans="1:9" x14ac:dyDescent="0.2">
      <c r="A40" s="194"/>
      <c r="B40" s="194"/>
      <c r="C40" s="199"/>
      <c r="D40" s="199"/>
      <c r="E40" s="263"/>
      <c r="F40" s="197"/>
      <c r="G40" s="197"/>
      <c r="H40" s="40"/>
      <c r="I40" s="17"/>
    </row>
    <row r="41" spans="1:9" x14ac:dyDescent="0.2">
      <c r="A41" s="194"/>
      <c r="B41" s="194"/>
      <c r="C41" s="199"/>
      <c r="D41" s="199"/>
      <c r="E41" s="263"/>
      <c r="F41" s="197"/>
      <c r="G41" s="197"/>
      <c r="H41" s="40"/>
      <c r="I41" s="17"/>
    </row>
    <row r="42" spans="1:9" x14ac:dyDescent="0.2">
      <c r="A42" s="194"/>
      <c r="B42" s="194"/>
      <c r="C42" s="199"/>
      <c r="D42" s="199"/>
      <c r="E42" s="263"/>
      <c r="F42" s="197"/>
      <c r="G42" s="197"/>
      <c r="H42" s="40"/>
      <c r="I42" s="17"/>
    </row>
    <row r="43" spans="1:9" x14ac:dyDescent="0.2">
      <c r="A43" s="194"/>
      <c r="B43" s="194"/>
      <c r="C43" s="199"/>
      <c r="D43" s="199"/>
      <c r="E43" s="263"/>
      <c r="F43" s="197"/>
      <c r="G43" s="197"/>
      <c r="H43" s="40"/>
      <c r="I43" s="17"/>
    </row>
    <row r="44" spans="1:9" x14ac:dyDescent="0.2">
      <c r="A44" s="194"/>
      <c r="B44" s="194"/>
      <c r="C44" s="199"/>
      <c r="D44" s="199"/>
      <c r="E44" s="263"/>
      <c r="F44" s="197"/>
      <c r="G44" s="197"/>
      <c r="H44" s="40"/>
      <c r="I44" s="17"/>
    </row>
    <row r="45" spans="1:9" x14ac:dyDescent="0.2">
      <c r="A45" s="194"/>
      <c r="B45" s="194"/>
      <c r="C45" s="199"/>
      <c r="D45" s="199"/>
      <c r="E45" s="263"/>
      <c r="F45" s="197"/>
      <c r="G45" s="197"/>
      <c r="H45" s="40"/>
      <c r="I45" s="17"/>
    </row>
    <row r="46" spans="1:9" x14ac:dyDescent="0.2">
      <c r="A46" s="194"/>
      <c r="B46" s="194"/>
      <c r="C46" s="199"/>
      <c r="D46" s="199"/>
      <c r="E46" s="263"/>
      <c r="F46" s="197"/>
      <c r="G46" s="197"/>
      <c r="H46" s="40"/>
      <c r="I46" s="17"/>
    </row>
    <row r="47" spans="1:9" x14ac:dyDescent="0.2">
      <c r="A47" s="194"/>
      <c r="B47" s="194"/>
      <c r="C47" s="199"/>
      <c r="D47" s="199"/>
      <c r="E47" s="263"/>
      <c r="F47" s="197"/>
      <c r="G47" s="197"/>
      <c r="H47" s="40"/>
      <c r="I47" s="17"/>
    </row>
    <row r="48" spans="1:9" x14ac:dyDescent="0.2">
      <c r="A48" s="194"/>
      <c r="B48" s="194"/>
      <c r="C48" s="199"/>
      <c r="D48" s="199"/>
      <c r="E48" s="263"/>
      <c r="F48" s="197"/>
      <c r="G48" s="197"/>
      <c r="H48" s="40"/>
      <c r="I48" s="17"/>
    </row>
    <row r="49" spans="1:9" x14ac:dyDescent="0.2">
      <c r="A49" s="194"/>
      <c r="B49" s="194"/>
      <c r="C49" s="199"/>
      <c r="D49" s="199"/>
      <c r="E49" s="263"/>
      <c r="F49" s="197"/>
      <c r="G49" s="197"/>
      <c r="H49" s="40"/>
      <c r="I49" s="17"/>
    </row>
    <row r="50" spans="1:9" x14ac:dyDescent="0.2">
      <c r="A50" s="194"/>
      <c r="B50" s="194"/>
      <c r="C50" s="199"/>
      <c r="D50" s="199"/>
      <c r="E50" s="263"/>
      <c r="F50" s="197"/>
      <c r="G50" s="197"/>
      <c r="H50" s="40"/>
      <c r="I50" s="17"/>
    </row>
    <row r="51" spans="1:9" x14ac:dyDescent="0.2">
      <c r="A51" s="194"/>
      <c r="B51" s="194"/>
      <c r="C51" s="199"/>
      <c r="D51" s="199"/>
      <c r="E51" s="263"/>
      <c r="F51" s="197"/>
      <c r="G51" s="197"/>
      <c r="H51" s="40"/>
      <c r="I51" s="17"/>
    </row>
    <row r="52" spans="1:9" x14ac:dyDescent="0.2">
      <c r="A52" s="194"/>
      <c r="B52" s="194"/>
      <c r="C52" s="199"/>
      <c r="D52" s="199"/>
      <c r="E52" s="263"/>
      <c r="F52" s="197"/>
      <c r="G52" s="197"/>
      <c r="H52" s="40"/>
      <c r="I52" s="17"/>
    </row>
    <row r="53" spans="1:9" x14ac:dyDescent="0.2">
      <c r="A53" s="194"/>
      <c r="B53" s="194"/>
      <c r="C53" s="199"/>
      <c r="D53" s="199"/>
      <c r="E53" s="263"/>
      <c r="F53" s="197"/>
      <c r="G53" s="197"/>
      <c r="H53" s="40"/>
      <c r="I53" s="17"/>
    </row>
    <row r="54" spans="1:9" x14ac:dyDescent="0.2">
      <c r="A54" s="194"/>
      <c r="B54" s="194"/>
      <c r="C54" s="199"/>
      <c r="D54" s="199"/>
      <c r="E54" s="263"/>
      <c r="F54" s="197"/>
      <c r="G54" s="197"/>
      <c r="H54" s="40"/>
      <c r="I54" s="17"/>
    </row>
    <row r="55" spans="1:9" x14ac:dyDescent="0.2">
      <c r="A55" s="194"/>
      <c r="B55" s="194"/>
      <c r="C55" s="199"/>
      <c r="D55" s="199"/>
      <c r="E55" s="263"/>
      <c r="F55" s="197"/>
      <c r="G55" s="197"/>
      <c r="H55" s="40"/>
      <c r="I55" s="17"/>
    </row>
    <row r="56" spans="1:9" x14ac:dyDescent="0.2">
      <c r="A56" s="194"/>
      <c r="B56" s="194"/>
      <c r="C56" s="199"/>
      <c r="D56" s="199"/>
      <c r="E56" s="263"/>
      <c r="F56" s="197"/>
      <c r="G56" s="197"/>
      <c r="H56" s="40"/>
      <c r="I56" s="17"/>
    </row>
    <row r="57" spans="1:9" x14ac:dyDescent="0.2">
      <c r="A57" s="194"/>
      <c r="B57" s="194"/>
      <c r="C57" s="199"/>
      <c r="D57" s="199"/>
      <c r="E57" s="263"/>
      <c r="F57" s="197"/>
      <c r="G57" s="197"/>
      <c r="H57" s="40"/>
      <c r="I57" s="17"/>
    </row>
    <row r="58" spans="1:9" x14ac:dyDescent="0.2">
      <c r="A58" s="194"/>
      <c r="B58" s="194"/>
      <c r="C58" s="199"/>
      <c r="D58" s="199"/>
      <c r="E58" s="263"/>
      <c r="F58" s="197"/>
      <c r="G58" s="197"/>
      <c r="H58" s="40"/>
      <c r="I58" s="17"/>
    </row>
    <row r="59" spans="1:9" x14ac:dyDescent="0.2">
      <c r="A59" s="194"/>
      <c r="B59" s="194"/>
      <c r="C59" s="199"/>
      <c r="D59" s="199"/>
      <c r="E59" s="263"/>
      <c r="F59" s="197"/>
      <c r="G59" s="197"/>
      <c r="H59" s="40"/>
      <c r="I59" s="17"/>
    </row>
    <row r="60" spans="1:9" x14ac:dyDescent="0.2">
      <c r="A60" s="194"/>
      <c r="B60" s="194"/>
      <c r="C60" s="199"/>
      <c r="D60" s="199"/>
      <c r="E60" s="263"/>
      <c r="F60" s="197"/>
      <c r="G60" s="197"/>
      <c r="H60" s="40"/>
      <c r="I60" s="17"/>
    </row>
    <row r="61" spans="1:9" x14ac:dyDescent="0.2">
      <c r="A61" s="194"/>
      <c r="B61" s="194"/>
      <c r="C61" s="199"/>
      <c r="D61" s="199"/>
      <c r="E61" s="263"/>
      <c r="F61" s="197"/>
      <c r="G61" s="197"/>
      <c r="H61" s="40"/>
      <c r="I61" s="17"/>
    </row>
    <row r="62" spans="1:9" x14ac:dyDescent="0.2">
      <c r="A62" s="194"/>
      <c r="B62" s="194"/>
      <c r="C62" s="199"/>
      <c r="D62" s="199"/>
      <c r="E62" s="263"/>
      <c r="F62" s="197"/>
      <c r="G62" s="197"/>
      <c r="H62" s="40"/>
      <c r="I62" s="17"/>
    </row>
    <row r="63" spans="1:9" x14ac:dyDescent="0.2">
      <c r="A63" s="194"/>
      <c r="B63" s="194"/>
      <c r="C63" s="199"/>
      <c r="D63" s="199"/>
      <c r="E63" s="263"/>
      <c r="F63" s="197"/>
      <c r="G63" s="197"/>
      <c r="H63" s="40"/>
      <c r="I63" s="17"/>
    </row>
    <row r="64" spans="1:9" x14ac:dyDescent="0.2">
      <c r="A64" s="194"/>
      <c r="B64" s="194"/>
      <c r="C64" s="199"/>
      <c r="D64" s="199"/>
      <c r="E64" s="263"/>
      <c r="F64" s="197"/>
      <c r="G64" s="197"/>
      <c r="H64" s="40"/>
      <c r="I64" s="17"/>
    </row>
    <row r="65" spans="1:9" x14ac:dyDescent="0.2">
      <c r="A65" s="194"/>
      <c r="B65" s="194"/>
      <c r="C65" s="199"/>
      <c r="D65" s="199"/>
      <c r="E65" s="263"/>
      <c r="F65" s="197"/>
      <c r="G65" s="197"/>
      <c r="H65" s="40"/>
      <c r="I65" s="17"/>
    </row>
    <row r="66" spans="1:9" x14ac:dyDescent="0.2">
      <c r="A66" s="194"/>
      <c r="B66" s="194"/>
      <c r="C66" s="199"/>
      <c r="D66" s="199"/>
      <c r="E66" s="263"/>
      <c r="F66" s="197"/>
      <c r="G66" s="197"/>
      <c r="H66" s="40"/>
      <c r="I66" s="17"/>
    </row>
    <row r="67" spans="1:9" x14ac:dyDescent="0.2">
      <c r="A67" s="194"/>
      <c r="B67" s="194"/>
      <c r="C67" s="199"/>
      <c r="D67" s="199"/>
      <c r="E67" s="263"/>
      <c r="F67" s="197"/>
      <c r="G67" s="197"/>
      <c r="H67" s="40"/>
      <c r="I67" s="17"/>
    </row>
    <row r="68" spans="1:9" x14ac:dyDescent="0.2">
      <c r="A68" s="194"/>
      <c r="B68" s="194"/>
      <c r="C68" s="199"/>
      <c r="D68" s="199"/>
      <c r="E68" s="263"/>
      <c r="F68" s="197"/>
      <c r="G68" s="197"/>
      <c r="H68" s="40"/>
      <c r="I68" s="17"/>
    </row>
    <row r="69" spans="1:9" x14ac:dyDescent="0.2">
      <c r="A69" s="194"/>
      <c r="B69" s="194"/>
      <c r="C69" s="199"/>
      <c r="D69" s="199"/>
      <c r="E69" s="263"/>
      <c r="F69" s="197"/>
      <c r="G69" s="197"/>
      <c r="H69" s="40"/>
      <c r="I69" s="17"/>
    </row>
    <row r="70" spans="1:9" x14ac:dyDescent="0.2">
      <c r="A70" s="194"/>
      <c r="B70" s="194"/>
      <c r="C70" s="199"/>
      <c r="D70" s="199"/>
      <c r="E70" s="263"/>
      <c r="F70" s="197"/>
      <c r="G70" s="197"/>
      <c r="H70" s="40"/>
      <c r="I70" s="17"/>
    </row>
    <row r="71" spans="1:9" x14ac:dyDescent="0.2">
      <c r="A71" s="194"/>
      <c r="B71" s="194"/>
      <c r="C71" s="199"/>
      <c r="D71" s="199"/>
      <c r="E71" s="263"/>
      <c r="F71" s="197"/>
      <c r="G71" s="197"/>
      <c r="H71" s="40"/>
      <c r="I71" s="17"/>
    </row>
    <row r="72" spans="1:9" x14ac:dyDescent="0.2">
      <c r="A72" s="248" t="s">
        <v>154</v>
      </c>
      <c r="B72" s="248"/>
      <c r="C72" s="248"/>
      <c r="D72" s="248"/>
      <c r="E72" s="248"/>
      <c r="F72" s="181"/>
      <c r="G72" s="248"/>
      <c r="H72" s="248"/>
      <c r="I72" s="37">
        <f>SUM(I5:I71)</f>
        <v>0</v>
      </c>
    </row>
    <row r="1048348" spans="6:6" x14ac:dyDescent="0.2">
      <c r="F1048348" s="89"/>
    </row>
  </sheetData>
  <sheetProtection algorithmName="SHA-512" hashValue="iWhogWVTN29Rf9e5cA2wSHGSSsk+5tIY2rFSkDFWG4KdkZFuKhEpxPSC1CyqLEm/iPzE3wqTsFPQ5/KITvJCrA==" saltValue="/mjNFvjgNFk02cYMAwL+ew==" spinCount="100000" sheet="1" objects="1" scenarios="1"/>
  <mergeCells count="1">
    <mergeCell ref="E1:I1"/>
  </mergeCells>
  <phoneticPr fontId="9" type="noConversion"/>
  <pageMargins left="0.70866141732283472" right="0.23622047244094491" top="0.74803149606299213" bottom="0.74803149606299213" header="0.31496062992125984" footer="0.31496062992125984"/>
  <pageSetup paperSize="9" scale="70" firstPageNumber="23" orientation="portrait" useFirstPageNumber="1" r:id="rId1"/>
  <headerFooter>
    <oddHeader>&amp;C&amp;"Arial,Bold"NRA R.033-130-2019-3 SCHEDULE OF QUANTITIES</oddHeader>
    <oddFooter>&amp;RC3-&amp;P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21"/>
  <dimension ref="A1:J1048346"/>
  <sheetViews>
    <sheetView view="pageBreakPreview" topLeftCell="A5" zoomScaleNormal="100" zoomScaleSheetLayoutView="100" workbookViewId="0">
      <selection activeCell="H5" sqref="H5:H72"/>
    </sheetView>
  </sheetViews>
  <sheetFormatPr defaultRowHeight="12.75" x14ac:dyDescent="0.2"/>
  <cols>
    <col min="1" max="1" width="9.28515625" style="92" customWidth="1"/>
    <col min="2" max="2" width="9" style="92" bestFit="1" customWidth="1"/>
    <col min="3" max="3" width="3.7109375" style="92" customWidth="1"/>
    <col min="4" max="4" width="39.7109375" style="92" customWidth="1"/>
    <col min="5" max="5" width="18.140625" style="92" customWidth="1"/>
    <col min="6" max="6" width="14" style="268" customWidth="1"/>
    <col min="7" max="8" width="20.7109375" style="92" customWidth="1"/>
    <col min="9" max="257" width="9.28515625" style="92"/>
    <col min="258" max="258" width="9.28515625" style="92" customWidth="1"/>
    <col min="259" max="259" width="6.7109375" style="92" customWidth="1"/>
    <col min="260" max="260" width="40.7109375" style="92" customWidth="1"/>
    <col min="261" max="264" width="9.28515625" style="92" customWidth="1"/>
    <col min="265" max="513" width="9.28515625" style="92"/>
    <col min="514" max="514" width="9.28515625" style="92" customWidth="1"/>
    <col min="515" max="515" width="6.7109375" style="92" customWidth="1"/>
    <col min="516" max="516" width="40.7109375" style="92" customWidth="1"/>
    <col min="517" max="520" width="9.28515625" style="92" customWidth="1"/>
    <col min="521" max="769" width="9.28515625" style="92"/>
    <col min="770" max="770" width="9.28515625" style="92" customWidth="1"/>
    <col min="771" max="771" width="6.7109375" style="92" customWidth="1"/>
    <col min="772" max="772" width="40.7109375" style="92" customWidth="1"/>
    <col min="773" max="776" width="9.28515625" style="92" customWidth="1"/>
    <col min="777" max="1025" width="9.28515625" style="92"/>
    <col min="1026" max="1026" width="9.28515625" style="92" customWidth="1"/>
    <col min="1027" max="1027" width="6.7109375" style="92" customWidth="1"/>
    <col min="1028" max="1028" width="40.7109375" style="92" customWidth="1"/>
    <col min="1029" max="1032" width="9.28515625" style="92" customWidth="1"/>
    <col min="1033" max="1281" width="9.28515625" style="92"/>
    <col min="1282" max="1282" width="9.28515625" style="92" customWidth="1"/>
    <col min="1283" max="1283" width="6.7109375" style="92" customWidth="1"/>
    <col min="1284" max="1284" width="40.7109375" style="92" customWidth="1"/>
    <col min="1285" max="1288" width="9.28515625" style="92" customWidth="1"/>
    <col min="1289" max="1537" width="9.28515625" style="92"/>
    <col min="1538" max="1538" width="9.28515625" style="92" customWidth="1"/>
    <col min="1539" max="1539" width="6.7109375" style="92" customWidth="1"/>
    <col min="1540" max="1540" width="40.7109375" style="92" customWidth="1"/>
    <col min="1541" max="1544" width="9.28515625" style="92" customWidth="1"/>
    <col min="1545" max="1793" width="9.28515625" style="92"/>
    <col min="1794" max="1794" width="9.28515625" style="92" customWidth="1"/>
    <col min="1795" max="1795" width="6.7109375" style="92" customWidth="1"/>
    <col min="1796" max="1796" width="40.7109375" style="92" customWidth="1"/>
    <col min="1797" max="1800" width="9.28515625" style="92" customWidth="1"/>
    <col min="1801" max="2049" width="9.28515625" style="92"/>
    <col min="2050" max="2050" width="9.28515625" style="92" customWidth="1"/>
    <col min="2051" max="2051" width="6.7109375" style="92" customWidth="1"/>
    <col min="2052" max="2052" width="40.7109375" style="92" customWidth="1"/>
    <col min="2053" max="2056" width="9.28515625" style="92" customWidth="1"/>
    <col min="2057" max="2305" width="9.28515625" style="92"/>
    <col min="2306" max="2306" width="9.28515625" style="92" customWidth="1"/>
    <col min="2307" max="2307" width="6.7109375" style="92" customWidth="1"/>
    <col min="2308" max="2308" width="40.7109375" style="92" customWidth="1"/>
    <col min="2309" max="2312" width="9.28515625" style="92" customWidth="1"/>
    <col min="2313" max="2561" width="9.28515625" style="92"/>
    <col min="2562" max="2562" width="9.28515625" style="92" customWidth="1"/>
    <col min="2563" max="2563" width="6.7109375" style="92" customWidth="1"/>
    <col min="2564" max="2564" width="40.7109375" style="92" customWidth="1"/>
    <col min="2565" max="2568" width="9.28515625" style="92" customWidth="1"/>
    <col min="2569" max="2817" width="9.28515625" style="92"/>
    <col min="2818" max="2818" width="9.28515625" style="92" customWidth="1"/>
    <col min="2819" max="2819" width="6.7109375" style="92" customWidth="1"/>
    <col min="2820" max="2820" width="40.7109375" style="92" customWidth="1"/>
    <col min="2821" max="2824" width="9.28515625" style="92" customWidth="1"/>
    <col min="2825" max="3073" width="9.28515625" style="92"/>
    <col min="3074" max="3074" width="9.28515625" style="92" customWidth="1"/>
    <col min="3075" max="3075" width="6.7109375" style="92" customWidth="1"/>
    <col min="3076" max="3076" width="40.7109375" style="92" customWidth="1"/>
    <col min="3077" max="3080" width="9.28515625" style="92" customWidth="1"/>
    <col min="3081" max="3329" width="9.28515625" style="92"/>
    <col min="3330" max="3330" width="9.28515625" style="92" customWidth="1"/>
    <col min="3331" max="3331" width="6.7109375" style="92" customWidth="1"/>
    <col min="3332" max="3332" width="40.7109375" style="92" customWidth="1"/>
    <col min="3333" max="3336" width="9.28515625" style="92" customWidth="1"/>
    <col min="3337" max="3585" width="9.28515625" style="92"/>
    <col min="3586" max="3586" width="9.28515625" style="92" customWidth="1"/>
    <col min="3587" max="3587" width="6.7109375" style="92" customWidth="1"/>
    <col min="3588" max="3588" width="40.7109375" style="92" customWidth="1"/>
    <col min="3589" max="3592" width="9.28515625" style="92" customWidth="1"/>
    <col min="3593" max="3841" width="9.28515625" style="92"/>
    <col min="3842" max="3842" width="9.28515625" style="92" customWidth="1"/>
    <col min="3843" max="3843" width="6.7109375" style="92" customWidth="1"/>
    <col min="3844" max="3844" width="40.7109375" style="92" customWidth="1"/>
    <col min="3845" max="3848" width="9.28515625" style="92" customWidth="1"/>
    <col min="3849" max="4097" width="9.28515625" style="92"/>
    <col min="4098" max="4098" width="9.28515625" style="92" customWidth="1"/>
    <col min="4099" max="4099" width="6.7109375" style="92" customWidth="1"/>
    <col min="4100" max="4100" width="40.7109375" style="92" customWidth="1"/>
    <col min="4101" max="4104" width="9.28515625" style="92" customWidth="1"/>
    <col min="4105" max="4353" width="9.28515625" style="92"/>
    <col min="4354" max="4354" width="9.28515625" style="92" customWidth="1"/>
    <col min="4355" max="4355" width="6.7109375" style="92" customWidth="1"/>
    <col min="4356" max="4356" width="40.7109375" style="92" customWidth="1"/>
    <col min="4357" max="4360" width="9.28515625" style="92" customWidth="1"/>
    <col min="4361" max="4609" width="9.28515625" style="92"/>
    <col min="4610" max="4610" width="9.28515625" style="92" customWidth="1"/>
    <col min="4611" max="4611" width="6.7109375" style="92" customWidth="1"/>
    <col min="4612" max="4612" width="40.7109375" style="92" customWidth="1"/>
    <col min="4613" max="4616" width="9.28515625" style="92" customWidth="1"/>
    <col min="4617" max="4865" width="9.28515625" style="92"/>
    <col min="4866" max="4866" width="9.28515625" style="92" customWidth="1"/>
    <col min="4867" max="4867" width="6.7109375" style="92" customWidth="1"/>
    <col min="4868" max="4868" width="40.7109375" style="92" customWidth="1"/>
    <col min="4869" max="4872" width="9.28515625" style="92" customWidth="1"/>
    <col min="4873" max="5121" width="9.28515625" style="92"/>
    <col min="5122" max="5122" width="9.28515625" style="92" customWidth="1"/>
    <col min="5123" max="5123" width="6.7109375" style="92" customWidth="1"/>
    <col min="5124" max="5124" width="40.7109375" style="92" customWidth="1"/>
    <col min="5125" max="5128" width="9.28515625" style="92" customWidth="1"/>
    <col min="5129" max="5377" width="9.28515625" style="92"/>
    <col min="5378" max="5378" width="9.28515625" style="92" customWidth="1"/>
    <col min="5379" max="5379" width="6.7109375" style="92" customWidth="1"/>
    <col min="5380" max="5380" width="40.7109375" style="92" customWidth="1"/>
    <col min="5381" max="5384" width="9.28515625" style="92" customWidth="1"/>
    <col min="5385" max="5633" width="9.28515625" style="92"/>
    <col min="5634" max="5634" width="9.28515625" style="92" customWidth="1"/>
    <col min="5635" max="5635" width="6.7109375" style="92" customWidth="1"/>
    <col min="5636" max="5636" width="40.7109375" style="92" customWidth="1"/>
    <col min="5637" max="5640" width="9.28515625" style="92" customWidth="1"/>
    <col min="5641" max="5889" width="9.28515625" style="92"/>
    <col min="5890" max="5890" width="9.28515625" style="92" customWidth="1"/>
    <col min="5891" max="5891" width="6.7109375" style="92" customWidth="1"/>
    <col min="5892" max="5892" width="40.7109375" style="92" customWidth="1"/>
    <col min="5893" max="5896" width="9.28515625" style="92" customWidth="1"/>
    <col min="5897" max="6145" width="9.28515625" style="92"/>
    <col min="6146" max="6146" width="9.28515625" style="92" customWidth="1"/>
    <col min="6147" max="6147" width="6.7109375" style="92" customWidth="1"/>
    <col min="6148" max="6148" width="40.7109375" style="92" customWidth="1"/>
    <col min="6149" max="6152" width="9.28515625" style="92" customWidth="1"/>
    <col min="6153" max="6401" width="9.28515625" style="92"/>
    <col min="6402" max="6402" width="9.28515625" style="92" customWidth="1"/>
    <col min="6403" max="6403" width="6.7109375" style="92" customWidth="1"/>
    <col min="6404" max="6404" width="40.7109375" style="92" customWidth="1"/>
    <col min="6405" max="6408" width="9.28515625" style="92" customWidth="1"/>
    <col min="6409" max="6657" width="9.28515625" style="92"/>
    <col min="6658" max="6658" width="9.28515625" style="92" customWidth="1"/>
    <col min="6659" max="6659" width="6.7109375" style="92" customWidth="1"/>
    <col min="6660" max="6660" width="40.7109375" style="92" customWidth="1"/>
    <col min="6661" max="6664" width="9.28515625" style="92" customWidth="1"/>
    <col min="6665" max="6913" width="9.28515625" style="92"/>
    <col min="6914" max="6914" width="9.28515625" style="92" customWidth="1"/>
    <col min="6915" max="6915" width="6.7109375" style="92" customWidth="1"/>
    <col min="6916" max="6916" width="40.7109375" style="92" customWidth="1"/>
    <col min="6917" max="6920" width="9.28515625" style="92" customWidth="1"/>
    <col min="6921" max="7169" width="9.28515625" style="92"/>
    <col min="7170" max="7170" width="9.28515625" style="92" customWidth="1"/>
    <col min="7171" max="7171" width="6.7109375" style="92" customWidth="1"/>
    <col min="7172" max="7172" width="40.7109375" style="92" customWidth="1"/>
    <col min="7173" max="7176" width="9.28515625" style="92" customWidth="1"/>
    <col min="7177" max="7425" width="9.28515625" style="92"/>
    <col min="7426" max="7426" width="9.28515625" style="92" customWidth="1"/>
    <col min="7427" max="7427" width="6.7109375" style="92" customWidth="1"/>
    <col min="7428" max="7428" width="40.7109375" style="92" customWidth="1"/>
    <col min="7429" max="7432" width="9.28515625" style="92" customWidth="1"/>
    <col min="7433" max="7681" width="9.28515625" style="92"/>
    <col min="7682" max="7682" width="9.28515625" style="92" customWidth="1"/>
    <col min="7683" max="7683" width="6.7109375" style="92" customWidth="1"/>
    <col min="7684" max="7684" width="40.7109375" style="92" customWidth="1"/>
    <col min="7685" max="7688" width="9.28515625" style="92" customWidth="1"/>
    <col min="7689" max="7937" width="9.28515625" style="92"/>
    <col min="7938" max="7938" width="9.28515625" style="92" customWidth="1"/>
    <col min="7939" max="7939" width="6.7109375" style="92" customWidth="1"/>
    <col min="7940" max="7940" width="40.7109375" style="92" customWidth="1"/>
    <col min="7941" max="7944" width="9.28515625" style="92" customWidth="1"/>
    <col min="7945" max="8193" width="9.28515625" style="92"/>
    <col min="8194" max="8194" width="9.28515625" style="92" customWidth="1"/>
    <col min="8195" max="8195" width="6.7109375" style="92" customWidth="1"/>
    <col min="8196" max="8196" width="40.7109375" style="92" customWidth="1"/>
    <col min="8197" max="8200" width="9.28515625" style="92" customWidth="1"/>
    <col min="8201" max="8449" width="9.28515625" style="92"/>
    <col min="8450" max="8450" width="9.28515625" style="92" customWidth="1"/>
    <col min="8451" max="8451" width="6.7109375" style="92" customWidth="1"/>
    <col min="8452" max="8452" width="40.7109375" style="92" customWidth="1"/>
    <col min="8453" max="8456" width="9.28515625" style="92" customWidth="1"/>
    <col min="8457" max="8705" width="9.28515625" style="92"/>
    <col min="8706" max="8706" width="9.28515625" style="92" customWidth="1"/>
    <col min="8707" max="8707" width="6.7109375" style="92" customWidth="1"/>
    <col min="8708" max="8708" width="40.7109375" style="92" customWidth="1"/>
    <col min="8709" max="8712" width="9.28515625" style="92" customWidth="1"/>
    <col min="8713" max="8961" width="9.28515625" style="92"/>
    <col min="8962" max="8962" width="9.28515625" style="92" customWidth="1"/>
    <col min="8963" max="8963" width="6.7109375" style="92" customWidth="1"/>
    <col min="8964" max="8964" width="40.7109375" style="92" customWidth="1"/>
    <col min="8965" max="8968" width="9.28515625" style="92" customWidth="1"/>
    <col min="8969" max="9217" width="9.28515625" style="92"/>
    <col min="9218" max="9218" width="9.28515625" style="92" customWidth="1"/>
    <col min="9219" max="9219" width="6.7109375" style="92" customWidth="1"/>
    <col min="9220" max="9220" width="40.7109375" style="92" customWidth="1"/>
    <col min="9221" max="9224" width="9.28515625" style="92" customWidth="1"/>
    <col min="9225" max="9473" width="9.28515625" style="92"/>
    <col min="9474" max="9474" width="9.28515625" style="92" customWidth="1"/>
    <col min="9475" max="9475" width="6.7109375" style="92" customWidth="1"/>
    <col min="9476" max="9476" width="40.7109375" style="92" customWidth="1"/>
    <col min="9477" max="9480" width="9.28515625" style="92" customWidth="1"/>
    <col min="9481" max="9729" width="9.28515625" style="92"/>
    <col min="9730" max="9730" width="9.28515625" style="92" customWidth="1"/>
    <col min="9731" max="9731" width="6.7109375" style="92" customWidth="1"/>
    <col min="9732" max="9732" width="40.7109375" style="92" customWidth="1"/>
    <col min="9733" max="9736" width="9.28515625" style="92" customWidth="1"/>
    <col min="9737" max="9985" width="9.28515625" style="92"/>
    <col min="9986" max="9986" width="9.28515625" style="92" customWidth="1"/>
    <col min="9987" max="9987" width="6.7109375" style="92" customWidth="1"/>
    <col min="9988" max="9988" width="40.7109375" style="92" customWidth="1"/>
    <col min="9989" max="9992" width="9.28515625" style="92" customWidth="1"/>
    <col min="9993" max="10241" width="9.28515625" style="92"/>
    <col min="10242" max="10242" width="9.28515625" style="92" customWidth="1"/>
    <col min="10243" max="10243" width="6.7109375" style="92" customWidth="1"/>
    <col min="10244" max="10244" width="40.7109375" style="92" customWidth="1"/>
    <col min="10245" max="10248" width="9.28515625" style="92" customWidth="1"/>
    <col min="10249" max="10497" width="9.28515625" style="92"/>
    <col min="10498" max="10498" width="9.28515625" style="92" customWidth="1"/>
    <col min="10499" max="10499" width="6.7109375" style="92" customWidth="1"/>
    <col min="10500" max="10500" width="40.7109375" style="92" customWidth="1"/>
    <col min="10501" max="10504" width="9.28515625" style="92" customWidth="1"/>
    <col min="10505" max="10753" width="9.28515625" style="92"/>
    <col min="10754" max="10754" width="9.28515625" style="92" customWidth="1"/>
    <col min="10755" max="10755" width="6.7109375" style="92" customWidth="1"/>
    <col min="10756" max="10756" width="40.7109375" style="92" customWidth="1"/>
    <col min="10757" max="10760" width="9.28515625" style="92" customWidth="1"/>
    <col min="10761" max="11009" width="9.28515625" style="92"/>
    <col min="11010" max="11010" width="9.28515625" style="92" customWidth="1"/>
    <col min="11011" max="11011" width="6.7109375" style="92" customWidth="1"/>
    <col min="11012" max="11012" width="40.7109375" style="92" customWidth="1"/>
    <col min="11013" max="11016" width="9.28515625" style="92" customWidth="1"/>
    <col min="11017" max="11265" width="9.28515625" style="92"/>
    <col min="11266" max="11266" width="9.28515625" style="92" customWidth="1"/>
    <col min="11267" max="11267" width="6.7109375" style="92" customWidth="1"/>
    <col min="11268" max="11268" width="40.7109375" style="92" customWidth="1"/>
    <col min="11269" max="11272" width="9.28515625" style="92" customWidth="1"/>
    <col min="11273" max="11521" width="9.28515625" style="92"/>
    <col min="11522" max="11522" width="9.28515625" style="92" customWidth="1"/>
    <col min="11523" max="11523" width="6.7109375" style="92" customWidth="1"/>
    <col min="11524" max="11524" width="40.7109375" style="92" customWidth="1"/>
    <col min="11525" max="11528" width="9.28515625" style="92" customWidth="1"/>
    <col min="11529" max="11777" width="9.28515625" style="92"/>
    <col min="11778" max="11778" width="9.28515625" style="92" customWidth="1"/>
    <col min="11779" max="11779" width="6.7109375" style="92" customWidth="1"/>
    <col min="11780" max="11780" width="40.7109375" style="92" customWidth="1"/>
    <col min="11781" max="11784" width="9.28515625" style="92" customWidth="1"/>
    <col min="11785" max="12033" width="9.28515625" style="92"/>
    <col min="12034" max="12034" width="9.28515625" style="92" customWidth="1"/>
    <col min="12035" max="12035" width="6.7109375" style="92" customWidth="1"/>
    <col min="12036" max="12036" width="40.7109375" style="92" customWidth="1"/>
    <col min="12037" max="12040" width="9.28515625" style="92" customWidth="1"/>
    <col min="12041" max="12289" width="9.28515625" style="92"/>
    <col min="12290" max="12290" width="9.28515625" style="92" customWidth="1"/>
    <col min="12291" max="12291" width="6.7109375" style="92" customWidth="1"/>
    <col min="12292" max="12292" width="40.7109375" style="92" customWidth="1"/>
    <col min="12293" max="12296" width="9.28515625" style="92" customWidth="1"/>
    <col min="12297" max="12545" width="9.28515625" style="92"/>
    <col min="12546" max="12546" width="9.28515625" style="92" customWidth="1"/>
    <col min="12547" max="12547" width="6.7109375" style="92" customWidth="1"/>
    <col min="12548" max="12548" width="40.7109375" style="92" customWidth="1"/>
    <col min="12549" max="12552" width="9.28515625" style="92" customWidth="1"/>
    <col min="12553" max="12801" width="9.28515625" style="92"/>
    <col min="12802" max="12802" width="9.28515625" style="92" customWidth="1"/>
    <col min="12803" max="12803" width="6.7109375" style="92" customWidth="1"/>
    <col min="12804" max="12804" width="40.7109375" style="92" customWidth="1"/>
    <col min="12805" max="12808" width="9.28515625" style="92" customWidth="1"/>
    <col min="12809" max="13057" width="9.28515625" style="92"/>
    <col min="13058" max="13058" width="9.28515625" style="92" customWidth="1"/>
    <col min="13059" max="13059" width="6.7109375" style="92" customWidth="1"/>
    <col min="13060" max="13060" width="40.7109375" style="92" customWidth="1"/>
    <col min="13061" max="13064" width="9.28515625" style="92" customWidth="1"/>
    <col min="13065" max="13313" width="9.28515625" style="92"/>
    <col min="13314" max="13314" width="9.28515625" style="92" customWidth="1"/>
    <col min="13315" max="13315" width="6.7109375" style="92" customWidth="1"/>
    <col min="13316" max="13316" width="40.7109375" style="92" customWidth="1"/>
    <col min="13317" max="13320" width="9.28515625" style="92" customWidth="1"/>
    <col min="13321" max="13569" width="9.28515625" style="92"/>
    <col min="13570" max="13570" width="9.28515625" style="92" customWidth="1"/>
    <col min="13571" max="13571" width="6.7109375" style="92" customWidth="1"/>
    <col min="13572" max="13572" width="40.7109375" style="92" customWidth="1"/>
    <col min="13573" max="13576" width="9.28515625" style="92" customWidth="1"/>
    <col min="13577" max="13825" width="9.28515625" style="92"/>
    <col min="13826" max="13826" width="9.28515625" style="92" customWidth="1"/>
    <col min="13827" max="13827" width="6.7109375" style="92" customWidth="1"/>
    <col min="13828" max="13828" width="40.7109375" style="92" customWidth="1"/>
    <col min="13829" max="13832" width="9.28515625" style="92" customWidth="1"/>
    <col min="13833" max="14081" width="9.28515625" style="92"/>
    <col min="14082" max="14082" width="9.28515625" style="92" customWidth="1"/>
    <col min="14083" max="14083" width="6.7109375" style="92" customWidth="1"/>
    <col min="14084" max="14084" width="40.7109375" style="92" customWidth="1"/>
    <col min="14085" max="14088" width="9.28515625" style="92" customWidth="1"/>
    <col min="14089" max="14337" width="9.28515625" style="92"/>
    <col min="14338" max="14338" width="9.28515625" style="92" customWidth="1"/>
    <col min="14339" max="14339" width="6.7109375" style="92" customWidth="1"/>
    <col min="14340" max="14340" width="40.7109375" style="92" customWidth="1"/>
    <col min="14341" max="14344" width="9.28515625" style="92" customWidth="1"/>
    <col min="14345" max="14593" width="9.28515625" style="92"/>
    <col min="14594" max="14594" width="9.28515625" style="92" customWidth="1"/>
    <col min="14595" max="14595" width="6.7109375" style="92" customWidth="1"/>
    <col min="14596" max="14596" width="40.7109375" style="92" customWidth="1"/>
    <col min="14597" max="14600" width="9.28515625" style="92" customWidth="1"/>
    <col min="14601" max="14849" width="9.28515625" style="92"/>
    <col min="14850" max="14850" width="9.28515625" style="92" customWidth="1"/>
    <col min="14851" max="14851" width="6.7109375" style="92" customWidth="1"/>
    <col min="14852" max="14852" width="40.7109375" style="92" customWidth="1"/>
    <col min="14853" max="14856" width="9.28515625" style="92" customWidth="1"/>
    <col min="14857" max="15105" width="9.28515625" style="92"/>
    <col min="15106" max="15106" width="9.28515625" style="92" customWidth="1"/>
    <col min="15107" max="15107" width="6.7109375" style="92" customWidth="1"/>
    <col min="15108" max="15108" width="40.7109375" style="92" customWidth="1"/>
    <col min="15109" max="15112" width="9.28515625" style="92" customWidth="1"/>
    <col min="15113" max="15361" width="9.28515625" style="92"/>
    <col min="15362" max="15362" width="9.28515625" style="92" customWidth="1"/>
    <col min="15363" max="15363" width="6.7109375" style="92" customWidth="1"/>
    <col min="15364" max="15364" width="40.7109375" style="92" customWidth="1"/>
    <col min="15365" max="15368" width="9.28515625" style="92" customWidth="1"/>
    <col min="15369" max="15617" width="9.28515625" style="92"/>
    <col min="15618" max="15618" width="9.28515625" style="92" customWidth="1"/>
    <col min="15619" max="15619" width="6.7109375" style="92" customWidth="1"/>
    <col min="15620" max="15620" width="40.7109375" style="92" customWidth="1"/>
    <col min="15621" max="15624" width="9.28515625" style="92" customWidth="1"/>
    <col min="15625" max="15873" width="9.28515625" style="92"/>
    <col min="15874" max="15874" width="9.28515625" style="92" customWidth="1"/>
    <col min="15875" max="15875" width="6.7109375" style="92" customWidth="1"/>
    <col min="15876" max="15876" width="40.7109375" style="92" customWidth="1"/>
    <col min="15877" max="15880" width="9.28515625" style="92" customWidth="1"/>
    <col min="15881" max="16129" width="9.28515625" style="92"/>
    <col min="16130" max="16130" width="9.28515625" style="92" customWidth="1"/>
    <col min="16131" max="16131" width="6.7109375" style="92" customWidth="1"/>
    <col min="16132" max="16132" width="40.7109375" style="92" customWidth="1"/>
    <col min="16133" max="16136" width="9.28515625" style="92" customWidth="1"/>
    <col min="16137" max="16384" width="9.28515625" style="92"/>
  </cols>
  <sheetData>
    <row r="1" spans="1:9" ht="48" customHeight="1" x14ac:dyDescent="0.2">
      <c r="A1" s="90" t="s">
        <v>744</v>
      </c>
      <c r="B1" s="91"/>
      <c r="C1" s="91"/>
      <c r="D1" s="542" t="s">
        <v>745</v>
      </c>
      <c r="E1" s="542"/>
      <c r="F1" s="542"/>
      <c r="G1" s="542"/>
      <c r="H1" s="542"/>
    </row>
    <row r="2" spans="1:9" x14ac:dyDescent="0.2">
      <c r="A2" s="93" t="s">
        <v>24</v>
      </c>
      <c r="B2" s="93"/>
      <c r="C2" s="94"/>
      <c r="D2" s="95" t="s">
        <v>25</v>
      </c>
      <c r="E2" s="95" t="s">
        <v>26</v>
      </c>
      <c r="F2" s="264" t="s">
        <v>27</v>
      </c>
      <c r="G2" s="95" t="s">
        <v>28</v>
      </c>
      <c r="H2" s="95" t="s">
        <v>29</v>
      </c>
      <c r="I2" s="96"/>
    </row>
    <row r="3" spans="1:9" x14ac:dyDescent="0.2">
      <c r="A3" s="97"/>
      <c r="B3" s="97"/>
      <c r="C3" s="98"/>
      <c r="D3" s="83"/>
      <c r="E3" s="84"/>
      <c r="F3" s="265"/>
      <c r="G3" s="84"/>
      <c r="H3" s="83"/>
    </row>
    <row r="4" spans="1:9" x14ac:dyDescent="0.2">
      <c r="A4" s="194"/>
      <c r="B4" s="194"/>
      <c r="C4" s="199"/>
      <c r="D4" s="174"/>
      <c r="E4" s="197"/>
      <c r="F4" s="266"/>
      <c r="G4" s="197"/>
      <c r="H4" s="174"/>
    </row>
    <row r="5" spans="1:9" x14ac:dyDescent="0.2">
      <c r="A5" s="194" t="s">
        <v>746</v>
      </c>
      <c r="B5" s="194"/>
      <c r="C5" s="199"/>
      <c r="D5" s="229" t="s">
        <v>747</v>
      </c>
      <c r="E5" s="197"/>
      <c r="F5" s="266"/>
      <c r="G5" s="197"/>
      <c r="H5" s="261"/>
    </row>
    <row r="6" spans="1:9" x14ac:dyDescent="0.2">
      <c r="A6" s="194"/>
      <c r="B6" s="194"/>
      <c r="C6" s="199"/>
      <c r="D6" s="229"/>
      <c r="E6" s="197"/>
      <c r="F6" s="266"/>
      <c r="G6" s="197"/>
      <c r="H6" s="261"/>
    </row>
    <row r="7" spans="1:9" ht="14.25" x14ac:dyDescent="0.2">
      <c r="A7" s="194"/>
      <c r="B7" s="194" t="s">
        <v>748</v>
      </c>
      <c r="C7" s="199"/>
      <c r="D7" s="230" t="s">
        <v>749</v>
      </c>
      <c r="E7" s="178" t="s">
        <v>170</v>
      </c>
      <c r="F7" s="266">
        <v>1</v>
      </c>
      <c r="G7" s="38"/>
      <c r="H7" s="17">
        <f>F7*G7</f>
        <v>0</v>
      </c>
      <c r="I7" s="102"/>
    </row>
    <row r="8" spans="1:9" x14ac:dyDescent="0.2">
      <c r="A8" s="194"/>
      <c r="B8" s="194"/>
      <c r="C8" s="199"/>
      <c r="D8" s="230"/>
      <c r="E8" s="178"/>
      <c r="F8" s="266"/>
      <c r="G8" s="38"/>
      <c r="H8" s="17"/>
      <c r="I8" s="102"/>
    </row>
    <row r="9" spans="1:9" x14ac:dyDescent="0.2">
      <c r="A9" s="194" t="s">
        <v>750</v>
      </c>
      <c r="B9" s="194"/>
      <c r="C9" s="199"/>
      <c r="D9" s="229" t="s">
        <v>751</v>
      </c>
      <c r="E9" s="197"/>
      <c r="F9" s="266"/>
      <c r="G9" s="38"/>
      <c r="H9" s="39"/>
    </row>
    <row r="10" spans="1:9" x14ac:dyDescent="0.2">
      <c r="A10" s="194"/>
      <c r="B10" s="194"/>
      <c r="C10" s="199"/>
      <c r="D10" s="229"/>
      <c r="E10" s="197"/>
      <c r="F10" s="266"/>
      <c r="G10" s="38"/>
      <c r="H10" s="39"/>
    </row>
    <row r="11" spans="1:9" ht="25.5" x14ac:dyDescent="0.2">
      <c r="A11" s="194"/>
      <c r="B11" s="194" t="s">
        <v>752</v>
      </c>
      <c r="C11" s="199"/>
      <c r="D11" s="263" t="s">
        <v>753</v>
      </c>
      <c r="E11" s="197"/>
      <c r="F11" s="266"/>
      <c r="G11" s="38"/>
      <c r="H11" s="39"/>
    </row>
    <row r="12" spans="1:9" x14ac:dyDescent="0.2">
      <c r="A12" s="194"/>
      <c r="B12" s="194"/>
      <c r="C12" s="199"/>
      <c r="D12" s="263"/>
      <c r="E12" s="197"/>
      <c r="F12" s="266"/>
      <c r="G12" s="38"/>
      <c r="H12" s="39"/>
    </row>
    <row r="13" spans="1:9" ht="14.25" x14ac:dyDescent="0.2">
      <c r="A13" s="194"/>
      <c r="B13" s="194"/>
      <c r="C13" s="199" t="s">
        <v>107</v>
      </c>
      <c r="D13" s="263" t="s">
        <v>754</v>
      </c>
      <c r="E13" s="28" t="s">
        <v>58</v>
      </c>
      <c r="F13" s="63">
        <f>'[1]C4.4'!F22</f>
        <v>50000</v>
      </c>
      <c r="G13" s="38"/>
      <c r="H13" s="17">
        <f>F13*G13</f>
        <v>0</v>
      </c>
    </row>
    <row r="14" spans="1:9" x14ac:dyDescent="0.2">
      <c r="A14" s="194"/>
      <c r="B14" s="194"/>
      <c r="C14" s="199"/>
      <c r="D14" s="263"/>
      <c r="E14" s="28"/>
      <c r="F14" s="63"/>
      <c r="G14" s="38"/>
      <c r="H14" s="17"/>
    </row>
    <row r="15" spans="1:9" x14ac:dyDescent="0.2">
      <c r="A15" s="194" t="s">
        <v>755</v>
      </c>
      <c r="B15" s="194"/>
      <c r="C15" s="199"/>
      <c r="D15" s="229" t="s">
        <v>756</v>
      </c>
      <c r="E15" s="28"/>
      <c r="F15" s="62"/>
      <c r="G15" s="38"/>
      <c r="H15" s="39"/>
    </row>
    <row r="16" spans="1:9" x14ac:dyDescent="0.2">
      <c r="A16" s="194"/>
      <c r="B16" s="194"/>
      <c r="C16" s="199"/>
      <c r="D16" s="229"/>
      <c r="E16" s="28"/>
      <c r="F16" s="62"/>
      <c r="G16" s="38"/>
      <c r="H16" s="39"/>
    </row>
    <row r="17" spans="1:10" ht="25.5" x14ac:dyDescent="0.2">
      <c r="A17" s="194"/>
      <c r="B17" s="194" t="s">
        <v>757</v>
      </c>
      <c r="C17" s="199"/>
      <c r="D17" s="263" t="s">
        <v>758</v>
      </c>
      <c r="E17" s="28" t="s">
        <v>58</v>
      </c>
      <c r="F17" s="63">
        <v>7000</v>
      </c>
      <c r="G17" s="38"/>
      <c r="H17" s="17">
        <f>F17*G17</f>
        <v>0</v>
      </c>
    </row>
    <row r="18" spans="1:10" x14ac:dyDescent="0.2">
      <c r="A18" s="194"/>
      <c r="B18" s="194"/>
      <c r="C18" s="199"/>
      <c r="D18" s="263"/>
      <c r="E18" s="28"/>
      <c r="F18" s="63"/>
      <c r="G18" s="38"/>
      <c r="H18" s="17"/>
    </row>
    <row r="19" spans="1:10" x14ac:dyDescent="0.2">
      <c r="A19" s="194" t="s">
        <v>759</v>
      </c>
      <c r="B19" s="194"/>
      <c r="C19" s="199"/>
      <c r="D19" s="189" t="s">
        <v>760</v>
      </c>
      <c r="E19" s="28"/>
      <c r="F19" s="62"/>
      <c r="G19" s="38"/>
      <c r="H19" s="39"/>
    </row>
    <row r="20" spans="1:10" x14ac:dyDescent="0.2">
      <c r="A20" s="194"/>
      <c r="B20" s="194"/>
      <c r="C20" s="199"/>
      <c r="D20" s="189"/>
      <c r="E20" s="28"/>
      <c r="F20" s="62"/>
      <c r="G20" s="38"/>
      <c r="H20" s="39"/>
    </row>
    <row r="21" spans="1:10" ht="14.25" x14ac:dyDescent="0.2">
      <c r="A21" s="194"/>
      <c r="B21" s="194" t="s">
        <v>761</v>
      </c>
      <c r="C21" s="199"/>
      <c r="D21" s="263" t="s">
        <v>762</v>
      </c>
      <c r="E21" s="28" t="s">
        <v>58</v>
      </c>
      <c r="F21" s="63">
        <v>500</v>
      </c>
      <c r="G21" s="38"/>
      <c r="H21" s="17">
        <f>F21*G21</f>
        <v>0</v>
      </c>
      <c r="J21" s="108"/>
    </row>
    <row r="22" spans="1:10" x14ac:dyDescent="0.2">
      <c r="A22" s="194"/>
      <c r="B22" s="194"/>
      <c r="C22" s="199"/>
      <c r="D22" s="263"/>
      <c r="E22" s="197"/>
      <c r="F22" s="266"/>
      <c r="G22" s="38"/>
      <c r="H22" s="17"/>
    </row>
    <row r="23" spans="1:10" ht="25.5" x14ac:dyDescent="0.2">
      <c r="A23" s="194" t="s">
        <v>763</v>
      </c>
      <c r="B23" s="194"/>
      <c r="C23" s="199"/>
      <c r="D23" s="189" t="s">
        <v>764</v>
      </c>
      <c r="E23" s="197"/>
      <c r="F23" s="266"/>
      <c r="G23" s="38"/>
      <c r="H23" s="39"/>
    </row>
    <row r="24" spans="1:10" x14ac:dyDescent="0.2">
      <c r="A24" s="194"/>
      <c r="B24" s="194"/>
      <c r="C24" s="199"/>
      <c r="D24" s="189"/>
      <c r="E24" s="197"/>
      <c r="F24" s="266"/>
      <c r="G24" s="38"/>
      <c r="H24" s="39"/>
    </row>
    <row r="25" spans="1:10" ht="14.25" x14ac:dyDescent="0.2">
      <c r="A25" s="194"/>
      <c r="B25" s="194" t="s">
        <v>765</v>
      </c>
      <c r="C25" s="199"/>
      <c r="D25" s="86" t="s">
        <v>766</v>
      </c>
      <c r="E25" s="197" t="s">
        <v>327</v>
      </c>
      <c r="F25" s="266">
        <v>30000</v>
      </c>
      <c r="G25" s="38"/>
      <c r="H25" s="17">
        <f>F25*G25</f>
        <v>0</v>
      </c>
    </row>
    <row r="26" spans="1:10" x14ac:dyDescent="0.2">
      <c r="A26" s="194"/>
      <c r="B26" s="194"/>
      <c r="C26" s="199"/>
      <c r="D26" s="86"/>
      <c r="E26" s="197"/>
      <c r="F26" s="266"/>
      <c r="G26" s="38"/>
      <c r="H26" s="17"/>
    </row>
    <row r="27" spans="1:10" ht="14.25" x14ac:dyDescent="0.2">
      <c r="A27" s="194"/>
      <c r="B27" s="194" t="s">
        <v>767</v>
      </c>
      <c r="C27" s="199"/>
      <c r="D27" s="86" t="s">
        <v>768</v>
      </c>
      <c r="E27" s="197" t="s">
        <v>327</v>
      </c>
      <c r="F27" s="266">
        <v>18000</v>
      </c>
      <c r="G27" s="38"/>
      <c r="H27" s="17">
        <f>F27*G27</f>
        <v>0</v>
      </c>
    </row>
    <row r="28" spans="1:10" x14ac:dyDescent="0.2">
      <c r="A28" s="194"/>
      <c r="B28" s="194"/>
      <c r="C28" s="199"/>
      <c r="D28" s="86"/>
      <c r="E28" s="197"/>
      <c r="F28" s="266"/>
      <c r="G28" s="38"/>
      <c r="H28" s="17"/>
    </row>
    <row r="29" spans="1:10" ht="38.25" x14ac:dyDescent="0.2">
      <c r="A29" s="194" t="s">
        <v>769</v>
      </c>
      <c r="B29" s="194"/>
      <c r="C29" s="199"/>
      <c r="D29" s="229" t="s">
        <v>770</v>
      </c>
      <c r="E29" s="197" t="s">
        <v>58</v>
      </c>
      <c r="F29" s="197">
        <v>5000</v>
      </c>
      <c r="G29" s="38"/>
      <c r="H29" s="17">
        <f t="shared" ref="H29" si="0">F29*G29</f>
        <v>0</v>
      </c>
    </row>
    <row r="30" spans="1:10" x14ac:dyDescent="0.2">
      <c r="A30" s="194"/>
      <c r="B30" s="194"/>
      <c r="C30" s="199"/>
      <c r="D30" s="86"/>
      <c r="E30" s="197"/>
      <c r="F30" s="266"/>
      <c r="G30" s="38"/>
      <c r="H30" s="17"/>
    </row>
    <row r="31" spans="1:10" x14ac:dyDescent="0.2">
      <c r="A31" s="103" t="s">
        <v>743</v>
      </c>
      <c r="B31" s="194"/>
      <c r="C31" s="199"/>
      <c r="D31" s="213" t="s">
        <v>466</v>
      </c>
      <c r="E31" s="197"/>
      <c r="F31" s="197"/>
      <c r="G31" s="38"/>
      <c r="H31" s="17"/>
    </row>
    <row r="32" spans="1:10" x14ac:dyDescent="0.2">
      <c r="A32" s="194"/>
      <c r="B32" s="194"/>
      <c r="C32" s="199"/>
      <c r="D32" s="189"/>
      <c r="E32" s="197"/>
      <c r="F32" s="197"/>
      <c r="G32" s="38"/>
      <c r="H32" s="17"/>
    </row>
    <row r="33" spans="1:8" ht="25.5" x14ac:dyDescent="0.2">
      <c r="A33" s="194"/>
      <c r="B33" s="103" t="s">
        <v>564</v>
      </c>
      <c r="C33" s="199"/>
      <c r="D33" s="172" t="s">
        <v>565</v>
      </c>
      <c r="E33" s="197"/>
      <c r="F33" s="197"/>
      <c r="G33" s="38"/>
      <c r="H33" s="17"/>
    </row>
    <row r="34" spans="1:8" x14ac:dyDescent="0.2">
      <c r="A34" s="194"/>
      <c r="B34" s="103"/>
      <c r="C34" s="199"/>
      <c r="D34" s="172"/>
      <c r="E34" s="197"/>
      <c r="F34" s="197"/>
      <c r="G34" s="38"/>
      <c r="H34" s="17"/>
    </row>
    <row r="35" spans="1:8" ht="25.5" x14ac:dyDescent="0.2">
      <c r="A35" s="194"/>
      <c r="B35" s="103"/>
      <c r="C35" s="157" t="s">
        <v>104</v>
      </c>
      <c r="D35" s="172" t="s">
        <v>566</v>
      </c>
      <c r="E35" s="197" t="s">
        <v>548</v>
      </c>
      <c r="F35" s="197">
        <f>9500*2</f>
        <v>19000</v>
      </c>
      <c r="G35" s="38"/>
      <c r="H35" s="17">
        <f>F35*G35</f>
        <v>0</v>
      </c>
    </row>
    <row r="36" spans="1:8" x14ac:dyDescent="0.2">
      <c r="A36" s="194"/>
      <c r="B36" s="110"/>
      <c r="C36" s="89"/>
      <c r="D36" s="189"/>
      <c r="E36" s="197"/>
      <c r="F36" s="197"/>
      <c r="G36" s="40"/>
      <c r="H36" s="17"/>
    </row>
    <row r="37" spans="1:8" x14ac:dyDescent="0.2">
      <c r="A37" s="194"/>
      <c r="B37" s="103"/>
      <c r="C37" s="187"/>
      <c r="D37" s="172"/>
      <c r="E37" s="197"/>
      <c r="F37" s="197"/>
      <c r="G37" s="40"/>
      <c r="H37" s="17"/>
    </row>
    <row r="38" spans="1:8" x14ac:dyDescent="0.2">
      <c r="A38" s="194"/>
      <c r="B38" s="194"/>
      <c r="C38" s="89"/>
      <c r="D38" s="189"/>
      <c r="E38" s="197"/>
      <c r="F38" s="197"/>
      <c r="G38" s="40"/>
      <c r="H38" s="17"/>
    </row>
    <row r="39" spans="1:8" x14ac:dyDescent="0.2">
      <c r="A39" s="194"/>
      <c r="B39" s="194"/>
      <c r="C39" s="89"/>
      <c r="D39" s="120"/>
      <c r="E39" s="197"/>
      <c r="F39" s="197"/>
      <c r="G39" s="40"/>
      <c r="H39" s="17"/>
    </row>
    <row r="40" spans="1:8" x14ac:dyDescent="0.2">
      <c r="A40" s="194"/>
      <c r="B40" s="194"/>
      <c r="C40" s="199"/>
      <c r="D40" s="86"/>
      <c r="E40" s="197"/>
      <c r="F40" s="266"/>
      <c r="G40" s="40"/>
      <c r="H40" s="17"/>
    </row>
    <row r="41" spans="1:8" x14ac:dyDescent="0.2">
      <c r="A41" s="194"/>
      <c r="B41" s="194"/>
      <c r="C41" s="199"/>
      <c r="D41" s="86"/>
      <c r="E41" s="197"/>
      <c r="F41" s="266"/>
      <c r="G41" s="40"/>
      <c r="H41" s="17"/>
    </row>
    <row r="42" spans="1:8" x14ac:dyDescent="0.2">
      <c r="A42" s="194"/>
      <c r="B42" s="194"/>
      <c r="C42" s="199"/>
      <c r="D42" s="86"/>
      <c r="E42" s="197"/>
      <c r="F42" s="266"/>
      <c r="G42" s="40"/>
      <c r="H42" s="17"/>
    </row>
    <row r="43" spans="1:8" x14ac:dyDescent="0.2">
      <c r="A43" s="194"/>
      <c r="B43" s="194"/>
      <c r="C43" s="199"/>
      <c r="D43" s="86"/>
      <c r="E43" s="197"/>
      <c r="F43" s="266"/>
      <c r="G43" s="40"/>
      <c r="H43" s="17"/>
    </row>
    <row r="44" spans="1:8" x14ac:dyDescent="0.2">
      <c r="A44" s="194"/>
      <c r="B44" s="194"/>
      <c r="C44" s="199"/>
      <c r="D44" s="86"/>
      <c r="E44" s="197"/>
      <c r="F44" s="266"/>
      <c r="G44" s="40"/>
      <c r="H44" s="17"/>
    </row>
    <row r="45" spans="1:8" x14ac:dyDescent="0.2">
      <c r="A45" s="194"/>
      <c r="B45" s="194"/>
      <c r="C45" s="199"/>
      <c r="D45" s="86"/>
      <c r="E45" s="197"/>
      <c r="F45" s="266"/>
      <c r="G45" s="40"/>
      <c r="H45" s="17"/>
    </row>
    <row r="46" spans="1:8" x14ac:dyDescent="0.2">
      <c r="A46" s="194"/>
      <c r="B46" s="194"/>
      <c r="C46" s="199"/>
      <c r="D46" s="86"/>
      <c r="E46" s="197"/>
      <c r="F46" s="266"/>
      <c r="G46" s="40"/>
      <c r="H46" s="17"/>
    </row>
    <row r="47" spans="1:8" x14ac:dyDescent="0.2">
      <c r="A47" s="194"/>
      <c r="B47" s="194"/>
      <c r="C47" s="199"/>
      <c r="D47" s="86"/>
      <c r="E47" s="197"/>
      <c r="F47" s="266"/>
      <c r="G47" s="40"/>
      <c r="H47" s="17"/>
    </row>
    <row r="48" spans="1:8" x14ac:dyDescent="0.2">
      <c r="A48" s="194"/>
      <c r="B48" s="194"/>
      <c r="C48" s="199"/>
      <c r="D48" s="86"/>
      <c r="E48" s="197"/>
      <c r="F48" s="266"/>
      <c r="G48" s="40"/>
      <c r="H48" s="17"/>
    </row>
    <row r="49" spans="1:8" x14ac:dyDescent="0.2">
      <c r="A49" s="194"/>
      <c r="B49" s="194"/>
      <c r="C49" s="199"/>
      <c r="D49" s="86"/>
      <c r="E49" s="197"/>
      <c r="F49" s="266"/>
      <c r="G49" s="40"/>
      <c r="H49" s="17"/>
    </row>
    <row r="50" spans="1:8" x14ac:dyDescent="0.2">
      <c r="A50" s="194"/>
      <c r="B50" s="194"/>
      <c r="C50" s="199"/>
      <c r="D50" s="86"/>
      <c r="E50" s="197"/>
      <c r="F50" s="266"/>
      <c r="G50" s="40"/>
      <c r="H50" s="17"/>
    </row>
    <row r="51" spans="1:8" x14ac:dyDescent="0.2">
      <c r="A51" s="194"/>
      <c r="B51" s="194"/>
      <c r="C51" s="199"/>
      <c r="D51" s="86"/>
      <c r="E51" s="197"/>
      <c r="F51" s="266"/>
      <c r="G51" s="40"/>
      <c r="H51" s="17"/>
    </row>
    <row r="52" spans="1:8" x14ac:dyDescent="0.2">
      <c r="A52" s="194"/>
      <c r="B52" s="194"/>
      <c r="C52" s="199"/>
      <c r="D52" s="86"/>
      <c r="E52" s="197"/>
      <c r="F52" s="266"/>
      <c r="G52" s="40"/>
      <c r="H52" s="17"/>
    </row>
    <row r="53" spans="1:8" x14ac:dyDescent="0.2">
      <c r="A53" s="194"/>
      <c r="B53" s="194"/>
      <c r="C53" s="199"/>
      <c r="D53" s="86"/>
      <c r="E53" s="197"/>
      <c r="F53" s="266"/>
      <c r="G53" s="40"/>
      <c r="H53" s="17"/>
    </row>
    <row r="54" spans="1:8" x14ac:dyDescent="0.2">
      <c r="A54" s="194"/>
      <c r="B54" s="194"/>
      <c r="C54" s="199"/>
      <c r="D54" s="86"/>
      <c r="E54" s="197"/>
      <c r="F54" s="266"/>
      <c r="G54" s="40"/>
      <c r="H54" s="17"/>
    </row>
    <row r="55" spans="1:8" x14ac:dyDescent="0.2">
      <c r="A55" s="194"/>
      <c r="B55" s="194"/>
      <c r="C55" s="199"/>
      <c r="D55" s="86"/>
      <c r="E55" s="197"/>
      <c r="F55" s="266"/>
      <c r="G55" s="40"/>
      <c r="H55" s="17"/>
    </row>
    <row r="56" spans="1:8" x14ac:dyDescent="0.2">
      <c r="A56" s="194"/>
      <c r="B56" s="194"/>
      <c r="C56" s="199"/>
      <c r="D56" s="86"/>
      <c r="E56" s="197"/>
      <c r="F56" s="266"/>
      <c r="G56" s="40"/>
      <c r="H56" s="17"/>
    </row>
    <row r="57" spans="1:8" x14ac:dyDescent="0.2">
      <c r="A57" s="194"/>
      <c r="B57" s="194"/>
      <c r="C57" s="199"/>
      <c r="D57" s="86"/>
      <c r="E57" s="197"/>
      <c r="F57" s="266"/>
      <c r="G57" s="40"/>
      <c r="H57" s="17"/>
    </row>
    <row r="58" spans="1:8" x14ac:dyDescent="0.2">
      <c r="A58" s="194"/>
      <c r="B58" s="194"/>
      <c r="C58" s="199"/>
      <c r="D58" s="86"/>
      <c r="E58" s="197"/>
      <c r="F58" s="266"/>
      <c r="G58" s="40"/>
      <c r="H58" s="17"/>
    </row>
    <row r="59" spans="1:8" x14ac:dyDescent="0.2">
      <c r="A59" s="194"/>
      <c r="B59" s="194"/>
      <c r="C59" s="199"/>
      <c r="D59" s="86"/>
      <c r="E59" s="197"/>
      <c r="F59" s="266"/>
      <c r="G59" s="40"/>
      <c r="H59" s="17"/>
    </row>
    <row r="60" spans="1:8" x14ac:dyDescent="0.2">
      <c r="A60" s="194"/>
      <c r="B60" s="194"/>
      <c r="C60" s="199"/>
      <c r="D60" s="86"/>
      <c r="E60" s="197"/>
      <c r="F60" s="266"/>
      <c r="G60" s="40"/>
      <c r="H60" s="17"/>
    </row>
    <row r="61" spans="1:8" x14ac:dyDescent="0.2">
      <c r="A61" s="194"/>
      <c r="B61" s="194"/>
      <c r="C61" s="199"/>
      <c r="D61" s="86"/>
      <c r="E61" s="197"/>
      <c r="F61" s="266"/>
      <c r="G61" s="40"/>
      <c r="H61" s="17"/>
    </row>
    <row r="62" spans="1:8" x14ac:dyDescent="0.2">
      <c r="A62" s="194"/>
      <c r="B62" s="194"/>
      <c r="C62" s="199"/>
      <c r="D62" s="86"/>
      <c r="E62" s="197"/>
      <c r="F62" s="266"/>
      <c r="G62" s="40"/>
      <c r="H62" s="17"/>
    </row>
    <row r="63" spans="1:8" x14ac:dyDescent="0.2">
      <c r="A63" s="194"/>
      <c r="B63" s="194"/>
      <c r="C63" s="199"/>
      <c r="D63" s="86"/>
      <c r="E63" s="197"/>
      <c r="F63" s="266"/>
      <c r="G63" s="40"/>
      <c r="H63" s="17"/>
    </row>
    <row r="64" spans="1:8" x14ac:dyDescent="0.2">
      <c r="A64" s="194"/>
      <c r="B64" s="194"/>
      <c r="C64" s="199"/>
      <c r="D64" s="86"/>
      <c r="E64" s="197"/>
      <c r="F64" s="266"/>
      <c r="G64" s="40"/>
      <c r="H64" s="17"/>
    </row>
    <row r="65" spans="1:8" x14ac:dyDescent="0.2">
      <c r="A65" s="194"/>
      <c r="B65" s="194"/>
      <c r="C65" s="199"/>
      <c r="D65" s="86"/>
      <c r="E65" s="197"/>
      <c r="F65" s="266"/>
      <c r="G65" s="40"/>
      <c r="H65" s="17"/>
    </row>
    <row r="66" spans="1:8" x14ac:dyDescent="0.2">
      <c r="A66" s="194"/>
      <c r="B66" s="194"/>
      <c r="C66" s="199"/>
      <c r="D66" s="86"/>
      <c r="E66" s="197"/>
      <c r="F66" s="266"/>
      <c r="G66" s="40"/>
      <c r="H66" s="17"/>
    </row>
    <row r="67" spans="1:8" x14ac:dyDescent="0.2">
      <c r="A67" s="194"/>
      <c r="B67" s="194"/>
      <c r="C67" s="199"/>
      <c r="D67" s="86"/>
      <c r="E67" s="197"/>
      <c r="F67" s="266"/>
      <c r="G67" s="40"/>
      <c r="H67" s="17"/>
    </row>
    <row r="68" spans="1:8" x14ac:dyDescent="0.2">
      <c r="A68" s="194"/>
      <c r="B68" s="194"/>
      <c r="C68" s="199"/>
      <c r="D68" s="86"/>
      <c r="E68" s="197"/>
      <c r="F68" s="266"/>
      <c r="G68" s="40"/>
      <c r="H68" s="17"/>
    </row>
    <row r="69" spans="1:8" x14ac:dyDescent="0.2">
      <c r="A69" s="194"/>
      <c r="B69" s="194"/>
      <c r="C69" s="199"/>
      <c r="D69" s="86"/>
      <c r="E69" s="197"/>
      <c r="F69" s="266"/>
      <c r="G69" s="40"/>
      <c r="H69" s="17"/>
    </row>
    <row r="70" spans="1:8" x14ac:dyDescent="0.2">
      <c r="A70" s="194"/>
      <c r="B70" s="194"/>
      <c r="C70" s="199"/>
      <c r="D70" s="86"/>
      <c r="E70" s="197"/>
      <c r="F70" s="266"/>
      <c r="G70" s="40"/>
      <c r="H70" s="17"/>
    </row>
    <row r="71" spans="1:8" x14ac:dyDescent="0.2">
      <c r="A71" s="194"/>
      <c r="B71" s="194"/>
      <c r="C71" s="199"/>
      <c r="D71" s="86"/>
      <c r="E71" s="197"/>
      <c r="F71" s="266"/>
      <c r="G71" s="40"/>
      <c r="H71" s="17"/>
    </row>
    <row r="72" spans="1:8" x14ac:dyDescent="0.2">
      <c r="A72" s="194"/>
      <c r="B72" s="194"/>
      <c r="C72" s="199"/>
      <c r="D72" s="86"/>
      <c r="E72" s="197"/>
      <c r="F72" s="266"/>
      <c r="G72" s="40"/>
      <c r="H72" s="17"/>
    </row>
    <row r="73" spans="1:8" x14ac:dyDescent="0.2">
      <c r="A73" s="248" t="s">
        <v>154</v>
      </c>
      <c r="B73" s="248"/>
      <c r="C73" s="248"/>
      <c r="D73" s="248"/>
      <c r="E73" s="181"/>
      <c r="F73" s="267"/>
      <c r="G73" s="43"/>
      <c r="H73" s="37">
        <f>SUM(H5:H72)</f>
        <v>0</v>
      </c>
    </row>
    <row r="1048346" spans="5:5" x14ac:dyDescent="0.2">
      <c r="E1048346" s="89"/>
    </row>
  </sheetData>
  <sheetProtection algorithmName="SHA-512" hashValue="y79wrF/X0CR/nGt9crE7L+Qaq+X78TsmvObHrG/tCQLFU+VksFRh+HfUmSXoauSwtInxKbeRoUwDdJE3Xqc8UA==" saltValue="/ug26Pn1Ou9fxEh/eBNsPw==" spinCount="100000" sheet="1" objects="1" scenarios="1"/>
  <mergeCells count="1">
    <mergeCell ref="D1:H1"/>
  </mergeCells>
  <phoneticPr fontId="9" type="noConversion"/>
  <pageMargins left="0.70866141732283472" right="0.23622047244094491" top="0.74803149606299213" bottom="0.74803149606299213" header="0.31496062992125984" footer="0.31496062992125984"/>
  <pageSetup paperSize="9" scale="70" firstPageNumber="24" orientation="portrait" useFirstPageNumber="1" r:id="rId1"/>
  <headerFooter>
    <oddHeader>&amp;C&amp;"Arial,Bold"NRA R.033-130-2019-3 SCHEDULE OF QUANTITIES</oddHeader>
    <oddFooter>&amp;RC3-&amp;P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22"/>
  <dimension ref="A1:P1048339"/>
  <sheetViews>
    <sheetView view="pageBreakPreview" topLeftCell="A5" zoomScale="110" zoomScaleNormal="100" zoomScaleSheetLayoutView="110" workbookViewId="0">
      <selection activeCell="H5" sqref="H5:H64"/>
    </sheetView>
  </sheetViews>
  <sheetFormatPr defaultRowHeight="12.75" x14ac:dyDescent="0.2"/>
  <cols>
    <col min="1" max="1" width="8.140625" style="92" customWidth="1"/>
    <col min="2" max="2" width="9" style="92" bestFit="1" customWidth="1"/>
    <col min="3" max="3" width="4.7109375" style="92" customWidth="1"/>
    <col min="4" max="4" width="40.7109375" style="92" customWidth="1"/>
    <col min="5" max="5" width="19.140625" style="92" customWidth="1"/>
    <col min="6" max="6" width="12.42578125" style="92" customWidth="1"/>
    <col min="7" max="8" width="20.7109375" style="92" customWidth="1"/>
    <col min="9" max="14" width="9.28515625" style="92"/>
    <col min="15" max="15" width="14.28515625" style="92" bestFit="1" customWidth="1"/>
    <col min="16" max="16" width="12.5703125" style="92" bestFit="1" customWidth="1"/>
    <col min="17" max="257" width="9.28515625" style="92"/>
    <col min="258" max="258" width="9.28515625" style="92" customWidth="1"/>
    <col min="259" max="259" width="6.7109375" style="92" customWidth="1"/>
    <col min="260" max="260" width="40.7109375" style="92" customWidth="1"/>
    <col min="261" max="264" width="9.28515625" style="92" customWidth="1"/>
    <col min="265" max="513" width="9.28515625" style="92"/>
    <col min="514" max="514" width="9.28515625" style="92" customWidth="1"/>
    <col min="515" max="515" width="6.7109375" style="92" customWidth="1"/>
    <col min="516" max="516" width="40.7109375" style="92" customWidth="1"/>
    <col min="517" max="520" width="9.28515625" style="92" customWidth="1"/>
    <col min="521" max="769" width="9.28515625" style="92"/>
    <col min="770" max="770" width="9.28515625" style="92" customWidth="1"/>
    <col min="771" max="771" width="6.7109375" style="92" customWidth="1"/>
    <col min="772" max="772" width="40.7109375" style="92" customWidth="1"/>
    <col min="773" max="776" width="9.28515625" style="92" customWidth="1"/>
    <col min="777" max="1025" width="9.28515625" style="92"/>
    <col min="1026" max="1026" width="9.28515625" style="92" customWidth="1"/>
    <col min="1027" max="1027" width="6.7109375" style="92" customWidth="1"/>
    <col min="1028" max="1028" width="40.7109375" style="92" customWidth="1"/>
    <col min="1029" max="1032" width="9.28515625" style="92" customWidth="1"/>
    <col min="1033" max="1281" width="9.28515625" style="92"/>
    <col min="1282" max="1282" width="9.28515625" style="92" customWidth="1"/>
    <col min="1283" max="1283" width="6.7109375" style="92" customWidth="1"/>
    <col min="1284" max="1284" width="40.7109375" style="92" customWidth="1"/>
    <col min="1285" max="1288" width="9.28515625" style="92" customWidth="1"/>
    <col min="1289" max="1537" width="9.28515625" style="92"/>
    <col min="1538" max="1538" width="9.28515625" style="92" customWidth="1"/>
    <col min="1539" max="1539" width="6.7109375" style="92" customWidth="1"/>
    <col min="1540" max="1540" width="40.7109375" style="92" customWidth="1"/>
    <col min="1541" max="1544" width="9.28515625" style="92" customWidth="1"/>
    <col min="1545" max="1793" width="9.28515625" style="92"/>
    <col min="1794" max="1794" width="9.28515625" style="92" customWidth="1"/>
    <col min="1795" max="1795" width="6.7109375" style="92" customWidth="1"/>
    <col min="1796" max="1796" width="40.7109375" style="92" customWidth="1"/>
    <col min="1797" max="1800" width="9.28515625" style="92" customWidth="1"/>
    <col min="1801" max="2049" width="9.28515625" style="92"/>
    <col min="2050" max="2050" width="9.28515625" style="92" customWidth="1"/>
    <col min="2051" max="2051" width="6.7109375" style="92" customWidth="1"/>
    <col min="2052" max="2052" width="40.7109375" style="92" customWidth="1"/>
    <col min="2053" max="2056" width="9.28515625" style="92" customWidth="1"/>
    <col min="2057" max="2305" width="9.28515625" style="92"/>
    <col min="2306" max="2306" width="9.28515625" style="92" customWidth="1"/>
    <col min="2307" max="2307" width="6.7109375" style="92" customWidth="1"/>
    <col min="2308" max="2308" width="40.7109375" style="92" customWidth="1"/>
    <col min="2309" max="2312" width="9.28515625" style="92" customWidth="1"/>
    <col min="2313" max="2561" width="9.28515625" style="92"/>
    <col min="2562" max="2562" width="9.28515625" style="92" customWidth="1"/>
    <col min="2563" max="2563" width="6.7109375" style="92" customWidth="1"/>
    <col min="2564" max="2564" width="40.7109375" style="92" customWidth="1"/>
    <col min="2565" max="2568" width="9.28515625" style="92" customWidth="1"/>
    <col min="2569" max="2817" width="9.28515625" style="92"/>
    <col min="2818" max="2818" width="9.28515625" style="92" customWidth="1"/>
    <col min="2819" max="2819" width="6.7109375" style="92" customWidth="1"/>
    <col min="2820" max="2820" width="40.7109375" style="92" customWidth="1"/>
    <col min="2821" max="2824" width="9.28515625" style="92" customWidth="1"/>
    <col min="2825" max="3073" width="9.28515625" style="92"/>
    <col min="3074" max="3074" width="9.28515625" style="92" customWidth="1"/>
    <col min="3075" max="3075" width="6.7109375" style="92" customWidth="1"/>
    <col min="3076" max="3076" width="40.7109375" style="92" customWidth="1"/>
    <col min="3077" max="3080" width="9.28515625" style="92" customWidth="1"/>
    <col min="3081" max="3329" width="9.28515625" style="92"/>
    <col min="3330" max="3330" width="9.28515625" style="92" customWidth="1"/>
    <col min="3331" max="3331" width="6.7109375" style="92" customWidth="1"/>
    <col min="3332" max="3332" width="40.7109375" style="92" customWidth="1"/>
    <col min="3333" max="3336" width="9.28515625" style="92" customWidth="1"/>
    <col min="3337" max="3585" width="9.28515625" style="92"/>
    <col min="3586" max="3586" width="9.28515625" style="92" customWidth="1"/>
    <col min="3587" max="3587" width="6.7109375" style="92" customWidth="1"/>
    <col min="3588" max="3588" width="40.7109375" style="92" customWidth="1"/>
    <col min="3589" max="3592" width="9.28515625" style="92" customWidth="1"/>
    <col min="3593" max="3841" width="9.28515625" style="92"/>
    <col min="3842" max="3842" width="9.28515625" style="92" customWidth="1"/>
    <col min="3843" max="3843" width="6.7109375" style="92" customWidth="1"/>
    <col min="3844" max="3844" width="40.7109375" style="92" customWidth="1"/>
    <col min="3845" max="3848" width="9.28515625" style="92" customWidth="1"/>
    <col min="3849" max="4097" width="9.28515625" style="92"/>
    <col min="4098" max="4098" width="9.28515625" style="92" customWidth="1"/>
    <col min="4099" max="4099" width="6.7109375" style="92" customWidth="1"/>
    <col min="4100" max="4100" width="40.7109375" style="92" customWidth="1"/>
    <col min="4101" max="4104" width="9.28515625" style="92" customWidth="1"/>
    <col min="4105" max="4353" width="9.28515625" style="92"/>
    <col min="4354" max="4354" width="9.28515625" style="92" customWidth="1"/>
    <col min="4355" max="4355" width="6.7109375" style="92" customWidth="1"/>
    <col min="4356" max="4356" width="40.7109375" style="92" customWidth="1"/>
    <col min="4357" max="4360" width="9.28515625" style="92" customWidth="1"/>
    <col min="4361" max="4609" width="9.28515625" style="92"/>
    <col min="4610" max="4610" width="9.28515625" style="92" customWidth="1"/>
    <col min="4611" max="4611" width="6.7109375" style="92" customWidth="1"/>
    <col min="4612" max="4612" width="40.7109375" style="92" customWidth="1"/>
    <col min="4613" max="4616" width="9.28515625" style="92" customWidth="1"/>
    <col min="4617" max="4865" width="9.28515625" style="92"/>
    <col min="4866" max="4866" width="9.28515625" style="92" customWidth="1"/>
    <col min="4867" max="4867" width="6.7109375" style="92" customWidth="1"/>
    <col min="4868" max="4868" width="40.7109375" style="92" customWidth="1"/>
    <col min="4869" max="4872" width="9.28515625" style="92" customWidth="1"/>
    <col min="4873" max="5121" width="9.28515625" style="92"/>
    <col min="5122" max="5122" width="9.28515625" style="92" customWidth="1"/>
    <col min="5123" max="5123" width="6.7109375" style="92" customWidth="1"/>
    <col min="5124" max="5124" width="40.7109375" style="92" customWidth="1"/>
    <col min="5125" max="5128" width="9.28515625" style="92" customWidth="1"/>
    <col min="5129" max="5377" width="9.28515625" style="92"/>
    <col min="5378" max="5378" width="9.28515625" style="92" customWidth="1"/>
    <col min="5379" max="5379" width="6.7109375" style="92" customWidth="1"/>
    <col min="5380" max="5380" width="40.7109375" style="92" customWidth="1"/>
    <col min="5381" max="5384" width="9.28515625" style="92" customWidth="1"/>
    <col min="5385" max="5633" width="9.28515625" style="92"/>
    <col min="5634" max="5634" width="9.28515625" style="92" customWidth="1"/>
    <col min="5635" max="5635" width="6.7109375" style="92" customWidth="1"/>
    <col min="5636" max="5636" width="40.7109375" style="92" customWidth="1"/>
    <col min="5637" max="5640" width="9.28515625" style="92" customWidth="1"/>
    <col min="5641" max="5889" width="9.28515625" style="92"/>
    <col min="5890" max="5890" width="9.28515625" style="92" customWidth="1"/>
    <col min="5891" max="5891" width="6.7109375" style="92" customWidth="1"/>
    <col min="5892" max="5892" width="40.7109375" style="92" customWidth="1"/>
    <col min="5893" max="5896" width="9.28515625" style="92" customWidth="1"/>
    <col min="5897" max="6145" width="9.28515625" style="92"/>
    <col min="6146" max="6146" width="9.28515625" style="92" customWidth="1"/>
    <col min="6147" max="6147" width="6.7109375" style="92" customWidth="1"/>
    <col min="6148" max="6148" width="40.7109375" style="92" customWidth="1"/>
    <col min="6149" max="6152" width="9.28515625" style="92" customWidth="1"/>
    <col min="6153" max="6401" width="9.28515625" style="92"/>
    <col min="6402" max="6402" width="9.28515625" style="92" customWidth="1"/>
    <col min="6403" max="6403" width="6.7109375" style="92" customWidth="1"/>
    <col min="6404" max="6404" width="40.7109375" style="92" customWidth="1"/>
    <col min="6405" max="6408" width="9.28515625" style="92" customWidth="1"/>
    <col min="6409" max="6657" width="9.28515625" style="92"/>
    <col min="6658" max="6658" width="9.28515625" style="92" customWidth="1"/>
    <col min="6659" max="6659" width="6.7109375" style="92" customWidth="1"/>
    <col min="6660" max="6660" width="40.7109375" style="92" customWidth="1"/>
    <col min="6661" max="6664" width="9.28515625" style="92" customWidth="1"/>
    <col min="6665" max="6913" width="9.28515625" style="92"/>
    <col min="6914" max="6914" width="9.28515625" style="92" customWidth="1"/>
    <col min="6915" max="6915" width="6.7109375" style="92" customWidth="1"/>
    <col min="6916" max="6916" width="40.7109375" style="92" customWidth="1"/>
    <col min="6917" max="6920" width="9.28515625" style="92" customWidth="1"/>
    <col min="6921" max="7169" width="9.28515625" style="92"/>
    <col min="7170" max="7170" width="9.28515625" style="92" customWidth="1"/>
    <col min="7171" max="7171" width="6.7109375" style="92" customWidth="1"/>
    <col min="7172" max="7172" width="40.7109375" style="92" customWidth="1"/>
    <col min="7173" max="7176" width="9.28515625" style="92" customWidth="1"/>
    <col min="7177" max="7425" width="9.28515625" style="92"/>
    <col min="7426" max="7426" width="9.28515625" style="92" customWidth="1"/>
    <col min="7427" max="7427" width="6.7109375" style="92" customWidth="1"/>
    <col min="7428" max="7428" width="40.7109375" style="92" customWidth="1"/>
    <col min="7429" max="7432" width="9.28515625" style="92" customWidth="1"/>
    <col min="7433" max="7681" width="9.28515625" style="92"/>
    <col min="7682" max="7682" width="9.28515625" style="92" customWidth="1"/>
    <col min="7683" max="7683" width="6.7109375" style="92" customWidth="1"/>
    <col min="7684" max="7684" width="40.7109375" style="92" customWidth="1"/>
    <col min="7685" max="7688" width="9.28515625" style="92" customWidth="1"/>
    <col min="7689" max="7937" width="9.28515625" style="92"/>
    <col min="7938" max="7938" width="9.28515625" style="92" customWidth="1"/>
    <col min="7939" max="7939" width="6.7109375" style="92" customWidth="1"/>
    <col min="7940" max="7940" width="40.7109375" style="92" customWidth="1"/>
    <col min="7941" max="7944" width="9.28515625" style="92" customWidth="1"/>
    <col min="7945" max="8193" width="9.28515625" style="92"/>
    <col min="8194" max="8194" width="9.28515625" style="92" customWidth="1"/>
    <col min="8195" max="8195" width="6.7109375" style="92" customWidth="1"/>
    <col min="8196" max="8196" width="40.7109375" style="92" customWidth="1"/>
    <col min="8197" max="8200" width="9.28515625" style="92" customWidth="1"/>
    <col min="8201" max="8449" width="9.28515625" style="92"/>
    <col min="8450" max="8450" width="9.28515625" style="92" customWidth="1"/>
    <col min="8451" max="8451" width="6.7109375" style="92" customWidth="1"/>
    <col min="8452" max="8452" width="40.7109375" style="92" customWidth="1"/>
    <col min="8453" max="8456" width="9.28515625" style="92" customWidth="1"/>
    <col min="8457" max="8705" width="9.28515625" style="92"/>
    <col min="8706" max="8706" width="9.28515625" style="92" customWidth="1"/>
    <col min="8707" max="8707" width="6.7109375" style="92" customWidth="1"/>
    <col min="8708" max="8708" width="40.7109375" style="92" customWidth="1"/>
    <col min="8709" max="8712" width="9.28515625" style="92" customWidth="1"/>
    <col min="8713" max="8961" width="9.28515625" style="92"/>
    <col min="8962" max="8962" width="9.28515625" style="92" customWidth="1"/>
    <col min="8963" max="8963" width="6.7109375" style="92" customWidth="1"/>
    <col min="8964" max="8964" width="40.7109375" style="92" customWidth="1"/>
    <col min="8965" max="8968" width="9.28515625" style="92" customWidth="1"/>
    <col min="8969" max="9217" width="9.28515625" style="92"/>
    <col min="9218" max="9218" width="9.28515625" style="92" customWidth="1"/>
    <col min="9219" max="9219" width="6.7109375" style="92" customWidth="1"/>
    <col min="9220" max="9220" width="40.7109375" style="92" customWidth="1"/>
    <col min="9221" max="9224" width="9.28515625" style="92" customWidth="1"/>
    <col min="9225" max="9473" width="9.28515625" style="92"/>
    <col min="9474" max="9474" width="9.28515625" style="92" customWidth="1"/>
    <col min="9475" max="9475" width="6.7109375" style="92" customWidth="1"/>
    <col min="9476" max="9476" width="40.7109375" style="92" customWidth="1"/>
    <col min="9477" max="9480" width="9.28515625" style="92" customWidth="1"/>
    <col min="9481" max="9729" width="9.28515625" style="92"/>
    <col min="9730" max="9730" width="9.28515625" style="92" customWidth="1"/>
    <col min="9731" max="9731" width="6.7109375" style="92" customWidth="1"/>
    <col min="9732" max="9732" width="40.7109375" style="92" customWidth="1"/>
    <col min="9733" max="9736" width="9.28515625" style="92" customWidth="1"/>
    <col min="9737" max="9985" width="9.28515625" style="92"/>
    <col min="9986" max="9986" width="9.28515625" style="92" customWidth="1"/>
    <col min="9987" max="9987" width="6.7109375" style="92" customWidth="1"/>
    <col min="9988" max="9988" width="40.7109375" style="92" customWidth="1"/>
    <col min="9989" max="9992" width="9.28515625" style="92" customWidth="1"/>
    <col min="9993" max="10241" width="9.28515625" style="92"/>
    <col min="10242" max="10242" width="9.28515625" style="92" customWidth="1"/>
    <col min="10243" max="10243" width="6.7109375" style="92" customWidth="1"/>
    <col min="10244" max="10244" width="40.7109375" style="92" customWidth="1"/>
    <col min="10245" max="10248" width="9.28515625" style="92" customWidth="1"/>
    <col min="10249" max="10497" width="9.28515625" style="92"/>
    <col min="10498" max="10498" width="9.28515625" style="92" customWidth="1"/>
    <col min="10499" max="10499" width="6.7109375" style="92" customWidth="1"/>
    <col min="10500" max="10500" width="40.7109375" style="92" customWidth="1"/>
    <col min="10501" max="10504" width="9.28515625" style="92" customWidth="1"/>
    <col min="10505" max="10753" width="9.28515625" style="92"/>
    <col min="10754" max="10754" width="9.28515625" style="92" customWidth="1"/>
    <col min="10755" max="10755" width="6.7109375" style="92" customWidth="1"/>
    <col min="10756" max="10756" width="40.7109375" style="92" customWidth="1"/>
    <col min="10757" max="10760" width="9.28515625" style="92" customWidth="1"/>
    <col min="10761" max="11009" width="9.28515625" style="92"/>
    <col min="11010" max="11010" width="9.28515625" style="92" customWidth="1"/>
    <col min="11011" max="11011" width="6.7109375" style="92" customWidth="1"/>
    <col min="11012" max="11012" width="40.7109375" style="92" customWidth="1"/>
    <col min="11013" max="11016" width="9.28515625" style="92" customWidth="1"/>
    <col min="11017" max="11265" width="9.28515625" style="92"/>
    <col min="11266" max="11266" width="9.28515625" style="92" customWidth="1"/>
    <col min="11267" max="11267" width="6.7109375" style="92" customWidth="1"/>
    <col min="11268" max="11268" width="40.7109375" style="92" customWidth="1"/>
    <col min="11269" max="11272" width="9.28515625" style="92" customWidth="1"/>
    <col min="11273" max="11521" width="9.28515625" style="92"/>
    <col min="11522" max="11522" width="9.28515625" style="92" customWidth="1"/>
    <col min="11523" max="11523" width="6.7109375" style="92" customWidth="1"/>
    <col min="11524" max="11524" width="40.7109375" style="92" customWidth="1"/>
    <col min="11525" max="11528" width="9.28515625" style="92" customWidth="1"/>
    <col min="11529" max="11777" width="9.28515625" style="92"/>
    <col min="11778" max="11778" width="9.28515625" style="92" customWidth="1"/>
    <col min="11779" max="11779" width="6.7109375" style="92" customWidth="1"/>
    <col min="11780" max="11780" width="40.7109375" style="92" customWidth="1"/>
    <col min="11781" max="11784" width="9.28515625" style="92" customWidth="1"/>
    <col min="11785" max="12033" width="9.28515625" style="92"/>
    <col min="12034" max="12034" width="9.28515625" style="92" customWidth="1"/>
    <col min="12035" max="12035" width="6.7109375" style="92" customWidth="1"/>
    <col min="12036" max="12036" width="40.7109375" style="92" customWidth="1"/>
    <col min="12037" max="12040" width="9.28515625" style="92" customWidth="1"/>
    <col min="12041" max="12289" width="9.28515625" style="92"/>
    <col min="12290" max="12290" width="9.28515625" style="92" customWidth="1"/>
    <col min="12291" max="12291" width="6.7109375" style="92" customWidth="1"/>
    <col min="12292" max="12292" width="40.7109375" style="92" customWidth="1"/>
    <col min="12293" max="12296" width="9.28515625" style="92" customWidth="1"/>
    <col min="12297" max="12545" width="9.28515625" style="92"/>
    <col min="12546" max="12546" width="9.28515625" style="92" customWidth="1"/>
    <col min="12547" max="12547" width="6.7109375" style="92" customWidth="1"/>
    <col min="12548" max="12548" width="40.7109375" style="92" customWidth="1"/>
    <col min="12549" max="12552" width="9.28515625" style="92" customWidth="1"/>
    <col min="12553" max="12801" width="9.28515625" style="92"/>
    <col min="12802" max="12802" width="9.28515625" style="92" customWidth="1"/>
    <col min="12803" max="12803" width="6.7109375" style="92" customWidth="1"/>
    <col min="12804" max="12804" width="40.7109375" style="92" customWidth="1"/>
    <col min="12805" max="12808" width="9.28515625" style="92" customWidth="1"/>
    <col min="12809" max="13057" width="9.28515625" style="92"/>
    <col min="13058" max="13058" width="9.28515625" style="92" customWidth="1"/>
    <col min="13059" max="13059" width="6.7109375" style="92" customWidth="1"/>
    <col min="13060" max="13060" width="40.7109375" style="92" customWidth="1"/>
    <col min="13061" max="13064" width="9.28515625" style="92" customWidth="1"/>
    <col min="13065" max="13313" width="9.28515625" style="92"/>
    <col min="13314" max="13314" width="9.28515625" style="92" customWidth="1"/>
    <col min="13315" max="13315" width="6.7109375" style="92" customWidth="1"/>
    <col min="13316" max="13316" width="40.7109375" style="92" customWidth="1"/>
    <col min="13317" max="13320" width="9.28515625" style="92" customWidth="1"/>
    <col min="13321" max="13569" width="9.28515625" style="92"/>
    <col min="13570" max="13570" width="9.28515625" style="92" customWidth="1"/>
    <col min="13571" max="13571" width="6.7109375" style="92" customWidth="1"/>
    <col min="13572" max="13572" width="40.7109375" style="92" customWidth="1"/>
    <col min="13573" max="13576" width="9.28515625" style="92" customWidth="1"/>
    <col min="13577" max="13825" width="9.28515625" style="92"/>
    <col min="13826" max="13826" width="9.28515625" style="92" customWidth="1"/>
    <col min="13827" max="13827" width="6.7109375" style="92" customWidth="1"/>
    <col min="13828" max="13828" width="40.7109375" style="92" customWidth="1"/>
    <col min="13829" max="13832" width="9.28515625" style="92" customWidth="1"/>
    <col min="13833" max="14081" width="9.28515625" style="92"/>
    <col min="14082" max="14082" width="9.28515625" style="92" customWidth="1"/>
    <col min="14083" max="14083" width="6.7109375" style="92" customWidth="1"/>
    <col min="14084" max="14084" width="40.7109375" style="92" customWidth="1"/>
    <col min="14085" max="14088" width="9.28515625" style="92" customWidth="1"/>
    <col min="14089" max="14337" width="9.28515625" style="92"/>
    <col min="14338" max="14338" width="9.28515625" style="92" customWidth="1"/>
    <col min="14339" max="14339" width="6.7109375" style="92" customWidth="1"/>
    <col min="14340" max="14340" width="40.7109375" style="92" customWidth="1"/>
    <col min="14341" max="14344" width="9.28515625" style="92" customWidth="1"/>
    <col min="14345" max="14593" width="9.28515625" style="92"/>
    <col min="14594" max="14594" width="9.28515625" style="92" customWidth="1"/>
    <col min="14595" max="14595" width="6.7109375" style="92" customWidth="1"/>
    <col min="14596" max="14596" width="40.7109375" style="92" customWidth="1"/>
    <col min="14597" max="14600" width="9.28515625" style="92" customWidth="1"/>
    <col min="14601" max="14849" width="9.28515625" style="92"/>
    <col min="14850" max="14850" width="9.28515625" style="92" customWidth="1"/>
    <col min="14851" max="14851" width="6.7109375" style="92" customWidth="1"/>
    <col min="14852" max="14852" width="40.7109375" style="92" customWidth="1"/>
    <col min="14853" max="14856" width="9.28515625" style="92" customWidth="1"/>
    <col min="14857" max="15105" width="9.28515625" style="92"/>
    <col min="15106" max="15106" width="9.28515625" style="92" customWidth="1"/>
    <col min="15107" max="15107" width="6.7109375" style="92" customWidth="1"/>
    <col min="15108" max="15108" width="40.7109375" style="92" customWidth="1"/>
    <col min="15109" max="15112" width="9.28515625" style="92" customWidth="1"/>
    <col min="15113" max="15361" width="9.28515625" style="92"/>
    <col min="15362" max="15362" width="9.28515625" style="92" customWidth="1"/>
    <col min="15363" max="15363" width="6.7109375" style="92" customWidth="1"/>
    <col min="15364" max="15364" width="40.7109375" style="92" customWidth="1"/>
    <col min="15365" max="15368" width="9.28515625" style="92" customWidth="1"/>
    <col min="15369" max="15617" width="9.28515625" style="92"/>
    <col min="15618" max="15618" width="9.28515625" style="92" customWidth="1"/>
    <col min="15619" max="15619" width="6.7109375" style="92" customWidth="1"/>
    <col min="15620" max="15620" width="40.7109375" style="92" customWidth="1"/>
    <col min="15621" max="15624" width="9.28515625" style="92" customWidth="1"/>
    <col min="15625" max="15873" width="9.28515625" style="92"/>
    <col min="15874" max="15874" width="9.28515625" style="92" customWidth="1"/>
    <col min="15875" max="15875" width="6.7109375" style="92" customWidth="1"/>
    <col min="15876" max="15876" width="40.7109375" style="92" customWidth="1"/>
    <col min="15877" max="15880" width="9.28515625" style="92" customWidth="1"/>
    <col min="15881" max="16129" width="9.28515625" style="92"/>
    <col min="16130" max="16130" width="9.28515625" style="92" customWidth="1"/>
    <col min="16131" max="16131" width="6.7109375" style="92" customWidth="1"/>
    <col min="16132" max="16132" width="40.7109375" style="92" customWidth="1"/>
    <col min="16133" max="16136" width="9.28515625" style="92" customWidth="1"/>
    <col min="16137" max="16384" width="9.28515625" style="92"/>
  </cols>
  <sheetData>
    <row r="1" spans="1:9" ht="48" customHeight="1" x14ac:dyDescent="0.2">
      <c r="A1" s="90" t="s">
        <v>771</v>
      </c>
      <c r="B1" s="91"/>
      <c r="C1" s="91"/>
      <c r="D1" s="542" t="s">
        <v>772</v>
      </c>
      <c r="E1" s="542"/>
      <c r="F1" s="542"/>
      <c r="G1" s="542"/>
      <c r="H1" s="542"/>
    </row>
    <row r="2" spans="1:9" x14ac:dyDescent="0.2">
      <c r="A2" s="93" t="s">
        <v>24</v>
      </c>
      <c r="B2" s="93"/>
      <c r="C2" s="94"/>
      <c r="D2" s="95" t="s">
        <v>25</v>
      </c>
      <c r="E2" s="95" t="s">
        <v>26</v>
      </c>
      <c r="F2" s="95" t="s">
        <v>27</v>
      </c>
      <c r="G2" s="95" t="s">
        <v>28</v>
      </c>
      <c r="H2" s="95" t="s">
        <v>29</v>
      </c>
      <c r="I2" s="96"/>
    </row>
    <row r="3" spans="1:9" x14ac:dyDescent="0.2">
      <c r="A3" s="97"/>
      <c r="B3" s="97"/>
      <c r="C3" s="98"/>
      <c r="D3" s="83"/>
      <c r="E3" s="84"/>
      <c r="F3" s="84"/>
      <c r="G3" s="84"/>
      <c r="H3" s="83"/>
    </row>
    <row r="4" spans="1:9" x14ac:dyDescent="0.2">
      <c r="A4" s="194"/>
      <c r="B4" s="194"/>
      <c r="C4" s="199"/>
      <c r="D4" s="174"/>
      <c r="E4" s="197"/>
      <c r="F4" s="197"/>
      <c r="G4" s="197"/>
      <c r="H4" s="174"/>
    </row>
    <row r="5" spans="1:9" ht="38.25" x14ac:dyDescent="0.2">
      <c r="A5" s="194" t="s">
        <v>773</v>
      </c>
      <c r="B5" s="194"/>
      <c r="C5" s="199"/>
      <c r="D5" s="229" t="s">
        <v>774</v>
      </c>
      <c r="E5" s="178" t="s">
        <v>170</v>
      </c>
      <c r="F5" s="197">
        <v>5</v>
      </c>
      <c r="G5" s="34"/>
      <c r="H5" s="17">
        <f>F5*G5</f>
        <v>0</v>
      </c>
    </row>
    <row r="6" spans="1:9" x14ac:dyDescent="0.2">
      <c r="A6" s="194"/>
      <c r="B6" s="194"/>
      <c r="C6" s="199"/>
      <c r="D6" s="229"/>
      <c r="E6" s="178"/>
      <c r="F6" s="197"/>
      <c r="G6" s="34"/>
      <c r="H6" s="17"/>
    </row>
    <row r="7" spans="1:9" x14ac:dyDescent="0.2">
      <c r="A7" s="194" t="s">
        <v>775</v>
      </c>
      <c r="B7" s="194"/>
      <c r="C7" s="199"/>
      <c r="D7" s="229" t="s">
        <v>776</v>
      </c>
      <c r="E7" s="197"/>
      <c r="F7" s="197"/>
      <c r="G7" s="34"/>
      <c r="H7" s="261"/>
    </row>
    <row r="8" spans="1:9" x14ac:dyDescent="0.2">
      <c r="A8" s="194"/>
      <c r="B8" s="194"/>
      <c r="C8" s="199"/>
      <c r="D8" s="229"/>
      <c r="E8" s="197"/>
      <c r="F8" s="197"/>
      <c r="G8" s="34"/>
      <c r="H8" s="261"/>
    </row>
    <row r="9" spans="1:9" ht="25.5" x14ac:dyDescent="0.2">
      <c r="A9" s="194"/>
      <c r="B9" s="194" t="s">
        <v>777</v>
      </c>
      <c r="C9" s="199"/>
      <c r="D9" s="262" t="s">
        <v>778</v>
      </c>
      <c r="E9" s="197"/>
      <c r="F9" s="197"/>
      <c r="G9" s="34"/>
      <c r="H9" s="261"/>
    </row>
    <row r="10" spans="1:9" x14ac:dyDescent="0.2">
      <c r="A10" s="194"/>
      <c r="B10" s="194"/>
      <c r="C10" s="199"/>
      <c r="D10" s="262"/>
      <c r="E10" s="197"/>
      <c r="F10" s="197"/>
      <c r="G10" s="34"/>
      <c r="H10" s="261"/>
    </row>
    <row r="11" spans="1:9" ht="25.5" x14ac:dyDescent="0.2">
      <c r="A11" s="194"/>
      <c r="B11" s="194"/>
      <c r="C11" s="199" t="s">
        <v>104</v>
      </c>
      <c r="D11" s="230" t="s">
        <v>779</v>
      </c>
      <c r="E11" s="197" t="s">
        <v>58</v>
      </c>
      <c r="F11" s="197">
        <v>15500</v>
      </c>
      <c r="G11" s="34"/>
      <c r="H11" s="17">
        <f>F11*G11</f>
        <v>0</v>
      </c>
      <c r="I11" s="102"/>
    </row>
    <row r="12" spans="1:9" x14ac:dyDescent="0.2">
      <c r="A12" s="194"/>
      <c r="B12" s="194"/>
      <c r="C12" s="199"/>
      <c r="D12" s="230"/>
      <c r="E12" s="197"/>
      <c r="F12" s="197"/>
      <c r="G12" s="34"/>
      <c r="H12" s="17"/>
      <c r="I12" s="102"/>
    </row>
    <row r="13" spans="1:9" ht="25.5" x14ac:dyDescent="0.2">
      <c r="A13" s="194"/>
      <c r="B13" s="194"/>
      <c r="C13" s="199" t="s">
        <v>18</v>
      </c>
      <c r="D13" s="230" t="s">
        <v>780</v>
      </c>
      <c r="E13" s="28" t="s">
        <v>58</v>
      </c>
      <c r="F13" s="34">
        <v>20800</v>
      </c>
      <c r="G13" s="34"/>
      <c r="H13" s="17">
        <f t="shared" ref="H13:H27" si="0">F13*G13</f>
        <v>0</v>
      </c>
      <c r="I13" s="102"/>
    </row>
    <row r="14" spans="1:9" x14ac:dyDescent="0.2">
      <c r="A14" s="194"/>
      <c r="B14" s="194"/>
      <c r="C14" s="199"/>
      <c r="D14" s="230"/>
      <c r="E14" s="28"/>
      <c r="F14" s="34"/>
      <c r="G14" s="34"/>
      <c r="H14" s="17"/>
      <c r="I14" s="102"/>
    </row>
    <row r="15" spans="1:9" ht="25.5" x14ac:dyDescent="0.2">
      <c r="A15" s="194"/>
      <c r="B15" s="194"/>
      <c r="C15" s="199" t="s">
        <v>126</v>
      </c>
      <c r="D15" s="230" t="s">
        <v>781</v>
      </c>
      <c r="E15" s="28" t="s">
        <v>58</v>
      </c>
      <c r="F15" s="34">
        <v>4600</v>
      </c>
      <c r="G15" s="34"/>
      <c r="H15" s="17">
        <f t="shared" si="0"/>
        <v>0</v>
      </c>
      <c r="I15" s="102"/>
    </row>
    <row r="16" spans="1:9" x14ac:dyDescent="0.2">
      <c r="A16" s="194"/>
      <c r="B16" s="194"/>
      <c r="C16" s="199"/>
      <c r="D16" s="230"/>
      <c r="E16" s="28"/>
      <c r="F16" s="34"/>
      <c r="G16" s="34"/>
      <c r="H16" s="17"/>
      <c r="I16" s="102"/>
    </row>
    <row r="17" spans="1:16" ht="38.25" x14ac:dyDescent="0.2">
      <c r="A17" s="194"/>
      <c r="B17" s="194"/>
      <c r="C17" s="269" t="s">
        <v>533</v>
      </c>
      <c r="D17" s="232" t="s">
        <v>782</v>
      </c>
      <c r="E17" s="28" t="s">
        <v>58</v>
      </c>
      <c r="F17" s="34">
        <f>2000*1.15</f>
        <v>2300</v>
      </c>
      <c r="G17" s="34"/>
      <c r="H17" s="17">
        <f t="shared" si="0"/>
        <v>0</v>
      </c>
      <c r="I17" s="102"/>
    </row>
    <row r="18" spans="1:16" x14ac:dyDescent="0.2">
      <c r="A18" s="194"/>
      <c r="B18" s="194"/>
      <c r="C18" s="269"/>
      <c r="D18" s="270"/>
      <c r="E18" s="28"/>
      <c r="F18" s="34"/>
      <c r="G18" s="34"/>
      <c r="H18" s="17"/>
      <c r="I18" s="102"/>
    </row>
    <row r="19" spans="1:16" ht="38.25" x14ac:dyDescent="0.2">
      <c r="A19" s="194"/>
      <c r="B19" s="194"/>
      <c r="C19" s="269" t="s">
        <v>783</v>
      </c>
      <c r="D19" s="232" t="s">
        <v>784</v>
      </c>
      <c r="E19" s="28" t="s">
        <v>58</v>
      </c>
      <c r="F19" s="34">
        <v>1200</v>
      </c>
      <c r="G19" s="34"/>
      <c r="H19" s="17">
        <f t="shared" ref="H19" si="1">F19*G19</f>
        <v>0</v>
      </c>
      <c r="I19" s="102"/>
    </row>
    <row r="20" spans="1:16" x14ac:dyDescent="0.2">
      <c r="A20" s="194"/>
      <c r="B20" s="194"/>
      <c r="C20" s="199"/>
      <c r="D20" s="271"/>
      <c r="E20" s="197"/>
      <c r="F20" s="197"/>
      <c r="G20" s="34"/>
      <c r="H20" s="17"/>
      <c r="I20" s="102"/>
    </row>
    <row r="21" spans="1:16" ht="38.25" x14ac:dyDescent="0.2">
      <c r="A21" s="194"/>
      <c r="B21" s="194"/>
      <c r="C21" s="199" t="s">
        <v>786</v>
      </c>
      <c r="D21" s="230" t="s">
        <v>787</v>
      </c>
      <c r="E21" s="197"/>
      <c r="F21" s="197"/>
      <c r="G21" s="34"/>
      <c r="H21" s="17"/>
      <c r="I21" s="102"/>
    </row>
    <row r="22" spans="1:16" x14ac:dyDescent="0.2">
      <c r="A22" s="194"/>
      <c r="B22" s="194"/>
      <c r="C22" s="199"/>
      <c r="D22" s="230"/>
      <c r="E22" s="197"/>
      <c r="F22" s="197"/>
      <c r="G22" s="34"/>
      <c r="H22" s="17"/>
      <c r="I22" s="102"/>
    </row>
    <row r="23" spans="1:16" ht="14.25" x14ac:dyDescent="0.2">
      <c r="A23" s="194"/>
      <c r="B23" s="194"/>
      <c r="C23" s="199"/>
      <c r="D23" s="230" t="s">
        <v>788</v>
      </c>
      <c r="E23" s="197" t="s">
        <v>58</v>
      </c>
      <c r="F23" s="197">
        <v>5600</v>
      </c>
      <c r="G23" s="34"/>
      <c r="H23" s="17">
        <f t="shared" ref="H23" si="2">F23*G23</f>
        <v>0</v>
      </c>
      <c r="I23" s="102"/>
    </row>
    <row r="24" spans="1:16" x14ac:dyDescent="0.2">
      <c r="A24" s="194"/>
      <c r="B24" s="194"/>
      <c r="C24" s="199"/>
      <c r="D24" s="230"/>
      <c r="E24" s="197"/>
      <c r="F24" s="197"/>
      <c r="G24" s="34"/>
      <c r="H24" s="17"/>
      <c r="I24" s="102"/>
    </row>
    <row r="25" spans="1:16" ht="14.25" x14ac:dyDescent="0.2">
      <c r="A25" s="194"/>
      <c r="B25" s="194"/>
      <c r="C25" s="199"/>
      <c r="D25" s="232" t="s">
        <v>789</v>
      </c>
      <c r="E25" s="197" t="s">
        <v>58</v>
      </c>
      <c r="F25" s="197">
        <f>16000*1.15</f>
        <v>18400</v>
      </c>
      <c r="G25" s="34"/>
      <c r="H25" s="17">
        <f t="shared" ref="H25" si="3">F25*G25</f>
        <v>0</v>
      </c>
      <c r="I25" s="102"/>
    </row>
    <row r="26" spans="1:16" x14ac:dyDescent="0.2">
      <c r="A26" s="194"/>
      <c r="B26" s="194"/>
      <c r="C26" s="199"/>
      <c r="D26" s="230"/>
      <c r="E26" s="197"/>
      <c r="F26" s="197"/>
      <c r="G26" s="34"/>
      <c r="H26" s="17"/>
      <c r="I26" s="102"/>
    </row>
    <row r="27" spans="1:16" ht="25.5" x14ac:dyDescent="0.2">
      <c r="A27" s="194"/>
      <c r="B27" s="194"/>
      <c r="C27" s="199" t="s">
        <v>790</v>
      </c>
      <c r="D27" s="230" t="s">
        <v>791</v>
      </c>
      <c r="E27" s="197" t="s">
        <v>58</v>
      </c>
      <c r="F27" s="197">
        <v>15000</v>
      </c>
      <c r="G27" s="34"/>
      <c r="H27" s="17">
        <f t="shared" si="0"/>
        <v>0</v>
      </c>
      <c r="I27" s="102"/>
      <c r="O27" s="136"/>
      <c r="P27" s="136"/>
    </row>
    <row r="28" spans="1:16" x14ac:dyDescent="0.2">
      <c r="A28" s="194"/>
      <c r="B28" s="194"/>
      <c r="C28" s="199"/>
      <c r="D28" s="230"/>
      <c r="E28" s="197"/>
      <c r="F28" s="197"/>
      <c r="G28" s="34"/>
      <c r="H28" s="17"/>
      <c r="I28" s="102"/>
    </row>
    <row r="29" spans="1:16" x14ac:dyDescent="0.2">
      <c r="A29" s="194" t="s">
        <v>792</v>
      </c>
      <c r="B29" s="194"/>
      <c r="C29" s="199"/>
      <c r="D29" s="229" t="s">
        <v>760</v>
      </c>
      <c r="E29" s="197"/>
      <c r="F29" s="197"/>
      <c r="G29" s="34"/>
      <c r="H29" s="261"/>
    </row>
    <row r="30" spans="1:16" x14ac:dyDescent="0.2">
      <c r="A30" s="194"/>
      <c r="B30" s="194"/>
      <c r="C30" s="199"/>
      <c r="D30" s="229"/>
      <c r="E30" s="197"/>
      <c r="F30" s="197"/>
      <c r="G30" s="34"/>
      <c r="H30" s="261"/>
    </row>
    <row r="31" spans="1:16" ht="25.5" x14ac:dyDescent="0.2">
      <c r="A31" s="194"/>
      <c r="B31" s="194" t="s">
        <v>793</v>
      </c>
      <c r="C31" s="199"/>
      <c r="D31" s="262" t="s">
        <v>794</v>
      </c>
      <c r="E31" s="197"/>
      <c r="F31" s="197"/>
      <c r="G31" s="34"/>
      <c r="H31" s="261"/>
    </row>
    <row r="32" spans="1:16" x14ac:dyDescent="0.2">
      <c r="A32" s="194"/>
      <c r="B32" s="194"/>
      <c r="C32" s="199"/>
      <c r="D32" s="262"/>
      <c r="E32" s="197"/>
      <c r="F32" s="197"/>
      <c r="G32" s="34"/>
      <c r="H32" s="261"/>
    </row>
    <row r="33" spans="1:9" x14ac:dyDescent="0.2">
      <c r="A33" s="194"/>
      <c r="B33" s="194"/>
      <c r="C33" s="199" t="s">
        <v>107</v>
      </c>
      <c r="D33" s="230" t="s">
        <v>795</v>
      </c>
      <c r="E33" s="197"/>
      <c r="F33" s="197"/>
      <c r="G33" s="34"/>
      <c r="H33" s="17">
        <f t="shared" ref="H33:H41" si="4">F33*G33</f>
        <v>0</v>
      </c>
      <c r="I33" s="102"/>
    </row>
    <row r="34" spans="1:9" x14ac:dyDescent="0.2">
      <c r="A34" s="194"/>
      <c r="B34" s="194"/>
      <c r="C34" s="199"/>
      <c r="D34" s="271"/>
      <c r="E34" s="197"/>
      <c r="F34" s="197"/>
      <c r="G34" s="34"/>
      <c r="H34" s="17"/>
      <c r="I34" s="102"/>
    </row>
    <row r="35" spans="1:9" ht="14.25" x14ac:dyDescent="0.2">
      <c r="A35" s="194"/>
      <c r="B35" s="194"/>
      <c r="C35" s="199"/>
      <c r="D35" s="272" t="s">
        <v>796</v>
      </c>
      <c r="E35" s="197" t="s">
        <v>58</v>
      </c>
      <c r="F35" s="197">
        <v>250</v>
      </c>
      <c r="G35" s="34"/>
      <c r="H35" s="17">
        <f t="shared" si="4"/>
        <v>0</v>
      </c>
      <c r="I35" s="102"/>
    </row>
    <row r="36" spans="1:9" x14ac:dyDescent="0.2">
      <c r="A36" s="194"/>
      <c r="B36" s="194"/>
      <c r="C36" s="199"/>
      <c r="D36" s="241"/>
      <c r="E36" s="197"/>
      <c r="F36" s="197"/>
      <c r="G36" s="34"/>
      <c r="H36" s="17"/>
      <c r="I36" s="102"/>
    </row>
    <row r="37" spans="1:9" ht="14.25" x14ac:dyDescent="0.2">
      <c r="A37" s="194"/>
      <c r="B37" s="194"/>
      <c r="C37" s="199"/>
      <c r="D37" s="241" t="s">
        <v>797</v>
      </c>
      <c r="E37" s="197" t="s">
        <v>58</v>
      </c>
      <c r="F37" s="197">
        <v>120</v>
      </c>
      <c r="G37" s="34"/>
      <c r="H37" s="17">
        <f t="shared" si="4"/>
        <v>0</v>
      </c>
      <c r="I37" s="102"/>
    </row>
    <row r="38" spans="1:9" x14ac:dyDescent="0.2">
      <c r="A38" s="194"/>
      <c r="B38" s="194"/>
      <c r="C38" s="199"/>
      <c r="D38" s="230"/>
      <c r="E38" s="197"/>
      <c r="F38" s="197"/>
      <c r="G38" s="34"/>
      <c r="H38" s="17"/>
      <c r="I38" s="102"/>
    </row>
    <row r="39" spans="1:9" ht="25.5" x14ac:dyDescent="0.2">
      <c r="A39" s="194"/>
      <c r="B39" s="194"/>
      <c r="C39" s="199" t="s">
        <v>18</v>
      </c>
      <c r="D39" s="230" t="s">
        <v>798</v>
      </c>
      <c r="E39" s="197" t="s">
        <v>58</v>
      </c>
      <c r="F39" s="197"/>
      <c r="G39" s="34"/>
      <c r="H39" s="17">
        <f t="shared" si="4"/>
        <v>0</v>
      </c>
      <c r="I39" s="102"/>
    </row>
    <row r="40" spans="1:9" x14ac:dyDescent="0.2">
      <c r="A40" s="194"/>
      <c r="B40" s="194"/>
      <c r="C40" s="199"/>
      <c r="D40" s="230"/>
      <c r="E40" s="197"/>
      <c r="F40" s="197"/>
      <c r="G40" s="34"/>
      <c r="H40" s="17"/>
      <c r="I40" s="102"/>
    </row>
    <row r="41" spans="1:9" ht="14.25" x14ac:dyDescent="0.2">
      <c r="A41" s="194"/>
      <c r="B41" s="194"/>
      <c r="C41" s="199"/>
      <c r="D41" s="230" t="s">
        <v>799</v>
      </c>
      <c r="E41" s="197" t="s">
        <v>58</v>
      </c>
      <c r="F41" s="197">
        <v>120</v>
      </c>
      <c r="G41" s="34"/>
      <c r="H41" s="17">
        <f t="shared" si="4"/>
        <v>0</v>
      </c>
      <c r="I41" s="102"/>
    </row>
    <row r="42" spans="1:9" x14ac:dyDescent="0.2">
      <c r="A42" s="194"/>
      <c r="B42" s="194"/>
      <c r="C42" s="199"/>
      <c r="D42" s="230"/>
      <c r="E42" s="197"/>
      <c r="F42" s="197"/>
      <c r="G42" s="34"/>
      <c r="H42" s="17"/>
      <c r="I42" s="102"/>
    </row>
    <row r="43" spans="1:9" x14ac:dyDescent="0.2">
      <c r="A43" s="194" t="s">
        <v>800</v>
      </c>
      <c r="B43" s="194"/>
      <c r="C43" s="199"/>
      <c r="D43" s="230" t="s">
        <v>801</v>
      </c>
      <c r="E43" s="197"/>
      <c r="F43" s="197"/>
      <c r="G43" s="34"/>
      <c r="H43" s="17"/>
      <c r="I43" s="102"/>
    </row>
    <row r="44" spans="1:9" x14ac:dyDescent="0.2">
      <c r="A44" s="194"/>
      <c r="B44" s="194"/>
      <c r="C44" s="199"/>
      <c r="D44" s="230"/>
      <c r="E44" s="197"/>
      <c r="F44" s="197"/>
      <c r="G44" s="34"/>
      <c r="H44" s="17"/>
      <c r="I44" s="102"/>
    </row>
    <row r="45" spans="1:9" ht="14.25" x14ac:dyDescent="0.2">
      <c r="A45" s="194"/>
      <c r="B45" s="194" t="s">
        <v>802</v>
      </c>
      <c r="C45" s="199"/>
      <c r="D45" s="230" t="s">
        <v>803</v>
      </c>
      <c r="E45" s="197" t="s">
        <v>58</v>
      </c>
      <c r="F45" s="197">
        <v>370</v>
      </c>
      <c r="G45" s="34"/>
      <c r="H45" s="17">
        <f t="shared" ref="H45:H47" si="5">F45*G45</f>
        <v>0</v>
      </c>
      <c r="I45" s="102"/>
    </row>
    <row r="46" spans="1:9" x14ac:dyDescent="0.2">
      <c r="A46" s="194"/>
      <c r="B46" s="194"/>
      <c r="C46" s="199"/>
      <c r="D46" s="230"/>
      <c r="E46" s="197"/>
      <c r="F46" s="197"/>
      <c r="G46" s="34"/>
      <c r="H46" s="17"/>
      <c r="I46" s="102"/>
    </row>
    <row r="47" spans="1:9" ht="14.25" x14ac:dyDescent="0.2">
      <c r="A47" s="194"/>
      <c r="B47" s="194" t="s">
        <v>804</v>
      </c>
      <c r="C47" s="199"/>
      <c r="D47" s="262" t="s">
        <v>805</v>
      </c>
      <c r="E47" s="197" t="s">
        <v>58</v>
      </c>
      <c r="F47" s="197">
        <v>120</v>
      </c>
      <c r="G47" s="34"/>
      <c r="H47" s="17">
        <f t="shared" si="5"/>
        <v>0</v>
      </c>
      <c r="I47" s="102"/>
    </row>
    <row r="48" spans="1:9" x14ac:dyDescent="0.2">
      <c r="A48" s="194"/>
      <c r="B48" s="194"/>
      <c r="C48" s="199"/>
      <c r="D48" s="241"/>
      <c r="E48" s="197"/>
      <c r="F48" s="197"/>
      <c r="G48" s="34"/>
      <c r="H48" s="17"/>
      <c r="I48" s="102"/>
    </row>
    <row r="49" spans="1:10" x14ac:dyDescent="0.2">
      <c r="A49" s="198" t="s">
        <v>806</v>
      </c>
      <c r="B49" s="194"/>
      <c r="C49" s="199"/>
      <c r="D49" s="229" t="s">
        <v>807</v>
      </c>
      <c r="E49" s="197"/>
      <c r="F49" s="197"/>
      <c r="G49" s="34"/>
      <c r="H49" s="261"/>
    </row>
    <row r="50" spans="1:10" x14ac:dyDescent="0.2">
      <c r="A50" s="194"/>
      <c r="B50" s="194"/>
      <c r="C50" s="199"/>
      <c r="D50" s="229"/>
      <c r="E50" s="197"/>
      <c r="F50" s="197"/>
      <c r="G50" s="34"/>
      <c r="H50" s="261"/>
    </row>
    <row r="51" spans="1:10" x14ac:dyDescent="0.2">
      <c r="A51" s="194"/>
      <c r="B51" s="194" t="s">
        <v>808</v>
      </c>
      <c r="C51" s="199"/>
      <c r="D51" s="262" t="s">
        <v>809</v>
      </c>
      <c r="E51" s="105" t="s">
        <v>55</v>
      </c>
      <c r="F51" s="197">
        <v>70</v>
      </c>
      <c r="G51" s="34"/>
      <c r="H51" s="17">
        <f>F51*G51</f>
        <v>0</v>
      </c>
      <c r="J51" s="108"/>
    </row>
    <row r="52" spans="1:10" x14ac:dyDescent="0.2">
      <c r="A52" s="194"/>
      <c r="B52" s="194"/>
      <c r="C52" s="199"/>
      <c r="D52" s="262"/>
      <c r="E52" s="105"/>
      <c r="F52" s="197"/>
      <c r="G52" s="34"/>
      <c r="H52" s="71"/>
    </row>
    <row r="53" spans="1:10" x14ac:dyDescent="0.2">
      <c r="A53" s="194"/>
      <c r="B53" s="194" t="s">
        <v>810</v>
      </c>
      <c r="C53" s="199"/>
      <c r="D53" s="262" t="s">
        <v>811</v>
      </c>
      <c r="E53" s="105" t="s">
        <v>55</v>
      </c>
      <c r="F53" s="197">
        <v>4</v>
      </c>
      <c r="G53" s="34"/>
      <c r="H53" s="71">
        <f>F53*G53</f>
        <v>0</v>
      </c>
    </row>
    <row r="54" spans="1:10" x14ac:dyDescent="0.2">
      <c r="A54" s="194"/>
      <c r="B54" s="194"/>
      <c r="C54" s="199"/>
      <c r="D54" s="262"/>
      <c r="E54" s="105"/>
      <c r="F54" s="197"/>
      <c r="G54" s="34"/>
      <c r="H54" s="71"/>
    </row>
    <row r="55" spans="1:10" x14ac:dyDescent="0.2">
      <c r="A55" s="194" t="s">
        <v>812</v>
      </c>
      <c r="B55" s="194"/>
      <c r="C55" s="199"/>
      <c r="D55" s="229" t="s">
        <v>813</v>
      </c>
      <c r="E55" s="178" t="s">
        <v>76</v>
      </c>
      <c r="F55" s="197">
        <v>1</v>
      </c>
      <c r="G55" s="34">
        <v>184500</v>
      </c>
      <c r="H55" s="73">
        <f>F55*G55</f>
        <v>184500</v>
      </c>
    </row>
    <row r="56" spans="1:10" x14ac:dyDescent="0.2">
      <c r="A56" s="194"/>
      <c r="B56" s="194"/>
      <c r="C56" s="199"/>
      <c r="D56" s="262"/>
      <c r="E56" s="105"/>
      <c r="F56" s="197"/>
      <c r="G56" s="197"/>
      <c r="H56" s="17"/>
    </row>
    <row r="57" spans="1:10" x14ac:dyDescent="0.2">
      <c r="A57" s="194"/>
      <c r="B57" s="194"/>
      <c r="C57" s="199"/>
      <c r="D57" s="262"/>
      <c r="E57" s="105"/>
      <c r="F57" s="197"/>
      <c r="G57" s="197"/>
      <c r="H57" s="17"/>
    </row>
    <row r="58" spans="1:10" x14ac:dyDescent="0.2">
      <c r="A58" s="194"/>
      <c r="B58" s="194"/>
      <c r="C58" s="199"/>
      <c r="D58" s="262"/>
      <c r="E58" s="105"/>
      <c r="F58" s="197"/>
      <c r="G58" s="197"/>
      <c r="H58" s="17"/>
    </row>
    <row r="59" spans="1:10" x14ac:dyDescent="0.2">
      <c r="A59" s="194"/>
      <c r="B59" s="194"/>
      <c r="C59" s="199"/>
      <c r="D59" s="262"/>
      <c r="E59" s="105"/>
      <c r="F59" s="197"/>
      <c r="G59" s="197"/>
      <c r="H59" s="17"/>
    </row>
    <row r="60" spans="1:10" x14ac:dyDescent="0.2">
      <c r="A60" s="194"/>
      <c r="B60" s="194"/>
      <c r="C60" s="199"/>
      <c r="D60" s="262"/>
      <c r="E60" s="105"/>
      <c r="F60" s="197"/>
      <c r="G60" s="197"/>
      <c r="H60" s="17"/>
    </row>
    <row r="61" spans="1:10" x14ac:dyDescent="0.2">
      <c r="A61" s="194"/>
      <c r="B61" s="194"/>
      <c r="C61" s="199"/>
      <c r="D61" s="262"/>
      <c r="E61" s="105"/>
      <c r="F61" s="197"/>
      <c r="G61" s="197"/>
      <c r="H61" s="17"/>
    </row>
    <row r="62" spans="1:10" x14ac:dyDescent="0.2">
      <c r="A62" s="194"/>
      <c r="B62" s="194"/>
      <c r="C62" s="199"/>
      <c r="D62" s="262"/>
      <c r="E62" s="105"/>
      <c r="F62" s="197"/>
      <c r="G62" s="197"/>
      <c r="H62" s="17"/>
    </row>
    <row r="63" spans="1:10" x14ac:dyDescent="0.2">
      <c r="A63" s="194"/>
      <c r="B63" s="194"/>
      <c r="C63" s="199"/>
      <c r="D63" s="262"/>
      <c r="E63" s="105"/>
      <c r="F63" s="197"/>
      <c r="G63" s="197"/>
      <c r="H63" s="17"/>
    </row>
    <row r="64" spans="1:10" x14ac:dyDescent="0.2">
      <c r="A64" s="194"/>
      <c r="B64" s="194"/>
      <c r="C64" s="199"/>
      <c r="D64" s="262"/>
      <c r="E64" s="105"/>
      <c r="F64" s="197"/>
      <c r="G64" s="197"/>
      <c r="H64" s="17"/>
    </row>
    <row r="65" spans="1:8" x14ac:dyDescent="0.2">
      <c r="A65" s="248" t="s">
        <v>154</v>
      </c>
      <c r="B65" s="248"/>
      <c r="C65" s="248"/>
      <c r="D65" s="248"/>
      <c r="E65" s="181"/>
      <c r="F65" s="260"/>
      <c r="G65" s="260"/>
      <c r="H65" s="37">
        <f>SUM(H5:H64)</f>
        <v>184500</v>
      </c>
    </row>
    <row r="1048339" spans="5:5" x14ac:dyDescent="0.2">
      <c r="E1048339" s="89"/>
    </row>
  </sheetData>
  <sheetProtection algorithmName="SHA-512" hashValue="dCZPy8KwoAQhVYro6QxOWyXgduU2uVN7SRDM95xBP2GLR9pSRcqcFDUsPm3PNplVH3IFd/mSJJxERhbHmbABng==" saltValue="g1QR8EdsAh2x4Vm0lge18Q==" spinCount="100000" sheet="1" objects="1" scenarios="1"/>
  <mergeCells count="1">
    <mergeCell ref="D1:H1"/>
  </mergeCells>
  <phoneticPr fontId="9" type="noConversion"/>
  <pageMargins left="0.70866141732283472" right="0.23622047244094491" top="0.74803149606299213" bottom="0.74803149606299213" header="0.31496062992125984" footer="0.31496062992125984"/>
  <pageSetup paperSize="9" scale="70" firstPageNumber="25" orientation="portrait" useFirstPageNumber="1" r:id="rId1"/>
  <headerFooter>
    <oddHeader>&amp;C&amp;"Arial,Bold"NRA R.033-130-2019-3 SCHEDULE OF QUANTITIES</oddHeader>
    <oddFooter>&amp;RC3-&amp;P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23"/>
  <dimension ref="A1:I1048352"/>
  <sheetViews>
    <sheetView view="pageBreakPreview" topLeftCell="B5" zoomScaleNormal="100" zoomScaleSheetLayoutView="100" workbookViewId="0">
      <selection activeCell="H5" sqref="H5:H75"/>
    </sheetView>
  </sheetViews>
  <sheetFormatPr defaultRowHeight="12.75" x14ac:dyDescent="0.2"/>
  <cols>
    <col min="1" max="1" width="8.42578125" style="92" customWidth="1"/>
    <col min="2" max="2" width="9" style="92" bestFit="1" customWidth="1"/>
    <col min="3" max="3" width="3.7109375" style="92" customWidth="1"/>
    <col min="4" max="4" width="40.5703125" style="92" customWidth="1"/>
    <col min="5" max="6" width="16.42578125" style="92" customWidth="1"/>
    <col min="7" max="7" width="20.28515625" style="92" customWidth="1"/>
    <col min="8" max="8" width="20.7109375" style="92" customWidth="1"/>
    <col min="9" max="257" width="9.28515625" style="92"/>
    <col min="258" max="258" width="9.28515625" style="92" customWidth="1"/>
    <col min="259" max="259" width="6.7109375" style="92" customWidth="1"/>
    <col min="260" max="260" width="40.7109375" style="92" customWidth="1"/>
    <col min="261" max="264" width="9.28515625" style="92" customWidth="1"/>
    <col min="265" max="513" width="9.28515625" style="92"/>
    <col min="514" max="514" width="9.28515625" style="92" customWidth="1"/>
    <col min="515" max="515" width="6.7109375" style="92" customWidth="1"/>
    <col min="516" max="516" width="40.7109375" style="92" customWidth="1"/>
    <col min="517" max="520" width="9.28515625" style="92" customWidth="1"/>
    <col min="521" max="769" width="9.28515625" style="92"/>
    <col min="770" max="770" width="9.28515625" style="92" customWidth="1"/>
    <col min="771" max="771" width="6.7109375" style="92" customWidth="1"/>
    <col min="772" max="772" width="40.7109375" style="92" customWidth="1"/>
    <col min="773" max="776" width="9.28515625" style="92" customWidth="1"/>
    <col min="777" max="1025" width="9.28515625" style="92"/>
    <col min="1026" max="1026" width="9.28515625" style="92" customWidth="1"/>
    <col min="1027" max="1027" width="6.7109375" style="92" customWidth="1"/>
    <col min="1028" max="1028" width="40.7109375" style="92" customWidth="1"/>
    <col min="1029" max="1032" width="9.28515625" style="92" customWidth="1"/>
    <col min="1033" max="1281" width="9.28515625" style="92"/>
    <col min="1282" max="1282" width="9.28515625" style="92" customWidth="1"/>
    <col min="1283" max="1283" width="6.7109375" style="92" customWidth="1"/>
    <col min="1284" max="1284" width="40.7109375" style="92" customWidth="1"/>
    <col min="1285" max="1288" width="9.28515625" style="92" customWidth="1"/>
    <col min="1289" max="1537" width="9.28515625" style="92"/>
    <col min="1538" max="1538" width="9.28515625" style="92" customWidth="1"/>
    <col min="1539" max="1539" width="6.7109375" style="92" customWidth="1"/>
    <col min="1540" max="1540" width="40.7109375" style="92" customWidth="1"/>
    <col min="1541" max="1544" width="9.28515625" style="92" customWidth="1"/>
    <col min="1545" max="1793" width="9.28515625" style="92"/>
    <col min="1794" max="1794" width="9.28515625" style="92" customWidth="1"/>
    <col min="1795" max="1795" width="6.7109375" style="92" customWidth="1"/>
    <col min="1796" max="1796" width="40.7109375" style="92" customWidth="1"/>
    <col min="1797" max="1800" width="9.28515625" style="92" customWidth="1"/>
    <col min="1801" max="2049" width="9.28515625" style="92"/>
    <col min="2050" max="2050" width="9.28515625" style="92" customWidth="1"/>
    <col min="2051" max="2051" width="6.7109375" style="92" customWidth="1"/>
    <col min="2052" max="2052" width="40.7109375" style="92" customWidth="1"/>
    <col min="2053" max="2056" width="9.28515625" style="92" customWidth="1"/>
    <col min="2057" max="2305" width="9.28515625" style="92"/>
    <col min="2306" max="2306" width="9.28515625" style="92" customWidth="1"/>
    <col min="2307" max="2307" width="6.7109375" style="92" customWidth="1"/>
    <col min="2308" max="2308" width="40.7109375" style="92" customWidth="1"/>
    <col min="2309" max="2312" width="9.28515625" style="92" customWidth="1"/>
    <col min="2313" max="2561" width="9.28515625" style="92"/>
    <col min="2562" max="2562" width="9.28515625" style="92" customWidth="1"/>
    <col min="2563" max="2563" width="6.7109375" style="92" customWidth="1"/>
    <col min="2564" max="2564" width="40.7109375" style="92" customWidth="1"/>
    <col min="2565" max="2568" width="9.28515625" style="92" customWidth="1"/>
    <col min="2569" max="2817" width="9.28515625" style="92"/>
    <col min="2818" max="2818" width="9.28515625" style="92" customWidth="1"/>
    <col min="2819" max="2819" width="6.7109375" style="92" customWidth="1"/>
    <col min="2820" max="2820" width="40.7109375" style="92" customWidth="1"/>
    <col min="2821" max="2824" width="9.28515625" style="92" customWidth="1"/>
    <col min="2825" max="3073" width="9.28515625" style="92"/>
    <col min="3074" max="3074" width="9.28515625" style="92" customWidth="1"/>
    <col min="3075" max="3075" width="6.7109375" style="92" customWidth="1"/>
    <col min="3076" max="3076" width="40.7109375" style="92" customWidth="1"/>
    <col min="3077" max="3080" width="9.28515625" style="92" customWidth="1"/>
    <col min="3081" max="3329" width="9.28515625" style="92"/>
    <col min="3330" max="3330" width="9.28515625" style="92" customWidth="1"/>
    <col min="3331" max="3331" width="6.7109375" style="92" customWidth="1"/>
    <col min="3332" max="3332" width="40.7109375" style="92" customWidth="1"/>
    <col min="3333" max="3336" width="9.28515625" style="92" customWidth="1"/>
    <col min="3337" max="3585" width="9.28515625" style="92"/>
    <col min="3586" max="3586" width="9.28515625" style="92" customWidth="1"/>
    <col min="3587" max="3587" width="6.7109375" style="92" customWidth="1"/>
    <col min="3588" max="3588" width="40.7109375" style="92" customWidth="1"/>
    <col min="3589" max="3592" width="9.28515625" style="92" customWidth="1"/>
    <col min="3593" max="3841" width="9.28515625" style="92"/>
    <col min="3842" max="3842" width="9.28515625" style="92" customWidth="1"/>
    <col min="3843" max="3843" width="6.7109375" style="92" customWidth="1"/>
    <col min="3844" max="3844" width="40.7109375" style="92" customWidth="1"/>
    <col min="3845" max="3848" width="9.28515625" style="92" customWidth="1"/>
    <col min="3849" max="4097" width="9.28515625" style="92"/>
    <col min="4098" max="4098" width="9.28515625" style="92" customWidth="1"/>
    <col min="4099" max="4099" width="6.7109375" style="92" customWidth="1"/>
    <col min="4100" max="4100" width="40.7109375" style="92" customWidth="1"/>
    <col min="4101" max="4104" width="9.28515625" style="92" customWidth="1"/>
    <col min="4105" max="4353" width="9.28515625" style="92"/>
    <col min="4354" max="4354" width="9.28515625" style="92" customWidth="1"/>
    <col min="4355" max="4355" width="6.7109375" style="92" customWidth="1"/>
    <col min="4356" max="4356" width="40.7109375" style="92" customWidth="1"/>
    <col min="4357" max="4360" width="9.28515625" style="92" customWidth="1"/>
    <col min="4361" max="4609" width="9.28515625" style="92"/>
    <col min="4610" max="4610" width="9.28515625" style="92" customWidth="1"/>
    <col min="4611" max="4611" width="6.7109375" style="92" customWidth="1"/>
    <col min="4612" max="4612" width="40.7109375" style="92" customWidth="1"/>
    <col min="4613" max="4616" width="9.28515625" style="92" customWidth="1"/>
    <col min="4617" max="4865" width="9.28515625" style="92"/>
    <col min="4866" max="4866" width="9.28515625" style="92" customWidth="1"/>
    <col min="4867" max="4867" width="6.7109375" style="92" customWidth="1"/>
    <col min="4868" max="4868" width="40.7109375" style="92" customWidth="1"/>
    <col min="4869" max="4872" width="9.28515625" style="92" customWidth="1"/>
    <col min="4873" max="5121" width="9.28515625" style="92"/>
    <col min="5122" max="5122" width="9.28515625" style="92" customWidth="1"/>
    <col min="5123" max="5123" width="6.7109375" style="92" customWidth="1"/>
    <col min="5124" max="5124" width="40.7109375" style="92" customWidth="1"/>
    <col min="5125" max="5128" width="9.28515625" style="92" customWidth="1"/>
    <col min="5129" max="5377" width="9.28515625" style="92"/>
    <col min="5378" max="5378" width="9.28515625" style="92" customWidth="1"/>
    <col min="5379" max="5379" width="6.7109375" style="92" customWidth="1"/>
    <col min="5380" max="5380" width="40.7109375" style="92" customWidth="1"/>
    <col min="5381" max="5384" width="9.28515625" style="92" customWidth="1"/>
    <col min="5385" max="5633" width="9.28515625" style="92"/>
    <col min="5634" max="5634" width="9.28515625" style="92" customWidth="1"/>
    <col min="5635" max="5635" width="6.7109375" style="92" customWidth="1"/>
    <col min="5636" max="5636" width="40.7109375" style="92" customWidth="1"/>
    <col min="5637" max="5640" width="9.28515625" style="92" customWidth="1"/>
    <col min="5641" max="5889" width="9.28515625" style="92"/>
    <col min="5890" max="5890" width="9.28515625" style="92" customWidth="1"/>
    <col min="5891" max="5891" width="6.7109375" style="92" customWidth="1"/>
    <col min="5892" max="5892" width="40.7109375" style="92" customWidth="1"/>
    <col min="5893" max="5896" width="9.28515625" style="92" customWidth="1"/>
    <col min="5897" max="6145" width="9.28515625" style="92"/>
    <col min="6146" max="6146" width="9.28515625" style="92" customWidth="1"/>
    <col min="6147" max="6147" width="6.7109375" style="92" customWidth="1"/>
    <col min="6148" max="6148" width="40.7109375" style="92" customWidth="1"/>
    <col min="6149" max="6152" width="9.28515625" style="92" customWidth="1"/>
    <col min="6153" max="6401" width="9.28515625" style="92"/>
    <col min="6402" max="6402" width="9.28515625" style="92" customWidth="1"/>
    <col min="6403" max="6403" width="6.7109375" style="92" customWidth="1"/>
    <col min="6404" max="6404" width="40.7109375" style="92" customWidth="1"/>
    <col min="6405" max="6408" width="9.28515625" style="92" customWidth="1"/>
    <col min="6409" max="6657" width="9.28515625" style="92"/>
    <col min="6658" max="6658" width="9.28515625" style="92" customWidth="1"/>
    <col min="6659" max="6659" width="6.7109375" style="92" customWidth="1"/>
    <col min="6660" max="6660" width="40.7109375" style="92" customWidth="1"/>
    <col min="6661" max="6664" width="9.28515625" style="92" customWidth="1"/>
    <col min="6665" max="6913" width="9.28515625" style="92"/>
    <col min="6914" max="6914" width="9.28515625" style="92" customWidth="1"/>
    <col min="6915" max="6915" width="6.7109375" style="92" customWidth="1"/>
    <col min="6916" max="6916" width="40.7109375" style="92" customWidth="1"/>
    <col min="6917" max="6920" width="9.28515625" style="92" customWidth="1"/>
    <col min="6921" max="7169" width="9.28515625" style="92"/>
    <col min="7170" max="7170" width="9.28515625" style="92" customWidth="1"/>
    <col min="7171" max="7171" width="6.7109375" style="92" customWidth="1"/>
    <col min="7172" max="7172" width="40.7109375" style="92" customWidth="1"/>
    <col min="7173" max="7176" width="9.28515625" style="92" customWidth="1"/>
    <col min="7177" max="7425" width="9.28515625" style="92"/>
    <col min="7426" max="7426" width="9.28515625" style="92" customWidth="1"/>
    <col min="7427" max="7427" width="6.7109375" style="92" customWidth="1"/>
    <col min="7428" max="7428" width="40.7109375" style="92" customWidth="1"/>
    <col min="7429" max="7432" width="9.28515625" style="92" customWidth="1"/>
    <col min="7433" max="7681" width="9.28515625" style="92"/>
    <col min="7682" max="7682" width="9.28515625" style="92" customWidth="1"/>
    <col min="7683" max="7683" width="6.7109375" style="92" customWidth="1"/>
    <col min="7684" max="7684" width="40.7109375" style="92" customWidth="1"/>
    <col min="7685" max="7688" width="9.28515625" style="92" customWidth="1"/>
    <col min="7689" max="7937" width="9.28515625" style="92"/>
    <col min="7938" max="7938" width="9.28515625" style="92" customWidth="1"/>
    <col min="7939" max="7939" width="6.7109375" style="92" customWidth="1"/>
    <col min="7940" max="7940" width="40.7109375" style="92" customWidth="1"/>
    <col min="7941" max="7944" width="9.28515625" style="92" customWidth="1"/>
    <col min="7945" max="8193" width="9.28515625" style="92"/>
    <col min="8194" max="8194" width="9.28515625" style="92" customWidth="1"/>
    <col min="8195" max="8195" width="6.7109375" style="92" customWidth="1"/>
    <col min="8196" max="8196" width="40.7109375" style="92" customWidth="1"/>
    <col min="8197" max="8200" width="9.28515625" style="92" customWidth="1"/>
    <col min="8201" max="8449" width="9.28515625" style="92"/>
    <col min="8450" max="8450" width="9.28515625" style="92" customWidth="1"/>
    <col min="8451" max="8451" width="6.7109375" style="92" customWidth="1"/>
    <col min="8452" max="8452" width="40.7109375" style="92" customWidth="1"/>
    <col min="8453" max="8456" width="9.28515625" style="92" customWidth="1"/>
    <col min="8457" max="8705" width="9.28515625" style="92"/>
    <col min="8706" max="8706" width="9.28515625" style="92" customWidth="1"/>
    <col min="8707" max="8707" width="6.7109375" style="92" customWidth="1"/>
    <col min="8708" max="8708" width="40.7109375" style="92" customWidth="1"/>
    <col min="8709" max="8712" width="9.28515625" style="92" customWidth="1"/>
    <col min="8713" max="8961" width="9.28515625" style="92"/>
    <col min="8962" max="8962" width="9.28515625" style="92" customWidth="1"/>
    <col min="8963" max="8963" width="6.7109375" style="92" customWidth="1"/>
    <col min="8964" max="8964" width="40.7109375" style="92" customWidth="1"/>
    <col min="8965" max="8968" width="9.28515625" style="92" customWidth="1"/>
    <col min="8969" max="9217" width="9.28515625" style="92"/>
    <col min="9218" max="9218" width="9.28515625" style="92" customWidth="1"/>
    <col min="9219" max="9219" width="6.7109375" style="92" customWidth="1"/>
    <col min="9220" max="9220" width="40.7109375" style="92" customWidth="1"/>
    <col min="9221" max="9224" width="9.28515625" style="92" customWidth="1"/>
    <col min="9225" max="9473" width="9.28515625" style="92"/>
    <col min="9474" max="9474" width="9.28515625" style="92" customWidth="1"/>
    <col min="9475" max="9475" width="6.7109375" style="92" customWidth="1"/>
    <col min="9476" max="9476" width="40.7109375" style="92" customWidth="1"/>
    <col min="9477" max="9480" width="9.28515625" style="92" customWidth="1"/>
    <col min="9481" max="9729" width="9.28515625" style="92"/>
    <col min="9730" max="9730" width="9.28515625" style="92" customWidth="1"/>
    <col min="9731" max="9731" width="6.7109375" style="92" customWidth="1"/>
    <col min="9732" max="9732" width="40.7109375" style="92" customWidth="1"/>
    <col min="9733" max="9736" width="9.28515625" style="92" customWidth="1"/>
    <col min="9737" max="9985" width="9.28515625" style="92"/>
    <col min="9986" max="9986" width="9.28515625" style="92" customWidth="1"/>
    <col min="9987" max="9987" width="6.7109375" style="92" customWidth="1"/>
    <col min="9988" max="9988" width="40.7109375" style="92" customWidth="1"/>
    <col min="9989" max="9992" width="9.28515625" style="92" customWidth="1"/>
    <col min="9993" max="10241" width="9.28515625" style="92"/>
    <col min="10242" max="10242" width="9.28515625" style="92" customWidth="1"/>
    <col min="10243" max="10243" width="6.7109375" style="92" customWidth="1"/>
    <col min="10244" max="10244" width="40.7109375" style="92" customWidth="1"/>
    <col min="10245" max="10248" width="9.28515625" style="92" customWidth="1"/>
    <col min="10249" max="10497" width="9.28515625" style="92"/>
    <col min="10498" max="10498" width="9.28515625" style="92" customWidth="1"/>
    <col min="10499" max="10499" width="6.7109375" style="92" customWidth="1"/>
    <col min="10500" max="10500" width="40.7109375" style="92" customWidth="1"/>
    <col min="10501" max="10504" width="9.28515625" style="92" customWidth="1"/>
    <col min="10505" max="10753" width="9.28515625" style="92"/>
    <col min="10754" max="10754" width="9.28515625" style="92" customWidth="1"/>
    <col min="10755" max="10755" width="6.7109375" style="92" customWidth="1"/>
    <col min="10756" max="10756" width="40.7109375" style="92" customWidth="1"/>
    <col min="10757" max="10760" width="9.28515625" style="92" customWidth="1"/>
    <col min="10761" max="11009" width="9.28515625" style="92"/>
    <col min="11010" max="11010" width="9.28515625" style="92" customWidth="1"/>
    <col min="11011" max="11011" width="6.7109375" style="92" customWidth="1"/>
    <col min="11012" max="11012" width="40.7109375" style="92" customWidth="1"/>
    <col min="11013" max="11016" width="9.28515625" style="92" customWidth="1"/>
    <col min="11017" max="11265" width="9.28515625" style="92"/>
    <col min="11266" max="11266" width="9.28515625" style="92" customWidth="1"/>
    <col min="11267" max="11267" width="6.7109375" style="92" customWidth="1"/>
    <col min="11268" max="11268" width="40.7109375" style="92" customWidth="1"/>
    <col min="11269" max="11272" width="9.28515625" style="92" customWidth="1"/>
    <col min="11273" max="11521" width="9.28515625" style="92"/>
    <col min="11522" max="11522" width="9.28515625" style="92" customWidth="1"/>
    <col min="11523" max="11523" width="6.7109375" style="92" customWidth="1"/>
    <col min="11524" max="11524" width="40.7109375" style="92" customWidth="1"/>
    <col min="11525" max="11528" width="9.28515625" style="92" customWidth="1"/>
    <col min="11529" max="11777" width="9.28515625" style="92"/>
    <col min="11778" max="11778" width="9.28515625" style="92" customWidth="1"/>
    <col min="11779" max="11779" width="6.7109375" style="92" customWidth="1"/>
    <col min="11780" max="11780" width="40.7109375" style="92" customWidth="1"/>
    <col min="11781" max="11784" width="9.28515625" style="92" customWidth="1"/>
    <col min="11785" max="12033" width="9.28515625" style="92"/>
    <col min="12034" max="12034" width="9.28515625" style="92" customWidth="1"/>
    <col min="12035" max="12035" width="6.7109375" style="92" customWidth="1"/>
    <col min="12036" max="12036" width="40.7109375" style="92" customWidth="1"/>
    <col min="12037" max="12040" width="9.28515625" style="92" customWidth="1"/>
    <col min="12041" max="12289" width="9.28515625" style="92"/>
    <col min="12290" max="12290" width="9.28515625" style="92" customWidth="1"/>
    <col min="12291" max="12291" width="6.7109375" style="92" customWidth="1"/>
    <col min="12292" max="12292" width="40.7109375" style="92" customWidth="1"/>
    <col min="12293" max="12296" width="9.28515625" style="92" customWidth="1"/>
    <col min="12297" max="12545" width="9.28515625" style="92"/>
    <col min="12546" max="12546" width="9.28515625" style="92" customWidth="1"/>
    <col min="12547" max="12547" width="6.7109375" style="92" customWidth="1"/>
    <col min="12548" max="12548" width="40.7109375" style="92" customWidth="1"/>
    <col min="12549" max="12552" width="9.28515625" style="92" customWidth="1"/>
    <col min="12553" max="12801" width="9.28515625" style="92"/>
    <col min="12802" max="12802" width="9.28515625" style="92" customWidth="1"/>
    <col min="12803" max="12803" width="6.7109375" style="92" customWidth="1"/>
    <col min="12804" max="12804" width="40.7109375" style="92" customWidth="1"/>
    <col min="12805" max="12808" width="9.28515625" style="92" customWidth="1"/>
    <col min="12809" max="13057" width="9.28515625" style="92"/>
    <col min="13058" max="13058" width="9.28515625" style="92" customWidth="1"/>
    <col min="13059" max="13059" width="6.7109375" style="92" customWidth="1"/>
    <col min="13060" max="13060" width="40.7109375" style="92" customWidth="1"/>
    <col min="13061" max="13064" width="9.28515625" style="92" customWidth="1"/>
    <col min="13065" max="13313" width="9.28515625" style="92"/>
    <col min="13314" max="13314" width="9.28515625" style="92" customWidth="1"/>
    <col min="13315" max="13315" width="6.7109375" style="92" customWidth="1"/>
    <col min="13316" max="13316" width="40.7109375" style="92" customWidth="1"/>
    <col min="13317" max="13320" width="9.28515625" style="92" customWidth="1"/>
    <col min="13321" max="13569" width="9.28515625" style="92"/>
    <col min="13570" max="13570" width="9.28515625" style="92" customWidth="1"/>
    <col min="13571" max="13571" width="6.7109375" style="92" customWidth="1"/>
    <col min="13572" max="13572" width="40.7109375" style="92" customWidth="1"/>
    <col min="13573" max="13576" width="9.28515625" style="92" customWidth="1"/>
    <col min="13577" max="13825" width="9.28515625" style="92"/>
    <col min="13826" max="13826" width="9.28515625" style="92" customWidth="1"/>
    <col min="13827" max="13827" width="6.7109375" style="92" customWidth="1"/>
    <col min="13828" max="13828" width="40.7109375" style="92" customWidth="1"/>
    <col min="13829" max="13832" width="9.28515625" style="92" customWidth="1"/>
    <col min="13833" max="14081" width="9.28515625" style="92"/>
    <col min="14082" max="14082" width="9.28515625" style="92" customWidth="1"/>
    <col min="14083" max="14083" width="6.7109375" style="92" customWidth="1"/>
    <col min="14084" max="14084" width="40.7109375" style="92" customWidth="1"/>
    <col min="14085" max="14088" width="9.28515625" style="92" customWidth="1"/>
    <col min="14089" max="14337" width="9.28515625" style="92"/>
    <col min="14338" max="14338" width="9.28515625" style="92" customWidth="1"/>
    <col min="14339" max="14339" width="6.7109375" style="92" customWidth="1"/>
    <col min="14340" max="14340" width="40.7109375" style="92" customWidth="1"/>
    <col min="14341" max="14344" width="9.28515625" style="92" customWidth="1"/>
    <col min="14345" max="14593" width="9.28515625" style="92"/>
    <col min="14594" max="14594" width="9.28515625" style="92" customWidth="1"/>
    <col min="14595" max="14595" width="6.7109375" style="92" customWidth="1"/>
    <col min="14596" max="14596" width="40.7109375" style="92" customWidth="1"/>
    <col min="14597" max="14600" width="9.28515625" style="92" customWidth="1"/>
    <col min="14601" max="14849" width="9.28515625" style="92"/>
    <col min="14850" max="14850" width="9.28515625" style="92" customWidth="1"/>
    <col min="14851" max="14851" width="6.7109375" style="92" customWidth="1"/>
    <col min="14852" max="14852" width="40.7109375" style="92" customWidth="1"/>
    <col min="14853" max="14856" width="9.28515625" style="92" customWidth="1"/>
    <col min="14857" max="15105" width="9.28515625" style="92"/>
    <col min="15106" max="15106" width="9.28515625" style="92" customWidth="1"/>
    <col min="15107" max="15107" width="6.7109375" style="92" customWidth="1"/>
    <col min="15108" max="15108" width="40.7109375" style="92" customWidth="1"/>
    <col min="15109" max="15112" width="9.28515625" style="92" customWidth="1"/>
    <col min="15113" max="15361" width="9.28515625" style="92"/>
    <col min="15362" max="15362" width="9.28515625" style="92" customWidth="1"/>
    <col min="15363" max="15363" width="6.7109375" style="92" customWidth="1"/>
    <col min="15364" max="15364" width="40.7109375" style="92" customWidth="1"/>
    <col min="15365" max="15368" width="9.28515625" style="92" customWidth="1"/>
    <col min="15369" max="15617" width="9.28515625" style="92"/>
    <col min="15618" max="15618" width="9.28515625" style="92" customWidth="1"/>
    <col min="15619" max="15619" width="6.7109375" style="92" customWidth="1"/>
    <col min="15620" max="15620" width="40.7109375" style="92" customWidth="1"/>
    <col min="15621" max="15624" width="9.28515625" style="92" customWidth="1"/>
    <col min="15625" max="15873" width="9.28515625" style="92"/>
    <col min="15874" max="15874" width="9.28515625" style="92" customWidth="1"/>
    <col min="15875" max="15875" width="6.7109375" style="92" customWidth="1"/>
    <col min="15876" max="15876" width="40.7109375" style="92" customWidth="1"/>
    <col min="15877" max="15880" width="9.28515625" style="92" customWidth="1"/>
    <col min="15881" max="16129" width="9.28515625" style="92"/>
    <col min="16130" max="16130" width="9.28515625" style="92" customWidth="1"/>
    <col min="16131" max="16131" width="6.7109375" style="92" customWidth="1"/>
    <col min="16132" max="16132" width="40.7109375" style="92" customWidth="1"/>
    <col min="16133" max="16136" width="9.28515625" style="92" customWidth="1"/>
    <col min="16137" max="16384" width="9.28515625" style="92"/>
  </cols>
  <sheetData>
    <row r="1" spans="1:9" ht="48" customHeight="1" x14ac:dyDescent="0.2">
      <c r="A1" s="90" t="s">
        <v>814</v>
      </c>
      <c r="B1" s="91"/>
      <c r="C1" s="91"/>
      <c r="D1" s="542" t="s">
        <v>815</v>
      </c>
      <c r="E1" s="542"/>
      <c r="F1" s="542"/>
      <c r="G1" s="542"/>
      <c r="H1" s="542"/>
    </row>
    <row r="2" spans="1:9" x14ac:dyDescent="0.2">
      <c r="A2" s="93" t="s">
        <v>24</v>
      </c>
      <c r="B2" s="93"/>
      <c r="C2" s="94"/>
      <c r="D2" s="95" t="s">
        <v>25</v>
      </c>
      <c r="E2" s="95" t="s">
        <v>26</v>
      </c>
      <c r="F2" s="95" t="s">
        <v>27</v>
      </c>
      <c r="G2" s="95" t="s">
        <v>28</v>
      </c>
      <c r="H2" s="95" t="s">
        <v>29</v>
      </c>
      <c r="I2" s="96"/>
    </row>
    <row r="3" spans="1:9" x14ac:dyDescent="0.2">
      <c r="A3" s="97"/>
      <c r="B3" s="97"/>
      <c r="C3" s="98"/>
      <c r="D3" s="83"/>
      <c r="E3" s="84"/>
      <c r="F3" s="84"/>
      <c r="G3" s="84"/>
      <c r="H3" s="83"/>
    </row>
    <row r="4" spans="1:9" x14ac:dyDescent="0.2">
      <c r="A4" s="194"/>
      <c r="B4" s="194"/>
      <c r="C4" s="199"/>
      <c r="D4" s="174"/>
      <c r="E4" s="197"/>
      <c r="F4" s="197"/>
      <c r="G4" s="197"/>
      <c r="H4" s="174"/>
    </row>
    <row r="5" spans="1:9" x14ac:dyDescent="0.2">
      <c r="A5" s="194" t="s">
        <v>816</v>
      </c>
      <c r="B5" s="194"/>
      <c r="C5" s="199"/>
      <c r="D5" s="229" t="s">
        <v>817</v>
      </c>
      <c r="E5" s="178"/>
      <c r="F5" s="197"/>
      <c r="G5" s="40"/>
      <c r="H5" s="39"/>
    </row>
    <row r="6" spans="1:9" x14ac:dyDescent="0.2">
      <c r="A6" s="194"/>
      <c r="B6" s="194"/>
      <c r="C6" s="199"/>
      <c r="D6" s="229"/>
      <c r="E6" s="178"/>
      <c r="F6" s="197"/>
      <c r="G6" s="40"/>
      <c r="H6" s="39"/>
    </row>
    <row r="7" spans="1:9" x14ac:dyDescent="0.2">
      <c r="A7" s="194"/>
      <c r="B7" s="194" t="s">
        <v>818</v>
      </c>
      <c r="C7" s="199"/>
      <c r="D7" s="230" t="s">
        <v>819</v>
      </c>
      <c r="E7" s="197"/>
      <c r="F7" s="197"/>
      <c r="G7" s="40"/>
      <c r="H7" s="17"/>
      <c r="I7" s="102"/>
    </row>
    <row r="8" spans="1:9" x14ac:dyDescent="0.2">
      <c r="A8" s="194"/>
      <c r="B8" s="194"/>
      <c r="C8" s="199"/>
      <c r="D8" s="230"/>
      <c r="E8" s="197"/>
      <c r="F8" s="197"/>
      <c r="G8" s="40"/>
      <c r="H8" s="17"/>
      <c r="I8" s="102"/>
    </row>
    <row r="9" spans="1:9" ht="14.25" x14ac:dyDescent="0.2">
      <c r="A9" s="194"/>
      <c r="B9" s="194"/>
      <c r="C9" s="199" t="s">
        <v>104</v>
      </c>
      <c r="D9" s="232" t="s">
        <v>820</v>
      </c>
      <c r="E9" s="197" t="s">
        <v>58</v>
      </c>
      <c r="F9" s="197">
        <f>'C5.3'!F25</f>
        <v>18400</v>
      </c>
      <c r="G9" s="38"/>
      <c r="H9" s="17">
        <f t="shared" ref="H9:H13" si="0">F9*G9</f>
        <v>0</v>
      </c>
      <c r="I9" s="102"/>
    </row>
    <row r="10" spans="1:9" x14ac:dyDescent="0.2">
      <c r="A10" s="194"/>
      <c r="B10" s="194"/>
      <c r="C10" s="199"/>
      <c r="D10" s="232"/>
      <c r="E10" s="197"/>
      <c r="F10" s="197"/>
      <c r="G10" s="38"/>
      <c r="H10" s="17"/>
      <c r="I10" s="102"/>
    </row>
    <row r="11" spans="1:9" ht="14.25" x14ac:dyDescent="0.2">
      <c r="A11" s="194"/>
      <c r="B11" s="194"/>
      <c r="C11" s="199" t="s">
        <v>107</v>
      </c>
      <c r="D11" s="232" t="s">
        <v>821</v>
      </c>
      <c r="E11" s="197" t="s">
        <v>58</v>
      </c>
      <c r="F11" s="197">
        <f>'C5.3'!F23</f>
        <v>5600</v>
      </c>
      <c r="G11" s="38"/>
      <c r="H11" s="17">
        <f t="shared" si="0"/>
        <v>0</v>
      </c>
      <c r="I11" s="102"/>
    </row>
    <row r="12" spans="1:9" x14ac:dyDescent="0.2">
      <c r="A12" s="194"/>
      <c r="B12" s="194"/>
      <c r="C12" s="199"/>
      <c r="D12" s="232"/>
      <c r="E12" s="197"/>
      <c r="F12" s="197"/>
      <c r="G12" s="38"/>
      <c r="H12" s="17"/>
      <c r="I12" s="102"/>
    </row>
    <row r="13" spans="1:9" ht="14.25" x14ac:dyDescent="0.2">
      <c r="A13" s="194"/>
      <c r="B13" s="194"/>
      <c r="C13" s="199" t="s">
        <v>18</v>
      </c>
      <c r="D13" s="232" t="s">
        <v>822</v>
      </c>
      <c r="E13" s="28" t="s">
        <v>58</v>
      </c>
      <c r="F13" s="34">
        <f>'[1]C5.3'!F19</f>
        <v>1200</v>
      </c>
      <c r="G13" s="38"/>
      <c r="H13" s="17">
        <f t="shared" si="0"/>
        <v>0</v>
      </c>
      <c r="I13" s="102"/>
    </row>
    <row r="14" spans="1:9" x14ac:dyDescent="0.2">
      <c r="A14" s="194"/>
      <c r="B14" s="194"/>
      <c r="C14" s="199"/>
      <c r="D14" s="240"/>
      <c r="E14" s="28"/>
      <c r="F14" s="34"/>
      <c r="G14" s="38"/>
      <c r="H14" s="17"/>
      <c r="I14" s="102"/>
    </row>
    <row r="15" spans="1:9" ht="25.5" x14ac:dyDescent="0.2">
      <c r="A15" s="194" t="s">
        <v>823</v>
      </c>
      <c r="B15" s="194"/>
      <c r="C15" s="199"/>
      <c r="D15" s="273" t="s">
        <v>824</v>
      </c>
      <c r="E15" s="27"/>
      <c r="F15" s="28"/>
      <c r="G15" s="38"/>
      <c r="H15" s="39"/>
    </row>
    <row r="16" spans="1:9" x14ac:dyDescent="0.2">
      <c r="A16" s="194"/>
      <c r="B16" s="194"/>
      <c r="C16" s="199"/>
      <c r="D16" s="273"/>
      <c r="E16" s="27"/>
      <c r="F16" s="28"/>
      <c r="G16" s="38"/>
      <c r="H16" s="39"/>
    </row>
    <row r="17" spans="1:9" ht="25.5" x14ac:dyDescent="0.2">
      <c r="A17" s="194"/>
      <c r="B17" s="194" t="s">
        <v>825</v>
      </c>
      <c r="C17" s="199"/>
      <c r="D17" s="232" t="s">
        <v>826</v>
      </c>
      <c r="E17" s="27"/>
      <c r="F17" s="28"/>
      <c r="G17" s="38"/>
      <c r="H17" s="39"/>
      <c r="I17" s="102"/>
    </row>
    <row r="18" spans="1:9" x14ac:dyDescent="0.2">
      <c r="A18" s="194"/>
      <c r="B18" s="194"/>
      <c r="C18" s="199"/>
      <c r="D18" s="230"/>
      <c r="E18" s="27"/>
      <c r="F18" s="28"/>
      <c r="G18" s="38"/>
      <c r="H18" s="39"/>
      <c r="I18" s="102"/>
    </row>
    <row r="19" spans="1:9" x14ac:dyDescent="0.2">
      <c r="A19" s="194"/>
      <c r="B19" s="194"/>
      <c r="C19" s="199" t="s">
        <v>104</v>
      </c>
      <c r="D19" s="230" t="s">
        <v>321</v>
      </c>
      <c r="E19" s="27" t="s">
        <v>68</v>
      </c>
      <c r="F19" s="34">
        <f>ROUND((((F9/0.2)*200*2150*3)/100000000)+(((F11/0.15)*150*2150*3)/100000000)+(((F13/0.15)*150*2150*3)/100000000),0)</f>
        <v>1625</v>
      </c>
      <c r="G19" s="38"/>
      <c r="H19" s="17">
        <f>F19*G19</f>
        <v>0</v>
      </c>
      <c r="I19" s="102"/>
    </row>
    <row r="20" spans="1:9" x14ac:dyDescent="0.2">
      <c r="A20" s="194"/>
      <c r="B20" s="194"/>
      <c r="C20" s="199"/>
      <c r="D20" s="230"/>
      <c r="E20" s="178"/>
      <c r="F20" s="197"/>
      <c r="G20" s="38"/>
      <c r="H20" s="17"/>
      <c r="I20" s="102"/>
    </row>
    <row r="21" spans="1:9" x14ac:dyDescent="0.2">
      <c r="A21" s="194"/>
      <c r="B21" s="194"/>
      <c r="C21" s="199" t="s">
        <v>107</v>
      </c>
      <c r="D21" s="230" t="s">
        <v>827</v>
      </c>
      <c r="E21" s="178" t="s">
        <v>68</v>
      </c>
      <c r="F21" s="197">
        <v>820</v>
      </c>
      <c r="G21" s="38"/>
      <c r="H21" s="17">
        <f>F21*G21</f>
        <v>0</v>
      </c>
      <c r="I21" s="102"/>
    </row>
    <row r="22" spans="1:9" x14ac:dyDescent="0.2">
      <c r="A22" s="194"/>
      <c r="B22" s="194"/>
      <c r="C22" s="199"/>
      <c r="D22" s="230"/>
      <c r="E22" s="178"/>
      <c r="F22" s="197"/>
      <c r="G22" s="38"/>
      <c r="H22" s="17"/>
      <c r="I22" s="102"/>
    </row>
    <row r="23" spans="1:9" ht="25.5" x14ac:dyDescent="0.2">
      <c r="A23" s="194" t="s">
        <v>828</v>
      </c>
      <c r="B23" s="194"/>
      <c r="C23" s="199"/>
      <c r="D23" s="229" t="s">
        <v>829</v>
      </c>
      <c r="E23" s="105" t="s">
        <v>73</v>
      </c>
      <c r="F23" s="197">
        <f>((((((F9/0.2)+(F11/0.15)+(F13/0.15))*3.5)*5)/1000)*1.2)</f>
        <v>2884</v>
      </c>
      <c r="G23" s="38"/>
      <c r="H23" s="17">
        <f>F23*G23</f>
        <v>0</v>
      </c>
    </row>
    <row r="24" spans="1:9" x14ac:dyDescent="0.2">
      <c r="A24" s="194"/>
      <c r="B24" s="194"/>
      <c r="C24" s="199"/>
      <c r="D24" s="229"/>
      <c r="E24" s="105"/>
      <c r="F24" s="197"/>
      <c r="G24" s="38"/>
      <c r="H24" s="17"/>
    </row>
    <row r="25" spans="1:9" ht="25.5" x14ac:dyDescent="0.2">
      <c r="A25" s="194" t="s">
        <v>830</v>
      </c>
      <c r="B25" s="194"/>
      <c r="C25" s="199"/>
      <c r="D25" s="229" t="s">
        <v>831</v>
      </c>
      <c r="E25" s="197" t="s">
        <v>327</v>
      </c>
      <c r="F25" s="527">
        <v>210000</v>
      </c>
      <c r="G25" s="38"/>
      <c r="H25" s="17">
        <f>F25*G25</f>
        <v>0</v>
      </c>
    </row>
    <row r="26" spans="1:9" x14ac:dyDescent="0.2">
      <c r="A26" s="194"/>
      <c r="B26" s="194"/>
      <c r="C26" s="199"/>
      <c r="D26" s="229"/>
      <c r="E26" s="197"/>
      <c r="F26" s="197"/>
      <c r="G26" s="40"/>
      <c r="H26" s="17"/>
    </row>
    <row r="27" spans="1:9" x14ac:dyDescent="0.2">
      <c r="A27" s="194"/>
      <c r="B27" s="194"/>
      <c r="C27" s="199"/>
      <c r="D27" s="229"/>
      <c r="E27" s="197"/>
      <c r="F27" s="197"/>
      <c r="G27" s="40"/>
      <c r="H27" s="17"/>
    </row>
    <row r="28" spans="1:9" x14ac:dyDescent="0.2">
      <c r="A28" s="194"/>
      <c r="B28" s="194"/>
      <c r="C28" s="199"/>
      <c r="D28" s="229"/>
      <c r="E28" s="197"/>
      <c r="F28" s="197"/>
      <c r="G28" s="40"/>
      <c r="H28" s="17"/>
    </row>
    <row r="29" spans="1:9" x14ac:dyDescent="0.2">
      <c r="A29" s="194"/>
      <c r="B29" s="194"/>
      <c r="C29" s="199"/>
      <c r="D29" s="229"/>
      <c r="E29" s="197"/>
      <c r="F29" s="197"/>
      <c r="G29" s="40"/>
      <c r="H29" s="17"/>
    </row>
    <row r="30" spans="1:9" x14ac:dyDescent="0.2">
      <c r="A30" s="194"/>
      <c r="B30" s="194"/>
      <c r="C30" s="199"/>
      <c r="D30" s="229"/>
      <c r="E30" s="197"/>
      <c r="F30" s="197"/>
      <c r="G30" s="40"/>
      <c r="H30" s="17"/>
    </row>
    <row r="31" spans="1:9" x14ac:dyDescent="0.2">
      <c r="A31" s="194"/>
      <c r="B31" s="194"/>
      <c r="C31" s="199"/>
      <c r="D31" s="229"/>
      <c r="E31" s="197"/>
      <c r="F31" s="197"/>
      <c r="G31" s="40"/>
      <c r="H31" s="17"/>
    </row>
    <row r="32" spans="1:9" x14ac:dyDescent="0.2">
      <c r="A32" s="194"/>
      <c r="B32" s="194"/>
      <c r="C32" s="199"/>
      <c r="D32" s="229"/>
      <c r="E32" s="197"/>
      <c r="F32" s="197"/>
      <c r="G32" s="40"/>
      <c r="H32" s="17"/>
    </row>
    <row r="33" spans="1:8" x14ac:dyDescent="0.2">
      <c r="A33" s="194"/>
      <c r="B33" s="194"/>
      <c r="C33" s="199"/>
      <c r="D33" s="229"/>
      <c r="E33" s="197"/>
      <c r="F33" s="197"/>
      <c r="G33" s="40"/>
      <c r="H33" s="17"/>
    </row>
    <row r="34" spans="1:8" x14ac:dyDescent="0.2">
      <c r="A34" s="194"/>
      <c r="B34" s="194"/>
      <c r="C34" s="199"/>
      <c r="D34" s="229"/>
      <c r="E34" s="197"/>
      <c r="F34" s="197"/>
      <c r="G34" s="40"/>
      <c r="H34" s="17"/>
    </row>
    <row r="35" spans="1:8" x14ac:dyDescent="0.2">
      <c r="A35" s="194"/>
      <c r="B35" s="194"/>
      <c r="C35" s="199"/>
      <c r="D35" s="229"/>
      <c r="E35" s="197"/>
      <c r="F35" s="197"/>
      <c r="G35" s="40"/>
      <c r="H35" s="17"/>
    </row>
    <row r="36" spans="1:8" x14ac:dyDescent="0.2">
      <c r="A36" s="194"/>
      <c r="B36" s="194"/>
      <c r="C36" s="199"/>
      <c r="D36" s="229"/>
      <c r="E36" s="197"/>
      <c r="F36" s="197"/>
      <c r="G36" s="40"/>
      <c r="H36" s="17"/>
    </row>
    <row r="37" spans="1:8" x14ac:dyDescent="0.2">
      <c r="A37" s="194"/>
      <c r="B37" s="194"/>
      <c r="C37" s="199"/>
      <c r="D37" s="229"/>
      <c r="E37" s="197"/>
      <c r="F37" s="197"/>
      <c r="G37" s="40"/>
      <c r="H37" s="17"/>
    </row>
    <row r="38" spans="1:8" x14ac:dyDescent="0.2">
      <c r="A38" s="194"/>
      <c r="B38" s="194"/>
      <c r="C38" s="199"/>
      <c r="D38" s="229"/>
      <c r="E38" s="197"/>
      <c r="F38" s="197"/>
      <c r="G38" s="40"/>
      <c r="H38" s="17"/>
    </row>
    <row r="39" spans="1:8" x14ac:dyDescent="0.2">
      <c r="A39" s="194"/>
      <c r="B39" s="194"/>
      <c r="C39" s="199"/>
      <c r="D39" s="229"/>
      <c r="E39" s="197"/>
      <c r="F39" s="197"/>
      <c r="G39" s="40"/>
      <c r="H39" s="17"/>
    </row>
    <row r="40" spans="1:8" x14ac:dyDescent="0.2">
      <c r="A40" s="194"/>
      <c r="B40" s="194"/>
      <c r="C40" s="199"/>
      <c r="D40" s="229"/>
      <c r="E40" s="197"/>
      <c r="F40" s="197"/>
      <c r="G40" s="40"/>
      <c r="H40" s="17"/>
    </row>
    <row r="41" spans="1:8" x14ac:dyDescent="0.2">
      <c r="A41" s="194"/>
      <c r="B41" s="194"/>
      <c r="C41" s="199"/>
      <c r="D41" s="229"/>
      <c r="E41" s="197"/>
      <c r="F41" s="197"/>
      <c r="G41" s="40"/>
      <c r="H41" s="17"/>
    </row>
    <row r="42" spans="1:8" x14ac:dyDescent="0.2">
      <c r="A42" s="194"/>
      <c r="B42" s="194"/>
      <c r="C42" s="199"/>
      <c r="D42" s="229"/>
      <c r="E42" s="197"/>
      <c r="F42" s="197"/>
      <c r="G42" s="40"/>
      <c r="H42" s="17"/>
    </row>
    <row r="43" spans="1:8" x14ac:dyDescent="0.2">
      <c r="A43" s="194"/>
      <c r="B43" s="194"/>
      <c r="C43" s="199"/>
      <c r="D43" s="229"/>
      <c r="E43" s="197"/>
      <c r="F43" s="197"/>
      <c r="G43" s="40"/>
      <c r="H43" s="17"/>
    </row>
    <row r="44" spans="1:8" x14ac:dyDescent="0.2">
      <c r="A44" s="194"/>
      <c r="B44" s="194"/>
      <c r="C44" s="199"/>
      <c r="D44" s="229"/>
      <c r="E44" s="197"/>
      <c r="F44" s="197"/>
      <c r="G44" s="40"/>
      <c r="H44" s="17"/>
    </row>
    <row r="45" spans="1:8" x14ac:dyDescent="0.2">
      <c r="A45" s="194"/>
      <c r="B45" s="194"/>
      <c r="C45" s="199"/>
      <c r="D45" s="229"/>
      <c r="E45" s="197"/>
      <c r="F45" s="197"/>
      <c r="G45" s="40"/>
      <c r="H45" s="17"/>
    </row>
    <row r="46" spans="1:8" x14ac:dyDescent="0.2">
      <c r="A46" s="194"/>
      <c r="B46" s="194"/>
      <c r="C46" s="199"/>
      <c r="D46" s="229"/>
      <c r="E46" s="197"/>
      <c r="F46" s="197"/>
      <c r="G46" s="40"/>
      <c r="H46" s="17"/>
    </row>
    <row r="47" spans="1:8" x14ac:dyDescent="0.2">
      <c r="A47" s="194"/>
      <c r="B47" s="194"/>
      <c r="C47" s="199"/>
      <c r="D47" s="229"/>
      <c r="E47" s="197"/>
      <c r="F47" s="197"/>
      <c r="G47" s="40"/>
      <c r="H47" s="17"/>
    </row>
    <row r="48" spans="1:8" x14ac:dyDescent="0.2">
      <c r="A48" s="194"/>
      <c r="B48" s="194"/>
      <c r="C48" s="199"/>
      <c r="D48" s="229"/>
      <c r="E48" s="197"/>
      <c r="F48" s="197"/>
      <c r="G48" s="40"/>
      <c r="H48" s="17"/>
    </row>
    <row r="49" spans="1:8" x14ac:dyDescent="0.2">
      <c r="A49" s="194"/>
      <c r="B49" s="194"/>
      <c r="C49" s="199"/>
      <c r="D49" s="229"/>
      <c r="E49" s="197"/>
      <c r="F49" s="197"/>
      <c r="G49" s="40"/>
      <c r="H49" s="17"/>
    </row>
    <row r="50" spans="1:8" x14ac:dyDescent="0.2">
      <c r="A50" s="194"/>
      <c r="B50" s="194"/>
      <c r="C50" s="199"/>
      <c r="D50" s="229"/>
      <c r="E50" s="197"/>
      <c r="F50" s="197"/>
      <c r="G50" s="40"/>
      <c r="H50" s="17"/>
    </row>
    <row r="51" spans="1:8" x14ac:dyDescent="0.2">
      <c r="A51" s="194"/>
      <c r="B51" s="194"/>
      <c r="C51" s="199"/>
      <c r="D51" s="229"/>
      <c r="E51" s="197"/>
      <c r="F51" s="197"/>
      <c r="G51" s="40"/>
      <c r="H51" s="17"/>
    </row>
    <row r="52" spans="1:8" x14ac:dyDescent="0.2">
      <c r="A52" s="194"/>
      <c r="B52" s="194"/>
      <c r="C52" s="199"/>
      <c r="D52" s="229"/>
      <c r="E52" s="197"/>
      <c r="F52" s="197"/>
      <c r="G52" s="40"/>
      <c r="H52" s="17"/>
    </row>
    <row r="53" spans="1:8" x14ac:dyDescent="0.2">
      <c r="A53" s="194"/>
      <c r="B53" s="194"/>
      <c r="C53" s="199"/>
      <c r="D53" s="229"/>
      <c r="E53" s="197"/>
      <c r="F53" s="197"/>
      <c r="G53" s="40"/>
      <c r="H53" s="17"/>
    </row>
    <row r="54" spans="1:8" x14ac:dyDescent="0.2">
      <c r="A54" s="194"/>
      <c r="B54" s="194"/>
      <c r="C54" s="199"/>
      <c r="D54" s="229"/>
      <c r="E54" s="197"/>
      <c r="F54" s="197"/>
      <c r="G54" s="40"/>
      <c r="H54" s="17"/>
    </row>
    <row r="55" spans="1:8" x14ac:dyDescent="0.2">
      <c r="A55" s="194"/>
      <c r="B55" s="194"/>
      <c r="C55" s="199"/>
      <c r="D55" s="229"/>
      <c r="E55" s="197"/>
      <c r="F55" s="197"/>
      <c r="G55" s="40"/>
      <c r="H55" s="17"/>
    </row>
    <row r="56" spans="1:8" x14ac:dyDescent="0.2">
      <c r="A56" s="194"/>
      <c r="B56" s="194"/>
      <c r="C56" s="199"/>
      <c r="D56" s="229"/>
      <c r="E56" s="197"/>
      <c r="F56" s="197"/>
      <c r="G56" s="40"/>
      <c r="H56" s="17"/>
    </row>
    <row r="57" spans="1:8" x14ac:dyDescent="0.2">
      <c r="A57" s="194"/>
      <c r="B57" s="194"/>
      <c r="C57" s="199"/>
      <c r="D57" s="229"/>
      <c r="E57" s="197"/>
      <c r="F57" s="197"/>
      <c r="G57" s="40"/>
      <c r="H57" s="17"/>
    </row>
    <row r="58" spans="1:8" x14ac:dyDescent="0.2">
      <c r="A58" s="194"/>
      <c r="B58" s="194"/>
      <c r="C58" s="199"/>
      <c r="D58" s="229"/>
      <c r="E58" s="197"/>
      <c r="F58" s="197"/>
      <c r="G58" s="40"/>
      <c r="H58" s="17"/>
    </row>
    <row r="59" spans="1:8" x14ac:dyDescent="0.2">
      <c r="A59" s="194"/>
      <c r="B59" s="194"/>
      <c r="C59" s="199"/>
      <c r="D59" s="229"/>
      <c r="E59" s="197"/>
      <c r="F59" s="197"/>
      <c r="G59" s="40"/>
      <c r="H59" s="17"/>
    </row>
    <row r="60" spans="1:8" x14ac:dyDescent="0.2">
      <c r="A60" s="194"/>
      <c r="B60" s="194"/>
      <c r="C60" s="199"/>
      <c r="D60" s="229"/>
      <c r="E60" s="197"/>
      <c r="F60" s="197"/>
      <c r="G60" s="40"/>
      <c r="H60" s="17"/>
    </row>
    <row r="61" spans="1:8" x14ac:dyDescent="0.2">
      <c r="A61" s="194"/>
      <c r="B61" s="194"/>
      <c r="C61" s="199"/>
      <c r="D61" s="229"/>
      <c r="E61" s="197"/>
      <c r="F61" s="197"/>
      <c r="G61" s="40"/>
      <c r="H61" s="17"/>
    </row>
    <row r="62" spans="1:8" x14ac:dyDescent="0.2">
      <c r="A62" s="194"/>
      <c r="B62" s="194"/>
      <c r="C62" s="199"/>
      <c r="D62" s="229"/>
      <c r="E62" s="197"/>
      <c r="F62" s="197"/>
      <c r="G62" s="40"/>
      <c r="H62" s="17"/>
    </row>
    <row r="63" spans="1:8" x14ac:dyDescent="0.2">
      <c r="A63" s="194"/>
      <c r="B63" s="194"/>
      <c r="C63" s="199"/>
      <c r="D63" s="229"/>
      <c r="E63" s="197"/>
      <c r="F63" s="197"/>
      <c r="G63" s="40"/>
      <c r="H63" s="17"/>
    </row>
    <row r="64" spans="1:8" x14ac:dyDescent="0.2">
      <c r="A64" s="194"/>
      <c r="B64" s="194"/>
      <c r="C64" s="199"/>
      <c r="D64" s="229"/>
      <c r="E64" s="197"/>
      <c r="F64" s="197"/>
      <c r="G64" s="40"/>
      <c r="H64" s="17"/>
    </row>
    <row r="65" spans="1:8" x14ac:dyDescent="0.2">
      <c r="A65" s="194"/>
      <c r="B65" s="194"/>
      <c r="C65" s="199"/>
      <c r="D65" s="229"/>
      <c r="E65" s="197"/>
      <c r="F65" s="197"/>
      <c r="G65" s="40"/>
      <c r="H65" s="17"/>
    </row>
    <row r="66" spans="1:8" x14ac:dyDescent="0.2">
      <c r="A66" s="194"/>
      <c r="B66" s="194"/>
      <c r="C66" s="199"/>
      <c r="D66" s="229"/>
      <c r="E66" s="197"/>
      <c r="F66" s="197"/>
      <c r="G66" s="40"/>
      <c r="H66" s="17"/>
    </row>
    <row r="67" spans="1:8" x14ac:dyDescent="0.2">
      <c r="A67" s="194"/>
      <c r="B67" s="194"/>
      <c r="C67" s="199"/>
      <c r="D67" s="229"/>
      <c r="E67" s="197"/>
      <c r="F67" s="197"/>
      <c r="G67" s="40"/>
      <c r="H67" s="17"/>
    </row>
    <row r="68" spans="1:8" x14ac:dyDescent="0.2">
      <c r="A68" s="194"/>
      <c r="B68" s="194"/>
      <c r="C68" s="199"/>
      <c r="D68" s="229"/>
      <c r="E68" s="197"/>
      <c r="F68" s="197"/>
      <c r="G68" s="40"/>
      <c r="H68" s="17"/>
    </row>
    <row r="69" spans="1:8" x14ac:dyDescent="0.2">
      <c r="A69" s="194"/>
      <c r="B69" s="194"/>
      <c r="C69" s="199"/>
      <c r="D69" s="229"/>
      <c r="E69" s="197"/>
      <c r="F69" s="197"/>
      <c r="G69" s="40"/>
      <c r="H69" s="17"/>
    </row>
    <row r="70" spans="1:8" x14ac:dyDescent="0.2">
      <c r="A70" s="194"/>
      <c r="B70" s="194"/>
      <c r="C70" s="199"/>
      <c r="D70" s="229"/>
      <c r="E70" s="197"/>
      <c r="F70" s="197"/>
      <c r="G70" s="40"/>
      <c r="H70" s="17"/>
    </row>
    <row r="71" spans="1:8" x14ac:dyDescent="0.2">
      <c r="A71" s="194"/>
      <c r="B71" s="194"/>
      <c r="C71" s="199"/>
      <c r="D71" s="229"/>
      <c r="E71" s="197"/>
      <c r="F71" s="197"/>
      <c r="G71" s="40"/>
      <c r="H71" s="17"/>
    </row>
    <row r="72" spans="1:8" x14ac:dyDescent="0.2">
      <c r="A72" s="194"/>
      <c r="B72" s="194"/>
      <c r="C72" s="199"/>
      <c r="D72" s="229"/>
      <c r="E72" s="197"/>
      <c r="F72" s="197"/>
      <c r="G72" s="40"/>
      <c r="H72" s="17"/>
    </row>
    <row r="73" spans="1:8" x14ac:dyDescent="0.2">
      <c r="A73" s="194"/>
      <c r="B73" s="194"/>
      <c r="C73" s="199"/>
      <c r="D73" s="229"/>
      <c r="E73" s="197"/>
      <c r="F73" s="197"/>
      <c r="G73" s="40"/>
      <c r="H73" s="17"/>
    </row>
    <row r="74" spans="1:8" x14ac:dyDescent="0.2">
      <c r="A74" s="194"/>
      <c r="B74" s="194"/>
      <c r="C74" s="199"/>
      <c r="D74" s="229"/>
      <c r="E74" s="197"/>
      <c r="F74" s="197"/>
      <c r="G74" s="40"/>
      <c r="H74" s="17"/>
    </row>
    <row r="75" spans="1:8" x14ac:dyDescent="0.2">
      <c r="A75" s="194"/>
      <c r="B75" s="194"/>
      <c r="C75" s="199"/>
      <c r="D75" s="229"/>
      <c r="E75" s="197"/>
      <c r="F75" s="197"/>
      <c r="G75" s="40"/>
      <c r="H75" s="17"/>
    </row>
    <row r="76" spans="1:8" x14ac:dyDescent="0.2">
      <c r="A76" s="248" t="s">
        <v>154</v>
      </c>
      <c r="B76" s="248"/>
      <c r="C76" s="248"/>
      <c r="D76" s="248"/>
      <c r="E76" s="181"/>
      <c r="F76" s="260"/>
      <c r="G76" s="260"/>
      <c r="H76" s="37">
        <f>SUM(H5:H75)</f>
        <v>0</v>
      </c>
    </row>
    <row r="1048352" spans="5:5" x14ac:dyDescent="0.2">
      <c r="E1048352" s="89"/>
    </row>
  </sheetData>
  <sheetProtection algorithmName="SHA-512" hashValue="7DLGx+nMtbf8JGomVXEZiom9jzsoRTCqr9EG6d6L6ITPSYIvKEK45VMoDd+vf4ZcRuFiQZZgnk1Yj5BT4ujFgw==" saltValue="aoV9gP084jVzknnw+fM9gw==" spinCount="100000" sheet="1" objects="1" scenarios="1"/>
  <mergeCells count="1">
    <mergeCell ref="D1:H1"/>
  </mergeCells>
  <phoneticPr fontId="9" type="noConversion"/>
  <pageMargins left="0.70866141732283472" right="0.23622047244094491" top="0.74803149606299213" bottom="0.74803149606299213" header="0.31496062992125984" footer="0.31496062992125984"/>
  <pageSetup paperSize="9" scale="70" firstPageNumber="26" orientation="portrait" useFirstPageNumber="1" r:id="rId1"/>
  <headerFooter>
    <oddHeader>&amp;C&amp;"Arial,Bold"NRA R.033-130-2019-3 SCHEDULE OF QUANTITIES</oddHeader>
    <oddFooter>&amp;RC3-&amp;P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26"/>
  <dimension ref="A1:H1048344"/>
  <sheetViews>
    <sheetView view="pageBreakPreview" topLeftCell="A15" zoomScale="110" zoomScaleNormal="100" zoomScaleSheetLayoutView="110" workbookViewId="0">
      <selection activeCell="G9" sqref="G9:G69"/>
    </sheetView>
  </sheetViews>
  <sheetFormatPr defaultRowHeight="12.75" x14ac:dyDescent="0.2"/>
  <cols>
    <col min="1" max="1" width="9.28515625" style="92" customWidth="1"/>
    <col min="2" max="2" width="8" style="92" bestFit="1" customWidth="1"/>
    <col min="3" max="3" width="40.7109375" style="92" customWidth="1"/>
    <col min="4" max="4" width="20.42578125" style="92" customWidth="1"/>
    <col min="5" max="5" width="15.42578125" style="92" customWidth="1"/>
    <col min="6" max="7" width="20.7109375" style="92" customWidth="1"/>
    <col min="8" max="256" width="9.28515625" style="92"/>
    <col min="257" max="257" width="9.28515625" style="92" customWidth="1"/>
    <col min="258" max="258" width="6.7109375" style="92" customWidth="1"/>
    <col min="259" max="259" width="40.7109375" style="92" customWidth="1"/>
    <col min="260" max="263" width="9.28515625" style="92" customWidth="1"/>
    <col min="264" max="512" width="9.28515625" style="92"/>
    <col min="513" max="513" width="9.28515625" style="92" customWidth="1"/>
    <col min="514" max="514" width="6.7109375" style="92" customWidth="1"/>
    <col min="515" max="515" width="40.7109375" style="92" customWidth="1"/>
    <col min="516" max="519" width="9.28515625" style="92" customWidth="1"/>
    <col min="520" max="768" width="9.28515625" style="92"/>
    <col min="769" max="769" width="9.28515625" style="92" customWidth="1"/>
    <col min="770" max="770" width="6.7109375" style="92" customWidth="1"/>
    <col min="771" max="771" width="40.7109375" style="92" customWidth="1"/>
    <col min="772" max="775" width="9.28515625" style="92" customWidth="1"/>
    <col min="776" max="1024" width="9.28515625" style="92"/>
    <col min="1025" max="1025" width="9.28515625" style="92" customWidth="1"/>
    <col min="1026" max="1026" width="6.7109375" style="92" customWidth="1"/>
    <col min="1027" max="1027" width="40.7109375" style="92" customWidth="1"/>
    <col min="1028" max="1031" width="9.28515625" style="92" customWidth="1"/>
    <col min="1032" max="1280" width="9.28515625" style="92"/>
    <col min="1281" max="1281" width="9.28515625" style="92" customWidth="1"/>
    <col min="1282" max="1282" width="6.7109375" style="92" customWidth="1"/>
    <col min="1283" max="1283" width="40.7109375" style="92" customWidth="1"/>
    <col min="1284" max="1287" width="9.28515625" style="92" customWidth="1"/>
    <col min="1288" max="1536" width="9.28515625" style="92"/>
    <col min="1537" max="1537" width="9.28515625" style="92" customWidth="1"/>
    <col min="1538" max="1538" width="6.7109375" style="92" customWidth="1"/>
    <col min="1539" max="1539" width="40.7109375" style="92" customWidth="1"/>
    <col min="1540" max="1543" width="9.28515625" style="92" customWidth="1"/>
    <col min="1544" max="1792" width="9.28515625" style="92"/>
    <col min="1793" max="1793" width="9.28515625" style="92" customWidth="1"/>
    <col min="1794" max="1794" width="6.7109375" style="92" customWidth="1"/>
    <col min="1795" max="1795" width="40.7109375" style="92" customWidth="1"/>
    <col min="1796" max="1799" width="9.28515625" style="92" customWidth="1"/>
    <col min="1800" max="2048" width="9.28515625" style="92"/>
    <col min="2049" max="2049" width="9.28515625" style="92" customWidth="1"/>
    <col min="2050" max="2050" width="6.7109375" style="92" customWidth="1"/>
    <col min="2051" max="2051" width="40.7109375" style="92" customWidth="1"/>
    <col min="2052" max="2055" width="9.28515625" style="92" customWidth="1"/>
    <col min="2056" max="2304" width="9.28515625" style="92"/>
    <col min="2305" max="2305" width="9.28515625" style="92" customWidth="1"/>
    <col min="2306" max="2306" width="6.7109375" style="92" customWidth="1"/>
    <col min="2307" max="2307" width="40.7109375" style="92" customWidth="1"/>
    <col min="2308" max="2311" width="9.28515625" style="92" customWidth="1"/>
    <col min="2312" max="2560" width="9.28515625" style="92"/>
    <col min="2561" max="2561" width="9.28515625" style="92" customWidth="1"/>
    <col min="2562" max="2562" width="6.7109375" style="92" customWidth="1"/>
    <col min="2563" max="2563" width="40.7109375" style="92" customWidth="1"/>
    <col min="2564" max="2567" width="9.28515625" style="92" customWidth="1"/>
    <col min="2568" max="2816" width="9.28515625" style="92"/>
    <col min="2817" max="2817" width="9.28515625" style="92" customWidth="1"/>
    <col min="2818" max="2818" width="6.7109375" style="92" customWidth="1"/>
    <col min="2819" max="2819" width="40.7109375" style="92" customWidth="1"/>
    <col min="2820" max="2823" width="9.28515625" style="92" customWidth="1"/>
    <col min="2824" max="3072" width="9.28515625" style="92"/>
    <col min="3073" max="3073" width="9.28515625" style="92" customWidth="1"/>
    <col min="3074" max="3074" width="6.7109375" style="92" customWidth="1"/>
    <col min="3075" max="3075" width="40.7109375" style="92" customWidth="1"/>
    <col min="3076" max="3079" width="9.28515625" style="92" customWidth="1"/>
    <col min="3080" max="3328" width="9.28515625" style="92"/>
    <col min="3329" max="3329" width="9.28515625" style="92" customWidth="1"/>
    <col min="3330" max="3330" width="6.7109375" style="92" customWidth="1"/>
    <col min="3331" max="3331" width="40.7109375" style="92" customWidth="1"/>
    <col min="3332" max="3335" width="9.28515625" style="92" customWidth="1"/>
    <col min="3336" max="3584" width="9.28515625" style="92"/>
    <col min="3585" max="3585" width="9.28515625" style="92" customWidth="1"/>
    <col min="3586" max="3586" width="6.7109375" style="92" customWidth="1"/>
    <col min="3587" max="3587" width="40.7109375" style="92" customWidth="1"/>
    <col min="3588" max="3591" width="9.28515625" style="92" customWidth="1"/>
    <col min="3592" max="3840" width="9.28515625" style="92"/>
    <col min="3841" max="3841" width="9.28515625" style="92" customWidth="1"/>
    <col min="3842" max="3842" width="6.7109375" style="92" customWidth="1"/>
    <col min="3843" max="3843" width="40.7109375" style="92" customWidth="1"/>
    <col min="3844" max="3847" width="9.28515625" style="92" customWidth="1"/>
    <col min="3848" max="4096" width="9.28515625" style="92"/>
    <col min="4097" max="4097" width="9.28515625" style="92" customWidth="1"/>
    <col min="4098" max="4098" width="6.7109375" style="92" customWidth="1"/>
    <col min="4099" max="4099" width="40.7109375" style="92" customWidth="1"/>
    <col min="4100" max="4103" width="9.28515625" style="92" customWidth="1"/>
    <col min="4104" max="4352" width="9.28515625" style="92"/>
    <col min="4353" max="4353" width="9.28515625" style="92" customWidth="1"/>
    <col min="4354" max="4354" width="6.7109375" style="92" customWidth="1"/>
    <col min="4355" max="4355" width="40.7109375" style="92" customWidth="1"/>
    <col min="4356" max="4359" width="9.28515625" style="92" customWidth="1"/>
    <col min="4360" max="4608" width="9.28515625" style="92"/>
    <col min="4609" max="4609" width="9.28515625" style="92" customWidth="1"/>
    <col min="4610" max="4610" width="6.7109375" style="92" customWidth="1"/>
    <col min="4611" max="4611" width="40.7109375" style="92" customWidth="1"/>
    <col min="4612" max="4615" width="9.28515625" style="92" customWidth="1"/>
    <col min="4616" max="4864" width="9.28515625" style="92"/>
    <col min="4865" max="4865" width="9.28515625" style="92" customWidth="1"/>
    <col min="4866" max="4866" width="6.7109375" style="92" customWidth="1"/>
    <col min="4867" max="4867" width="40.7109375" style="92" customWidth="1"/>
    <col min="4868" max="4871" width="9.28515625" style="92" customWidth="1"/>
    <col min="4872" max="5120" width="9.28515625" style="92"/>
    <col min="5121" max="5121" width="9.28515625" style="92" customWidth="1"/>
    <col min="5122" max="5122" width="6.7109375" style="92" customWidth="1"/>
    <col min="5123" max="5123" width="40.7109375" style="92" customWidth="1"/>
    <col min="5124" max="5127" width="9.28515625" style="92" customWidth="1"/>
    <col min="5128" max="5376" width="9.28515625" style="92"/>
    <col min="5377" max="5377" width="9.28515625" style="92" customWidth="1"/>
    <col min="5378" max="5378" width="6.7109375" style="92" customWidth="1"/>
    <col min="5379" max="5379" width="40.7109375" style="92" customWidth="1"/>
    <col min="5380" max="5383" width="9.28515625" style="92" customWidth="1"/>
    <col min="5384" max="5632" width="9.28515625" style="92"/>
    <col min="5633" max="5633" width="9.28515625" style="92" customWidth="1"/>
    <col min="5634" max="5634" width="6.7109375" style="92" customWidth="1"/>
    <col min="5635" max="5635" width="40.7109375" style="92" customWidth="1"/>
    <col min="5636" max="5639" width="9.28515625" style="92" customWidth="1"/>
    <col min="5640" max="5888" width="9.28515625" style="92"/>
    <col min="5889" max="5889" width="9.28515625" style="92" customWidth="1"/>
    <col min="5890" max="5890" width="6.7109375" style="92" customWidth="1"/>
    <col min="5891" max="5891" width="40.7109375" style="92" customWidth="1"/>
    <col min="5892" max="5895" width="9.28515625" style="92" customWidth="1"/>
    <col min="5896" max="6144" width="9.28515625" style="92"/>
    <col min="6145" max="6145" width="9.28515625" style="92" customWidth="1"/>
    <col min="6146" max="6146" width="6.7109375" style="92" customWidth="1"/>
    <col min="6147" max="6147" width="40.7109375" style="92" customWidth="1"/>
    <col min="6148" max="6151" width="9.28515625" style="92" customWidth="1"/>
    <col min="6152" max="6400" width="9.28515625" style="92"/>
    <col min="6401" max="6401" width="9.28515625" style="92" customWidth="1"/>
    <col min="6402" max="6402" width="6.7109375" style="92" customWidth="1"/>
    <col min="6403" max="6403" width="40.7109375" style="92" customWidth="1"/>
    <col min="6404" max="6407" width="9.28515625" style="92" customWidth="1"/>
    <col min="6408" max="6656" width="9.28515625" style="92"/>
    <col min="6657" max="6657" width="9.28515625" style="92" customWidth="1"/>
    <col min="6658" max="6658" width="6.7109375" style="92" customWidth="1"/>
    <col min="6659" max="6659" width="40.7109375" style="92" customWidth="1"/>
    <col min="6660" max="6663" width="9.28515625" style="92" customWidth="1"/>
    <col min="6664" max="6912" width="9.28515625" style="92"/>
    <col min="6913" max="6913" width="9.28515625" style="92" customWidth="1"/>
    <col min="6914" max="6914" width="6.7109375" style="92" customWidth="1"/>
    <col min="6915" max="6915" width="40.7109375" style="92" customWidth="1"/>
    <col min="6916" max="6919" width="9.28515625" style="92" customWidth="1"/>
    <col min="6920" max="7168" width="9.28515625" style="92"/>
    <col min="7169" max="7169" width="9.28515625" style="92" customWidth="1"/>
    <col min="7170" max="7170" width="6.7109375" style="92" customWidth="1"/>
    <col min="7171" max="7171" width="40.7109375" style="92" customWidth="1"/>
    <col min="7172" max="7175" width="9.28515625" style="92" customWidth="1"/>
    <col min="7176" max="7424" width="9.28515625" style="92"/>
    <col min="7425" max="7425" width="9.28515625" style="92" customWidth="1"/>
    <col min="7426" max="7426" width="6.7109375" style="92" customWidth="1"/>
    <col min="7427" max="7427" width="40.7109375" style="92" customWidth="1"/>
    <col min="7428" max="7431" width="9.28515625" style="92" customWidth="1"/>
    <col min="7432" max="7680" width="9.28515625" style="92"/>
    <col min="7681" max="7681" width="9.28515625" style="92" customWidth="1"/>
    <col min="7682" max="7682" width="6.7109375" style="92" customWidth="1"/>
    <col min="7683" max="7683" width="40.7109375" style="92" customWidth="1"/>
    <col min="7684" max="7687" width="9.28515625" style="92" customWidth="1"/>
    <col min="7688" max="7936" width="9.28515625" style="92"/>
    <col min="7937" max="7937" width="9.28515625" style="92" customWidth="1"/>
    <col min="7938" max="7938" width="6.7109375" style="92" customWidth="1"/>
    <col min="7939" max="7939" width="40.7109375" style="92" customWidth="1"/>
    <col min="7940" max="7943" width="9.28515625" style="92" customWidth="1"/>
    <col min="7944" max="8192" width="9.28515625" style="92"/>
    <col min="8193" max="8193" width="9.28515625" style="92" customWidth="1"/>
    <col min="8194" max="8194" width="6.7109375" style="92" customWidth="1"/>
    <col min="8195" max="8195" width="40.7109375" style="92" customWidth="1"/>
    <col min="8196" max="8199" width="9.28515625" style="92" customWidth="1"/>
    <col min="8200" max="8448" width="9.28515625" style="92"/>
    <col min="8449" max="8449" width="9.28515625" style="92" customWidth="1"/>
    <col min="8450" max="8450" width="6.7109375" style="92" customWidth="1"/>
    <col min="8451" max="8451" width="40.7109375" style="92" customWidth="1"/>
    <col min="8452" max="8455" width="9.28515625" style="92" customWidth="1"/>
    <col min="8456" max="8704" width="9.28515625" style="92"/>
    <col min="8705" max="8705" width="9.28515625" style="92" customWidth="1"/>
    <col min="8706" max="8706" width="6.7109375" style="92" customWidth="1"/>
    <col min="8707" max="8707" width="40.7109375" style="92" customWidth="1"/>
    <col min="8708" max="8711" width="9.28515625" style="92" customWidth="1"/>
    <col min="8712" max="8960" width="9.28515625" style="92"/>
    <col min="8961" max="8961" width="9.28515625" style="92" customWidth="1"/>
    <col min="8962" max="8962" width="6.7109375" style="92" customWidth="1"/>
    <col min="8963" max="8963" width="40.7109375" style="92" customWidth="1"/>
    <col min="8964" max="8967" width="9.28515625" style="92" customWidth="1"/>
    <col min="8968" max="9216" width="9.28515625" style="92"/>
    <col min="9217" max="9217" width="9.28515625" style="92" customWidth="1"/>
    <col min="9218" max="9218" width="6.7109375" style="92" customWidth="1"/>
    <col min="9219" max="9219" width="40.7109375" style="92" customWidth="1"/>
    <col min="9220" max="9223" width="9.28515625" style="92" customWidth="1"/>
    <col min="9224" max="9472" width="9.28515625" style="92"/>
    <col min="9473" max="9473" width="9.28515625" style="92" customWidth="1"/>
    <col min="9474" max="9474" width="6.7109375" style="92" customWidth="1"/>
    <col min="9475" max="9475" width="40.7109375" style="92" customWidth="1"/>
    <col min="9476" max="9479" width="9.28515625" style="92" customWidth="1"/>
    <col min="9480" max="9728" width="9.28515625" style="92"/>
    <col min="9729" max="9729" width="9.28515625" style="92" customWidth="1"/>
    <col min="9730" max="9730" width="6.7109375" style="92" customWidth="1"/>
    <col min="9731" max="9731" width="40.7109375" style="92" customWidth="1"/>
    <col min="9732" max="9735" width="9.28515625" style="92" customWidth="1"/>
    <col min="9736" max="9984" width="9.28515625" style="92"/>
    <col min="9985" max="9985" width="9.28515625" style="92" customWidth="1"/>
    <col min="9986" max="9986" width="6.7109375" style="92" customWidth="1"/>
    <col min="9987" max="9987" width="40.7109375" style="92" customWidth="1"/>
    <col min="9988" max="9991" width="9.28515625" style="92" customWidth="1"/>
    <col min="9992" max="10240" width="9.28515625" style="92"/>
    <col min="10241" max="10241" width="9.28515625" style="92" customWidth="1"/>
    <col min="10242" max="10242" width="6.7109375" style="92" customWidth="1"/>
    <col min="10243" max="10243" width="40.7109375" style="92" customWidth="1"/>
    <col min="10244" max="10247" width="9.28515625" style="92" customWidth="1"/>
    <col min="10248" max="10496" width="9.28515625" style="92"/>
    <col min="10497" max="10497" width="9.28515625" style="92" customWidth="1"/>
    <col min="10498" max="10498" width="6.7109375" style="92" customWidth="1"/>
    <col min="10499" max="10499" width="40.7109375" style="92" customWidth="1"/>
    <col min="10500" max="10503" width="9.28515625" style="92" customWidth="1"/>
    <col min="10504" max="10752" width="9.28515625" style="92"/>
    <col min="10753" max="10753" width="9.28515625" style="92" customWidth="1"/>
    <col min="10754" max="10754" width="6.7109375" style="92" customWidth="1"/>
    <col min="10755" max="10755" width="40.7109375" style="92" customWidth="1"/>
    <col min="10756" max="10759" width="9.28515625" style="92" customWidth="1"/>
    <col min="10760" max="11008" width="9.28515625" style="92"/>
    <col min="11009" max="11009" width="9.28515625" style="92" customWidth="1"/>
    <col min="11010" max="11010" width="6.7109375" style="92" customWidth="1"/>
    <col min="11011" max="11011" width="40.7109375" style="92" customWidth="1"/>
    <col min="11012" max="11015" width="9.28515625" style="92" customWidth="1"/>
    <col min="11016" max="11264" width="9.28515625" style="92"/>
    <col min="11265" max="11265" width="9.28515625" style="92" customWidth="1"/>
    <col min="11266" max="11266" width="6.7109375" style="92" customWidth="1"/>
    <col min="11267" max="11267" width="40.7109375" style="92" customWidth="1"/>
    <col min="11268" max="11271" width="9.28515625" style="92" customWidth="1"/>
    <col min="11272" max="11520" width="9.28515625" style="92"/>
    <col min="11521" max="11521" width="9.28515625" style="92" customWidth="1"/>
    <col min="11522" max="11522" width="6.7109375" style="92" customWidth="1"/>
    <col min="11523" max="11523" width="40.7109375" style="92" customWidth="1"/>
    <col min="11524" max="11527" width="9.28515625" style="92" customWidth="1"/>
    <col min="11528" max="11776" width="9.28515625" style="92"/>
    <col min="11777" max="11777" width="9.28515625" style="92" customWidth="1"/>
    <col min="11778" max="11778" width="6.7109375" style="92" customWidth="1"/>
    <col min="11779" max="11779" width="40.7109375" style="92" customWidth="1"/>
    <col min="11780" max="11783" width="9.28515625" style="92" customWidth="1"/>
    <col min="11784" max="12032" width="9.28515625" style="92"/>
    <col min="12033" max="12033" width="9.28515625" style="92" customWidth="1"/>
    <col min="12034" max="12034" width="6.7109375" style="92" customWidth="1"/>
    <col min="12035" max="12035" width="40.7109375" style="92" customWidth="1"/>
    <col min="12036" max="12039" width="9.28515625" style="92" customWidth="1"/>
    <col min="12040" max="12288" width="9.28515625" style="92"/>
    <col min="12289" max="12289" width="9.28515625" style="92" customWidth="1"/>
    <col min="12290" max="12290" width="6.7109375" style="92" customWidth="1"/>
    <col min="12291" max="12291" width="40.7109375" style="92" customWidth="1"/>
    <col min="12292" max="12295" width="9.28515625" style="92" customWidth="1"/>
    <col min="12296" max="12544" width="9.28515625" style="92"/>
    <col min="12545" max="12545" width="9.28515625" style="92" customWidth="1"/>
    <col min="12546" max="12546" width="6.7109375" style="92" customWidth="1"/>
    <col min="12547" max="12547" width="40.7109375" style="92" customWidth="1"/>
    <col min="12548" max="12551" width="9.28515625" style="92" customWidth="1"/>
    <col min="12552" max="12800" width="9.28515625" style="92"/>
    <col min="12801" max="12801" width="9.28515625" style="92" customWidth="1"/>
    <col min="12802" max="12802" width="6.7109375" style="92" customWidth="1"/>
    <col min="12803" max="12803" width="40.7109375" style="92" customWidth="1"/>
    <col min="12804" max="12807" width="9.28515625" style="92" customWidth="1"/>
    <col min="12808" max="13056" width="9.28515625" style="92"/>
    <col min="13057" max="13057" width="9.28515625" style="92" customWidth="1"/>
    <col min="13058" max="13058" width="6.7109375" style="92" customWidth="1"/>
    <col min="13059" max="13059" width="40.7109375" style="92" customWidth="1"/>
    <col min="13060" max="13063" width="9.28515625" style="92" customWidth="1"/>
    <col min="13064" max="13312" width="9.28515625" style="92"/>
    <col min="13313" max="13313" width="9.28515625" style="92" customWidth="1"/>
    <col min="13314" max="13314" width="6.7109375" style="92" customWidth="1"/>
    <col min="13315" max="13315" width="40.7109375" style="92" customWidth="1"/>
    <col min="13316" max="13319" width="9.28515625" style="92" customWidth="1"/>
    <col min="13320" max="13568" width="9.28515625" style="92"/>
    <col min="13569" max="13569" width="9.28515625" style="92" customWidth="1"/>
    <col min="13570" max="13570" width="6.7109375" style="92" customWidth="1"/>
    <col min="13571" max="13571" width="40.7109375" style="92" customWidth="1"/>
    <col min="13572" max="13575" width="9.28515625" style="92" customWidth="1"/>
    <col min="13576" max="13824" width="9.28515625" style="92"/>
    <col min="13825" max="13825" width="9.28515625" style="92" customWidth="1"/>
    <col min="13826" max="13826" width="6.7109375" style="92" customWidth="1"/>
    <col min="13827" max="13827" width="40.7109375" style="92" customWidth="1"/>
    <col min="13828" max="13831" width="9.28515625" style="92" customWidth="1"/>
    <col min="13832" max="14080" width="9.28515625" style="92"/>
    <col min="14081" max="14081" width="9.28515625" style="92" customWidth="1"/>
    <col min="14082" max="14082" width="6.7109375" style="92" customWidth="1"/>
    <col min="14083" max="14083" width="40.7109375" style="92" customWidth="1"/>
    <col min="14084" max="14087" width="9.28515625" style="92" customWidth="1"/>
    <col min="14088" max="14336" width="9.28515625" style="92"/>
    <col min="14337" max="14337" width="9.28515625" style="92" customWidth="1"/>
    <col min="14338" max="14338" width="6.7109375" style="92" customWidth="1"/>
    <col min="14339" max="14339" width="40.7109375" style="92" customWidth="1"/>
    <col min="14340" max="14343" width="9.28515625" style="92" customWidth="1"/>
    <col min="14344" max="14592" width="9.28515625" style="92"/>
    <col min="14593" max="14593" width="9.28515625" style="92" customWidth="1"/>
    <col min="14594" max="14594" width="6.7109375" style="92" customWidth="1"/>
    <col min="14595" max="14595" width="40.7109375" style="92" customWidth="1"/>
    <col min="14596" max="14599" width="9.28515625" style="92" customWidth="1"/>
    <col min="14600" max="14848" width="9.28515625" style="92"/>
    <col min="14849" max="14849" width="9.28515625" style="92" customWidth="1"/>
    <col min="14850" max="14850" width="6.7109375" style="92" customWidth="1"/>
    <col min="14851" max="14851" width="40.7109375" style="92" customWidth="1"/>
    <col min="14852" max="14855" width="9.28515625" style="92" customWidth="1"/>
    <col min="14856" max="15104" width="9.28515625" style="92"/>
    <col min="15105" max="15105" width="9.28515625" style="92" customWidth="1"/>
    <col min="15106" max="15106" width="6.7109375" style="92" customWidth="1"/>
    <col min="15107" max="15107" width="40.7109375" style="92" customWidth="1"/>
    <col min="15108" max="15111" width="9.28515625" style="92" customWidth="1"/>
    <col min="15112" max="15360" width="9.28515625" style="92"/>
    <col min="15361" max="15361" width="9.28515625" style="92" customWidth="1"/>
    <col min="15362" max="15362" width="6.7109375" style="92" customWidth="1"/>
    <col min="15363" max="15363" width="40.7109375" style="92" customWidth="1"/>
    <col min="15364" max="15367" width="9.28515625" style="92" customWidth="1"/>
    <col min="15368" max="15616" width="9.28515625" style="92"/>
    <col min="15617" max="15617" width="9.28515625" style="92" customWidth="1"/>
    <col min="15618" max="15618" width="6.7109375" style="92" customWidth="1"/>
    <col min="15619" max="15619" width="40.7109375" style="92" customWidth="1"/>
    <col min="15620" max="15623" width="9.28515625" style="92" customWidth="1"/>
    <col min="15624" max="15872" width="9.28515625" style="92"/>
    <col min="15873" max="15873" width="9.28515625" style="92" customWidth="1"/>
    <col min="15874" max="15874" width="6.7109375" style="92" customWidth="1"/>
    <col min="15875" max="15875" width="40.7109375" style="92" customWidth="1"/>
    <col min="15876" max="15879" width="9.28515625" style="92" customWidth="1"/>
    <col min="15880" max="16128" width="9.28515625" style="92"/>
    <col min="16129" max="16129" width="9.28515625" style="92" customWidth="1"/>
    <col min="16130" max="16130" width="6.7109375" style="92" customWidth="1"/>
    <col min="16131" max="16131" width="40.7109375" style="92" customWidth="1"/>
    <col min="16132" max="16135" width="9.28515625" style="92" customWidth="1"/>
    <col min="16136" max="16384" width="9.28515625" style="92"/>
  </cols>
  <sheetData>
    <row r="1" spans="1:8" ht="48" customHeight="1" x14ac:dyDescent="0.2">
      <c r="A1" s="90" t="s">
        <v>832</v>
      </c>
      <c r="B1" s="91"/>
      <c r="C1" s="542" t="s">
        <v>833</v>
      </c>
      <c r="D1" s="542"/>
      <c r="E1" s="542"/>
      <c r="F1" s="542"/>
      <c r="G1" s="542"/>
    </row>
    <row r="2" spans="1:8" x14ac:dyDescent="0.2">
      <c r="A2" s="93" t="s">
        <v>24</v>
      </c>
      <c r="B2" s="93"/>
      <c r="C2" s="95" t="s">
        <v>25</v>
      </c>
      <c r="D2" s="95" t="s">
        <v>26</v>
      </c>
      <c r="E2" s="95" t="s">
        <v>27</v>
      </c>
      <c r="F2" s="95" t="s">
        <v>28</v>
      </c>
      <c r="G2" s="95" t="s">
        <v>29</v>
      </c>
      <c r="H2" s="96"/>
    </row>
    <row r="3" spans="1:8" x14ac:dyDescent="0.2">
      <c r="A3" s="97"/>
      <c r="B3" s="97"/>
      <c r="C3" s="83"/>
      <c r="D3" s="84"/>
      <c r="E3" s="84"/>
      <c r="F3" s="20"/>
      <c r="G3" s="17"/>
    </row>
    <row r="4" spans="1:8" x14ac:dyDescent="0.2">
      <c r="A4" s="194"/>
      <c r="B4" s="194"/>
      <c r="C4" s="174"/>
      <c r="D4" s="197"/>
      <c r="E4" s="197"/>
      <c r="F4" s="40"/>
      <c r="G4" s="39"/>
    </row>
    <row r="5" spans="1:8" x14ac:dyDescent="0.2">
      <c r="A5" s="194" t="s">
        <v>834</v>
      </c>
      <c r="B5" s="194"/>
      <c r="C5" s="251" t="s">
        <v>835</v>
      </c>
      <c r="D5" s="178"/>
      <c r="E5" s="197"/>
      <c r="F5" s="40"/>
      <c r="G5" s="39"/>
    </row>
    <row r="6" spans="1:8" x14ac:dyDescent="0.2">
      <c r="A6" s="274"/>
      <c r="B6" s="274"/>
      <c r="C6" s="274"/>
      <c r="D6" s="274"/>
      <c r="E6" s="274"/>
      <c r="F6" s="274"/>
    </row>
    <row r="7" spans="1:8" x14ac:dyDescent="0.2">
      <c r="A7" s="194"/>
      <c r="B7" s="194" t="s">
        <v>836</v>
      </c>
      <c r="C7" s="275" t="s">
        <v>837</v>
      </c>
      <c r="D7" s="197"/>
      <c r="E7" s="197"/>
      <c r="F7" s="40"/>
      <c r="G7" s="274"/>
      <c r="H7" s="102"/>
    </row>
    <row r="8" spans="1:8" x14ac:dyDescent="0.2">
      <c r="A8" s="274"/>
      <c r="B8" s="274"/>
      <c r="C8" s="276"/>
      <c r="D8" s="274"/>
      <c r="E8" s="274"/>
      <c r="F8" s="274"/>
      <c r="G8" s="274"/>
    </row>
    <row r="9" spans="1:8" ht="36" x14ac:dyDescent="0.2">
      <c r="A9" s="194"/>
      <c r="B9" s="199" t="s">
        <v>320</v>
      </c>
      <c r="C9" s="241" t="s">
        <v>838</v>
      </c>
      <c r="D9" s="197" t="s">
        <v>327</v>
      </c>
      <c r="E9" s="197">
        <v>2000</v>
      </c>
      <c r="F9" s="38"/>
      <c r="G9" s="17">
        <f>E9*F9</f>
        <v>0</v>
      </c>
      <c r="H9" s="102"/>
    </row>
    <row r="10" spans="1:8" x14ac:dyDescent="0.2">
      <c r="A10" s="277"/>
      <c r="B10" s="277"/>
      <c r="C10" s="278"/>
      <c r="D10" s="274"/>
      <c r="E10" s="274"/>
      <c r="F10" s="15"/>
      <c r="G10" s="274"/>
    </row>
    <row r="11" spans="1:8" ht="24" x14ac:dyDescent="0.2">
      <c r="A11" s="198"/>
      <c r="B11" s="269" t="s">
        <v>107</v>
      </c>
      <c r="C11" s="240" t="s">
        <v>839</v>
      </c>
      <c r="D11" s="197" t="s">
        <v>327</v>
      </c>
      <c r="E11" s="197">
        <v>15000</v>
      </c>
      <c r="F11" s="38"/>
      <c r="G11" s="17">
        <f>E11*F11</f>
        <v>0</v>
      </c>
      <c r="H11" s="102"/>
    </row>
    <row r="12" spans="1:8" x14ac:dyDescent="0.2">
      <c r="A12" s="277"/>
      <c r="B12" s="277"/>
      <c r="C12" s="277"/>
      <c r="D12" s="274"/>
      <c r="E12" s="274"/>
      <c r="F12" s="15"/>
      <c r="G12" s="274"/>
    </row>
    <row r="13" spans="1:8" ht="36" x14ac:dyDescent="0.2">
      <c r="A13" s="198"/>
      <c r="B13" s="269" t="s">
        <v>18</v>
      </c>
      <c r="C13" s="240" t="s">
        <v>840</v>
      </c>
      <c r="D13" s="197" t="s">
        <v>327</v>
      </c>
      <c r="E13" s="197">
        <v>1925</v>
      </c>
      <c r="F13" s="38"/>
      <c r="G13" s="17">
        <f>E13*F13</f>
        <v>0</v>
      </c>
      <c r="H13" s="102"/>
    </row>
    <row r="14" spans="1:8" x14ac:dyDescent="0.2">
      <c r="A14" s="277"/>
      <c r="B14" s="277"/>
      <c r="C14" s="278"/>
      <c r="D14" s="274"/>
      <c r="E14" s="274"/>
      <c r="F14" s="15"/>
      <c r="G14" s="274"/>
    </row>
    <row r="15" spans="1:8" ht="36" x14ac:dyDescent="0.2">
      <c r="A15" s="198"/>
      <c r="B15" s="269" t="s">
        <v>841</v>
      </c>
      <c r="C15" s="279" t="s">
        <v>842</v>
      </c>
      <c r="D15" s="197" t="s">
        <v>327</v>
      </c>
      <c r="E15" s="197">
        <v>1260</v>
      </c>
      <c r="F15" s="38"/>
      <c r="G15" s="17">
        <f>E15*F15</f>
        <v>0</v>
      </c>
      <c r="H15" s="102"/>
    </row>
    <row r="16" spans="1:8" x14ac:dyDescent="0.2">
      <c r="A16" s="198"/>
      <c r="B16" s="280"/>
      <c r="C16" s="281"/>
      <c r="D16" s="282"/>
      <c r="E16" s="282"/>
      <c r="F16" s="55"/>
      <c r="G16" s="30"/>
      <c r="H16" s="102"/>
    </row>
    <row r="17" spans="1:8" ht="24" x14ac:dyDescent="0.2">
      <c r="A17" s="284"/>
      <c r="B17" s="285" t="s">
        <v>20</v>
      </c>
      <c r="C17" s="286" t="s">
        <v>843</v>
      </c>
      <c r="D17" s="287" t="s">
        <v>327</v>
      </c>
      <c r="E17" s="287">
        <v>7500</v>
      </c>
      <c r="F17" s="58"/>
      <c r="G17" s="53">
        <f>E17*F17</f>
        <v>0</v>
      </c>
      <c r="H17" s="102"/>
    </row>
    <row r="18" spans="1:8" x14ac:dyDescent="0.2">
      <c r="A18" s="198"/>
      <c r="B18" s="288"/>
      <c r="C18" s="289"/>
      <c r="D18" s="290"/>
      <c r="E18" s="290"/>
      <c r="F18" s="56"/>
      <c r="G18" s="57"/>
      <c r="H18" s="102"/>
    </row>
    <row r="19" spans="1:8" ht="25.5" x14ac:dyDescent="0.2">
      <c r="A19" s="291" t="s">
        <v>844</v>
      </c>
      <c r="B19" s="198"/>
      <c r="C19" s="292" t="s">
        <v>845</v>
      </c>
      <c r="D19" s="197"/>
      <c r="E19" s="197"/>
      <c r="F19" s="38"/>
      <c r="G19" s="17"/>
      <c r="H19" s="102"/>
    </row>
    <row r="20" spans="1:8" x14ac:dyDescent="0.2">
      <c r="A20" s="198"/>
      <c r="B20" s="269"/>
      <c r="C20" s="279"/>
      <c r="D20" s="197"/>
      <c r="E20" s="197"/>
      <c r="F20" s="38"/>
      <c r="G20" s="17"/>
      <c r="H20" s="102"/>
    </row>
    <row r="21" spans="1:8" ht="14.25" x14ac:dyDescent="0.2">
      <c r="A21" s="198"/>
      <c r="B21" s="293" t="s">
        <v>104</v>
      </c>
      <c r="C21" s="279" t="s">
        <v>846</v>
      </c>
      <c r="D21" s="197" t="s">
        <v>58</v>
      </c>
      <c r="E21" s="197">
        <v>40</v>
      </c>
      <c r="F21" s="38"/>
      <c r="G21" s="53">
        <f>E21*F21</f>
        <v>0</v>
      </c>
      <c r="H21" s="102"/>
    </row>
    <row r="22" spans="1:8" x14ac:dyDescent="0.2">
      <c r="A22" s="277"/>
      <c r="B22" s="277"/>
      <c r="C22" s="277"/>
      <c r="D22" s="274"/>
      <c r="E22" s="274"/>
      <c r="F22" s="15"/>
      <c r="G22" s="274"/>
    </row>
    <row r="23" spans="1:8" ht="14.25" x14ac:dyDescent="0.2">
      <c r="A23" s="294"/>
      <c r="B23" s="269" t="s">
        <v>107</v>
      </c>
      <c r="C23" s="295" t="s">
        <v>847</v>
      </c>
      <c r="D23" s="197" t="s">
        <v>58</v>
      </c>
      <c r="E23" s="197">
        <v>200</v>
      </c>
      <c r="F23" s="38"/>
      <c r="G23" s="53">
        <f>E23*F23</f>
        <v>0</v>
      </c>
    </row>
    <row r="24" spans="1:8" x14ac:dyDescent="0.2">
      <c r="A24" s="294"/>
      <c r="B24" s="280"/>
      <c r="C24" s="296"/>
      <c r="D24" s="282"/>
      <c r="E24" s="282"/>
      <c r="F24" s="55"/>
      <c r="G24" s="53"/>
    </row>
    <row r="25" spans="1:8" ht="25.5" x14ac:dyDescent="0.2">
      <c r="A25" s="291" t="s">
        <v>848</v>
      </c>
      <c r="B25" s="198"/>
      <c r="C25" s="292" t="s">
        <v>849</v>
      </c>
      <c r="D25" s="197" t="s">
        <v>327</v>
      </c>
      <c r="E25" s="282">
        <v>800</v>
      </c>
      <c r="F25" s="55"/>
      <c r="G25" s="17">
        <f>E25*F25</f>
        <v>0</v>
      </c>
    </row>
    <row r="26" spans="1:8" x14ac:dyDescent="0.2">
      <c r="A26" s="294"/>
      <c r="B26" s="280"/>
      <c r="C26" s="296"/>
      <c r="D26" s="282"/>
      <c r="E26" s="282"/>
      <c r="F26" s="283"/>
      <c r="G26" s="17"/>
    </row>
    <row r="27" spans="1:8" x14ac:dyDescent="0.2">
      <c r="A27" s="294"/>
      <c r="B27" s="280"/>
      <c r="C27" s="296"/>
      <c r="D27" s="282"/>
      <c r="E27" s="282"/>
      <c r="F27" s="283"/>
      <c r="G27" s="17"/>
    </row>
    <row r="28" spans="1:8" x14ac:dyDescent="0.2">
      <c r="A28" s="294"/>
      <c r="B28" s="280"/>
      <c r="C28" s="296"/>
      <c r="D28" s="282"/>
      <c r="E28" s="282"/>
      <c r="F28" s="283"/>
      <c r="G28" s="17"/>
    </row>
    <row r="29" spans="1:8" x14ac:dyDescent="0.2">
      <c r="A29" s="294"/>
      <c r="B29" s="280"/>
      <c r="C29" s="296"/>
      <c r="D29" s="282"/>
      <c r="E29" s="282"/>
      <c r="F29" s="283"/>
      <c r="G29" s="17"/>
    </row>
    <row r="30" spans="1:8" x14ac:dyDescent="0.2">
      <c r="A30" s="294"/>
      <c r="B30" s="280"/>
      <c r="C30" s="296"/>
      <c r="D30" s="282"/>
      <c r="E30" s="282"/>
      <c r="F30" s="283"/>
      <c r="G30" s="17"/>
    </row>
    <row r="31" spans="1:8" x14ac:dyDescent="0.2">
      <c r="A31" s="294"/>
      <c r="B31" s="280"/>
      <c r="C31" s="296"/>
      <c r="D31" s="282"/>
      <c r="E31" s="282"/>
      <c r="F31" s="283"/>
      <c r="G31" s="17"/>
    </row>
    <row r="32" spans="1:8" x14ac:dyDescent="0.2">
      <c r="A32" s="294"/>
      <c r="B32" s="280"/>
      <c r="C32" s="296"/>
      <c r="D32" s="282"/>
      <c r="E32" s="282"/>
      <c r="F32" s="283"/>
      <c r="G32" s="17"/>
    </row>
    <row r="33" spans="1:7" x14ac:dyDescent="0.2">
      <c r="A33" s="294"/>
      <c r="B33" s="280"/>
      <c r="C33" s="296"/>
      <c r="D33" s="282"/>
      <c r="E33" s="282"/>
      <c r="F33" s="283"/>
      <c r="G33" s="17"/>
    </row>
    <row r="34" spans="1:7" x14ac:dyDescent="0.2">
      <c r="A34" s="294"/>
      <c r="B34" s="280"/>
      <c r="C34" s="296"/>
      <c r="D34" s="282"/>
      <c r="E34" s="282"/>
      <c r="F34" s="283"/>
      <c r="G34" s="17"/>
    </row>
    <row r="35" spans="1:7" x14ac:dyDescent="0.2">
      <c r="A35" s="294"/>
      <c r="B35" s="280"/>
      <c r="C35" s="296"/>
      <c r="D35" s="282"/>
      <c r="E35" s="282"/>
      <c r="F35" s="283"/>
      <c r="G35" s="17"/>
    </row>
    <row r="36" spans="1:7" x14ac:dyDescent="0.2">
      <c r="A36" s="294"/>
      <c r="B36" s="280"/>
      <c r="C36" s="296"/>
      <c r="D36" s="282"/>
      <c r="E36" s="282"/>
      <c r="F36" s="283"/>
      <c r="G36" s="17"/>
    </row>
    <row r="37" spans="1:7" x14ac:dyDescent="0.2">
      <c r="A37" s="294"/>
      <c r="B37" s="280"/>
      <c r="C37" s="296"/>
      <c r="D37" s="282"/>
      <c r="E37" s="282"/>
      <c r="F37" s="283"/>
      <c r="G37" s="17"/>
    </row>
    <row r="38" spans="1:7" x14ac:dyDescent="0.2">
      <c r="A38" s="294"/>
      <c r="B38" s="280"/>
      <c r="C38" s="296"/>
      <c r="D38" s="282"/>
      <c r="E38" s="282"/>
      <c r="F38" s="283"/>
      <c r="G38" s="17"/>
    </row>
    <row r="39" spans="1:7" x14ac:dyDescent="0.2">
      <c r="A39" s="294"/>
      <c r="B39" s="280"/>
      <c r="C39" s="296"/>
      <c r="D39" s="282"/>
      <c r="E39" s="282"/>
      <c r="F39" s="283"/>
      <c r="G39" s="17"/>
    </row>
    <row r="40" spans="1:7" x14ac:dyDescent="0.2">
      <c r="A40" s="294"/>
      <c r="B40" s="280"/>
      <c r="C40" s="296"/>
      <c r="D40" s="282"/>
      <c r="E40" s="282"/>
      <c r="F40" s="283"/>
      <c r="G40" s="17"/>
    </row>
    <row r="41" spans="1:7" x14ac:dyDescent="0.2">
      <c r="A41" s="294"/>
      <c r="B41" s="280"/>
      <c r="C41" s="296"/>
      <c r="D41" s="282"/>
      <c r="E41" s="282"/>
      <c r="F41" s="283"/>
      <c r="G41" s="17"/>
    </row>
    <row r="42" spans="1:7" x14ac:dyDescent="0.2">
      <c r="A42" s="294"/>
      <c r="B42" s="280"/>
      <c r="C42" s="296"/>
      <c r="D42" s="282"/>
      <c r="E42" s="282"/>
      <c r="F42" s="283"/>
      <c r="G42" s="17"/>
    </row>
    <row r="43" spans="1:7" x14ac:dyDescent="0.2">
      <c r="A43" s="294"/>
      <c r="B43" s="280"/>
      <c r="C43" s="296"/>
      <c r="D43" s="282"/>
      <c r="E43" s="282"/>
      <c r="F43" s="283"/>
      <c r="G43" s="17"/>
    </row>
    <row r="44" spans="1:7" x14ac:dyDescent="0.2">
      <c r="A44" s="294"/>
      <c r="B44" s="280"/>
      <c r="C44" s="296"/>
      <c r="D44" s="282"/>
      <c r="E44" s="282"/>
      <c r="F44" s="283"/>
      <c r="G44" s="17"/>
    </row>
    <row r="45" spans="1:7" x14ac:dyDescent="0.2">
      <c r="A45" s="294"/>
      <c r="B45" s="280"/>
      <c r="C45" s="296"/>
      <c r="D45" s="282"/>
      <c r="E45" s="282"/>
      <c r="F45" s="283"/>
      <c r="G45" s="17"/>
    </row>
    <row r="46" spans="1:7" x14ac:dyDescent="0.2">
      <c r="A46" s="294"/>
      <c r="B46" s="280"/>
      <c r="C46" s="296"/>
      <c r="D46" s="282"/>
      <c r="E46" s="282"/>
      <c r="F46" s="283"/>
      <c r="G46" s="17"/>
    </row>
    <row r="47" spans="1:7" x14ac:dyDescent="0.2">
      <c r="A47" s="294"/>
      <c r="B47" s="280"/>
      <c r="C47" s="296"/>
      <c r="D47" s="282"/>
      <c r="E47" s="282"/>
      <c r="F47" s="283"/>
      <c r="G47" s="17"/>
    </row>
    <row r="48" spans="1:7" x14ac:dyDescent="0.2">
      <c r="A48" s="294"/>
      <c r="B48" s="280"/>
      <c r="C48" s="296"/>
      <c r="D48" s="282"/>
      <c r="E48" s="282"/>
      <c r="F48" s="283"/>
      <c r="G48" s="17"/>
    </row>
    <row r="49" spans="1:7" x14ac:dyDescent="0.2">
      <c r="A49" s="294"/>
      <c r="B49" s="280"/>
      <c r="C49" s="296"/>
      <c r="D49" s="282"/>
      <c r="E49" s="282"/>
      <c r="F49" s="283"/>
      <c r="G49" s="17"/>
    </row>
    <row r="50" spans="1:7" x14ac:dyDescent="0.2">
      <c r="A50" s="294"/>
      <c r="B50" s="280"/>
      <c r="C50" s="296"/>
      <c r="D50" s="282"/>
      <c r="E50" s="282"/>
      <c r="F50" s="283"/>
      <c r="G50" s="17"/>
    </row>
    <row r="51" spans="1:7" x14ac:dyDescent="0.2">
      <c r="A51" s="294"/>
      <c r="B51" s="280"/>
      <c r="C51" s="296"/>
      <c r="D51" s="282"/>
      <c r="E51" s="282"/>
      <c r="F51" s="283"/>
      <c r="G51" s="17"/>
    </row>
    <row r="52" spans="1:7" x14ac:dyDescent="0.2">
      <c r="A52" s="294"/>
      <c r="B52" s="280"/>
      <c r="C52" s="296"/>
      <c r="D52" s="282"/>
      <c r="E52" s="282"/>
      <c r="F52" s="283"/>
      <c r="G52" s="17"/>
    </row>
    <row r="53" spans="1:7" x14ac:dyDescent="0.2">
      <c r="A53" s="294"/>
      <c r="B53" s="280"/>
      <c r="C53" s="296"/>
      <c r="D53" s="282"/>
      <c r="E53" s="282"/>
      <c r="F53" s="283"/>
      <c r="G53" s="17"/>
    </row>
    <row r="54" spans="1:7" x14ac:dyDescent="0.2">
      <c r="A54" s="294"/>
      <c r="B54" s="280"/>
      <c r="C54" s="296"/>
      <c r="D54" s="282"/>
      <c r="E54" s="282"/>
      <c r="F54" s="283"/>
      <c r="G54" s="17"/>
    </row>
    <row r="55" spans="1:7" x14ac:dyDescent="0.2">
      <c r="A55" s="294"/>
      <c r="B55" s="280"/>
      <c r="C55" s="296"/>
      <c r="D55" s="282"/>
      <c r="E55" s="282"/>
      <c r="F55" s="283"/>
      <c r="G55" s="17"/>
    </row>
    <row r="56" spans="1:7" x14ac:dyDescent="0.2">
      <c r="A56" s="294"/>
      <c r="B56" s="280"/>
      <c r="C56" s="296"/>
      <c r="D56" s="282"/>
      <c r="E56" s="282"/>
      <c r="F56" s="283"/>
      <c r="G56" s="17"/>
    </row>
    <row r="57" spans="1:7" x14ac:dyDescent="0.2">
      <c r="A57" s="294"/>
      <c r="B57" s="280"/>
      <c r="C57" s="296"/>
      <c r="D57" s="282"/>
      <c r="E57" s="282"/>
      <c r="F57" s="283"/>
      <c r="G57" s="17"/>
    </row>
    <row r="58" spans="1:7" x14ac:dyDescent="0.2">
      <c r="A58" s="297"/>
      <c r="B58" s="298"/>
      <c r="C58" s="299"/>
      <c r="D58" s="282"/>
      <c r="E58" s="282"/>
      <c r="F58" s="283"/>
      <c r="G58" s="17"/>
    </row>
    <row r="59" spans="1:7" x14ac:dyDescent="0.2">
      <c r="A59" s="297"/>
      <c r="B59" s="298"/>
      <c r="C59" s="299"/>
      <c r="D59" s="282"/>
      <c r="E59" s="282"/>
      <c r="F59" s="283"/>
      <c r="G59" s="17"/>
    </row>
    <row r="60" spans="1:7" x14ac:dyDescent="0.2">
      <c r="A60" s="297"/>
      <c r="B60" s="298"/>
      <c r="C60" s="299"/>
      <c r="D60" s="282"/>
      <c r="E60" s="282"/>
      <c r="F60" s="283"/>
      <c r="G60" s="17"/>
    </row>
    <row r="61" spans="1:7" x14ac:dyDescent="0.2">
      <c r="A61" s="297"/>
      <c r="B61" s="298"/>
      <c r="C61" s="299"/>
      <c r="D61" s="282"/>
      <c r="E61" s="282"/>
      <c r="F61" s="283"/>
      <c r="G61" s="17"/>
    </row>
    <row r="62" spans="1:7" x14ac:dyDescent="0.2">
      <c r="A62" s="297"/>
      <c r="B62" s="298"/>
      <c r="C62" s="299"/>
      <c r="D62" s="282"/>
      <c r="E62" s="282"/>
      <c r="F62" s="283"/>
      <c r="G62" s="17"/>
    </row>
    <row r="63" spans="1:7" x14ac:dyDescent="0.2">
      <c r="A63" s="297"/>
      <c r="B63" s="298"/>
      <c r="C63" s="299"/>
      <c r="D63" s="282"/>
      <c r="E63" s="282"/>
      <c r="F63" s="283"/>
      <c r="G63" s="17"/>
    </row>
    <row r="64" spans="1:7" x14ac:dyDescent="0.2">
      <c r="A64" s="297"/>
      <c r="B64" s="298"/>
      <c r="C64" s="299"/>
      <c r="D64" s="282"/>
      <c r="E64" s="282"/>
      <c r="F64" s="283"/>
      <c r="G64" s="17"/>
    </row>
    <row r="65" spans="1:8" x14ac:dyDescent="0.2">
      <c r="A65" s="297"/>
      <c r="B65" s="298"/>
      <c r="C65" s="299"/>
      <c r="D65" s="282"/>
      <c r="E65" s="282"/>
      <c r="F65" s="283"/>
      <c r="G65" s="17"/>
    </row>
    <row r="66" spans="1:8" x14ac:dyDescent="0.2">
      <c r="A66" s="297"/>
      <c r="B66" s="298"/>
      <c r="C66" s="299"/>
      <c r="D66" s="282"/>
      <c r="E66" s="282"/>
      <c r="F66" s="283"/>
      <c r="G66" s="17"/>
    </row>
    <row r="67" spans="1:8" x14ac:dyDescent="0.2">
      <c r="A67" s="297"/>
      <c r="B67" s="298"/>
      <c r="C67" s="299"/>
      <c r="D67" s="282"/>
      <c r="E67" s="282"/>
      <c r="F67" s="283"/>
      <c r="G67" s="17"/>
    </row>
    <row r="68" spans="1:8" x14ac:dyDescent="0.2">
      <c r="A68" s="297"/>
      <c r="B68" s="298"/>
      <c r="C68" s="299"/>
      <c r="D68" s="282"/>
      <c r="E68" s="282"/>
      <c r="F68" s="283"/>
      <c r="G68" s="17"/>
    </row>
    <row r="69" spans="1:8" x14ac:dyDescent="0.2">
      <c r="A69" s="297"/>
      <c r="B69" s="298"/>
      <c r="C69" s="299"/>
      <c r="D69" s="282"/>
      <c r="E69" s="282"/>
      <c r="F69" s="283"/>
      <c r="G69" s="17"/>
    </row>
    <row r="70" spans="1:8" x14ac:dyDescent="0.2">
      <c r="A70" s="300" t="s">
        <v>154</v>
      </c>
      <c r="B70" s="300"/>
      <c r="C70" s="301"/>
      <c r="D70" s="302"/>
      <c r="E70" s="303"/>
      <c r="F70" s="59"/>
      <c r="G70" s="54">
        <f>SUM(G9:G69)</f>
        <v>0</v>
      </c>
      <c r="H70" s="102"/>
    </row>
    <row r="71" spans="1:8" x14ac:dyDescent="0.2">
      <c r="A71" s="304"/>
      <c r="B71" s="305"/>
      <c r="C71" s="306"/>
      <c r="D71" s="307"/>
      <c r="E71" s="307"/>
      <c r="F71" s="308"/>
      <c r="G71" s="23"/>
    </row>
    <row r="73" spans="1:8" x14ac:dyDescent="0.2">
      <c r="A73" s="309"/>
      <c r="B73" s="309"/>
      <c r="C73" s="310"/>
      <c r="D73" s="311"/>
      <c r="E73" s="311"/>
      <c r="F73" s="50"/>
      <c r="G73" s="53"/>
    </row>
    <row r="75" spans="1:8" x14ac:dyDescent="0.2">
      <c r="A75" s="309"/>
      <c r="B75" s="312"/>
      <c r="C75" s="313"/>
      <c r="D75" s="311"/>
      <c r="E75" s="311"/>
      <c r="F75" s="50"/>
      <c r="G75" s="53"/>
    </row>
    <row r="77" spans="1:8" x14ac:dyDescent="0.2">
      <c r="A77" s="309"/>
      <c r="B77" s="312"/>
      <c r="C77" s="313"/>
      <c r="D77" s="311"/>
      <c r="E77" s="311"/>
      <c r="F77" s="50"/>
      <c r="G77" s="53"/>
    </row>
    <row r="78" spans="1:8" x14ac:dyDescent="0.2">
      <c r="A78" s="314"/>
      <c r="B78" s="314"/>
      <c r="C78" s="315"/>
      <c r="D78" s="311"/>
      <c r="E78" s="311"/>
      <c r="F78" s="50"/>
      <c r="G78" s="52"/>
    </row>
    <row r="80" spans="1:8" x14ac:dyDescent="0.2">
      <c r="A80" s="300"/>
      <c r="B80" s="300"/>
      <c r="C80" s="300"/>
      <c r="D80" s="316"/>
      <c r="E80" s="317"/>
      <c r="F80" s="51"/>
      <c r="G80" s="54"/>
    </row>
    <row r="1048344" spans="4:4" x14ac:dyDescent="0.2">
      <c r="D1048344" s="89"/>
    </row>
  </sheetData>
  <sheetProtection algorithmName="SHA-512" hashValue="22hP1lKcwDJvIIQ3YY0+JoyK/QWdI8KKP0dDhgFBZY9ZFj6AiufAhfWW5FuYxkCMsUlN+R625clVQ9dHVzochg==" saltValue="CQ5h0BhHrjVHE+S9PPJKsQ==" spinCount="100000" sheet="1" objects="1" scenarios="1"/>
  <mergeCells count="1">
    <mergeCell ref="C1:G1"/>
  </mergeCells>
  <pageMargins left="0.70866141732283472" right="0.23622047244094491" top="0.74803149606299213" bottom="0.74803149606299213" header="0.31496062992125984" footer="0.31496062992125984"/>
  <pageSetup paperSize="9" scale="70" firstPageNumber="27" orientation="portrait" useFirstPageNumber="1" r:id="rId1"/>
  <headerFooter>
    <oddHeader>&amp;C&amp;"Arial,Bold"NRA R.033-130-2019-3 SCHEDULE OF QUANTITIES</oddHeader>
    <oddFooter>&amp;RC3-&amp;P</oddFooter>
  </headerFooter>
  <rowBreaks count="1" manualBreakCount="1">
    <brk id="72" max="6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33"/>
  <dimension ref="A1:H1048353"/>
  <sheetViews>
    <sheetView view="pageBreakPreview" topLeftCell="A5" zoomScaleNormal="100" zoomScaleSheetLayoutView="100" workbookViewId="0">
      <selection activeCell="G5" sqref="G5:G76"/>
    </sheetView>
  </sheetViews>
  <sheetFormatPr defaultRowHeight="12.75" x14ac:dyDescent="0.2"/>
  <cols>
    <col min="1" max="1" width="9.28515625" style="92" customWidth="1"/>
    <col min="2" max="2" width="8" style="92" bestFit="1" customWidth="1"/>
    <col min="3" max="3" width="40.7109375" style="92" customWidth="1"/>
    <col min="4" max="4" width="22.5703125" style="92" customWidth="1"/>
    <col min="5" max="5" width="13.28515625" style="92" customWidth="1"/>
    <col min="6" max="7" width="20.7109375" style="92" customWidth="1"/>
    <col min="8" max="256" width="9.28515625" style="92"/>
    <col min="257" max="257" width="9.28515625" style="92" customWidth="1"/>
    <col min="258" max="258" width="6.7109375" style="92" customWidth="1"/>
    <col min="259" max="259" width="40.7109375" style="92" customWidth="1"/>
    <col min="260" max="263" width="9.28515625" style="92" customWidth="1"/>
    <col min="264" max="512" width="9.28515625" style="92"/>
    <col min="513" max="513" width="9.28515625" style="92" customWidth="1"/>
    <col min="514" max="514" width="6.7109375" style="92" customWidth="1"/>
    <col min="515" max="515" width="40.7109375" style="92" customWidth="1"/>
    <col min="516" max="519" width="9.28515625" style="92" customWidth="1"/>
    <col min="520" max="768" width="9.28515625" style="92"/>
    <col min="769" max="769" width="9.28515625" style="92" customWidth="1"/>
    <col min="770" max="770" width="6.7109375" style="92" customWidth="1"/>
    <col min="771" max="771" width="40.7109375" style="92" customWidth="1"/>
    <col min="772" max="775" width="9.28515625" style="92" customWidth="1"/>
    <col min="776" max="1024" width="9.28515625" style="92"/>
    <col min="1025" max="1025" width="9.28515625" style="92" customWidth="1"/>
    <col min="1026" max="1026" width="6.7109375" style="92" customWidth="1"/>
    <col min="1027" max="1027" width="40.7109375" style="92" customWidth="1"/>
    <col min="1028" max="1031" width="9.28515625" style="92" customWidth="1"/>
    <col min="1032" max="1280" width="9.28515625" style="92"/>
    <col min="1281" max="1281" width="9.28515625" style="92" customWidth="1"/>
    <col min="1282" max="1282" width="6.7109375" style="92" customWidth="1"/>
    <col min="1283" max="1283" width="40.7109375" style="92" customWidth="1"/>
    <col min="1284" max="1287" width="9.28515625" style="92" customWidth="1"/>
    <col min="1288" max="1536" width="9.28515625" style="92"/>
    <col min="1537" max="1537" width="9.28515625" style="92" customWidth="1"/>
    <col min="1538" max="1538" width="6.7109375" style="92" customWidth="1"/>
    <col min="1539" max="1539" width="40.7109375" style="92" customWidth="1"/>
    <col min="1540" max="1543" width="9.28515625" style="92" customWidth="1"/>
    <col min="1544" max="1792" width="9.28515625" style="92"/>
    <col min="1793" max="1793" width="9.28515625" style="92" customWidth="1"/>
    <col min="1794" max="1794" width="6.7109375" style="92" customWidth="1"/>
    <col min="1795" max="1795" width="40.7109375" style="92" customWidth="1"/>
    <col min="1796" max="1799" width="9.28515625" style="92" customWidth="1"/>
    <col min="1800" max="2048" width="9.28515625" style="92"/>
    <col min="2049" max="2049" width="9.28515625" style="92" customWidth="1"/>
    <col min="2050" max="2050" width="6.7109375" style="92" customWidth="1"/>
    <col min="2051" max="2051" width="40.7109375" style="92" customWidth="1"/>
    <col min="2052" max="2055" width="9.28515625" style="92" customWidth="1"/>
    <col min="2056" max="2304" width="9.28515625" style="92"/>
    <col min="2305" max="2305" width="9.28515625" style="92" customWidth="1"/>
    <col min="2306" max="2306" width="6.7109375" style="92" customWidth="1"/>
    <col min="2307" max="2307" width="40.7109375" style="92" customWidth="1"/>
    <col min="2308" max="2311" width="9.28515625" style="92" customWidth="1"/>
    <col min="2312" max="2560" width="9.28515625" style="92"/>
    <col min="2561" max="2561" width="9.28515625" style="92" customWidth="1"/>
    <col min="2562" max="2562" width="6.7109375" style="92" customWidth="1"/>
    <col min="2563" max="2563" width="40.7109375" style="92" customWidth="1"/>
    <col min="2564" max="2567" width="9.28515625" style="92" customWidth="1"/>
    <col min="2568" max="2816" width="9.28515625" style="92"/>
    <col min="2817" max="2817" width="9.28515625" style="92" customWidth="1"/>
    <col min="2818" max="2818" width="6.7109375" style="92" customWidth="1"/>
    <col min="2819" max="2819" width="40.7109375" style="92" customWidth="1"/>
    <col min="2820" max="2823" width="9.28515625" style="92" customWidth="1"/>
    <col min="2824" max="3072" width="9.28515625" style="92"/>
    <col min="3073" max="3073" width="9.28515625" style="92" customWidth="1"/>
    <col min="3074" max="3074" width="6.7109375" style="92" customWidth="1"/>
    <col min="3075" max="3075" width="40.7109375" style="92" customWidth="1"/>
    <col min="3076" max="3079" width="9.28515625" style="92" customWidth="1"/>
    <col min="3080" max="3328" width="9.28515625" style="92"/>
    <col min="3329" max="3329" width="9.28515625" style="92" customWidth="1"/>
    <col min="3330" max="3330" width="6.7109375" style="92" customWidth="1"/>
    <col min="3331" max="3331" width="40.7109375" style="92" customWidth="1"/>
    <col min="3332" max="3335" width="9.28515625" style="92" customWidth="1"/>
    <col min="3336" max="3584" width="9.28515625" style="92"/>
    <col min="3585" max="3585" width="9.28515625" style="92" customWidth="1"/>
    <col min="3586" max="3586" width="6.7109375" style="92" customWidth="1"/>
    <col min="3587" max="3587" width="40.7109375" style="92" customWidth="1"/>
    <col min="3588" max="3591" width="9.28515625" style="92" customWidth="1"/>
    <col min="3592" max="3840" width="9.28515625" style="92"/>
    <col min="3841" max="3841" width="9.28515625" style="92" customWidth="1"/>
    <col min="3842" max="3842" width="6.7109375" style="92" customWidth="1"/>
    <col min="3843" max="3843" width="40.7109375" style="92" customWidth="1"/>
    <col min="3844" max="3847" width="9.28515625" style="92" customWidth="1"/>
    <col min="3848" max="4096" width="9.28515625" style="92"/>
    <col min="4097" max="4097" width="9.28515625" style="92" customWidth="1"/>
    <col min="4098" max="4098" width="6.7109375" style="92" customWidth="1"/>
    <col min="4099" max="4099" width="40.7109375" style="92" customWidth="1"/>
    <col min="4100" max="4103" width="9.28515625" style="92" customWidth="1"/>
    <col min="4104" max="4352" width="9.28515625" style="92"/>
    <col min="4353" max="4353" width="9.28515625" style="92" customWidth="1"/>
    <col min="4354" max="4354" width="6.7109375" style="92" customWidth="1"/>
    <col min="4355" max="4355" width="40.7109375" style="92" customWidth="1"/>
    <col min="4356" max="4359" width="9.28515625" style="92" customWidth="1"/>
    <col min="4360" max="4608" width="9.28515625" style="92"/>
    <col min="4609" max="4609" width="9.28515625" style="92" customWidth="1"/>
    <col min="4610" max="4610" width="6.7109375" style="92" customWidth="1"/>
    <col min="4611" max="4611" width="40.7109375" style="92" customWidth="1"/>
    <col min="4612" max="4615" width="9.28515625" style="92" customWidth="1"/>
    <col min="4616" max="4864" width="9.28515625" style="92"/>
    <col min="4865" max="4865" width="9.28515625" style="92" customWidth="1"/>
    <col min="4866" max="4866" width="6.7109375" style="92" customWidth="1"/>
    <col min="4867" max="4867" width="40.7109375" style="92" customWidth="1"/>
    <col min="4868" max="4871" width="9.28515625" style="92" customWidth="1"/>
    <col min="4872" max="5120" width="9.28515625" style="92"/>
    <col min="5121" max="5121" width="9.28515625" style="92" customWidth="1"/>
    <col min="5122" max="5122" width="6.7109375" style="92" customWidth="1"/>
    <col min="5123" max="5123" width="40.7109375" style="92" customWidth="1"/>
    <col min="5124" max="5127" width="9.28515625" style="92" customWidth="1"/>
    <col min="5128" max="5376" width="9.28515625" style="92"/>
    <col min="5377" max="5377" width="9.28515625" style="92" customWidth="1"/>
    <col min="5378" max="5378" width="6.7109375" style="92" customWidth="1"/>
    <col min="5379" max="5379" width="40.7109375" style="92" customWidth="1"/>
    <col min="5380" max="5383" width="9.28515625" style="92" customWidth="1"/>
    <col min="5384" max="5632" width="9.28515625" style="92"/>
    <col min="5633" max="5633" width="9.28515625" style="92" customWidth="1"/>
    <col min="5634" max="5634" width="6.7109375" style="92" customWidth="1"/>
    <col min="5635" max="5635" width="40.7109375" style="92" customWidth="1"/>
    <col min="5636" max="5639" width="9.28515625" style="92" customWidth="1"/>
    <col min="5640" max="5888" width="9.28515625" style="92"/>
    <col min="5889" max="5889" width="9.28515625" style="92" customWidth="1"/>
    <col min="5890" max="5890" width="6.7109375" style="92" customWidth="1"/>
    <col min="5891" max="5891" width="40.7109375" style="92" customWidth="1"/>
    <col min="5892" max="5895" width="9.28515625" style="92" customWidth="1"/>
    <col min="5896" max="6144" width="9.28515625" style="92"/>
    <col min="6145" max="6145" width="9.28515625" style="92" customWidth="1"/>
    <col min="6146" max="6146" width="6.7109375" style="92" customWidth="1"/>
    <col min="6147" max="6147" width="40.7109375" style="92" customWidth="1"/>
    <col min="6148" max="6151" width="9.28515625" style="92" customWidth="1"/>
    <col min="6152" max="6400" width="9.28515625" style="92"/>
    <col min="6401" max="6401" width="9.28515625" style="92" customWidth="1"/>
    <col min="6402" max="6402" width="6.7109375" style="92" customWidth="1"/>
    <col min="6403" max="6403" width="40.7109375" style="92" customWidth="1"/>
    <col min="6404" max="6407" width="9.28515625" style="92" customWidth="1"/>
    <col min="6408" max="6656" width="9.28515625" style="92"/>
    <col min="6657" max="6657" width="9.28515625" style="92" customWidth="1"/>
    <col min="6658" max="6658" width="6.7109375" style="92" customWidth="1"/>
    <col min="6659" max="6659" width="40.7109375" style="92" customWidth="1"/>
    <col min="6660" max="6663" width="9.28515625" style="92" customWidth="1"/>
    <col min="6664" max="6912" width="9.28515625" style="92"/>
    <col min="6913" max="6913" width="9.28515625" style="92" customWidth="1"/>
    <col min="6914" max="6914" width="6.7109375" style="92" customWidth="1"/>
    <col min="6915" max="6915" width="40.7109375" style="92" customWidth="1"/>
    <col min="6916" max="6919" width="9.28515625" style="92" customWidth="1"/>
    <col min="6920" max="7168" width="9.28515625" style="92"/>
    <col min="7169" max="7169" width="9.28515625" style="92" customWidth="1"/>
    <col min="7170" max="7170" width="6.7109375" style="92" customWidth="1"/>
    <col min="7171" max="7171" width="40.7109375" style="92" customWidth="1"/>
    <col min="7172" max="7175" width="9.28515625" style="92" customWidth="1"/>
    <col min="7176" max="7424" width="9.28515625" style="92"/>
    <col min="7425" max="7425" width="9.28515625" style="92" customWidth="1"/>
    <col min="7426" max="7426" width="6.7109375" style="92" customWidth="1"/>
    <col min="7427" max="7427" width="40.7109375" style="92" customWidth="1"/>
    <col min="7428" max="7431" width="9.28515625" style="92" customWidth="1"/>
    <col min="7432" max="7680" width="9.28515625" style="92"/>
    <col min="7681" max="7681" width="9.28515625" style="92" customWidth="1"/>
    <col min="7682" max="7682" width="6.7109375" style="92" customWidth="1"/>
    <col min="7683" max="7683" width="40.7109375" style="92" customWidth="1"/>
    <col min="7684" max="7687" width="9.28515625" style="92" customWidth="1"/>
    <col min="7688" max="7936" width="9.28515625" style="92"/>
    <col min="7937" max="7937" width="9.28515625" style="92" customWidth="1"/>
    <col min="7938" max="7938" width="6.7109375" style="92" customWidth="1"/>
    <col min="7939" max="7939" width="40.7109375" style="92" customWidth="1"/>
    <col min="7940" max="7943" width="9.28515625" style="92" customWidth="1"/>
    <col min="7944" max="8192" width="9.28515625" style="92"/>
    <col min="8193" max="8193" width="9.28515625" style="92" customWidth="1"/>
    <col min="8194" max="8194" width="6.7109375" style="92" customWidth="1"/>
    <col min="8195" max="8195" width="40.7109375" style="92" customWidth="1"/>
    <col min="8196" max="8199" width="9.28515625" style="92" customWidth="1"/>
    <col min="8200" max="8448" width="9.28515625" style="92"/>
    <col min="8449" max="8449" width="9.28515625" style="92" customWidth="1"/>
    <col min="8450" max="8450" width="6.7109375" style="92" customWidth="1"/>
    <col min="8451" max="8451" width="40.7109375" style="92" customWidth="1"/>
    <col min="8452" max="8455" width="9.28515625" style="92" customWidth="1"/>
    <col min="8456" max="8704" width="9.28515625" style="92"/>
    <col min="8705" max="8705" width="9.28515625" style="92" customWidth="1"/>
    <col min="8706" max="8706" width="6.7109375" style="92" customWidth="1"/>
    <col min="8707" max="8707" width="40.7109375" style="92" customWidth="1"/>
    <col min="8708" max="8711" width="9.28515625" style="92" customWidth="1"/>
    <col min="8712" max="8960" width="9.28515625" style="92"/>
    <col min="8961" max="8961" width="9.28515625" style="92" customWidth="1"/>
    <col min="8962" max="8962" width="6.7109375" style="92" customWidth="1"/>
    <col min="8963" max="8963" width="40.7109375" style="92" customWidth="1"/>
    <col min="8964" max="8967" width="9.28515625" style="92" customWidth="1"/>
    <col min="8968" max="9216" width="9.28515625" style="92"/>
    <col min="9217" max="9217" width="9.28515625" style="92" customWidth="1"/>
    <col min="9218" max="9218" width="6.7109375" style="92" customWidth="1"/>
    <col min="9219" max="9219" width="40.7109375" style="92" customWidth="1"/>
    <col min="9220" max="9223" width="9.28515625" style="92" customWidth="1"/>
    <col min="9224" max="9472" width="9.28515625" style="92"/>
    <col min="9473" max="9473" width="9.28515625" style="92" customWidth="1"/>
    <col min="9474" max="9474" width="6.7109375" style="92" customWidth="1"/>
    <col min="9475" max="9475" width="40.7109375" style="92" customWidth="1"/>
    <col min="9476" max="9479" width="9.28515625" style="92" customWidth="1"/>
    <col min="9480" max="9728" width="9.28515625" style="92"/>
    <col min="9729" max="9729" width="9.28515625" style="92" customWidth="1"/>
    <col min="9730" max="9730" width="6.7109375" style="92" customWidth="1"/>
    <col min="9731" max="9731" width="40.7109375" style="92" customWidth="1"/>
    <col min="9732" max="9735" width="9.28515625" style="92" customWidth="1"/>
    <col min="9736" max="9984" width="9.28515625" style="92"/>
    <col min="9985" max="9985" width="9.28515625" style="92" customWidth="1"/>
    <col min="9986" max="9986" width="6.7109375" style="92" customWidth="1"/>
    <col min="9987" max="9987" width="40.7109375" style="92" customWidth="1"/>
    <col min="9988" max="9991" width="9.28515625" style="92" customWidth="1"/>
    <col min="9992" max="10240" width="9.28515625" style="92"/>
    <col min="10241" max="10241" width="9.28515625" style="92" customWidth="1"/>
    <col min="10242" max="10242" width="6.7109375" style="92" customWidth="1"/>
    <col min="10243" max="10243" width="40.7109375" style="92" customWidth="1"/>
    <col min="10244" max="10247" width="9.28515625" style="92" customWidth="1"/>
    <col min="10248" max="10496" width="9.28515625" style="92"/>
    <col min="10497" max="10497" width="9.28515625" style="92" customWidth="1"/>
    <col min="10498" max="10498" width="6.7109375" style="92" customWidth="1"/>
    <col min="10499" max="10499" width="40.7109375" style="92" customWidth="1"/>
    <col min="10500" max="10503" width="9.28515625" style="92" customWidth="1"/>
    <col min="10504" max="10752" width="9.28515625" style="92"/>
    <col min="10753" max="10753" width="9.28515625" style="92" customWidth="1"/>
    <col min="10754" max="10754" width="6.7109375" style="92" customWidth="1"/>
    <col min="10755" max="10755" width="40.7109375" style="92" customWidth="1"/>
    <col min="10756" max="10759" width="9.28515625" style="92" customWidth="1"/>
    <col min="10760" max="11008" width="9.28515625" style="92"/>
    <col min="11009" max="11009" width="9.28515625" style="92" customWidth="1"/>
    <col min="11010" max="11010" width="6.7109375" style="92" customWidth="1"/>
    <col min="11011" max="11011" width="40.7109375" style="92" customWidth="1"/>
    <col min="11012" max="11015" width="9.28515625" style="92" customWidth="1"/>
    <col min="11016" max="11264" width="9.28515625" style="92"/>
    <col min="11265" max="11265" width="9.28515625" style="92" customWidth="1"/>
    <col min="11266" max="11266" width="6.7109375" style="92" customWidth="1"/>
    <col min="11267" max="11267" width="40.7109375" style="92" customWidth="1"/>
    <col min="11268" max="11271" width="9.28515625" style="92" customWidth="1"/>
    <col min="11272" max="11520" width="9.28515625" style="92"/>
    <col min="11521" max="11521" width="9.28515625" style="92" customWidth="1"/>
    <col min="11522" max="11522" width="6.7109375" style="92" customWidth="1"/>
    <col min="11523" max="11523" width="40.7109375" style="92" customWidth="1"/>
    <col min="11524" max="11527" width="9.28515625" style="92" customWidth="1"/>
    <col min="11528" max="11776" width="9.28515625" style="92"/>
    <col min="11777" max="11777" width="9.28515625" style="92" customWidth="1"/>
    <col min="11778" max="11778" width="6.7109375" style="92" customWidth="1"/>
    <col min="11779" max="11779" width="40.7109375" style="92" customWidth="1"/>
    <col min="11780" max="11783" width="9.28515625" style="92" customWidth="1"/>
    <col min="11784" max="12032" width="9.28515625" style="92"/>
    <col min="12033" max="12033" width="9.28515625" style="92" customWidth="1"/>
    <col min="12034" max="12034" width="6.7109375" style="92" customWidth="1"/>
    <col min="12035" max="12035" width="40.7109375" style="92" customWidth="1"/>
    <col min="12036" max="12039" width="9.28515625" style="92" customWidth="1"/>
    <col min="12040" max="12288" width="9.28515625" style="92"/>
    <col min="12289" max="12289" width="9.28515625" style="92" customWidth="1"/>
    <col min="12290" max="12290" width="6.7109375" style="92" customWidth="1"/>
    <col min="12291" max="12291" width="40.7109375" style="92" customWidth="1"/>
    <col min="12292" max="12295" width="9.28515625" style="92" customWidth="1"/>
    <col min="12296" max="12544" width="9.28515625" style="92"/>
    <col min="12545" max="12545" width="9.28515625" style="92" customWidth="1"/>
    <col min="12546" max="12546" width="6.7109375" style="92" customWidth="1"/>
    <col min="12547" max="12547" width="40.7109375" style="92" customWidth="1"/>
    <col min="12548" max="12551" width="9.28515625" style="92" customWidth="1"/>
    <col min="12552" max="12800" width="9.28515625" style="92"/>
    <col min="12801" max="12801" width="9.28515625" style="92" customWidth="1"/>
    <col min="12802" max="12802" width="6.7109375" style="92" customWidth="1"/>
    <col min="12803" max="12803" width="40.7109375" style="92" customWidth="1"/>
    <col min="12804" max="12807" width="9.28515625" style="92" customWidth="1"/>
    <col min="12808" max="13056" width="9.28515625" style="92"/>
    <col min="13057" max="13057" width="9.28515625" style="92" customWidth="1"/>
    <col min="13058" max="13058" width="6.7109375" style="92" customWidth="1"/>
    <col min="13059" max="13059" width="40.7109375" style="92" customWidth="1"/>
    <col min="13060" max="13063" width="9.28515625" style="92" customWidth="1"/>
    <col min="13064" max="13312" width="9.28515625" style="92"/>
    <col min="13313" max="13313" width="9.28515625" style="92" customWidth="1"/>
    <col min="13314" max="13314" width="6.7109375" style="92" customWidth="1"/>
    <col min="13315" max="13315" width="40.7109375" style="92" customWidth="1"/>
    <col min="13316" max="13319" width="9.28515625" style="92" customWidth="1"/>
    <col min="13320" max="13568" width="9.28515625" style="92"/>
    <col min="13569" max="13569" width="9.28515625" style="92" customWidth="1"/>
    <col min="13570" max="13570" width="6.7109375" style="92" customWidth="1"/>
    <col min="13571" max="13571" width="40.7109375" style="92" customWidth="1"/>
    <col min="13572" max="13575" width="9.28515625" style="92" customWidth="1"/>
    <col min="13576" max="13824" width="9.28515625" style="92"/>
    <col min="13825" max="13825" width="9.28515625" style="92" customWidth="1"/>
    <col min="13826" max="13826" width="6.7109375" style="92" customWidth="1"/>
    <col min="13827" max="13827" width="40.7109375" style="92" customWidth="1"/>
    <col min="13828" max="13831" width="9.28515625" style="92" customWidth="1"/>
    <col min="13832" max="14080" width="9.28515625" style="92"/>
    <col min="14081" max="14081" width="9.28515625" style="92" customWidth="1"/>
    <col min="14082" max="14082" width="6.7109375" style="92" customWidth="1"/>
    <col min="14083" max="14083" width="40.7109375" style="92" customWidth="1"/>
    <col min="14084" max="14087" width="9.28515625" style="92" customWidth="1"/>
    <col min="14088" max="14336" width="9.28515625" style="92"/>
    <col min="14337" max="14337" width="9.28515625" style="92" customWidth="1"/>
    <col min="14338" max="14338" width="6.7109375" style="92" customWidth="1"/>
    <col min="14339" max="14339" width="40.7109375" style="92" customWidth="1"/>
    <col min="14340" max="14343" width="9.28515625" style="92" customWidth="1"/>
    <col min="14344" max="14592" width="9.28515625" style="92"/>
    <col min="14593" max="14593" width="9.28515625" style="92" customWidth="1"/>
    <col min="14594" max="14594" width="6.7109375" style="92" customWidth="1"/>
    <col min="14595" max="14595" width="40.7109375" style="92" customWidth="1"/>
    <col min="14596" max="14599" width="9.28515625" style="92" customWidth="1"/>
    <col min="14600" max="14848" width="9.28515625" style="92"/>
    <col min="14849" max="14849" width="9.28515625" style="92" customWidth="1"/>
    <col min="14850" max="14850" width="6.7109375" style="92" customWidth="1"/>
    <col min="14851" max="14851" width="40.7109375" style="92" customWidth="1"/>
    <col min="14852" max="14855" width="9.28515625" style="92" customWidth="1"/>
    <col min="14856" max="15104" width="9.28515625" style="92"/>
    <col min="15105" max="15105" width="9.28515625" style="92" customWidth="1"/>
    <col min="15106" max="15106" width="6.7109375" style="92" customWidth="1"/>
    <col min="15107" max="15107" width="40.7109375" style="92" customWidth="1"/>
    <col min="15108" max="15111" width="9.28515625" style="92" customWidth="1"/>
    <col min="15112" max="15360" width="9.28515625" style="92"/>
    <col min="15361" max="15361" width="9.28515625" style="92" customWidth="1"/>
    <col min="15362" max="15362" width="6.7109375" style="92" customWidth="1"/>
    <col min="15363" max="15363" width="40.7109375" style="92" customWidth="1"/>
    <col min="15364" max="15367" width="9.28515625" style="92" customWidth="1"/>
    <col min="15368" max="15616" width="9.28515625" style="92"/>
    <col min="15617" max="15617" width="9.28515625" style="92" customWidth="1"/>
    <col min="15618" max="15618" width="6.7109375" style="92" customWidth="1"/>
    <col min="15619" max="15619" width="40.7109375" style="92" customWidth="1"/>
    <col min="15620" max="15623" width="9.28515625" style="92" customWidth="1"/>
    <col min="15624" max="15872" width="9.28515625" style="92"/>
    <col min="15873" max="15873" width="9.28515625" style="92" customWidth="1"/>
    <col min="15874" max="15874" width="6.7109375" style="92" customWidth="1"/>
    <col min="15875" max="15875" width="40.7109375" style="92" customWidth="1"/>
    <col min="15876" max="15879" width="9.28515625" style="92" customWidth="1"/>
    <col min="15880" max="16128" width="9.28515625" style="92"/>
    <col min="16129" max="16129" width="9.28515625" style="92" customWidth="1"/>
    <col min="16130" max="16130" width="6.7109375" style="92" customWidth="1"/>
    <col min="16131" max="16131" width="40.7109375" style="92" customWidth="1"/>
    <col min="16132" max="16135" width="9.28515625" style="92" customWidth="1"/>
    <col min="16136" max="16384" width="9.28515625" style="92"/>
  </cols>
  <sheetData>
    <row r="1" spans="1:8" ht="48" customHeight="1" x14ac:dyDescent="0.2">
      <c r="A1" s="90" t="s">
        <v>850</v>
      </c>
      <c r="B1" s="91"/>
      <c r="C1" s="542" t="s">
        <v>851</v>
      </c>
      <c r="D1" s="542"/>
      <c r="E1" s="542"/>
      <c r="F1" s="542"/>
      <c r="G1" s="542"/>
    </row>
    <row r="2" spans="1:8" x14ac:dyDescent="0.2">
      <c r="A2" s="93" t="s">
        <v>24</v>
      </c>
      <c r="B2" s="93"/>
      <c r="C2" s="95" t="s">
        <v>25</v>
      </c>
      <c r="D2" s="95" t="s">
        <v>26</v>
      </c>
      <c r="E2" s="95" t="s">
        <v>27</v>
      </c>
      <c r="F2" s="95" t="s">
        <v>28</v>
      </c>
      <c r="G2" s="95" t="s">
        <v>29</v>
      </c>
      <c r="H2" s="96"/>
    </row>
    <row r="3" spans="1:8" x14ac:dyDescent="0.2">
      <c r="A3" s="97"/>
      <c r="B3" s="97"/>
      <c r="C3" s="83"/>
      <c r="D3" s="84"/>
      <c r="E3" s="84"/>
      <c r="F3" s="84"/>
      <c r="G3" s="83"/>
    </row>
    <row r="4" spans="1:8" x14ac:dyDescent="0.2">
      <c r="A4" s="194"/>
      <c r="B4" s="194"/>
      <c r="C4" s="174"/>
      <c r="D4" s="197"/>
      <c r="E4" s="197"/>
      <c r="F4" s="197"/>
      <c r="G4" s="174"/>
    </row>
    <row r="5" spans="1:8" x14ac:dyDescent="0.2">
      <c r="A5" s="194" t="s">
        <v>852</v>
      </c>
      <c r="B5" s="194"/>
      <c r="C5" s="249" t="s">
        <v>853</v>
      </c>
      <c r="D5" s="197"/>
      <c r="E5" s="197"/>
      <c r="F5" s="197"/>
      <c r="G5" s="261"/>
    </row>
    <row r="6" spans="1:8" x14ac:dyDescent="0.2">
      <c r="A6" s="194"/>
      <c r="B6" s="194"/>
      <c r="C6" s="249"/>
      <c r="D6" s="197"/>
      <c r="E6" s="197"/>
      <c r="F6" s="197"/>
      <c r="G6" s="261"/>
    </row>
    <row r="7" spans="1:8" x14ac:dyDescent="0.2">
      <c r="A7" s="194"/>
      <c r="B7" s="194" t="s">
        <v>854</v>
      </c>
      <c r="C7" s="174" t="s">
        <v>855</v>
      </c>
      <c r="D7" s="105" t="s">
        <v>856</v>
      </c>
      <c r="E7" s="318">
        <v>90000</v>
      </c>
      <c r="F7" s="38"/>
      <c r="G7" s="71">
        <f>E7*F7</f>
        <v>0</v>
      </c>
    </row>
    <row r="8" spans="1:8" x14ac:dyDescent="0.2">
      <c r="A8" s="194"/>
      <c r="B8" s="194"/>
      <c r="C8" s="249"/>
      <c r="D8" s="197"/>
      <c r="E8" s="197"/>
      <c r="F8" s="34"/>
      <c r="G8" s="261"/>
    </row>
    <row r="9" spans="1:8" x14ac:dyDescent="0.2">
      <c r="A9" s="194"/>
      <c r="B9" s="194" t="s">
        <v>857</v>
      </c>
      <c r="C9" s="319" t="s">
        <v>858</v>
      </c>
      <c r="D9" s="105" t="s">
        <v>856</v>
      </c>
      <c r="E9" s="318">
        <v>90000</v>
      </c>
      <c r="F9" s="38"/>
      <c r="G9" s="17">
        <f>E9*F9</f>
        <v>0</v>
      </c>
    </row>
    <row r="10" spans="1:8" x14ac:dyDescent="0.2">
      <c r="A10" s="194"/>
      <c r="B10" s="194"/>
      <c r="C10" s="210"/>
      <c r="D10" s="105"/>
      <c r="E10" s="197"/>
      <c r="F10" s="38"/>
      <c r="G10" s="17"/>
      <c r="H10" s="102"/>
    </row>
    <row r="11" spans="1:8" x14ac:dyDescent="0.2">
      <c r="A11" s="194" t="s">
        <v>859</v>
      </c>
      <c r="B11" s="194"/>
      <c r="C11" s="231" t="s">
        <v>860</v>
      </c>
      <c r="D11" s="105"/>
      <c r="E11" s="197"/>
      <c r="F11" s="38"/>
      <c r="G11" s="39"/>
    </row>
    <row r="12" spans="1:8" x14ac:dyDescent="0.2">
      <c r="A12" s="194"/>
      <c r="B12" s="194"/>
      <c r="C12" s="231"/>
      <c r="D12" s="105"/>
      <c r="E12" s="197"/>
      <c r="F12" s="38"/>
      <c r="G12" s="39"/>
    </row>
    <row r="13" spans="1:8" ht="14.25" x14ac:dyDescent="0.2">
      <c r="A13" s="194"/>
      <c r="B13" s="194" t="s">
        <v>861</v>
      </c>
      <c r="C13" s="174" t="s">
        <v>862</v>
      </c>
      <c r="D13" s="197" t="s">
        <v>58</v>
      </c>
      <c r="E13" s="197">
        <v>10</v>
      </c>
      <c r="F13" s="38"/>
      <c r="G13" s="17">
        <f>E13*F13</f>
        <v>0</v>
      </c>
    </row>
    <row r="14" spans="1:8" x14ac:dyDescent="0.2">
      <c r="A14" s="194"/>
      <c r="B14" s="194"/>
      <c r="C14" s="174"/>
      <c r="D14" s="197"/>
      <c r="E14" s="197"/>
      <c r="F14" s="38"/>
      <c r="G14" s="17"/>
    </row>
    <row r="15" spans="1:8" ht="38.25" x14ac:dyDescent="0.2">
      <c r="A15" s="194" t="s">
        <v>863</v>
      </c>
      <c r="B15" s="194"/>
      <c r="C15" s="249" t="s">
        <v>864</v>
      </c>
      <c r="D15" s="105" t="s">
        <v>856</v>
      </c>
      <c r="E15" s="197">
        <v>5000</v>
      </c>
      <c r="F15" s="38"/>
      <c r="G15" s="17">
        <f>E15*F15</f>
        <v>0</v>
      </c>
    </row>
    <row r="16" spans="1:8" x14ac:dyDescent="0.2">
      <c r="A16" s="194"/>
      <c r="B16" s="194"/>
      <c r="C16" s="249"/>
      <c r="D16" s="105"/>
      <c r="E16" s="197"/>
      <c r="F16" s="40"/>
      <c r="G16" s="17"/>
    </row>
    <row r="17" spans="1:7" x14ac:dyDescent="0.2">
      <c r="A17" s="194"/>
      <c r="B17" s="194"/>
      <c r="C17" s="249"/>
      <c r="D17" s="105"/>
      <c r="E17" s="197"/>
      <c r="F17" s="40"/>
      <c r="G17" s="17"/>
    </row>
    <row r="18" spans="1:7" x14ac:dyDescent="0.2">
      <c r="A18" s="194"/>
      <c r="B18" s="194"/>
      <c r="C18" s="249"/>
      <c r="D18" s="105"/>
      <c r="E18" s="197"/>
      <c r="F18" s="40"/>
      <c r="G18" s="17"/>
    </row>
    <row r="19" spans="1:7" x14ac:dyDescent="0.2">
      <c r="A19" s="194"/>
      <c r="B19" s="194"/>
      <c r="C19" s="249"/>
      <c r="D19" s="105"/>
      <c r="E19" s="197"/>
      <c r="F19" s="40"/>
      <c r="G19" s="17"/>
    </row>
    <row r="20" spans="1:7" x14ac:dyDescent="0.2">
      <c r="A20" s="194"/>
      <c r="B20" s="194"/>
      <c r="C20" s="249"/>
      <c r="D20" s="105"/>
      <c r="E20" s="197"/>
      <c r="F20" s="40"/>
      <c r="G20" s="17"/>
    </row>
    <row r="21" spans="1:7" x14ac:dyDescent="0.2">
      <c r="A21" s="194"/>
      <c r="B21" s="194"/>
      <c r="C21" s="249"/>
      <c r="D21" s="105"/>
      <c r="E21" s="197"/>
      <c r="F21" s="40"/>
      <c r="G21" s="17"/>
    </row>
    <row r="22" spans="1:7" x14ac:dyDescent="0.2">
      <c r="A22" s="194"/>
      <c r="B22" s="194"/>
      <c r="C22" s="249"/>
      <c r="D22" s="105"/>
      <c r="E22" s="197"/>
      <c r="F22" s="40"/>
      <c r="G22" s="17"/>
    </row>
    <row r="23" spans="1:7" x14ac:dyDescent="0.2">
      <c r="A23" s="194"/>
      <c r="B23" s="194"/>
      <c r="C23" s="249"/>
      <c r="D23" s="105"/>
      <c r="E23" s="197"/>
      <c r="F23" s="40"/>
      <c r="G23" s="17"/>
    </row>
    <row r="24" spans="1:7" x14ac:dyDescent="0.2">
      <c r="A24" s="194"/>
      <c r="B24" s="194"/>
      <c r="C24" s="249"/>
      <c r="D24" s="105"/>
      <c r="E24" s="197"/>
      <c r="F24" s="40"/>
      <c r="G24" s="17"/>
    </row>
    <row r="25" spans="1:7" x14ac:dyDescent="0.2">
      <c r="A25" s="194"/>
      <c r="B25" s="194"/>
      <c r="C25" s="249"/>
      <c r="D25" s="105"/>
      <c r="E25" s="197"/>
      <c r="F25" s="40"/>
      <c r="G25" s="17"/>
    </row>
    <row r="26" spans="1:7" x14ac:dyDescent="0.2">
      <c r="A26" s="194"/>
      <c r="B26" s="194"/>
      <c r="C26" s="249"/>
      <c r="D26" s="105"/>
      <c r="E26" s="197"/>
      <c r="F26" s="40"/>
      <c r="G26" s="17"/>
    </row>
    <row r="27" spans="1:7" x14ac:dyDescent="0.2">
      <c r="A27" s="194"/>
      <c r="B27" s="194"/>
      <c r="C27" s="249"/>
      <c r="D27" s="105"/>
      <c r="E27" s="197"/>
      <c r="F27" s="40"/>
      <c r="G27" s="17"/>
    </row>
    <row r="28" spans="1:7" x14ac:dyDescent="0.2">
      <c r="A28" s="194"/>
      <c r="B28" s="194"/>
      <c r="C28" s="249"/>
      <c r="D28" s="105"/>
      <c r="E28" s="197"/>
      <c r="F28" s="40"/>
      <c r="G28" s="17"/>
    </row>
    <row r="29" spans="1:7" x14ac:dyDescent="0.2">
      <c r="A29" s="194"/>
      <c r="B29" s="194"/>
      <c r="C29" s="249"/>
      <c r="D29" s="105"/>
      <c r="E29" s="197"/>
      <c r="F29" s="40"/>
      <c r="G29" s="17"/>
    </row>
    <row r="30" spans="1:7" x14ac:dyDescent="0.2">
      <c r="A30" s="194"/>
      <c r="B30" s="194"/>
      <c r="C30" s="249"/>
      <c r="D30" s="105"/>
      <c r="E30" s="197"/>
      <c r="F30" s="40"/>
      <c r="G30" s="17"/>
    </row>
    <row r="31" spans="1:7" x14ac:dyDescent="0.2">
      <c r="A31" s="194"/>
      <c r="B31" s="194"/>
      <c r="C31" s="249"/>
      <c r="D31" s="105"/>
      <c r="E31" s="197"/>
      <c r="F31" s="40"/>
      <c r="G31" s="17"/>
    </row>
    <row r="32" spans="1:7" x14ac:dyDescent="0.2">
      <c r="A32" s="194"/>
      <c r="B32" s="194"/>
      <c r="C32" s="249"/>
      <c r="D32" s="105"/>
      <c r="E32" s="197"/>
      <c r="F32" s="40"/>
      <c r="G32" s="17"/>
    </row>
    <row r="33" spans="1:7" x14ac:dyDescent="0.2">
      <c r="A33" s="194"/>
      <c r="B33" s="194"/>
      <c r="C33" s="249"/>
      <c r="D33" s="105"/>
      <c r="E33" s="197"/>
      <c r="F33" s="40"/>
      <c r="G33" s="17"/>
    </row>
    <row r="34" spans="1:7" x14ac:dyDescent="0.2">
      <c r="A34" s="194"/>
      <c r="B34" s="194"/>
      <c r="C34" s="249"/>
      <c r="D34" s="105"/>
      <c r="E34" s="197"/>
      <c r="F34" s="40"/>
      <c r="G34" s="17"/>
    </row>
    <row r="35" spans="1:7" x14ac:dyDescent="0.2">
      <c r="A35" s="194"/>
      <c r="B35" s="194"/>
      <c r="C35" s="249"/>
      <c r="D35" s="105"/>
      <c r="E35" s="197"/>
      <c r="F35" s="40"/>
      <c r="G35" s="17"/>
    </row>
    <row r="36" spans="1:7" x14ac:dyDescent="0.2">
      <c r="A36" s="194"/>
      <c r="B36" s="194"/>
      <c r="C36" s="249"/>
      <c r="D36" s="105"/>
      <c r="E36" s="197"/>
      <c r="F36" s="40"/>
      <c r="G36" s="17"/>
    </row>
    <row r="37" spans="1:7" x14ac:dyDescent="0.2">
      <c r="A37" s="194"/>
      <c r="B37" s="194"/>
      <c r="C37" s="249"/>
      <c r="D37" s="105"/>
      <c r="E37" s="197"/>
      <c r="F37" s="40"/>
      <c r="G37" s="17"/>
    </row>
    <row r="38" spans="1:7" x14ac:dyDescent="0.2">
      <c r="A38" s="194"/>
      <c r="B38" s="194"/>
      <c r="C38" s="249"/>
      <c r="D38" s="105"/>
      <c r="E38" s="197"/>
      <c r="F38" s="40"/>
      <c r="G38" s="17"/>
    </row>
    <row r="39" spans="1:7" x14ac:dyDescent="0.2">
      <c r="A39" s="194"/>
      <c r="B39" s="194"/>
      <c r="C39" s="249"/>
      <c r="D39" s="105"/>
      <c r="E39" s="197"/>
      <c r="F39" s="40"/>
      <c r="G39" s="17"/>
    </row>
    <row r="40" spans="1:7" x14ac:dyDescent="0.2">
      <c r="A40" s="194"/>
      <c r="B40" s="194"/>
      <c r="C40" s="249"/>
      <c r="D40" s="105"/>
      <c r="E40" s="197"/>
      <c r="F40" s="40"/>
      <c r="G40" s="17"/>
    </row>
    <row r="41" spans="1:7" x14ac:dyDescent="0.2">
      <c r="A41" s="194"/>
      <c r="B41" s="194"/>
      <c r="C41" s="249"/>
      <c r="D41" s="105"/>
      <c r="E41" s="197"/>
      <c r="F41" s="40"/>
      <c r="G41" s="17"/>
    </row>
    <row r="42" spans="1:7" x14ac:dyDescent="0.2">
      <c r="A42" s="194"/>
      <c r="B42" s="194"/>
      <c r="C42" s="249"/>
      <c r="D42" s="105"/>
      <c r="E42" s="197"/>
      <c r="F42" s="40"/>
      <c r="G42" s="17"/>
    </row>
    <row r="43" spans="1:7" x14ac:dyDescent="0.2">
      <c r="A43" s="194"/>
      <c r="B43" s="194"/>
      <c r="C43" s="249"/>
      <c r="D43" s="105"/>
      <c r="E43" s="197"/>
      <c r="F43" s="40"/>
      <c r="G43" s="17"/>
    </row>
    <row r="44" spans="1:7" x14ac:dyDescent="0.2">
      <c r="A44" s="194"/>
      <c r="B44" s="194"/>
      <c r="C44" s="249"/>
      <c r="D44" s="105"/>
      <c r="E44" s="197"/>
      <c r="F44" s="40"/>
      <c r="G44" s="17"/>
    </row>
    <row r="45" spans="1:7" x14ac:dyDescent="0.2">
      <c r="A45" s="194"/>
      <c r="B45" s="194"/>
      <c r="C45" s="249"/>
      <c r="D45" s="105"/>
      <c r="E45" s="197"/>
      <c r="F45" s="40"/>
      <c r="G45" s="17"/>
    </row>
    <row r="46" spans="1:7" x14ac:dyDescent="0.2">
      <c r="A46" s="194"/>
      <c r="B46" s="194"/>
      <c r="C46" s="249"/>
      <c r="D46" s="105"/>
      <c r="E46" s="197"/>
      <c r="F46" s="40"/>
      <c r="G46" s="17"/>
    </row>
    <row r="47" spans="1:7" x14ac:dyDescent="0.2">
      <c r="A47" s="194"/>
      <c r="B47" s="194"/>
      <c r="C47" s="249"/>
      <c r="D47" s="105"/>
      <c r="E47" s="197"/>
      <c r="F47" s="40"/>
      <c r="G47" s="17"/>
    </row>
    <row r="48" spans="1:7" x14ac:dyDescent="0.2">
      <c r="A48" s="194"/>
      <c r="B48" s="194"/>
      <c r="C48" s="249"/>
      <c r="D48" s="105"/>
      <c r="E48" s="197"/>
      <c r="F48" s="40"/>
      <c r="G48" s="17"/>
    </row>
    <row r="49" spans="1:7" x14ac:dyDescent="0.2">
      <c r="A49" s="194"/>
      <c r="B49" s="194"/>
      <c r="C49" s="249"/>
      <c r="D49" s="105"/>
      <c r="E49" s="197"/>
      <c r="F49" s="40"/>
      <c r="G49" s="17"/>
    </row>
    <row r="50" spans="1:7" x14ac:dyDescent="0.2">
      <c r="A50" s="194"/>
      <c r="B50" s="194"/>
      <c r="C50" s="249"/>
      <c r="D50" s="105"/>
      <c r="E50" s="197"/>
      <c r="F50" s="40"/>
      <c r="G50" s="17"/>
    </row>
    <row r="51" spans="1:7" x14ac:dyDescent="0.2">
      <c r="A51" s="194"/>
      <c r="B51" s="194"/>
      <c r="C51" s="249"/>
      <c r="D51" s="105"/>
      <c r="E51" s="197"/>
      <c r="F51" s="40"/>
      <c r="G51" s="17"/>
    </row>
    <row r="52" spans="1:7" x14ac:dyDescent="0.2">
      <c r="A52" s="194"/>
      <c r="B52" s="194"/>
      <c r="C52" s="249"/>
      <c r="D52" s="105"/>
      <c r="E52" s="197"/>
      <c r="F52" s="40"/>
      <c r="G52" s="17"/>
    </row>
    <row r="53" spans="1:7" x14ac:dyDescent="0.2">
      <c r="A53" s="194"/>
      <c r="B53" s="194"/>
      <c r="C53" s="249"/>
      <c r="D53" s="105"/>
      <c r="E53" s="197"/>
      <c r="F53" s="40"/>
      <c r="G53" s="17"/>
    </row>
    <row r="54" spans="1:7" x14ac:dyDescent="0.2">
      <c r="A54" s="194"/>
      <c r="B54" s="194"/>
      <c r="C54" s="249"/>
      <c r="D54" s="105"/>
      <c r="E54" s="197"/>
      <c r="F54" s="40"/>
      <c r="G54" s="17"/>
    </row>
    <row r="55" spans="1:7" x14ac:dyDescent="0.2">
      <c r="A55" s="194"/>
      <c r="B55" s="194"/>
      <c r="C55" s="249"/>
      <c r="D55" s="105"/>
      <c r="E55" s="197"/>
      <c r="F55" s="40"/>
      <c r="G55" s="17"/>
    </row>
    <row r="56" spans="1:7" x14ac:dyDescent="0.2">
      <c r="A56" s="194"/>
      <c r="B56" s="194"/>
      <c r="C56" s="249"/>
      <c r="D56" s="105"/>
      <c r="E56" s="197"/>
      <c r="F56" s="40"/>
      <c r="G56" s="17"/>
    </row>
    <row r="57" spans="1:7" x14ac:dyDescent="0.2">
      <c r="A57" s="194"/>
      <c r="B57" s="194"/>
      <c r="C57" s="249"/>
      <c r="D57" s="105"/>
      <c r="E57" s="197"/>
      <c r="F57" s="40"/>
      <c r="G57" s="17"/>
    </row>
    <row r="58" spans="1:7" x14ac:dyDescent="0.2">
      <c r="A58" s="194"/>
      <c r="B58" s="194"/>
      <c r="C58" s="249"/>
      <c r="D58" s="105"/>
      <c r="E58" s="197"/>
      <c r="F58" s="40"/>
      <c r="G58" s="17"/>
    </row>
    <row r="59" spans="1:7" x14ac:dyDescent="0.2">
      <c r="A59" s="194"/>
      <c r="B59" s="194"/>
      <c r="C59" s="249"/>
      <c r="D59" s="105"/>
      <c r="E59" s="197"/>
      <c r="F59" s="40"/>
      <c r="G59" s="17"/>
    </row>
    <row r="60" spans="1:7" x14ac:dyDescent="0.2">
      <c r="A60" s="194"/>
      <c r="B60" s="194"/>
      <c r="C60" s="249"/>
      <c r="D60" s="105"/>
      <c r="E60" s="197"/>
      <c r="F60" s="40"/>
      <c r="G60" s="17"/>
    </row>
    <row r="61" spans="1:7" x14ac:dyDescent="0.2">
      <c r="A61" s="194"/>
      <c r="B61" s="194"/>
      <c r="C61" s="249"/>
      <c r="D61" s="105"/>
      <c r="E61" s="197"/>
      <c r="F61" s="40"/>
      <c r="G61" s="17"/>
    </row>
    <row r="62" spans="1:7" x14ac:dyDescent="0.2">
      <c r="A62" s="194"/>
      <c r="B62" s="194"/>
      <c r="C62" s="249"/>
      <c r="D62" s="105"/>
      <c r="E62" s="197"/>
      <c r="F62" s="40"/>
      <c r="G62" s="17"/>
    </row>
    <row r="63" spans="1:7" x14ac:dyDescent="0.2">
      <c r="A63" s="194"/>
      <c r="B63" s="194"/>
      <c r="C63" s="249"/>
      <c r="D63" s="105"/>
      <c r="E63" s="197"/>
      <c r="F63" s="40"/>
      <c r="G63" s="17"/>
    </row>
    <row r="64" spans="1:7" x14ac:dyDescent="0.2">
      <c r="A64" s="194"/>
      <c r="B64" s="194"/>
      <c r="C64" s="249"/>
      <c r="D64" s="105"/>
      <c r="E64" s="197"/>
      <c r="F64" s="40"/>
      <c r="G64" s="17"/>
    </row>
    <row r="65" spans="1:7" x14ac:dyDescent="0.2">
      <c r="A65" s="194"/>
      <c r="B65" s="194"/>
      <c r="C65" s="249"/>
      <c r="D65" s="105"/>
      <c r="E65" s="197"/>
      <c r="F65" s="40"/>
      <c r="G65" s="17"/>
    </row>
    <row r="66" spans="1:7" x14ac:dyDescent="0.2">
      <c r="A66" s="194"/>
      <c r="B66" s="194"/>
      <c r="C66" s="249"/>
      <c r="D66" s="105"/>
      <c r="E66" s="197"/>
      <c r="F66" s="40"/>
      <c r="G66" s="17"/>
    </row>
    <row r="67" spans="1:7" x14ac:dyDescent="0.2">
      <c r="A67" s="194"/>
      <c r="B67" s="194"/>
      <c r="C67" s="249"/>
      <c r="D67" s="105"/>
      <c r="E67" s="197"/>
      <c r="F67" s="40"/>
      <c r="G67" s="17"/>
    </row>
    <row r="68" spans="1:7" x14ac:dyDescent="0.2">
      <c r="A68" s="194"/>
      <c r="B68" s="194"/>
      <c r="C68" s="249"/>
      <c r="D68" s="105"/>
      <c r="E68" s="197"/>
      <c r="F68" s="40"/>
      <c r="G68" s="17"/>
    </row>
    <row r="69" spans="1:7" x14ac:dyDescent="0.2">
      <c r="A69" s="194"/>
      <c r="B69" s="194"/>
      <c r="C69" s="249"/>
      <c r="D69" s="105"/>
      <c r="E69" s="197"/>
      <c r="F69" s="40"/>
      <c r="G69" s="17"/>
    </row>
    <row r="70" spans="1:7" x14ac:dyDescent="0.2">
      <c r="A70" s="194"/>
      <c r="B70" s="194"/>
      <c r="C70" s="249"/>
      <c r="D70" s="105"/>
      <c r="E70" s="197"/>
      <c r="F70" s="40"/>
      <c r="G70" s="17"/>
    </row>
    <row r="71" spans="1:7" x14ac:dyDescent="0.2">
      <c r="A71" s="194"/>
      <c r="B71" s="194"/>
      <c r="C71" s="249"/>
      <c r="D71" s="105"/>
      <c r="E71" s="197"/>
      <c r="F71" s="40"/>
      <c r="G71" s="17"/>
    </row>
    <row r="72" spans="1:7" x14ac:dyDescent="0.2">
      <c r="A72" s="194"/>
      <c r="B72" s="194"/>
      <c r="C72" s="249"/>
      <c r="D72" s="105"/>
      <c r="E72" s="197"/>
      <c r="F72" s="40"/>
      <c r="G72" s="17"/>
    </row>
    <row r="73" spans="1:7" x14ac:dyDescent="0.2">
      <c r="A73" s="194"/>
      <c r="B73" s="194"/>
      <c r="C73" s="249"/>
      <c r="D73" s="105"/>
      <c r="E73" s="197"/>
      <c r="F73" s="40"/>
      <c r="G73" s="17"/>
    </row>
    <row r="74" spans="1:7" x14ac:dyDescent="0.2">
      <c r="A74" s="194"/>
      <c r="B74" s="194"/>
      <c r="C74" s="249"/>
      <c r="D74" s="105"/>
      <c r="E74" s="197"/>
      <c r="F74" s="40"/>
      <c r="G74" s="17"/>
    </row>
    <row r="75" spans="1:7" x14ac:dyDescent="0.2">
      <c r="A75" s="194"/>
      <c r="B75" s="194"/>
      <c r="C75" s="249"/>
      <c r="D75" s="105"/>
      <c r="E75" s="197"/>
      <c r="F75" s="40"/>
      <c r="G75" s="17"/>
    </row>
    <row r="76" spans="1:7" x14ac:dyDescent="0.2">
      <c r="A76" s="194"/>
      <c r="B76" s="194"/>
      <c r="C76" s="249"/>
      <c r="D76" s="105"/>
      <c r="E76" s="197"/>
      <c r="F76" s="40"/>
      <c r="G76" s="17"/>
    </row>
    <row r="77" spans="1:7" x14ac:dyDescent="0.2">
      <c r="A77" s="248" t="s">
        <v>154</v>
      </c>
      <c r="B77" s="248"/>
      <c r="C77" s="248"/>
      <c r="D77" s="181"/>
      <c r="E77" s="260"/>
      <c r="F77" s="43"/>
      <c r="G77" s="37">
        <f>SUM(G5:G76)</f>
        <v>0</v>
      </c>
    </row>
    <row r="1048353" spans="4:4" x14ac:dyDescent="0.2">
      <c r="D1048353" s="89"/>
    </row>
  </sheetData>
  <sheetProtection algorithmName="SHA-512" hashValue="oo0jhMe5a2RUd/6DmQvnSJzBzPvzPrSW+HxKBrUBjxHKQiiOlQJ7M9ZJQjMb2hw8qrzL846T93DsILp9HogMGQ==" saltValue="2v6rA/RumsSrkwSiWIIecw==" spinCount="100000" sheet="1" objects="1" scenarios="1"/>
  <mergeCells count="1">
    <mergeCell ref="C1:G1"/>
  </mergeCells>
  <phoneticPr fontId="9" type="noConversion"/>
  <pageMargins left="0.70866141732283472" right="0.23622047244094491" top="0.74803149606299213" bottom="0.74803149606299213" header="0.31496062992125984" footer="0.31496062992125984"/>
  <pageSetup paperSize="9" scale="70" firstPageNumber="28" orientation="portrait" useFirstPageNumber="1" r:id="rId1"/>
  <headerFooter>
    <oddHeader>&amp;C&amp;"Arial,Bold"NRA R.033-130-2019-3 SCHEDULE OF QUANTITIES</oddHeader>
    <oddFooter>&amp;RC3-&amp;P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101"/>
  <dimension ref="A1:K1048346"/>
  <sheetViews>
    <sheetView view="pageBreakPreview" topLeftCell="A5" zoomScaleNormal="100" zoomScaleSheetLayoutView="100" workbookViewId="0">
      <selection activeCell="H5" sqref="H5:H69"/>
    </sheetView>
  </sheetViews>
  <sheetFormatPr defaultRowHeight="12.75" x14ac:dyDescent="0.2"/>
  <cols>
    <col min="1" max="1" width="9.28515625" style="92" customWidth="1"/>
    <col min="2" max="2" width="8" style="92" bestFit="1" customWidth="1"/>
    <col min="3" max="3" width="3.7109375" style="92" customWidth="1"/>
    <col min="4" max="4" width="40.7109375" style="92" customWidth="1"/>
    <col min="5" max="5" width="18.7109375" style="92" customWidth="1"/>
    <col min="6" max="6" width="12.42578125" style="92" customWidth="1"/>
    <col min="7" max="8" width="20.7109375" style="92" customWidth="1"/>
    <col min="9" max="257" width="9.28515625" style="92"/>
    <col min="258" max="258" width="9.28515625" style="92" customWidth="1"/>
    <col min="259" max="259" width="6.7109375" style="92" customWidth="1"/>
    <col min="260" max="260" width="40.7109375" style="92" customWidth="1"/>
    <col min="261" max="264" width="9.28515625" style="92" customWidth="1"/>
    <col min="265" max="513" width="9.28515625" style="92"/>
    <col min="514" max="514" width="9.28515625" style="92" customWidth="1"/>
    <col min="515" max="515" width="6.7109375" style="92" customWidth="1"/>
    <col min="516" max="516" width="40.7109375" style="92" customWidth="1"/>
    <col min="517" max="520" width="9.28515625" style="92" customWidth="1"/>
    <col min="521" max="769" width="9.28515625" style="92"/>
    <col min="770" max="770" width="9.28515625" style="92" customWidth="1"/>
    <col min="771" max="771" width="6.7109375" style="92" customWidth="1"/>
    <col min="772" max="772" width="40.7109375" style="92" customWidth="1"/>
    <col min="773" max="776" width="9.28515625" style="92" customWidth="1"/>
    <col min="777" max="1025" width="9.28515625" style="92"/>
    <col min="1026" max="1026" width="9.28515625" style="92" customWidth="1"/>
    <col min="1027" max="1027" width="6.7109375" style="92" customWidth="1"/>
    <col min="1028" max="1028" width="40.7109375" style="92" customWidth="1"/>
    <col min="1029" max="1032" width="9.28515625" style="92" customWidth="1"/>
    <col min="1033" max="1281" width="9.28515625" style="92"/>
    <col min="1282" max="1282" width="9.28515625" style="92" customWidth="1"/>
    <col min="1283" max="1283" width="6.7109375" style="92" customWidth="1"/>
    <col min="1284" max="1284" width="40.7109375" style="92" customWidth="1"/>
    <col min="1285" max="1288" width="9.28515625" style="92" customWidth="1"/>
    <col min="1289" max="1537" width="9.28515625" style="92"/>
    <col min="1538" max="1538" width="9.28515625" style="92" customWidth="1"/>
    <col min="1539" max="1539" width="6.7109375" style="92" customWidth="1"/>
    <col min="1540" max="1540" width="40.7109375" style="92" customWidth="1"/>
    <col min="1541" max="1544" width="9.28515625" style="92" customWidth="1"/>
    <col min="1545" max="1793" width="9.28515625" style="92"/>
    <col min="1794" max="1794" width="9.28515625" style="92" customWidth="1"/>
    <col min="1795" max="1795" width="6.7109375" style="92" customWidth="1"/>
    <col min="1796" max="1796" width="40.7109375" style="92" customWidth="1"/>
    <col min="1797" max="1800" width="9.28515625" style="92" customWidth="1"/>
    <col min="1801" max="2049" width="9.28515625" style="92"/>
    <col min="2050" max="2050" width="9.28515625" style="92" customWidth="1"/>
    <col min="2051" max="2051" width="6.7109375" style="92" customWidth="1"/>
    <col min="2052" max="2052" width="40.7109375" style="92" customWidth="1"/>
    <col min="2053" max="2056" width="9.28515625" style="92" customWidth="1"/>
    <col min="2057" max="2305" width="9.28515625" style="92"/>
    <col min="2306" max="2306" width="9.28515625" style="92" customWidth="1"/>
    <col min="2307" max="2307" width="6.7109375" style="92" customWidth="1"/>
    <col min="2308" max="2308" width="40.7109375" style="92" customWidth="1"/>
    <col min="2309" max="2312" width="9.28515625" style="92" customWidth="1"/>
    <col min="2313" max="2561" width="9.28515625" style="92"/>
    <col min="2562" max="2562" width="9.28515625" style="92" customWidth="1"/>
    <col min="2563" max="2563" width="6.7109375" style="92" customWidth="1"/>
    <col min="2564" max="2564" width="40.7109375" style="92" customWidth="1"/>
    <col min="2565" max="2568" width="9.28515625" style="92" customWidth="1"/>
    <col min="2569" max="2817" width="9.28515625" style="92"/>
    <col min="2818" max="2818" width="9.28515625" style="92" customWidth="1"/>
    <col min="2819" max="2819" width="6.7109375" style="92" customWidth="1"/>
    <col min="2820" max="2820" width="40.7109375" style="92" customWidth="1"/>
    <col min="2821" max="2824" width="9.28515625" style="92" customWidth="1"/>
    <col min="2825" max="3073" width="9.28515625" style="92"/>
    <col min="3074" max="3074" width="9.28515625" style="92" customWidth="1"/>
    <col min="3075" max="3075" width="6.7109375" style="92" customWidth="1"/>
    <col min="3076" max="3076" width="40.7109375" style="92" customWidth="1"/>
    <col min="3077" max="3080" width="9.28515625" style="92" customWidth="1"/>
    <col min="3081" max="3329" width="9.28515625" style="92"/>
    <col min="3330" max="3330" width="9.28515625" style="92" customWidth="1"/>
    <col min="3331" max="3331" width="6.7109375" style="92" customWidth="1"/>
    <col min="3332" max="3332" width="40.7109375" style="92" customWidth="1"/>
    <col min="3333" max="3336" width="9.28515625" style="92" customWidth="1"/>
    <col min="3337" max="3585" width="9.28515625" style="92"/>
    <col min="3586" max="3586" width="9.28515625" style="92" customWidth="1"/>
    <col min="3587" max="3587" width="6.7109375" style="92" customWidth="1"/>
    <col min="3588" max="3588" width="40.7109375" style="92" customWidth="1"/>
    <col min="3589" max="3592" width="9.28515625" style="92" customWidth="1"/>
    <col min="3593" max="3841" width="9.28515625" style="92"/>
    <col min="3842" max="3842" width="9.28515625" style="92" customWidth="1"/>
    <col min="3843" max="3843" width="6.7109375" style="92" customWidth="1"/>
    <col min="3844" max="3844" width="40.7109375" style="92" customWidth="1"/>
    <col min="3845" max="3848" width="9.28515625" style="92" customWidth="1"/>
    <col min="3849" max="4097" width="9.28515625" style="92"/>
    <col min="4098" max="4098" width="9.28515625" style="92" customWidth="1"/>
    <col min="4099" max="4099" width="6.7109375" style="92" customWidth="1"/>
    <col min="4100" max="4100" width="40.7109375" style="92" customWidth="1"/>
    <col min="4101" max="4104" width="9.28515625" style="92" customWidth="1"/>
    <col min="4105" max="4353" width="9.28515625" style="92"/>
    <col min="4354" max="4354" width="9.28515625" style="92" customWidth="1"/>
    <col min="4355" max="4355" width="6.7109375" style="92" customWidth="1"/>
    <col min="4356" max="4356" width="40.7109375" style="92" customWidth="1"/>
    <col min="4357" max="4360" width="9.28515625" style="92" customWidth="1"/>
    <col min="4361" max="4609" width="9.28515625" style="92"/>
    <col min="4610" max="4610" width="9.28515625" style="92" customWidth="1"/>
    <col min="4611" max="4611" width="6.7109375" style="92" customWidth="1"/>
    <col min="4612" max="4612" width="40.7109375" style="92" customWidth="1"/>
    <col min="4613" max="4616" width="9.28515625" style="92" customWidth="1"/>
    <col min="4617" max="4865" width="9.28515625" style="92"/>
    <col min="4866" max="4866" width="9.28515625" style="92" customWidth="1"/>
    <col min="4867" max="4867" width="6.7109375" style="92" customWidth="1"/>
    <col min="4868" max="4868" width="40.7109375" style="92" customWidth="1"/>
    <col min="4869" max="4872" width="9.28515625" style="92" customWidth="1"/>
    <col min="4873" max="5121" width="9.28515625" style="92"/>
    <col min="5122" max="5122" width="9.28515625" style="92" customWidth="1"/>
    <col min="5123" max="5123" width="6.7109375" style="92" customWidth="1"/>
    <col min="5124" max="5124" width="40.7109375" style="92" customWidth="1"/>
    <col min="5125" max="5128" width="9.28515625" style="92" customWidth="1"/>
    <col min="5129" max="5377" width="9.28515625" style="92"/>
    <col min="5378" max="5378" width="9.28515625" style="92" customWidth="1"/>
    <col min="5379" max="5379" width="6.7109375" style="92" customWidth="1"/>
    <col min="5380" max="5380" width="40.7109375" style="92" customWidth="1"/>
    <col min="5381" max="5384" width="9.28515625" style="92" customWidth="1"/>
    <col min="5385" max="5633" width="9.28515625" style="92"/>
    <col min="5634" max="5634" width="9.28515625" style="92" customWidth="1"/>
    <col min="5635" max="5635" width="6.7109375" style="92" customWidth="1"/>
    <col min="5636" max="5636" width="40.7109375" style="92" customWidth="1"/>
    <col min="5637" max="5640" width="9.28515625" style="92" customWidth="1"/>
    <col min="5641" max="5889" width="9.28515625" style="92"/>
    <col min="5890" max="5890" width="9.28515625" style="92" customWidth="1"/>
    <col min="5891" max="5891" width="6.7109375" style="92" customWidth="1"/>
    <col min="5892" max="5892" width="40.7109375" style="92" customWidth="1"/>
    <col min="5893" max="5896" width="9.28515625" style="92" customWidth="1"/>
    <col min="5897" max="6145" width="9.28515625" style="92"/>
    <col min="6146" max="6146" width="9.28515625" style="92" customWidth="1"/>
    <col min="6147" max="6147" width="6.7109375" style="92" customWidth="1"/>
    <col min="6148" max="6148" width="40.7109375" style="92" customWidth="1"/>
    <col min="6149" max="6152" width="9.28515625" style="92" customWidth="1"/>
    <col min="6153" max="6401" width="9.28515625" style="92"/>
    <col min="6402" max="6402" width="9.28515625" style="92" customWidth="1"/>
    <col min="6403" max="6403" width="6.7109375" style="92" customWidth="1"/>
    <col min="6404" max="6404" width="40.7109375" style="92" customWidth="1"/>
    <col min="6405" max="6408" width="9.28515625" style="92" customWidth="1"/>
    <col min="6409" max="6657" width="9.28515625" style="92"/>
    <col min="6658" max="6658" width="9.28515625" style="92" customWidth="1"/>
    <col min="6659" max="6659" width="6.7109375" style="92" customWidth="1"/>
    <col min="6660" max="6660" width="40.7109375" style="92" customWidth="1"/>
    <col min="6661" max="6664" width="9.28515625" style="92" customWidth="1"/>
    <col min="6665" max="6913" width="9.28515625" style="92"/>
    <col min="6914" max="6914" width="9.28515625" style="92" customWidth="1"/>
    <col min="6915" max="6915" width="6.7109375" style="92" customWidth="1"/>
    <col min="6916" max="6916" width="40.7109375" style="92" customWidth="1"/>
    <col min="6917" max="6920" width="9.28515625" style="92" customWidth="1"/>
    <col min="6921" max="7169" width="9.28515625" style="92"/>
    <col min="7170" max="7170" width="9.28515625" style="92" customWidth="1"/>
    <col min="7171" max="7171" width="6.7109375" style="92" customWidth="1"/>
    <col min="7172" max="7172" width="40.7109375" style="92" customWidth="1"/>
    <col min="7173" max="7176" width="9.28515625" style="92" customWidth="1"/>
    <col min="7177" max="7425" width="9.28515625" style="92"/>
    <col min="7426" max="7426" width="9.28515625" style="92" customWidth="1"/>
    <col min="7427" max="7427" width="6.7109375" style="92" customWidth="1"/>
    <col min="7428" max="7428" width="40.7109375" style="92" customWidth="1"/>
    <col min="7429" max="7432" width="9.28515625" style="92" customWidth="1"/>
    <col min="7433" max="7681" width="9.28515625" style="92"/>
    <col min="7682" max="7682" width="9.28515625" style="92" customWidth="1"/>
    <col min="7683" max="7683" width="6.7109375" style="92" customWidth="1"/>
    <col min="7684" max="7684" width="40.7109375" style="92" customWidth="1"/>
    <col min="7685" max="7688" width="9.28515625" style="92" customWidth="1"/>
    <col min="7689" max="7937" width="9.28515625" style="92"/>
    <col min="7938" max="7938" width="9.28515625" style="92" customWidth="1"/>
    <col min="7939" max="7939" width="6.7109375" style="92" customWidth="1"/>
    <col min="7940" max="7940" width="40.7109375" style="92" customWidth="1"/>
    <col min="7941" max="7944" width="9.28515625" style="92" customWidth="1"/>
    <col min="7945" max="8193" width="9.28515625" style="92"/>
    <col min="8194" max="8194" width="9.28515625" style="92" customWidth="1"/>
    <col min="8195" max="8195" width="6.7109375" style="92" customWidth="1"/>
    <col min="8196" max="8196" width="40.7109375" style="92" customWidth="1"/>
    <col min="8197" max="8200" width="9.28515625" style="92" customWidth="1"/>
    <col min="8201" max="8449" width="9.28515625" style="92"/>
    <col min="8450" max="8450" width="9.28515625" style="92" customWidth="1"/>
    <col min="8451" max="8451" width="6.7109375" style="92" customWidth="1"/>
    <col min="8452" max="8452" width="40.7109375" style="92" customWidth="1"/>
    <col min="8453" max="8456" width="9.28515625" style="92" customWidth="1"/>
    <col min="8457" max="8705" width="9.28515625" style="92"/>
    <col min="8706" max="8706" width="9.28515625" style="92" customWidth="1"/>
    <col min="8707" max="8707" width="6.7109375" style="92" customWidth="1"/>
    <col min="8708" max="8708" width="40.7109375" style="92" customWidth="1"/>
    <col min="8709" max="8712" width="9.28515625" style="92" customWidth="1"/>
    <col min="8713" max="8961" width="9.28515625" style="92"/>
    <col min="8962" max="8962" width="9.28515625" style="92" customWidth="1"/>
    <col min="8963" max="8963" width="6.7109375" style="92" customWidth="1"/>
    <col min="8964" max="8964" width="40.7109375" style="92" customWidth="1"/>
    <col min="8965" max="8968" width="9.28515625" style="92" customWidth="1"/>
    <col min="8969" max="9217" width="9.28515625" style="92"/>
    <col min="9218" max="9218" width="9.28515625" style="92" customWidth="1"/>
    <col min="9219" max="9219" width="6.7109375" style="92" customWidth="1"/>
    <col min="9220" max="9220" width="40.7109375" style="92" customWidth="1"/>
    <col min="9221" max="9224" width="9.28515625" style="92" customWidth="1"/>
    <col min="9225" max="9473" width="9.28515625" style="92"/>
    <col min="9474" max="9474" width="9.28515625" style="92" customWidth="1"/>
    <col min="9475" max="9475" width="6.7109375" style="92" customWidth="1"/>
    <col min="9476" max="9476" width="40.7109375" style="92" customWidth="1"/>
    <col min="9477" max="9480" width="9.28515625" style="92" customWidth="1"/>
    <col min="9481" max="9729" width="9.28515625" style="92"/>
    <col min="9730" max="9730" width="9.28515625" style="92" customWidth="1"/>
    <col min="9731" max="9731" width="6.7109375" style="92" customWidth="1"/>
    <col min="9732" max="9732" width="40.7109375" style="92" customWidth="1"/>
    <col min="9733" max="9736" width="9.28515625" style="92" customWidth="1"/>
    <col min="9737" max="9985" width="9.28515625" style="92"/>
    <col min="9986" max="9986" width="9.28515625" style="92" customWidth="1"/>
    <col min="9987" max="9987" width="6.7109375" style="92" customWidth="1"/>
    <col min="9988" max="9988" width="40.7109375" style="92" customWidth="1"/>
    <col min="9989" max="9992" width="9.28515625" style="92" customWidth="1"/>
    <col min="9993" max="10241" width="9.28515625" style="92"/>
    <col min="10242" max="10242" width="9.28515625" style="92" customWidth="1"/>
    <col min="10243" max="10243" width="6.7109375" style="92" customWidth="1"/>
    <col min="10244" max="10244" width="40.7109375" style="92" customWidth="1"/>
    <col min="10245" max="10248" width="9.28515625" style="92" customWidth="1"/>
    <col min="10249" max="10497" width="9.28515625" style="92"/>
    <col min="10498" max="10498" width="9.28515625" style="92" customWidth="1"/>
    <col min="10499" max="10499" width="6.7109375" style="92" customWidth="1"/>
    <col min="10500" max="10500" width="40.7109375" style="92" customWidth="1"/>
    <col min="10501" max="10504" width="9.28515625" style="92" customWidth="1"/>
    <col min="10505" max="10753" width="9.28515625" style="92"/>
    <col min="10754" max="10754" width="9.28515625" style="92" customWidth="1"/>
    <col min="10755" max="10755" width="6.7109375" style="92" customWidth="1"/>
    <col min="10756" max="10756" width="40.7109375" style="92" customWidth="1"/>
    <col min="10757" max="10760" width="9.28515625" style="92" customWidth="1"/>
    <col min="10761" max="11009" width="9.28515625" style="92"/>
    <col min="11010" max="11010" width="9.28515625" style="92" customWidth="1"/>
    <col min="11011" max="11011" width="6.7109375" style="92" customWidth="1"/>
    <col min="11012" max="11012" width="40.7109375" style="92" customWidth="1"/>
    <col min="11013" max="11016" width="9.28515625" style="92" customWidth="1"/>
    <col min="11017" max="11265" width="9.28515625" style="92"/>
    <col min="11266" max="11266" width="9.28515625" style="92" customWidth="1"/>
    <col min="11267" max="11267" width="6.7109375" style="92" customWidth="1"/>
    <col min="11268" max="11268" width="40.7109375" style="92" customWidth="1"/>
    <col min="11269" max="11272" width="9.28515625" style="92" customWidth="1"/>
    <col min="11273" max="11521" width="9.28515625" style="92"/>
    <col min="11522" max="11522" width="9.28515625" style="92" customWidth="1"/>
    <col min="11523" max="11523" width="6.7109375" style="92" customWidth="1"/>
    <col min="11524" max="11524" width="40.7109375" style="92" customWidth="1"/>
    <col min="11525" max="11528" width="9.28515625" style="92" customWidth="1"/>
    <col min="11529" max="11777" width="9.28515625" style="92"/>
    <col min="11778" max="11778" width="9.28515625" style="92" customWidth="1"/>
    <col min="11779" max="11779" width="6.7109375" style="92" customWidth="1"/>
    <col min="11780" max="11780" width="40.7109375" style="92" customWidth="1"/>
    <col min="11781" max="11784" width="9.28515625" style="92" customWidth="1"/>
    <col min="11785" max="12033" width="9.28515625" style="92"/>
    <col min="12034" max="12034" width="9.28515625" style="92" customWidth="1"/>
    <col min="12035" max="12035" width="6.7109375" style="92" customWidth="1"/>
    <col min="12036" max="12036" width="40.7109375" style="92" customWidth="1"/>
    <col min="12037" max="12040" width="9.28515625" style="92" customWidth="1"/>
    <col min="12041" max="12289" width="9.28515625" style="92"/>
    <col min="12290" max="12290" width="9.28515625" style="92" customWidth="1"/>
    <col min="12291" max="12291" width="6.7109375" style="92" customWidth="1"/>
    <col min="12292" max="12292" width="40.7109375" style="92" customWidth="1"/>
    <col min="12293" max="12296" width="9.28515625" style="92" customWidth="1"/>
    <col min="12297" max="12545" width="9.28515625" style="92"/>
    <col min="12546" max="12546" width="9.28515625" style="92" customWidth="1"/>
    <col min="12547" max="12547" width="6.7109375" style="92" customWidth="1"/>
    <col min="12548" max="12548" width="40.7109375" style="92" customWidth="1"/>
    <col min="12549" max="12552" width="9.28515625" style="92" customWidth="1"/>
    <col min="12553" max="12801" width="9.28515625" style="92"/>
    <col min="12802" max="12802" width="9.28515625" style="92" customWidth="1"/>
    <col min="12803" max="12803" width="6.7109375" style="92" customWidth="1"/>
    <col min="12804" max="12804" width="40.7109375" style="92" customWidth="1"/>
    <col min="12805" max="12808" width="9.28515625" style="92" customWidth="1"/>
    <col min="12809" max="13057" width="9.28515625" style="92"/>
    <col min="13058" max="13058" width="9.28515625" style="92" customWidth="1"/>
    <col min="13059" max="13059" width="6.7109375" style="92" customWidth="1"/>
    <col min="13060" max="13060" width="40.7109375" style="92" customWidth="1"/>
    <col min="13061" max="13064" width="9.28515625" style="92" customWidth="1"/>
    <col min="13065" max="13313" width="9.28515625" style="92"/>
    <col min="13314" max="13314" width="9.28515625" style="92" customWidth="1"/>
    <col min="13315" max="13315" width="6.7109375" style="92" customWidth="1"/>
    <col min="13316" max="13316" width="40.7109375" style="92" customWidth="1"/>
    <col min="13317" max="13320" width="9.28515625" style="92" customWidth="1"/>
    <col min="13321" max="13569" width="9.28515625" style="92"/>
    <col min="13570" max="13570" width="9.28515625" style="92" customWidth="1"/>
    <col min="13571" max="13571" width="6.7109375" style="92" customWidth="1"/>
    <col min="13572" max="13572" width="40.7109375" style="92" customWidth="1"/>
    <col min="13573" max="13576" width="9.28515625" style="92" customWidth="1"/>
    <col min="13577" max="13825" width="9.28515625" style="92"/>
    <col min="13826" max="13826" width="9.28515625" style="92" customWidth="1"/>
    <col min="13827" max="13827" width="6.7109375" style="92" customWidth="1"/>
    <col min="13828" max="13828" width="40.7109375" style="92" customWidth="1"/>
    <col min="13829" max="13832" width="9.28515625" style="92" customWidth="1"/>
    <col min="13833" max="14081" width="9.28515625" style="92"/>
    <col min="14082" max="14082" width="9.28515625" style="92" customWidth="1"/>
    <col min="14083" max="14083" width="6.7109375" style="92" customWidth="1"/>
    <col min="14084" max="14084" width="40.7109375" style="92" customWidth="1"/>
    <col min="14085" max="14088" width="9.28515625" style="92" customWidth="1"/>
    <col min="14089" max="14337" width="9.28515625" style="92"/>
    <col min="14338" max="14338" width="9.28515625" style="92" customWidth="1"/>
    <col min="14339" max="14339" width="6.7109375" style="92" customWidth="1"/>
    <col min="14340" max="14340" width="40.7109375" style="92" customWidth="1"/>
    <col min="14341" max="14344" width="9.28515625" style="92" customWidth="1"/>
    <col min="14345" max="14593" width="9.28515625" style="92"/>
    <col min="14594" max="14594" width="9.28515625" style="92" customWidth="1"/>
    <col min="14595" max="14595" width="6.7109375" style="92" customWidth="1"/>
    <col min="14596" max="14596" width="40.7109375" style="92" customWidth="1"/>
    <col min="14597" max="14600" width="9.28515625" style="92" customWidth="1"/>
    <col min="14601" max="14849" width="9.28515625" style="92"/>
    <col min="14850" max="14850" width="9.28515625" style="92" customWidth="1"/>
    <col min="14851" max="14851" width="6.7109375" style="92" customWidth="1"/>
    <col min="14852" max="14852" width="40.7109375" style="92" customWidth="1"/>
    <col min="14853" max="14856" width="9.28515625" style="92" customWidth="1"/>
    <col min="14857" max="15105" width="9.28515625" style="92"/>
    <col min="15106" max="15106" width="9.28515625" style="92" customWidth="1"/>
    <col min="15107" max="15107" width="6.7109375" style="92" customWidth="1"/>
    <col min="15108" max="15108" width="40.7109375" style="92" customWidth="1"/>
    <col min="15109" max="15112" width="9.28515625" style="92" customWidth="1"/>
    <col min="15113" max="15361" width="9.28515625" style="92"/>
    <col min="15362" max="15362" width="9.28515625" style="92" customWidth="1"/>
    <col min="15363" max="15363" width="6.7109375" style="92" customWidth="1"/>
    <col min="15364" max="15364" width="40.7109375" style="92" customWidth="1"/>
    <col min="15365" max="15368" width="9.28515625" style="92" customWidth="1"/>
    <col min="15369" max="15617" width="9.28515625" style="92"/>
    <col min="15618" max="15618" width="9.28515625" style="92" customWidth="1"/>
    <col min="15619" max="15619" width="6.7109375" style="92" customWidth="1"/>
    <col min="15620" max="15620" width="40.7109375" style="92" customWidth="1"/>
    <col min="15621" max="15624" width="9.28515625" style="92" customWidth="1"/>
    <col min="15625" max="15873" width="9.28515625" style="92"/>
    <col min="15874" max="15874" width="9.28515625" style="92" customWidth="1"/>
    <col min="15875" max="15875" width="6.7109375" style="92" customWidth="1"/>
    <col min="15876" max="15876" width="40.7109375" style="92" customWidth="1"/>
    <col min="15877" max="15880" width="9.28515625" style="92" customWidth="1"/>
    <col min="15881" max="16129" width="9.28515625" style="92"/>
    <col min="16130" max="16130" width="9.28515625" style="92" customWidth="1"/>
    <col min="16131" max="16131" width="6.7109375" style="92" customWidth="1"/>
    <col min="16132" max="16132" width="40.7109375" style="92" customWidth="1"/>
    <col min="16133" max="16136" width="9.28515625" style="92" customWidth="1"/>
    <col min="16137" max="16384" width="9.28515625" style="92"/>
  </cols>
  <sheetData>
    <row r="1" spans="1:9" ht="48" customHeight="1" x14ac:dyDescent="0.2">
      <c r="A1" s="90" t="s">
        <v>865</v>
      </c>
      <c r="B1" s="91"/>
      <c r="C1" s="91"/>
      <c r="D1" s="542" t="s">
        <v>866</v>
      </c>
      <c r="E1" s="542"/>
      <c r="F1" s="542"/>
      <c r="G1" s="542"/>
      <c r="H1" s="542"/>
    </row>
    <row r="2" spans="1:9" x14ac:dyDescent="0.2">
      <c r="A2" s="93" t="s">
        <v>24</v>
      </c>
      <c r="B2" s="93"/>
      <c r="C2" s="94"/>
      <c r="D2" s="95" t="s">
        <v>25</v>
      </c>
      <c r="E2" s="95" t="s">
        <v>26</v>
      </c>
      <c r="F2" s="95" t="s">
        <v>27</v>
      </c>
      <c r="G2" s="95" t="s">
        <v>28</v>
      </c>
      <c r="H2" s="95" t="s">
        <v>29</v>
      </c>
      <c r="I2" s="96"/>
    </row>
    <row r="3" spans="1:9" x14ac:dyDescent="0.2">
      <c r="A3" s="97"/>
      <c r="B3" s="97"/>
      <c r="C3" s="98"/>
      <c r="D3" s="83"/>
      <c r="E3" s="84"/>
      <c r="F3" s="84"/>
      <c r="G3" s="20"/>
      <c r="H3" s="83"/>
    </row>
    <row r="4" spans="1:9" x14ac:dyDescent="0.2">
      <c r="A4" s="194"/>
      <c r="B4" s="194"/>
      <c r="C4" s="199"/>
      <c r="D4" s="174"/>
      <c r="E4" s="197"/>
      <c r="F4" s="197"/>
      <c r="G4" s="40"/>
      <c r="H4" s="174"/>
    </row>
    <row r="5" spans="1:9" x14ac:dyDescent="0.2">
      <c r="A5" s="194" t="s">
        <v>867</v>
      </c>
      <c r="B5" s="194"/>
      <c r="C5" s="199"/>
      <c r="D5" s="195" t="s">
        <v>868</v>
      </c>
      <c r="E5" s="197"/>
      <c r="F5" s="197"/>
      <c r="G5" s="40"/>
      <c r="H5" s="261"/>
    </row>
    <row r="6" spans="1:9" x14ac:dyDescent="0.2">
      <c r="A6" s="194"/>
      <c r="B6" s="194"/>
      <c r="C6" s="199"/>
      <c r="D6" s="195"/>
      <c r="E6" s="197"/>
      <c r="F6" s="197"/>
      <c r="G6" s="40"/>
      <c r="H6" s="261"/>
    </row>
    <row r="7" spans="1:9" ht="25.5" x14ac:dyDescent="0.2">
      <c r="A7" s="194"/>
      <c r="B7" s="194" t="s">
        <v>869</v>
      </c>
      <c r="C7" s="199"/>
      <c r="D7" s="174" t="s">
        <v>870</v>
      </c>
      <c r="E7" s="197"/>
      <c r="F7" s="197"/>
      <c r="G7" s="40"/>
      <c r="H7" s="261"/>
    </row>
    <row r="8" spans="1:9" x14ac:dyDescent="0.2">
      <c r="A8" s="194"/>
      <c r="B8" s="194"/>
      <c r="C8" s="199"/>
      <c r="D8" s="174"/>
      <c r="E8" s="197"/>
      <c r="F8" s="197"/>
      <c r="G8" s="40"/>
      <c r="H8" s="261"/>
    </row>
    <row r="9" spans="1:9" x14ac:dyDescent="0.2">
      <c r="A9" s="194"/>
      <c r="B9" s="194"/>
      <c r="C9" s="199" t="s">
        <v>104</v>
      </c>
      <c r="D9" s="174" t="s">
        <v>871</v>
      </c>
      <c r="E9" s="178" t="s">
        <v>1</v>
      </c>
      <c r="F9" s="197">
        <v>2188</v>
      </c>
      <c r="G9" s="38"/>
      <c r="H9" s="17">
        <f>F9*G9</f>
        <v>0</v>
      </c>
    </row>
    <row r="10" spans="1:9" x14ac:dyDescent="0.2">
      <c r="A10" s="194"/>
      <c r="B10" s="194"/>
      <c r="C10" s="199"/>
      <c r="D10" s="174"/>
      <c r="E10" s="178"/>
      <c r="F10" s="197"/>
      <c r="G10" s="38"/>
      <c r="H10" s="17"/>
    </row>
    <row r="11" spans="1:9" ht="25.5" x14ac:dyDescent="0.2">
      <c r="A11" s="194" t="s">
        <v>872</v>
      </c>
      <c r="B11" s="194"/>
      <c r="C11" s="199"/>
      <c r="D11" s="195" t="s">
        <v>873</v>
      </c>
      <c r="E11" s="178"/>
      <c r="F11" s="197"/>
      <c r="G11" s="38"/>
      <c r="H11" s="261"/>
    </row>
    <row r="12" spans="1:9" x14ac:dyDescent="0.2">
      <c r="A12" s="194"/>
      <c r="B12" s="194"/>
      <c r="C12" s="199"/>
      <c r="D12" s="195"/>
      <c r="E12" s="178"/>
      <c r="F12" s="197"/>
      <c r="G12" s="38"/>
      <c r="H12" s="261"/>
    </row>
    <row r="13" spans="1:9" x14ac:dyDescent="0.2">
      <c r="A13" s="194"/>
      <c r="B13" s="194" t="s">
        <v>874</v>
      </c>
      <c r="C13" s="199"/>
      <c r="D13" s="174" t="s">
        <v>875</v>
      </c>
      <c r="E13" s="178"/>
      <c r="F13" s="197"/>
      <c r="G13" s="38"/>
      <c r="H13" s="261"/>
    </row>
    <row r="14" spans="1:9" x14ac:dyDescent="0.2">
      <c r="A14" s="194"/>
      <c r="B14" s="194"/>
      <c r="C14" s="199"/>
      <c r="D14" s="174"/>
      <c r="E14" s="178"/>
      <c r="F14" s="197"/>
      <c r="G14" s="38"/>
      <c r="H14" s="261"/>
    </row>
    <row r="15" spans="1:9" ht="25.5" x14ac:dyDescent="0.2">
      <c r="A15" s="194"/>
      <c r="B15" s="194"/>
      <c r="C15" s="199" t="s">
        <v>104</v>
      </c>
      <c r="D15" s="174" t="s">
        <v>876</v>
      </c>
      <c r="E15" s="28" t="s">
        <v>58</v>
      </c>
      <c r="F15" s="34">
        <v>1</v>
      </c>
      <c r="G15" s="38"/>
      <c r="H15" s="17">
        <f>F15*G15</f>
        <v>0</v>
      </c>
    </row>
    <row r="16" spans="1:9" x14ac:dyDescent="0.2">
      <c r="A16" s="194"/>
      <c r="B16" s="194"/>
      <c r="C16" s="199"/>
      <c r="D16" s="174"/>
      <c r="E16" s="28"/>
      <c r="F16" s="34"/>
      <c r="G16" s="38"/>
      <c r="H16" s="17"/>
    </row>
    <row r="17" spans="1:11" ht="25.5" x14ac:dyDescent="0.2">
      <c r="A17" s="194"/>
      <c r="B17" s="194"/>
      <c r="C17" s="199" t="s">
        <v>107</v>
      </c>
      <c r="D17" s="174" t="s">
        <v>877</v>
      </c>
      <c r="E17" s="28" t="s">
        <v>58</v>
      </c>
      <c r="F17" s="34">
        <v>15</v>
      </c>
      <c r="G17" s="38"/>
      <c r="H17" s="17">
        <f>F17*G17</f>
        <v>0</v>
      </c>
    </row>
    <row r="18" spans="1:11" x14ac:dyDescent="0.2">
      <c r="A18" s="194"/>
      <c r="B18" s="194"/>
      <c r="C18" s="199"/>
      <c r="D18" s="174"/>
      <c r="E18" s="28"/>
      <c r="F18" s="34"/>
      <c r="G18" s="38"/>
      <c r="H18" s="17"/>
    </row>
    <row r="19" spans="1:11" ht="25.5" x14ac:dyDescent="0.2">
      <c r="A19" s="194"/>
      <c r="B19" s="194"/>
      <c r="C19" s="199" t="s">
        <v>18</v>
      </c>
      <c r="D19" s="174" t="s">
        <v>878</v>
      </c>
      <c r="E19" s="28" t="s">
        <v>58</v>
      </c>
      <c r="F19" s="34">
        <v>20</v>
      </c>
      <c r="G19" s="38"/>
      <c r="H19" s="17">
        <f>F19*G19</f>
        <v>0</v>
      </c>
    </row>
    <row r="20" spans="1:11" x14ac:dyDescent="0.2">
      <c r="A20" s="194"/>
      <c r="B20" s="194"/>
      <c r="C20" s="199"/>
      <c r="D20" s="174"/>
      <c r="E20" s="28"/>
      <c r="F20" s="34"/>
      <c r="G20" s="38"/>
      <c r="H20" s="17"/>
    </row>
    <row r="21" spans="1:11" ht="14.25" x14ac:dyDescent="0.2">
      <c r="A21" s="194"/>
      <c r="B21" s="194"/>
      <c r="C21" s="199" t="s">
        <v>19</v>
      </c>
      <c r="D21" s="174" t="s">
        <v>879</v>
      </c>
      <c r="E21" s="28" t="s">
        <v>58</v>
      </c>
      <c r="F21" s="34">
        <v>45</v>
      </c>
      <c r="G21" s="38"/>
      <c r="H21" s="17">
        <f>F21*G21</f>
        <v>0</v>
      </c>
    </row>
    <row r="22" spans="1:11" x14ac:dyDescent="0.2">
      <c r="A22" s="194"/>
      <c r="B22" s="194"/>
      <c r="C22" s="199"/>
      <c r="D22" s="174"/>
      <c r="E22" s="197"/>
      <c r="F22" s="197"/>
      <c r="G22" s="38"/>
      <c r="H22" s="17"/>
    </row>
    <row r="23" spans="1:11" ht="25.5" x14ac:dyDescent="0.2">
      <c r="A23" s="198" t="s">
        <v>880</v>
      </c>
      <c r="B23" s="198"/>
      <c r="C23" s="269"/>
      <c r="D23" s="204" t="s">
        <v>881</v>
      </c>
      <c r="E23" s="197"/>
      <c r="F23" s="197"/>
      <c r="G23" s="38"/>
      <c r="H23" s="17"/>
    </row>
    <row r="24" spans="1:11" x14ac:dyDescent="0.2">
      <c r="A24" s="198"/>
      <c r="B24" s="198"/>
      <c r="C24" s="269"/>
      <c r="D24" s="319"/>
      <c r="E24" s="197"/>
      <c r="F24" s="197"/>
      <c r="G24" s="38"/>
      <c r="H24" s="17"/>
    </row>
    <row r="25" spans="1:11" ht="25.5" x14ac:dyDescent="0.2">
      <c r="A25" s="198"/>
      <c r="B25" s="198" t="s">
        <v>882</v>
      </c>
      <c r="C25" s="269"/>
      <c r="D25" s="196" t="s">
        <v>883</v>
      </c>
      <c r="E25" s="197"/>
      <c r="F25" s="197"/>
      <c r="G25" s="38"/>
      <c r="H25" s="261"/>
      <c r="I25" s="102"/>
      <c r="K25" s="108"/>
    </row>
    <row r="26" spans="1:11" x14ac:dyDescent="0.2">
      <c r="A26" s="194"/>
      <c r="B26" s="194"/>
      <c r="C26" s="199"/>
      <c r="D26" s="210"/>
      <c r="E26" s="197"/>
      <c r="F26" s="197"/>
      <c r="G26" s="38"/>
      <c r="H26" s="261"/>
      <c r="I26" s="102"/>
    </row>
    <row r="27" spans="1:11" ht="25.5" x14ac:dyDescent="0.2">
      <c r="A27" s="194"/>
      <c r="B27" s="194"/>
      <c r="C27" s="199" t="s">
        <v>104</v>
      </c>
      <c r="D27" s="174" t="s">
        <v>876</v>
      </c>
      <c r="E27" s="197" t="s">
        <v>68</v>
      </c>
      <c r="F27" s="197">
        <v>5</v>
      </c>
      <c r="G27" s="38"/>
      <c r="H27" s="17">
        <f>F27*G27</f>
        <v>0</v>
      </c>
    </row>
    <row r="28" spans="1:11" x14ac:dyDescent="0.2">
      <c r="A28" s="194"/>
      <c r="B28" s="194"/>
      <c r="C28" s="199"/>
      <c r="D28" s="174"/>
      <c r="E28" s="197"/>
      <c r="F28" s="197"/>
      <c r="G28" s="38"/>
      <c r="H28" s="17"/>
    </row>
    <row r="29" spans="1:11" ht="25.5" x14ac:dyDescent="0.2">
      <c r="A29" s="194"/>
      <c r="B29" s="194"/>
      <c r="C29" s="199" t="s">
        <v>107</v>
      </c>
      <c r="D29" s="174" t="s">
        <v>877</v>
      </c>
      <c r="E29" s="197" t="s">
        <v>68</v>
      </c>
      <c r="F29" s="197">
        <v>40</v>
      </c>
      <c r="G29" s="38"/>
      <c r="H29" s="17">
        <f>F29*G29</f>
        <v>0</v>
      </c>
    </row>
    <row r="30" spans="1:11" x14ac:dyDescent="0.2">
      <c r="A30" s="194"/>
      <c r="B30" s="194"/>
      <c r="C30" s="199"/>
      <c r="D30" s="174"/>
      <c r="E30" s="197"/>
      <c r="F30" s="197"/>
      <c r="G30" s="38"/>
      <c r="H30" s="17"/>
    </row>
    <row r="31" spans="1:11" ht="25.5" x14ac:dyDescent="0.2">
      <c r="A31" s="194"/>
      <c r="B31" s="194"/>
      <c r="C31" s="199" t="s">
        <v>18</v>
      </c>
      <c r="D31" s="174" t="s">
        <v>878</v>
      </c>
      <c r="E31" s="197" t="s">
        <v>68</v>
      </c>
      <c r="F31" s="197">
        <v>50</v>
      </c>
      <c r="G31" s="38"/>
      <c r="H31" s="17">
        <f>F31*G31</f>
        <v>0</v>
      </c>
    </row>
    <row r="32" spans="1:11" x14ac:dyDescent="0.2">
      <c r="A32" s="194"/>
      <c r="B32" s="194"/>
      <c r="C32" s="199"/>
      <c r="D32" s="174"/>
      <c r="E32" s="197"/>
      <c r="F32" s="197"/>
      <c r="G32" s="38"/>
      <c r="H32" s="17"/>
    </row>
    <row r="33" spans="1:8" x14ac:dyDescent="0.2">
      <c r="A33" s="194"/>
      <c r="B33" s="194"/>
      <c r="C33" s="199" t="s">
        <v>19</v>
      </c>
      <c r="D33" s="174" t="s">
        <v>879</v>
      </c>
      <c r="E33" s="197" t="s">
        <v>68</v>
      </c>
      <c r="F33" s="197">
        <v>115</v>
      </c>
      <c r="G33" s="38"/>
      <c r="H33" s="17">
        <f>F33*G33</f>
        <v>0</v>
      </c>
    </row>
    <row r="34" spans="1:8" x14ac:dyDescent="0.2">
      <c r="A34" s="194"/>
      <c r="B34" s="194"/>
      <c r="C34" s="199"/>
      <c r="D34" s="174"/>
      <c r="E34" s="197"/>
      <c r="F34" s="197"/>
      <c r="G34" s="40"/>
      <c r="H34" s="17"/>
    </row>
    <row r="35" spans="1:8" x14ac:dyDescent="0.2">
      <c r="A35" s="194"/>
      <c r="B35" s="194"/>
      <c r="C35" s="199"/>
      <c r="D35" s="174"/>
      <c r="E35" s="197"/>
      <c r="F35" s="197"/>
      <c r="G35" s="40"/>
      <c r="H35" s="17"/>
    </row>
    <row r="36" spans="1:8" x14ac:dyDescent="0.2">
      <c r="A36" s="194"/>
      <c r="B36" s="194"/>
      <c r="C36" s="199"/>
      <c r="D36" s="174"/>
      <c r="E36" s="197"/>
      <c r="F36" s="197"/>
      <c r="G36" s="40"/>
      <c r="H36" s="17"/>
    </row>
    <row r="37" spans="1:8" x14ac:dyDescent="0.2">
      <c r="A37" s="194"/>
      <c r="B37" s="194"/>
      <c r="C37" s="199"/>
      <c r="D37" s="174"/>
      <c r="E37" s="197"/>
      <c r="F37" s="197"/>
      <c r="G37" s="40"/>
      <c r="H37" s="17"/>
    </row>
    <row r="38" spans="1:8" x14ac:dyDescent="0.2">
      <c r="A38" s="194"/>
      <c r="B38" s="194"/>
      <c r="C38" s="199"/>
      <c r="D38" s="174"/>
      <c r="E38" s="197"/>
      <c r="F38" s="197"/>
      <c r="G38" s="40"/>
      <c r="H38" s="17"/>
    </row>
    <row r="39" spans="1:8" x14ac:dyDescent="0.2">
      <c r="A39" s="194"/>
      <c r="B39" s="194"/>
      <c r="C39" s="199"/>
      <c r="D39" s="174"/>
      <c r="E39" s="197"/>
      <c r="F39" s="197"/>
      <c r="G39" s="40"/>
      <c r="H39" s="17"/>
    </row>
    <row r="40" spans="1:8" x14ac:dyDescent="0.2">
      <c r="A40" s="194"/>
      <c r="B40" s="194"/>
      <c r="C40" s="199"/>
      <c r="D40" s="174"/>
      <c r="E40" s="197"/>
      <c r="F40" s="197"/>
      <c r="G40" s="40"/>
      <c r="H40" s="17"/>
    </row>
    <row r="41" spans="1:8" x14ac:dyDescent="0.2">
      <c r="A41" s="194"/>
      <c r="B41" s="194"/>
      <c r="C41" s="199"/>
      <c r="D41" s="174"/>
      <c r="E41" s="197"/>
      <c r="F41" s="197"/>
      <c r="G41" s="40"/>
      <c r="H41" s="17"/>
    </row>
    <row r="42" spans="1:8" x14ac:dyDescent="0.2">
      <c r="A42" s="194"/>
      <c r="B42" s="194"/>
      <c r="C42" s="199"/>
      <c r="D42" s="174"/>
      <c r="E42" s="197"/>
      <c r="F42" s="197"/>
      <c r="G42" s="40"/>
      <c r="H42" s="17"/>
    </row>
    <row r="43" spans="1:8" x14ac:dyDescent="0.2">
      <c r="A43" s="194"/>
      <c r="B43" s="194"/>
      <c r="C43" s="199"/>
      <c r="D43" s="174"/>
      <c r="E43" s="197"/>
      <c r="F43" s="197"/>
      <c r="G43" s="40"/>
      <c r="H43" s="17"/>
    </row>
    <row r="44" spans="1:8" x14ac:dyDescent="0.2">
      <c r="A44" s="194"/>
      <c r="B44" s="194"/>
      <c r="C44" s="199"/>
      <c r="D44" s="174"/>
      <c r="E44" s="197"/>
      <c r="F44" s="197"/>
      <c r="G44" s="40"/>
      <c r="H44" s="17"/>
    </row>
    <row r="45" spans="1:8" x14ac:dyDescent="0.2">
      <c r="A45" s="194"/>
      <c r="B45" s="194"/>
      <c r="C45" s="199"/>
      <c r="D45" s="174"/>
      <c r="E45" s="197"/>
      <c r="F45" s="197"/>
      <c r="G45" s="40"/>
      <c r="H45" s="17"/>
    </row>
    <row r="46" spans="1:8" x14ac:dyDescent="0.2">
      <c r="A46" s="194"/>
      <c r="B46" s="194"/>
      <c r="C46" s="199"/>
      <c r="D46" s="174"/>
      <c r="E46" s="197"/>
      <c r="F46" s="197"/>
      <c r="G46" s="40"/>
      <c r="H46" s="17"/>
    </row>
    <row r="47" spans="1:8" x14ac:dyDescent="0.2">
      <c r="A47" s="194"/>
      <c r="B47" s="194"/>
      <c r="C47" s="199"/>
      <c r="D47" s="174"/>
      <c r="E47" s="197"/>
      <c r="F47" s="197"/>
      <c r="G47" s="40"/>
      <c r="H47" s="17"/>
    </row>
    <row r="48" spans="1:8" x14ac:dyDescent="0.2">
      <c r="A48" s="194"/>
      <c r="B48" s="194"/>
      <c r="C48" s="199"/>
      <c r="D48" s="174"/>
      <c r="E48" s="197"/>
      <c r="F48" s="197"/>
      <c r="G48" s="40"/>
      <c r="H48" s="17"/>
    </row>
    <row r="49" spans="1:8" x14ac:dyDescent="0.2">
      <c r="A49" s="194"/>
      <c r="B49" s="194"/>
      <c r="C49" s="199"/>
      <c r="D49" s="174"/>
      <c r="E49" s="197"/>
      <c r="F49" s="197"/>
      <c r="G49" s="40"/>
      <c r="H49" s="17"/>
    </row>
    <row r="50" spans="1:8" x14ac:dyDescent="0.2">
      <c r="A50" s="194"/>
      <c r="B50" s="194"/>
      <c r="C50" s="199"/>
      <c r="D50" s="174"/>
      <c r="E50" s="197"/>
      <c r="F50" s="197"/>
      <c r="G50" s="40"/>
      <c r="H50" s="17"/>
    </row>
    <row r="51" spans="1:8" x14ac:dyDescent="0.2">
      <c r="A51" s="194"/>
      <c r="B51" s="194"/>
      <c r="C51" s="199"/>
      <c r="D51" s="174"/>
      <c r="E51" s="197"/>
      <c r="F51" s="197"/>
      <c r="G51" s="40"/>
      <c r="H51" s="17"/>
    </row>
    <row r="52" spans="1:8" x14ac:dyDescent="0.2">
      <c r="A52" s="194"/>
      <c r="B52" s="194"/>
      <c r="C52" s="199"/>
      <c r="D52" s="174"/>
      <c r="E52" s="197"/>
      <c r="F52" s="197"/>
      <c r="G52" s="40"/>
      <c r="H52" s="17"/>
    </row>
    <row r="53" spans="1:8" x14ac:dyDescent="0.2">
      <c r="A53" s="194"/>
      <c r="B53" s="194"/>
      <c r="C53" s="199"/>
      <c r="D53" s="174"/>
      <c r="E53" s="197"/>
      <c r="F53" s="197"/>
      <c r="G53" s="40"/>
      <c r="H53" s="17"/>
    </row>
    <row r="54" spans="1:8" x14ac:dyDescent="0.2">
      <c r="A54" s="194"/>
      <c r="B54" s="194"/>
      <c r="C54" s="199"/>
      <c r="D54" s="174"/>
      <c r="E54" s="197"/>
      <c r="F54" s="197"/>
      <c r="G54" s="40"/>
      <c r="H54" s="17"/>
    </row>
    <row r="55" spans="1:8" x14ac:dyDescent="0.2">
      <c r="A55" s="194"/>
      <c r="B55" s="194"/>
      <c r="C55" s="199"/>
      <c r="D55" s="174"/>
      <c r="E55" s="197"/>
      <c r="F55" s="197"/>
      <c r="G55" s="40"/>
      <c r="H55" s="17"/>
    </row>
    <row r="56" spans="1:8" x14ac:dyDescent="0.2">
      <c r="A56" s="194"/>
      <c r="B56" s="194"/>
      <c r="C56" s="199"/>
      <c r="D56" s="174"/>
      <c r="E56" s="197"/>
      <c r="F56" s="197"/>
      <c r="G56" s="40"/>
      <c r="H56" s="17"/>
    </row>
    <row r="57" spans="1:8" x14ac:dyDescent="0.2">
      <c r="A57" s="194"/>
      <c r="B57" s="194"/>
      <c r="C57" s="199"/>
      <c r="D57" s="174"/>
      <c r="E57" s="197"/>
      <c r="F57" s="197"/>
      <c r="G57" s="40"/>
      <c r="H57" s="17"/>
    </row>
    <row r="58" spans="1:8" x14ac:dyDescent="0.2">
      <c r="A58" s="194"/>
      <c r="B58" s="194"/>
      <c r="C58" s="199"/>
      <c r="D58" s="174"/>
      <c r="E58" s="197"/>
      <c r="F58" s="197"/>
      <c r="G58" s="40"/>
      <c r="H58" s="17"/>
    </row>
    <row r="59" spans="1:8" x14ac:dyDescent="0.2">
      <c r="A59" s="194"/>
      <c r="B59" s="194"/>
      <c r="C59" s="199"/>
      <c r="D59" s="174"/>
      <c r="E59" s="197"/>
      <c r="F59" s="197"/>
      <c r="G59" s="40"/>
      <c r="H59" s="17"/>
    </row>
    <row r="60" spans="1:8" x14ac:dyDescent="0.2">
      <c r="A60" s="194"/>
      <c r="B60" s="194"/>
      <c r="C60" s="199"/>
      <c r="D60" s="174"/>
      <c r="E60" s="197"/>
      <c r="F60" s="197"/>
      <c r="G60" s="40"/>
      <c r="H60" s="17"/>
    </row>
    <row r="61" spans="1:8" x14ac:dyDescent="0.2">
      <c r="A61" s="194"/>
      <c r="B61" s="194"/>
      <c r="C61" s="199"/>
      <c r="D61" s="174"/>
      <c r="E61" s="197"/>
      <c r="F61" s="197"/>
      <c r="G61" s="40"/>
      <c r="H61" s="17"/>
    </row>
    <row r="62" spans="1:8" x14ac:dyDescent="0.2">
      <c r="A62" s="194"/>
      <c r="B62" s="194"/>
      <c r="C62" s="199"/>
      <c r="D62" s="174"/>
      <c r="E62" s="197"/>
      <c r="F62" s="197"/>
      <c r="G62" s="40"/>
      <c r="H62" s="17"/>
    </row>
    <row r="63" spans="1:8" x14ac:dyDescent="0.2">
      <c r="A63" s="194"/>
      <c r="B63" s="194"/>
      <c r="C63" s="199"/>
      <c r="D63" s="174"/>
      <c r="E63" s="197"/>
      <c r="F63" s="197"/>
      <c r="G63" s="40"/>
      <c r="H63" s="17"/>
    </row>
    <row r="64" spans="1:8" x14ac:dyDescent="0.2">
      <c r="A64" s="194"/>
      <c r="B64" s="194"/>
      <c r="C64" s="199"/>
      <c r="D64" s="174"/>
      <c r="E64" s="197"/>
      <c r="F64" s="197"/>
      <c r="G64" s="40"/>
      <c r="H64" s="17"/>
    </row>
    <row r="65" spans="1:8" x14ac:dyDescent="0.2">
      <c r="A65" s="194"/>
      <c r="B65" s="194"/>
      <c r="C65" s="199"/>
      <c r="D65" s="174"/>
      <c r="E65" s="197"/>
      <c r="F65" s="197"/>
      <c r="G65" s="40"/>
      <c r="H65" s="17"/>
    </row>
    <row r="66" spans="1:8" x14ac:dyDescent="0.2">
      <c r="A66" s="194"/>
      <c r="B66" s="194"/>
      <c r="C66" s="199"/>
      <c r="D66" s="174"/>
      <c r="E66" s="197"/>
      <c r="F66" s="197"/>
      <c r="G66" s="40"/>
      <c r="H66" s="17"/>
    </row>
    <row r="67" spans="1:8" x14ac:dyDescent="0.2">
      <c r="A67" s="194"/>
      <c r="B67" s="194"/>
      <c r="C67" s="199"/>
      <c r="D67" s="174"/>
      <c r="E67" s="197"/>
      <c r="F67" s="197"/>
      <c r="G67" s="40"/>
      <c r="H67" s="17"/>
    </row>
    <row r="68" spans="1:8" x14ac:dyDescent="0.2">
      <c r="A68" s="194"/>
      <c r="B68" s="194"/>
      <c r="C68" s="199"/>
      <c r="D68" s="174"/>
      <c r="E68" s="197"/>
      <c r="F68" s="197"/>
      <c r="G68" s="40"/>
      <c r="H68" s="17"/>
    </row>
    <row r="69" spans="1:8" x14ac:dyDescent="0.2">
      <c r="A69" s="194"/>
      <c r="B69" s="194"/>
      <c r="C69" s="199"/>
      <c r="D69" s="174"/>
      <c r="E69" s="197"/>
      <c r="F69" s="197"/>
      <c r="G69" s="40"/>
      <c r="H69" s="17"/>
    </row>
    <row r="70" spans="1:8" x14ac:dyDescent="0.2">
      <c r="A70" s="248" t="s">
        <v>154</v>
      </c>
      <c r="B70" s="248"/>
      <c r="C70" s="248"/>
      <c r="D70" s="248"/>
      <c r="E70" s="181"/>
      <c r="F70" s="260"/>
      <c r="G70" s="43"/>
      <c r="H70" s="37">
        <f>SUM(H5:H69)</f>
        <v>0</v>
      </c>
    </row>
    <row r="1048346" spans="5:5" x14ac:dyDescent="0.2">
      <c r="E1048346" s="89"/>
    </row>
  </sheetData>
  <sheetProtection algorithmName="SHA-512" hashValue="wJ9sT57a8cbyL36ymZ53Hi32mps3NBbQQokfONueWpNmLOaJPY8wgjqR+bTStxNP6cgznV79rxAOdo7sNEvZeA==" saltValue="Pbw5Nd827qrXzM9yNtV8gA==" spinCount="100000" sheet="1" objects="1" scenarios="1"/>
  <mergeCells count="1">
    <mergeCell ref="D1:H1"/>
  </mergeCells>
  <pageMargins left="0.70866141732283472" right="0.23622047244094491" top="0.74803149606299213" bottom="0.74803149606299213" header="0.31496062992125984" footer="0.31496062992125984"/>
  <pageSetup paperSize="9" scale="70" firstPageNumber="29" orientation="portrait" useFirstPageNumber="1" r:id="rId1"/>
  <headerFooter>
    <oddHeader>&amp;C&amp;"Arial,Bold"NRA R.033-130-2019-3 SCHEDULE OF QUANTITIES</oddHeader>
    <oddFooter>&amp;RC3-&amp;P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103"/>
  <dimension ref="A1:I1048423"/>
  <sheetViews>
    <sheetView view="pageBreakPreview" zoomScale="90" zoomScaleNormal="100" zoomScaleSheetLayoutView="90" workbookViewId="0">
      <selection activeCell="H11" sqref="H11:H67"/>
    </sheetView>
  </sheetViews>
  <sheetFormatPr defaultRowHeight="12.75" x14ac:dyDescent="0.2"/>
  <cols>
    <col min="1" max="1" width="9.28515625" style="92" customWidth="1"/>
    <col min="2" max="2" width="9" style="92" bestFit="1" customWidth="1"/>
    <col min="3" max="3" width="3.7109375" style="92" customWidth="1"/>
    <col min="4" max="4" width="40.7109375" style="92" customWidth="1"/>
    <col min="5" max="5" width="17.7109375" style="92" customWidth="1"/>
    <col min="6" max="6" width="13.5703125" style="92" customWidth="1"/>
    <col min="7" max="8" width="20.7109375" style="92" customWidth="1"/>
    <col min="9" max="257" width="9.28515625" style="92"/>
    <col min="258" max="258" width="9.28515625" style="92" customWidth="1"/>
    <col min="259" max="259" width="6.7109375" style="92" customWidth="1"/>
    <col min="260" max="260" width="40.7109375" style="92" customWidth="1"/>
    <col min="261" max="264" width="9.28515625" style="92" customWidth="1"/>
    <col min="265" max="513" width="9.28515625" style="92"/>
    <col min="514" max="514" width="9.28515625" style="92" customWidth="1"/>
    <col min="515" max="515" width="6.7109375" style="92" customWidth="1"/>
    <col min="516" max="516" width="40.7109375" style="92" customWidth="1"/>
    <col min="517" max="520" width="9.28515625" style="92" customWidth="1"/>
    <col min="521" max="769" width="9.28515625" style="92"/>
    <col min="770" max="770" width="9.28515625" style="92" customWidth="1"/>
    <col min="771" max="771" width="6.7109375" style="92" customWidth="1"/>
    <col min="772" max="772" width="40.7109375" style="92" customWidth="1"/>
    <col min="773" max="776" width="9.28515625" style="92" customWidth="1"/>
    <col min="777" max="1025" width="9.28515625" style="92"/>
    <col min="1026" max="1026" width="9.28515625" style="92" customWidth="1"/>
    <col min="1027" max="1027" width="6.7109375" style="92" customWidth="1"/>
    <col min="1028" max="1028" width="40.7109375" style="92" customWidth="1"/>
    <col min="1029" max="1032" width="9.28515625" style="92" customWidth="1"/>
    <col min="1033" max="1281" width="9.28515625" style="92"/>
    <col min="1282" max="1282" width="9.28515625" style="92" customWidth="1"/>
    <col min="1283" max="1283" width="6.7109375" style="92" customWidth="1"/>
    <col min="1284" max="1284" width="40.7109375" style="92" customWidth="1"/>
    <col min="1285" max="1288" width="9.28515625" style="92" customWidth="1"/>
    <col min="1289" max="1537" width="9.28515625" style="92"/>
    <col min="1538" max="1538" width="9.28515625" style="92" customWidth="1"/>
    <col min="1539" max="1539" width="6.7109375" style="92" customWidth="1"/>
    <col min="1540" max="1540" width="40.7109375" style="92" customWidth="1"/>
    <col min="1541" max="1544" width="9.28515625" style="92" customWidth="1"/>
    <col min="1545" max="1793" width="9.28515625" style="92"/>
    <col min="1794" max="1794" width="9.28515625" style="92" customWidth="1"/>
    <col min="1795" max="1795" width="6.7109375" style="92" customWidth="1"/>
    <col min="1796" max="1796" width="40.7109375" style="92" customWidth="1"/>
    <col min="1797" max="1800" width="9.28515625" style="92" customWidth="1"/>
    <col min="1801" max="2049" width="9.28515625" style="92"/>
    <col min="2050" max="2050" width="9.28515625" style="92" customWidth="1"/>
    <col min="2051" max="2051" width="6.7109375" style="92" customWidth="1"/>
    <col min="2052" max="2052" width="40.7109375" style="92" customWidth="1"/>
    <col min="2053" max="2056" width="9.28515625" style="92" customWidth="1"/>
    <col min="2057" max="2305" width="9.28515625" style="92"/>
    <col min="2306" max="2306" width="9.28515625" style="92" customWidth="1"/>
    <col min="2307" max="2307" width="6.7109375" style="92" customWidth="1"/>
    <col min="2308" max="2308" width="40.7109375" style="92" customWidth="1"/>
    <col min="2309" max="2312" width="9.28515625" style="92" customWidth="1"/>
    <col min="2313" max="2561" width="9.28515625" style="92"/>
    <col min="2562" max="2562" width="9.28515625" style="92" customWidth="1"/>
    <col min="2563" max="2563" width="6.7109375" style="92" customWidth="1"/>
    <col min="2564" max="2564" width="40.7109375" style="92" customWidth="1"/>
    <col min="2565" max="2568" width="9.28515625" style="92" customWidth="1"/>
    <col min="2569" max="2817" width="9.28515625" style="92"/>
    <col min="2818" max="2818" width="9.28515625" style="92" customWidth="1"/>
    <col min="2819" max="2819" width="6.7109375" style="92" customWidth="1"/>
    <col min="2820" max="2820" width="40.7109375" style="92" customWidth="1"/>
    <col min="2821" max="2824" width="9.28515625" style="92" customWidth="1"/>
    <col min="2825" max="3073" width="9.28515625" style="92"/>
    <col min="3074" max="3074" width="9.28515625" style="92" customWidth="1"/>
    <col min="3075" max="3075" width="6.7109375" style="92" customWidth="1"/>
    <col min="3076" max="3076" width="40.7109375" style="92" customWidth="1"/>
    <col min="3077" max="3080" width="9.28515625" style="92" customWidth="1"/>
    <col min="3081" max="3329" width="9.28515625" style="92"/>
    <col min="3330" max="3330" width="9.28515625" style="92" customWidth="1"/>
    <col min="3331" max="3331" width="6.7109375" style="92" customWidth="1"/>
    <col min="3332" max="3332" width="40.7109375" style="92" customWidth="1"/>
    <col min="3333" max="3336" width="9.28515625" style="92" customWidth="1"/>
    <col min="3337" max="3585" width="9.28515625" style="92"/>
    <col min="3586" max="3586" width="9.28515625" style="92" customWidth="1"/>
    <col min="3587" max="3587" width="6.7109375" style="92" customWidth="1"/>
    <col min="3588" max="3588" width="40.7109375" style="92" customWidth="1"/>
    <col min="3589" max="3592" width="9.28515625" style="92" customWidth="1"/>
    <col min="3593" max="3841" width="9.28515625" style="92"/>
    <col min="3842" max="3842" width="9.28515625" style="92" customWidth="1"/>
    <col min="3843" max="3843" width="6.7109375" style="92" customWidth="1"/>
    <col min="3844" max="3844" width="40.7109375" style="92" customWidth="1"/>
    <col min="3845" max="3848" width="9.28515625" style="92" customWidth="1"/>
    <col min="3849" max="4097" width="9.28515625" style="92"/>
    <col min="4098" max="4098" width="9.28515625" style="92" customWidth="1"/>
    <col min="4099" max="4099" width="6.7109375" style="92" customWidth="1"/>
    <col min="4100" max="4100" width="40.7109375" style="92" customWidth="1"/>
    <col min="4101" max="4104" width="9.28515625" style="92" customWidth="1"/>
    <col min="4105" max="4353" width="9.28515625" style="92"/>
    <col min="4354" max="4354" width="9.28515625" style="92" customWidth="1"/>
    <col min="4355" max="4355" width="6.7109375" style="92" customWidth="1"/>
    <col min="4356" max="4356" width="40.7109375" style="92" customWidth="1"/>
    <col min="4357" max="4360" width="9.28515625" style="92" customWidth="1"/>
    <col min="4361" max="4609" width="9.28515625" style="92"/>
    <col min="4610" max="4610" width="9.28515625" style="92" customWidth="1"/>
    <col min="4611" max="4611" width="6.7109375" style="92" customWidth="1"/>
    <col min="4612" max="4612" width="40.7109375" style="92" customWidth="1"/>
    <col min="4613" max="4616" width="9.28515625" style="92" customWidth="1"/>
    <col min="4617" max="4865" width="9.28515625" style="92"/>
    <col min="4866" max="4866" width="9.28515625" style="92" customWidth="1"/>
    <col min="4867" max="4867" width="6.7109375" style="92" customWidth="1"/>
    <col min="4868" max="4868" width="40.7109375" style="92" customWidth="1"/>
    <col min="4869" max="4872" width="9.28515625" style="92" customWidth="1"/>
    <col min="4873" max="5121" width="9.28515625" style="92"/>
    <col min="5122" max="5122" width="9.28515625" style="92" customWidth="1"/>
    <col min="5123" max="5123" width="6.7109375" style="92" customWidth="1"/>
    <col min="5124" max="5124" width="40.7109375" style="92" customWidth="1"/>
    <col min="5125" max="5128" width="9.28515625" style="92" customWidth="1"/>
    <col min="5129" max="5377" width="9.28515625" style="92"/>
    <col min="5378" max="5378" width="9.28515625" style="92" customWidth="1"/>
    <col min="5379" max="5379" width="6.7109375" style="92" customWidth="1"/>
    <col min="5380" max="5380" width="40.7109375" style="92" customWidth="1"/>
    <col min="5381" max="5384" width="9.28515625" style="92" customWidth="1"/>
    <col min="5385" max="5633" width="9.28515625" style="92"/>
    <col min="5634" max="5634" width="9.28515625" style="92" customWidth="1"/>
    <col min="5635" max="5635" width="6.7109375" style="92" customWidth="1"/>
    <col min="5636" max="5636" width="40.7109375" style="92" customWidth="1"/>
    <col min="5637" max="5640" width="9.28515625" style="92" customWidth="1"/>
    <col min="5641" max="5889" width="9.28515625" style="92"/>
    <col min="5890" max="5890" width="9.28515625" style="92" customWidth="1"/>
    <col min="5891" max="5891" width="6.7109375" style="92" customWidth="1"/>
    <col min="5892" max="5892" width="40.7109375" style="92" customWidth="1"/>
    <col min="5893" max="5896" width="9.28515625" style="92" customWidth="1"/>
    <col min="5897" max="6145" width="9.28515625" style="92"/>
    <col min="6146" max="6146" width="9.28515625" style="92" customWidth="1"/>
    <col min="6147" max="6147" width="6.7109375" style="92" customWidth="1"/>
    <col min="6148" max="6148" width="40.7109375" style="92" customWidth="1"/>
    <col min="6149" max="6152" width="9.28515625" style="92" customWidth="1"/>
    <col min="6153" max="6401" width="9.28515625" style="92"/>
    <col min="6402" max="6402" width="9.28515625" style="92" customWidth="1"/>
    <col min="6403" max="6403" width="6.7109375" style="92" customWidth="1"/>
    <col min="6404" max="6404" width="40.7109375" style="92" customWidth="1"/>
    <col min="6405" max="6408" width="9.28515625" style="92" customWidth="1"/>
    <col min="6409" max="6657" width="9.28515625" style="92"/>
    <col min="6658" max="6658" width="9.28515625" style="92" customWidth="1"/>
    <col min="6659" max="6659" width="6.7109375" style="92" customWidth="1"/>
    <col min="6660" max="6660" width="40.7109375" style="92" customWidth="1"/>
    <col min="6661" max="6664" width="9.28515625" style="92" customWidth="1"/>
    <col min="6665" max="6913" width="9.28515625" style="92"/>
    <col min="6914" max="6914" width="9.28515625" style="92" customWidth="1"/>
    <col min="6915" max="6915" width="6.7109375" style="92" customWidth="1"/>
    <col min="6916" max="6916" width="40.7109375" style="92" customWidth="1"/>
    <col min="6917" max="6920" width="9.28515625" style="92" customWidth="1"/>
    <col min="6921" max="7169" width="9.28515625" style="92"/>
    <col min="7170" max="7170" width="9.28515625" style="92" customWidth="1"/>
    <col min="7171" max="7171" width="6.7109375" style="92" customWidth="1"/>
    <col min="7172" max="7172" width="40.7109375" style="92" customWidth="1"/>
    <col min="7173" max="7176" width="9.28515625" style="92" customWidth="1"/>
    <col min="7177" max="7425" width="9.28515625" style="92"/>
    <col min="7426" max="7426" width="9.28515625" style="92" customWidth="1"/>
    <col min="7427" max="7427" width="6.7109375" style="92" customWidth="1"/>
    <col min="7428" max="7428" width="40.7109375" style="92" customWidth="1"/>
    <col min="7429" max="7432" width="9.28515625" style="92" customWidth="1"/>
    <col min="7433" max="7681" width="9.28515625" style="92"/>
    <col min="7682" max="7682" width="9.28515625" style="92" customWidth="1"/>
    <col min="7683" max="7683" width="6.7109375" style="92" customWidth="1"/>
    <col min="7684" max="7684" width="40.7109375" style="92" customWidth="1"/>
    <col min="7685" max="7688" width="9.28515625" style="92" customWidth="1"/>
    <col min="7689" max="7937" width="9.28515625" style="92"/>
    <col min="7938" max="7938" width="9.28515625" style="92" customWidth="1"/>
    <col min="7939" max="7939" width="6.7109375" style="92" customWidth="1"/>
    <col min="7940" max="7940" width="40.7109375" style="92" customWidth="1"/>
    <col min="7941" max="7944" width="9.28515625" style="92" customWidth="1"/>
    <col min="7945" max="8193" width="9.28515625" style="92"/>
    <col min="8194" max="8194" width="9.28515625" style="92" customWidth="1"/>
    <col min="8195" max="8195" width="6.7109375" style="92" customWidth="1"/>
    <col min="8196" max="8196" width="40.7109375" style="92" customWidth="1"/>
    <col min="8197" max="8200" width="9.28515625" style="92" customWidth="1"/>
    <col min="8201" max="8449" width="9.28515625" style="92"/>
    <col min="8450" max="8450" width="9.28515625" style="92" customWidth="1"/>
    <col min="8451" max="8451" width="6.7109375" style="92" customWidth="1"/>
    <col min="8452" max="8452" width="40.7109375" style="92" customWidth="1"/>
    <col min="8453" max="8456" width="9.28515625" style="92" customWidth="1"/>
    <col min="8457" max="8705" width="9.28515625" style="92"/>
    <col min="8706" max="8706" width="9.28515625" style="92" customWidth="1"/>
    <col min="8707" max="8707" width="6.7109375" style="92" customWidth="1"/>
    <col min="8708" max="8708" width="40.7109375" style="92" customWidth="1"/>
    <col min="8709" max="8712" width="9.28515625" style="92" customWidth="1"/>
    <col min="8713" max="8961" width="9.28515625" style="92"/>
    <col min="8962" max="8962" width="9.28515625" style="92" customWidth="1"/>
    <col min="8963" max="8963" width="6.7109375" style="92" customWidth="1"/>
    <col min="8964" max="8964" width="40.7109375" style="92" customWidth="1"/>
    <col min="8965" max="8968" width="9.28515625" style="92" customWidth="1"/>
    <col min="8969" max="9217" width="9.28515625" style="92"/>
    <col min="9218" max="9218" width="9.28515625" style="92" customWidth="1"/>
    <col min="9219" max="9219" width="6.7109375" style="92" customWidth="1"/>
    <col min="9220" max="9220" width="40.7109375" style="92" customWidth="1"/>
    <col min="9221" max="9224" width="9.28515625" style="92" customWidth="1"/>
    <col min="9225" max="9473" width="9.28515625" style="92"/>
    <col min="9474" max="9474" width="9.28515625" style="92" customWidth="1"/>
    <col min="9475" max="9475" width="6.7109375" style="92" customWidth="1"/>
    <col min="9476" max="9476" width="40.7109375" style="92" customWidth="1"/>
    <col min="9477" max="9480" width="9.28515625" style="92" customWidth="1"/>
    <col min="9481" max="9729" width="9.28515625" style="92"/>
    <col min="9730" max="9730" width="9.28515625" style="92" customWidth="1"/>
    <col min="9731" max="9731" width="6.7109375" style="92" customWidth="1"/>
    <col min="9732" max="9732" width="40.7109375" style="92" customWidth="1"/>
    <col min="9733" max="9736" width="9.28515625" style="92" customWidth="1"/>
    <col min="9737" max="9985" width="9.28515625" style="92"/>
    <col min="9986" max="9986" width="9.28515625" style="92" customWidth="1"/>
    <col min="9987" max="9987" width="6.7109375" style="92" customWidth="1"/>
    <col min="9988" max="9988" width="40.7109375" style="92" customWidth="1"/>
    <col min="9989" max="9992" width="9.28515625" style="92" customWidth="1"/>
    <col min="9993" max="10241" width="9.28515625" style="92"/>
    <col min="10242" max="10242" width="9.28515625" style="92" customWidth="1"/>
    <col min="10243" max="10243" width="6.7109375" style="92" customWidth="1"/>
    <col min="10244" max="10244" width="40.7109375" style="92" customWidth="1"/>
    <col min="10245" max="10248" width="9.28515625" style="92" customWidth="1"/>
    <col min="10249" max="10497" width="9.28515625" style="92"/>
    <col min="10498" max="10498" width="9.28515625" style="92" customWidth="1"/>
    <col min="10499" max="10499" width="6.7109375" style="92" customWidth="1"/>
    <col min="10500" max="10500" width="40.7109375" style="92" customWidth="1"/>
    <col min="10501" max="10504" width="9.28515625" style="92" customWidth="1"/>
    <col min="10505" max="10753" width="9.28515625" style="92"/>
    <col min="10754" max="10754" width="9.28515625" style="92" customWidth="1"/>
    <col min="10755" max="10755" width="6.7109375" style="92" customWidth="1"/>
    <col min="10756" max="10756" width="40.7109375" style="92" customWidth="1"/>
    <col min="10757" max="10760" width="9.28515625" style="92" customWidth="1"/>
    <col min="10761" max="11009" width="9.28515625" style="92"/>
    <col min="11010" max="11010" width="9.28515625" style="92" customWidth="1"/>
    <col min="11011" max="11011" width="6.7109375" style="92" customWidth="1"/>
    <col min="11012" max="11012" width="40.7109375" style="92" customWidth="1"/>
    <col min="11013" max="11016" width="9.28515625" style="92" customWidth="1"/>
    <col min="11017" max="11265" width="9.28515625" style="92"/>
    <col min="11266" max="11266" width="9.28515625" style="92" customWidth="1"/>
    <col min="11267" max="11267" width="6.7109375" style="92" customWidth="1"/>
    <col min="11268" max="11268" width="40.7109375" style="92" customWidth="1"/>
    <col min="11269" max="11272" width="9.28515625" style="92" customWidth="1"/>
    <col min="11273" max="11521" width="9.28515625" style="92"/>
    <col min="11522" max="11522" width="9.28515625" style="92" customWidth="1"/>
    <col min="11523" max="11523" width="6.7109375" style="92" customWidth="1"/>
    <col min="11524" max="11524" width="40.7109375" style="92" customWidth="1"/>
    <col min="11525" max="11528" width="9.28515625" style="92" customWidth="1"/>
    <col min="11529" max="11777" width="9.28515625" style="92"/>
    <col min="11778" max="11778" width="9.28515625" style="92" customWidth="1"/>
    <col min="11779" max="11779" width="6.7109375" style="92" customWidth="1"/>
    <col min="11780" max="11780" width="40.7109375" style="92" customWidth="1"/>
    <col min="11781" max="11784" width="9.28515625" style="92" customWidth="1"/>
    <col min="11785" max="12033" width="9.28515625" style="92"/>
    <col min="12034" max="12034" width="9.28515625" style="92" customWidth="1"/>
    <col min="12035" max="12035" width="6.7109375" style="92" customWidth="1"/>
    <col min="12036" max="12036" width="40.7109375" style="92" customWidth="1"/>
    <col min="12037" max="12040" width="9.28515625" style="92" customWidth="1"/>
    <col min="12041" max="12289" width="9.28515625" style="92"/>
    <col min="12290" max="12290" width="9.28515625" style="92" customWidth="1"/>
    <col min="12291" max="12291" width="6.7109375" style="92" customWidth="1"/>
    <col min="12292" max="12292" width="40.7109375" style="92" customWidth="1"/>
    <col min="12293" max="12296" width="9.28515625" style="92" customWidth="1"/>
    <col min="12297" max="12545" width="9.28515625" style="92"/>
    <col min="12546" max="12546" width="9.28515625" style="92" customWidth="1"/>
    <col min="12547" max="12547" width="6.7109375" style="92" customWidth="1"/>
    <col min="12548" max="12548" width="40.7109375" style="92" customWidth="1"/>
    <col min="12549" max="12552" width="9.28515625" style="92" customWidth="1"/>
    <col min="12553" max="12801" width="9.28515625" style="92"/>
    <col min="12802" max="12802" width="9.28515625" style="92" customWidth="1"/>
    <col min="12803" max="12803" width="6.7109375" style="92" customWidth="1"/>
    <col min="12804" max="12804" width="40.7109375" style="92" customWidth="1"/>
    <col min="12805" max="12808" width="9.28515625" style="92" customWidth="1"/>
    <col min="12809" max="13057" width="9.28515625" style="92"/>
    <col min="13058" max="13058" width="9.28515625" style="92" customWidth="1"/>
    <col min="13059" max="13059" width="6.7109375" style="92" customWidth="1"/>
    <col min="13060" max="13060" width="40.7109375" style="92" customWidth="1"/>
    <col min="13061" max="13064" width="9.28515625" style="92" customWidth="1"/>
    <col min="13065" max="13313" width="9.28515625" style="92"/>
    <col min="13314" max="13314" width="9.28515625" style="92" customWidth="1"/>
    <col min="13315" max="13315" width="6.7109375" style="92" customWidth="1"/>
    <col min="13316" max="13316" width="40.7109375" style="92" customWidth="1"/>
    <col min="13317" max="13320" width="9.28515625" style="92" customWidth="1"/>
    <col min="13321" max="13569" width="9.28515625" style="92"/>
    <col min="13570" max="13570" width="9.28515625" style="92" customWidth="1"/>
    <col min="13571" max="13571" width="6.7109375" style="92" customWidth="1"/>
    <col min="13572" max="13572" width="40.7109375" style="92" customWidth="1"/>
    <col min="13573" max="13576" width="9.28515625" style="92" customWidth="1"/>
    <col min="13577" max="13825" width="9.28515625" style="92"/>
    <col min="13826" max="13826" width="9.28515625" style="92" customWidth="1"/>
    <col min="13827" max="13827" width="6.7109375" style="92" customWidth="1"/>
    <col min="13828" max="13828" width="40.7109375" style="92" customWidth="1"/>
    <col min="13829" max="13832" width="9.28515625" style="92" customWidth="1"/>
    <col min="13833" max="14081" width="9.28515625" style="92"/>
    <col min="14082" max="14082" width="9.28515625" style="92" customWidth="1"/>
    <col min="14083" max="14083" width="6.7109375" style="92" customWidth="1"/>
    <col min="14084" max="14084" width="40.7109375" style="92" customWidth="1"/>
    <col min="14085" max="14088" width="9.28515625" style="92" customWidth="1"/>
    <col min="14089" max="14337" width="9.28515625" style="92"/>
    <col min="14338" max="14338" width="9.28515625" style="92" customWidth="1"/>
    <col min="14339" max="14339" width="6.7109375" style="92" customWidth="1"/>
    <col min="14340" max="14340" width="40.7109375" style="92" customWidth="1"/>
    <col min="14341" max="14344" width="9.28515625" style="92" customWidth="1"/>
    <col min="14345" max="14593" width="9.28515625" style="92"/>
    <col min="14594" max="14594" width="9.28515625" style="92" customWidth="1"/>
    <col min="14595" max="14595" width="6.7109375" style="92" customWidth="1"/>
    <col min="14596" max="14596" width="40.7109375" style="92" customWidth="1"/>
    <col min="14597" max="14600" width="9.28515625" style="92" customWidth="1"/>
    <col min="14601" max="14849" width="9.28515625" style="92"/>
    <col min="14850" max="14850" width="9.28515625" style="92" customWidth="1"/>
    <col min="14851" max="14851" width="6.7109375" style="92" customWidth="1"/>
    <col min="14852" max="14852" width="40.7109375" style="92" customWidth="1"/>
    <col min="14853" max="14856" width="9.28515625" style="92" customWidth="1"/>
    <col min="14857" max="15105" width="9.28515625" style="92"/>
    <col min="15106" max="15106" width="9.28515625" style="92" customWidth="1"/>
    <col min="15107" max="15107" width="6.7109375" style="92" customWidth="1"/>
    <col min="15108" max="15108" width="40.7109375" style="92" customWidth="1"/>
    <col min="15109" max="15112" width="9.28515625" style="92" customWidth="1"/>
    <col min="15113" max="15361" width="9.28515625" style="92"/>
    <col min="15362" max="15362" width="9.28515625" style="92" customWidth="1"/>
    <col min="15363" max="15363" width="6.7109375" style="92" customWidth="1"/>
    <col min="15364" max="15364" width="40.7109375" style="92" customWidth="1"/>
    <col min="15365" max="15368" width="9.28515625" style="92" customWidth="1"/>
    <col min="15369" max="15617" width="9.28515625" style="92"/>
    <col min="15618" max="15618" width="9.28515625" style="92" customWidth="1"/>
    <col min="15619" max="15619" width="6.7109375" style="92" customWidth="1"/>
    <col min="15620" max="15620" width="40.7109375" style="92" customWidth="1"/>
    <col min="15621" max="15624" width="9.28515625" style="92" customWidth="1"/>
    <col min="15625" max="15873" width="9.28515625" style="92"/>
    <col min="15874" max="15874" width="9.28515625" style="92" customWidth="1"/>
    <col min="15875" max="15875" width="6.7109375" style="92" customWidth="1"/>
    <col min="15876" max="15876" width="40.7109375" style="92" customWidth="1"/>
    <col min="15877" max="15880" width="9.28515625" style="92" customWidth="1"/>
    <col min="15881" max="16129" width="9.28515625" style="92"/>
    <col min="16130" max="16130" width="9.28515625" style="92" customWidth="1"/>
    <col min="16131" max="16131" width="6.7109375" style="92" customWidth="1"/>
    <col min="16132" max="16132" width="40.7109375" style="92" customWidth="1"/>
    <col min="16133" max="16136" width="9.28515625" style="92" customWidth="1"/>
    <col min="16137" max="16384" width="9.28515625" style="92"/>
  </cols>
  <sheetData>
    <row r="1" spans="1:9" ht="48" customHeight="1" x14ac:dyDescent="0.2">
      <c r="A1" s="90" t="s">
        <v>884</v>
      </c>
      <c r="B1" s="91"/>
      <c r="C1" s="91"/>
      <c r="D1" s="542" t="s">
        <v>885</v>
      </c>
      <c r="E1" s="542"/>
      <c r="F1" s="542"/>
      <c r="G1" s="542"/>
      <c r="H1" s="542"/>
    </row>
    <row r="2" spans="1:9" x14ac:dyDescent="0.2">
      <c r="A2" s="93" t="s">
        <v>24</v>
      </c>
      <c r="B2" s="93"/>
      <c r="C2" s="94"/>
      <c r="D2" s="95" t="s">
        <v>25</v>
      </c>
      <c r="E2" s="95" t="s">
        <v>26</v>
      </c>
      <c r="F2" s="95" t="s">
        <v>27</v>
      </c>
      <c r="G2" s="95" t="s">
        <v>28</v>
      </c>
      <c r="H2" s="95" t="s">
        <v>29</v>
      </c>
      <c r="I2" s="96"/>
    </row>
    <row r="3" spans="1:9" x14ac:dyDescent="0.2">
      <c r="A3" s="97"/>
      <c r="B3" s="97"/>
      <c r="C3" s="98"/>
      <c r="D3" s="83"/>
      <c r="E3" s="84"/>
      <c r="F3" s="84"/>
      <c r="G3" s="84"/>
      <c r="H3" s="83"/>
    </row>
    <row r="4" spans="1:9" x14ac:dyDescent="0.2">
      <c r="A4" s="194"/>
      <c r="B4" s="194"/>
      <c r="C4" s="199"/>
      <c r="D4" s="174"/>
      <c r="E4" s="197"/>
      <c r="F4" s="197"/>
      <c r="G4" s="197"/>
      <c r="H4" s="174"/>
    </row>
    <row r="5" spans="1:9" x14ac:dyDescent="0.2">
      <c r="A5" s="194" t="s">
        <v>886</v>
      </c>
      <c r="B5" s="194"/>
      <c r="C5" s="199"/>
      <c r="D5" s="85" t="s">
        <v>887</v>
      </c>
      <c r="E5" s="197"/>
      <c r="F5" s="197"/>
      <c r="G5" s="197"/>
      <c r="H5" s="261"/>
    </row>
    <row r="6" spans="1:9" x14ac:dyDescent="0.2">
      <c r="A6" s="194"/>
      <c r="B6" s="198"/>
      <c r="C6" s="269"/>
      <c r="D6" s="235"/>
      <c r="E6" s="197"/>
      <c r="F6" s="197"/>
      <c r="G6" s="197"/>
      <c r="H6" s="261"/>
    </row>
    <row r="7" spans="1:9" x14ac:dyDescent="0.2">
      <c r="A7" s="194"/>
      <c r="B7" s="198" t="s">
        <v>888</v>
      </c>
      <c r="C7" s="219"/>
      <c r="D7" s="320" t="s">
        <v>889</v>
      </c>
      <c r="E7" s="197"/>
      <c r="F7" s="197"/>
      <c r="G7" s="197"/>
      <c r="H7" s="261"/>
    </row>
    <row r="8" spans="1:9" x14ac:dyDescent="0.2">
      <c r="A8" s="194"/>
      <c r="B8" s="198"/>
      <c r="C8" s="219"/>
      <c r="D8" s="320"/>
      <c r="E8" s="197"/>
      <c r="F8" s="197"/>
      <c r="G8" s="197"/>
      <c r="H8" s="261"/>
    </row>
    <row r="9" spans="1:9" x14ac:dyDescent="0.2">
      <c r="A9" s="194"/>
      <c r="B9" s="198"/>
      <c r="C9" s="269" t="s">
        <v>104</v>
      </c>
      <c r="D9" s="320" t="s">
        <v>890</v>
      </c>
      <c r="E9" s="197"/>
      <c r="F9" s="197"/>
      <c r="G9" s="197"/>
      <c r="H9" s="17"/>
      <c r="I9" s="102"/>
    </row>
    <row r="10" spans="1:9" x14ac:dyDescent="0.2">
      <c r="A10" s="194"/>
      <c r="B10" s="198"/>
      <c r="C10" s="269"/>
      <c r="D10" s="320"/>
      <c r="E10" s="197"/>
      <c r="F10" s="197"/>
      <c r="G10" s="197"/>
      <c r="H10" s="17"/>
      <c r="I10" s="102"/>
    </row>
    <row r="11" spans="1:9" x14ac:dyDescent="0.2">
      <c r="A11" s="194"/>
      <c r="B11" s="198"/>
      <c r="C11" s="269"/>
      <c r="D11" s="240" t="s">
        <v>891</v>
      </c>
      <c r="E11" s="197" t="s">
        <v>41</v>
      </c>
      <c r="F11" s="197">
        <v>1</v>
      </c>
      <c r="G11" s="81"/>
      <c r="H11" s="17">
        <f>F11*G11</f>
        <v>0</v>
      </c>
      <c r="I11" s="102"/>
    </row>
    <row r="12" spans="1:9" x14ac:dyDescent="0.2">
      <c r="A12" s="194"/>
      <c r="B12" s="198"/>
      <c r="C12" s="269"/>
      <c r="D12" s="320"/>
      <c r="E12" s="197"/>
      <c r="F12" s="197"/>
      <c r="G12" s="81"/>
      <c r="H12" s="17"/>
      <c r="I12" s="102"/>
    </row>
    <row r="13" spans="1:9" x14ac:dyDescent="0.2">
      <c r="A13" s="194"/>
      <c r="B13" s="198"/>
      <c r="C13" s="269"/>
      <c r="D13" s="240" t="s">
        <v>892</v>
      </c>
      <c r="E13" s="28" t="s">
        <v>41</v>
      </c>
      <c r="F13" s="28">
        <v>1</v>
      </c>
      <c r="G13" s="81"/>
      <c r="H13" s="17">
        <f>F13*G13</f>
        <v>0</v>
      </c>
      <c r="I13" s="102"/>
    </row>
    <row r="14" spans="1:9" x14ac:dyDescent="0.2">
      <c r="A14" s="194"/>
      <c r="B14" s="198"/>
      <c r="C14" s="269"/>
      <c r="D14" s="320"/>
      <c r="E14" s="28"/>
      <c r="F14" s="28"/>
      <c r="G14" s="34"/>
      <c r="H14" s="17"/>
      <c r="I14" s="102"/>
    </row>
    <row r="15" spans="1:9" x14ac:dyDescent="0.2">
      <c r="A15" s="194" t="s">
        <v>893</v>
      </c>
      <c r="B15" s="198"/>
      <c r="C15" s="269"/>
      <c r="D15" s="243" t="s">
        <v>894</v>
      </c>
      <c r="E15" s="28"/>
      <c r="F15" s="28"/>
      <c r="G15" s="38"/>
      <c r="H15" s="261"/>
    </row>
    <row r="16" spans="1:9" x14ac:dyDescent="0.2">
      <c r="A16" s="194"/>
      <c r="B16" s="198"/>
      <c r="C16" s="269"/>
      <c r="D16" s="243"/>
      <c r="E16" s="28"/>
      <c r="F16" s="28"/>
      <c r="G16" s="38"/>
      <c r="H16" s="261"/>
    </row>
    <row r="17" spans="1:9" x14ac:dyDescent="0.2">
      <c r="A17" s="194"/>
      <c r="B17" s="198" t="s">
        <v>895</v>
      </c>
      <c r="C17" s="269"/>
      <c r="D17" s="196" t="s">
        <v>896</v>
      </c>
      <c r="E17" s="28"/>
      <c r="F17" s="34"/>
      <c r="G17" s="38"/>
      <c r="H17" s="17"/>
      <c r="I17" s="102"/>
    </row>
    <row r="18" spans="1:9" x14ac:dyDescent="0.2">
      <c r="A18" s="194"/>
      <c r="B18" s="198"/>
      <c r="C18" s="269"/>
      <c r="D18" s="245"/>
      <c r="E18" s="28"/>
      <c r="F18" s="34"/>
      <c r="G18" s="38"/>
      <c r="H18" s="17"/>
      <c r="I18" s="102"/>
    </row>
    <row r="19" spans="1:9" ht="27.75" customHeight="1" x14ac:dyDescent="0.2">
      <c r="A19" s="194"/>
      <c r="B19" s="198"/>
      <c r="C19" s="269" t="s">
        <v>104</v>
      </c>
      <c r="D19" s="240" t="s">
        <v>897</v>
      </c>
      <c r="E19" s="28" t="s">
        <v>327</v>
      </c>
      <c r="F19" s="34">
        <v>750</v>
      </c>
      <c r="G19" s="38"/>
      <c r="H19" s="17">
        <f t="shared" ref="H19:H21" si="0">F19*G19</f>
        <v>0</v>
      </c>
      <c r="I19" s="102"/>
    </row>
    <row r="20" spans="1:9" x14ac:dyDescent="0.2">
      <c r="A20" s="194"/>
      <c r="B20" s="194"/>
      <c r="C20" s="199"/>
      <c r="D20" s="241"/>
      <c r="E20" s="197"/>
      <c r="F20" s="197"/>
      <c r="G20" s="38"/>
      <c r="H20" s="17"/>
      <c r="I20" s="102"/>
    </row>
    <row r="21" spans="1:9" ht="24" x14ac:dyDescent="0.2">
      <c r="A21" s="194"/>
      <c r="B21" s="194"/>
      <c r="C21" s="199" t="s">
        <v>107</v>
      </c>
      <c r="D21" s="241" t="s">
        <v>898</v>
      </c>
      <c r="E21" s="197" t="s">
        <v>327</v>
      </c>
      <c r="F21" s="197">
        <v>700</v>
      </c>
      <c r="G21" s="38"/>
      <c r="H21" s="17">
        <f t="shared" si="0"/>
        <v>0</v>
      </c>
      <c r="I21" s="102"/>
    </row>
    <row r="22" spans="1:9" x14ac:dyDescent="0.2">
      <c r="A22" s="194"/>
      <c r="B22" s="194"/>
      <c r="C22" s="199"/>
      <c r="D22" s="241"/>
      <c r="E22" s="197"/>
      <c r="F22" s="197"/>
      <c r="G22" s="38"/>
      <c r="H22" s="17"/>
      <c r="I22" s="102"/>
    </row>
    <row r="23" spans="1:9" ht="36" x14ac:dyDescent="0.2">
      <c r="A23" s="194"/>
      <c r="B23" s="194"/>
      <c r="C23" s="199" t="s">
        <v>18</v>
      </c>
      <c r="D23" s="241" t="s">
        <v>899</v>
      </c>
      <c r="E23" s="197"/>
      <c r="F23" s="197"/>
      <c r="G23" s="38"/>
      <c r="H23" s="17"/>
      <c r="I23" s="102"/>
    </row>
    <row r="24" spans="1:9" x14ac:dyDescent="0.2">
      <c r="A24" s="194"/>
      <c r="B24" s="194"/>
      <c r="C24" s="199"/>
      <c r="D24" s="241"/>
      <c r="E24" s="197"/>
      <c r="F24" s="197"/>
      <c r="G24" s="38"/>
      <c r="H24" s="17"/>
      <c r="I24" s="102"/>
    </row>
    <row r="25" spans="1:9" ht="25.5" x14ac:dyDescent="0.2">
      <c r="A25" s="194"/>
      <c r="B25" s="194" t="s">
        <v>900</v>
      </c>
      <c r="C25" s="199"/>
      <c r="D25" s="86" t="s">
        <v>901</v>
      </c>
      <c r="E25" s="197" t="s">
        <v>327</v>
      </c>
      <c r="F25" s="197">
        <v>1450</v>
      </c>
      <c r="G25" s="38"/>
      <c r="H25" s="17">
        <f>F25*G25</f>
        <v>0</v>
      </c>
      <c r="I25" s="102"/>
    </row>
    <row r="26" spans="1:9" x14ac:dyDescent="0.2">
      <c r="A26" s="194"/>
      <c r="B26" s="194"/>
      <c r="C26" s="199"/>
      <c r="D26" s="241"/>
      <c r="E26" s="197"/>
      <c r="F26" s="197"/>
      <c r="G26" s="38"/>
      <c r="H26" s="17"/>
      <c r="I26" s="102"/>
    </row>
    <row r="27" spans="1:9" x14ac:dyDescent="0.2">
      <c r="A27" s="194" t="s">
        <v>902</v>
      </c>
      <c r="B27" s="194"/>
      <c r="C27" s="199"/>
      <c r="D27" s="85" t="s">
        <v>903</v>
      </c>
      <c r="E27" s="197"/>
      <c r="F27" s="197"/>
      <c r="G27" s="38"/>
      <c r="H27" s="261"/>
    </row>
    <row r="28" spans="1:9" x14ac:dyDescent="0.2">
      <c r="A28" s="194"/>
      <c r="B28" s="194"/>
      <c r="C28" s="199"/>
      <c r="D28" s="85"/>
      <c r="E28" s="197"/>
      <c r="F28" s="197"/>
      <c r="G28" s="38"/>
      <c r="H28" s="261"/>
    </row>
    <row r="29" spans="1:9" ht="25.5" x14ac:dyDescent="0.2">
      <c r="A29" s="194"/>
      <c r="B29" s="198" t="s">
        <v>904</v>
      </c>
      <c r="C29" s="269"/>
      <c r="D29" s="322" t="s">
        <v>905</v>
      </c>
      <c r="E29" s="178" t="s">
        <v>856</v>
      </c>
      <c r="F29" s="197">
        <v>45100</v>
      </c>
      <c r="G29" s="38"/>
      <c r="H29" s="17">
        <f>F29*G29</f>
        <v>0</v>
      </c>
    </row>
    <row r="30" spans="1:9" x14ac:dyDescent="0.2">
      <c r="A30" s="194"/>
      <c r="B30" s="198"/>
      <c r="C30" s="269"/>
      <c r="D30" s="322"/>
      <c r="E30" s="178"/>
      <c r="F30" s="197"/>
      <c r="G30" s="38"/>
      <c r="H30" s="17"/>
    </row>
    <row r="31" spans="1:9" ht="25.5" x14ac:dyDescent="0.2">
      <c r="A31" s="194"/>
      <c r="B31" s="198" t="s">
        <v>906</v>
      </c>
      <c r="C31" s="269"/>
      <c r="D31" s="322" t="s">
        <v>907</v>
      </c>
      <c r="E31" s="197" t="s">
        <v>856</v>
      </c>
      <c r="F31" s="197">
        <v>4000</v>
      </c>
      <c r="G31" s="38"/>
      <c r="H31" s="17">
        <f>F31*G31</f>
        <v>0</v>
      </c>
    </row>
    <row r="32" spans="1:9" x14ac:dyDescent="0.2">
      <c r="A32" s="194"/>
      <c r="B32" s="198"/>
      <c r="C32" s="269"/>
      <c r="D32" s="322"/>
      <c r="E32" s="178"/>
      <c r="F32" s="197"/>
      <c r="G32" s="38"/>
      <c r="H32" s="17"/>
    </row>
    <row r="33" spans="1:9" ht="25.5" x14ac:dyDescent="0.2">
      <c r="A33" s="194"/>
      <c r="B33" s="198" t="s">
        <v>908</v>
      </c>
      <c r="C33" s="269"/>
      <c r="D33" s="322" t="s">
        <v>909</v>
      </c>
      <c r="E33" s="197" t="s">
        <v>856</v>
      </c>
      <c r="F33" s="197">
        <v>1500</v>
      </c>
      <c r="G33" s="38"/>
      <c r="H33" s="17">
        <f>F33*G33</f>
        <v>0</v>
      </c>
    </row>
    <row r="34" spans="1:9" x14ac:dyDescent="0.2">
      <c r="A34" s="194"/>
      <c r="B34" s="198"/>
      <c r="C34" s="269"/>
      <c r="D34" s="322"/>
      <c r="E34" s="178"/>
      <c r="F34" s="197"/>
      <c r="G34" s="38"/>
      <c r="H34" s="17"/>
    </row>
    <row r="35" spans="1:9" x14ac:dyDescent="0.2">
      <c r="A35" s="194" t="s">
        <v>910</v>
      </c>
      <c r="B35" s="198"/>
      <c r="C35" s="269"/>
      <c r="D35" s="235" t="s">
        <v>911</v>
      </c>
      <c r="E35" s="197"/>
      <c r="F35" s="197"/>
      <c r="G35" s="38"/>
      <c r="H35" s="261"/>
    </row>
    <row r="36" spans="1:9" x14ac:dyDescent="0.2">
      <c r="A36" s="194"/>
      <c r="B36" s="198"/>
      <c r="C36" s="269"/>
      <c r="D36" s="235"/>
      <c r="E36" s="197"/>
      <c r="F36" s="197"/>
      <c r="G36" s="38"/>
      <c r="H36" s="261"/>
    </row>
    <row r="37" spans="1:9" x14ac:dyDescent="0.2">
      <c r="A37" s="194"/>
      <c r="B37" s="198" t="s">
        <v>912</v>
      </c>
      <c r="C37" s="269"/>
      <c r="D37" s="322" t="s">
        <v>913</v>
      </c>
      <c r="E37" s="197"/>
      <c r="F37" s="197"/>
      <c r="G37" s="38"/>
      <c r="H37" s="261"/>
    </row>
    <row r="38" spans="1:9" x14ac:dyDescent="0.2">
      <c r="A38" s="194"/>
      <c r="B38" s="198"/>
      <c r="C38" s="269"/>
      <c r="D38" s="322"/>
      <c r="E38" s="197"/>
      <c r="F38" s="197"/>
      <c r="G38" s="38"/>
      <c r="H38" s="261"/>
    </row>
    <row r="39" spans="1:9" ht="38.25" x14ac:dyDescent="0.2">
      <c r="A39" s="194"/>
      <c r="B39" s="198"/>
      <c r="C39" s="269" t="s">
        <v>104</v>
      </c>
      <c r="D39" s="196" t="s">
        <v>914</v>
      </c>
      <c r="E39" s="197" t="s">
        <v>327</v>
      </c>
      <c r="F39" s="197">
        <v>5000</v>
      </c>
      <c r="G39" s="38"/>
      <c r="H39" s="17">
        <f>F39*G39</f>
        <v>0</v>
      </c>
      <c r="I39" s="102"/>
    </row>
    <row r="40" spans="1:9" x14ac:dyDescent="0.2">
      <c r="A40" s="194"/>
      <c r="B40" s="198"/>
      <c r="C40" s="269"/>
      <c r="D40" s="196"/>
      <c r="E40" s="197"/>
      <c r="F40" s="197"/>
      <c r="G40" s="38"/>
      <c r="H40" s="17"/>
      <c r="I40" s="102"/>
    </row>
    <row r="41" spans="1:9" x14ac:dyDescent="0.2">
      <c r="A41" s="194" t="s">
        <v>915</v>
      </c>
      <c r="B41" s="198"/>
      <c r="C41" s="269"/>
      <c r="D41" s="235" t="s">
        <v>916</v>
      </c>
      <c r="E41" s="197"/>
      <c r="F41" s="197"/>
      <c r="G41" s="38"/>
      <c r="H41" s="261"/>
    </row>
    <row r="42" spans="1:9" x14ac:dyDescent="0.2">
      <c r="A42" s="194"/>
      <c r="B42" s="198"/>
      <c r="C42" s="269"/>
      <c r="D42" s="235"/>
      <c r="E42" s="197"/>
      <c r="F42" s="197"/>
      <c r="G42" s="38"/>
      <c r="H42" s="261"/>
    </row>
    <row r="43" spans="1:9" x14ac:dyDescent="0.2">
      <c r="A43" s="194"/>
      <c r="B43" s="198" t="s">
        <v>917</v>
      </c>
      <c r="C43" s="269"/>
      <c r="D43" s="322" t="s">
        <v>918</v>
      </c>
      <c r="E43" s="197"/>
      <c r="F43" s="197"/>
      <c r="G43" s="38"/>
      <c r="H43" s="261"/>
    </row>
    <row r="44" spans="1:9" x14ac:dyDescent="0.2">
      <c r="A44" s="194"/>
      <c r="B44" s="198"/>
      <c r="C44" s="269"/>
      <c r="D44" s="323"/>
      <c r="E44" s="197"/>
      <c r="F44" s="197"/>
      <c r="G44" s="38"/>
      <c r="H44" s="261"/>
    </row>
    <row r="45" spans="1:9" ht="25.5" x14ac:dyDescent="0.2">
      <c r="A45" s="194"/>
      <c r="B45" s="198"/>
      <c r="C45" s="269" t="s">
        <v>20</v>
      </c>
      <c r="D45" s="320" t="s">
        <v>919</v>
      </c>
      <c r="E45" s="197"/>
      <c r="F45" s="197"/>
      <c r="G45" s="38"/>
      <c r="H45" s="17"/>
      <c r="I45" s="102"/>
    </row>
    <row r="46" spans="1:9" x14ac:dyDescent="0.2">
      <c r="A46" s="194"/>
      <c r="B46" s="198"/>
      <c r="C46" s="269"/>
      <c r="D46" s="320"/>
      <c r="E46" s="197"/>
      <c r="F46" s="197"/>
      <c r="G46" s="38"/>
      <c r="H46" s="17"/>
      <c r="I46" s="102"/>
    </row>
    <row r="47" spans="1:9" ht="25.5" x14ac:dyDescent="0.2">
      <c r="A47" s="194"/>
      <c r="B47" s="198"/>
      <c r="C47" s="269"/>
      <c r="D47" s="320" t="s">
        <v>920</v>
      </c>
      <c r="E47" s="197" t="s">
        <v>327</v>
      </c>
      <c r="F47" s="197">
        <v>60000</v>
      </c>
      <c r="G47" s="38"/>
      <c r="H47" s="17">
        <f t="shared" ref="H47" si="1">F47*G47</f>
        <v>0</v>
      </c>
      <c r="I47" s="102"/>
    </row>
    <row r="48" spans="1:9" x14ac:dyDescent="0.2">
      <c r="A48" s="194"/>
      <c r="B48" s="198"/>
      <c r="C48" s="269"/>
      <c r="D48" s="320"/>
      <c r="E48" s="197"/>
      <c r="F48" s="197"/>
      <c r="G48" s="38"/>
      <c r="H48" s="17"/>
      <c r="I48" s="102"/>
    </row>
    <row r="49" spans="1:9" ht="25.5" x14ac:dyDescent="0.2">
      <c r="A49" s="194"/>
      <c r="B49" s="198"/>
      <c r="C49" s="269"/>
      <c r="D49" s="320" t="s">
        <v>921</v>
      </c>
      <c r="E49" s="197" t="s">
        <v>327</v>
      </c>
      <c r="F49" s="197">
        <v>30000</v>
      </c>
      <c r="G49" s="38"/>
      <c r="H49" s="17">
        <f t="shared" ref="H49" si="2">F49*G49</f>
        <v>0</v>
      </c>
      <c r="I49" s="102"/>
    </row>
    <row r="50" spans="1:9" x14ac:dyDescent="0.2">
      <c r="A50" s="194"/>
      <c r="B50" s="198"/>
      <c r="C50" s="269"/>
      <c r="D50" s="320"/>
      <c r="E50" s="197"/>
      <c r="F50" s="197"/>
      <c r="G50" s="38"/>
      <c r="H50" s="17"/>
      <c r="I50" s="102"/>
    </row>
    <row r="51" spans="1:9" ht="25.5" x14ac:dyDescent="0.2">
      <c r="A51" s="194" t="s">
        <v>922</v>
      </c>
      <c r="B51" s="198"/>
      <c r="C51" s="269"/>
      <c r="D51" s="324" t="s">
        <v>923</v>
      </c>
      <c r="E51" s="197"/>
      <c r="F51" s="197"/>
      <c r="G51" s="38"/>
      <c r="H51" s="261"/>
      <c r="I51" s="102"/>
    </row>
    <row r="52" spans="1:9" x14ac:dyDescent="0.2">
      <c r="A52" s="194"/>
      <c r="B52" s="198"/>
      <c r="C52" s="269"/>
      <c r="D52" s="324"/>
      <c r="E52" s="197"/>
      <c r="F52" s="197"/>
      <c r="G52" s="38"/>
      <c r="H52" s="261"/>
      <c r="I52" s="102"/>
    </row>
    <row r="53" spans="1:9" ht="14.25" x14ac:dyDescent="0.2">
      <c r="A53" s="194"/>
      <c r="B53" s="198" t="s">
        <v>924</v>
      </c>
      <c r="C53" s="269"/>
      <c r="D53" s="322" t="s">
        <v>925</v>
      </c>
      <c r="E53" s="197" t="s">
        <v>327</v>
      </c>
      <c r="F53" s="197">
        <f>F47</f>
        <v>60000</v>
      </c>
      <c r="G53" s="38"/>
      <c r="H53" s="17">
        <f>F53*G53</f>
        <v>0</v>
      </c>
    </row>
    <row r="54" spans="1:9" x14ac:dyDescent="0.2">
      <c r="A54" s="194"/>
      <c r="B54" s="198"/>
      <c r="C54" s="269"/>
      <c r="D54" s="322"/>
      <c r="E54" s="197"/>
      <c r="F54" s="197"/>
      <c r="G54" s="38"/>
      <c r="H54" s="17"/>
    </row>
    <row r="55" spans="1:9" x14ac:dyDescent="0.2">
      <c r="A55" s="194" t="s">
        <v>926</v>
      </c>
      <c r="B55" s="198"/>
      <c r="C55" s="269"/>
      <c r="D55" s="235" t="s">
        <v>927</v>
      </c>
      <c r="E55" s="197"/>
      <c r="F55" s="197"/>
      <c r="G55" s="38"/>
      <c r="H55" s="261"/>
    </row>
    <row r="56" spans="1:9" x14ac:dyDescent="0.2">
      <c r="A56" s="194"/>
      <c r="B56" s="198"/>
      <c r="C56" s="269"/>
      <c r="D56" s="235"/>
      <c r="E56" s="197"/>
      <c r="F56" s="197"/>
      <c r="G56" s="38"/>
      <c r="H56" s="261"/>
    </row>
    <row r="57" spans="1:9" x14ac:dyDescent="0.2">
      <c r="A57" s="194"/>
      <c r="B57" s="198" t="s">
        <v>928</v>
      </c>
      <c r="C57" s="269"/>
      <c r="D57" s="320" t="s">
        <v>929</v>
      </c>
      <c r="E57" s="197"/>
      <c r="F57" s="197"/>
      <c r="G57" s="38"/>
      <c r="H57" s="17">
        <f t="shared" ref="H57" si="3">F57*G57</f>
        <v>0</v>
      </c>
      <c r="I57" s="102"/>
    </row>
    <row r="58" spans="1:9" x14ac:dyDescent="0.2">
      <c r="A58" s="194"/>
      <c r="B58" s="198"/>
      <c r="C58" s="269"/>
      <c r="D58" s="325"/>
      <c r="E58" s="197"/>
      <c r="F58" s="197"/>
      <c r="G58" s="38"/>
      <c r="H58" s="17"/>
      <c r="I58" s="102"/>
    </row>
    <row r="59" spans="1:9" x14ac:dyDescent="0.2">
      <c r="A59" s="194"/>
      <c r="B59" s="198"/>
      <c r="C59" s="269" t="s">
        <v>320</v>
      </c>
      <c r="D59" s="240" t="s">
        <v>930</v>
      </c>
      <c r="E59" s="197" t="s">
        <v>68</v>
      </c>
      <c r="F59" s="197"/>
      <c r="G59" s="38"/>
      <c r="H59" s="47" t="s">
        <v>332</v>
      </c>
      <c r="I59" s="102"/>
    </row>
    <row r="60" spans="1:9" x14ac:dyDescent="0.2">
      <c r="A60" s="194"/>
      <c r="B60" s="198"/>
      <c r="C60" s="269"/>
      <c r="D60" s="240"/>
      <c r="E60" s="197"/>
      <c r="F60" s="197"/>
      <c r="G60" s="38"/>
      <c r="H60" s="47"/>
      <c r="I60" s="102"/>
    </row>
    <row r="61" spans="1:9" x14ac:dyDescent="0.2">
      <c r="A61" s="194"/>
      <c r="B61" s="198"/>
      <c r="C61" s="269" t="s">
        <v>107</v>
      </c>
      <c r="D61" s="240" t="s">
        <v>931</v>
      </c>
      <c r="E61" s="197" t="s">
        <v>68</v>
      </c>
      <c r="F61" s="197"/>
      <c r="G61" s="38"/>
      <c r="H61" s="47" t="s">
        <v>332</v>
      </c>
      <c r="I61" s="102"/>
    </row>
    <row r="62" spans="1:9" x14ac:dyDescent="0.2">
      <c r="A62" s="361"/>
      <c r="B62" s="528"/>
      <c r="C62" s="280"/>
      <c r="D62" s="240"/>
      <c r="E62" s="282"/>
      <c r="F62" s="282"/>
      <c r="G62" s="55"/>
      <c r="H62" s="47"/>
      <c r="I62" s="102"/>
    </row>
    <row r="63" spans="1:9" x14ac:dyDescent="0.2">
      <c r="A63" s="361"/>
      <c r="B63" s="528"/>
      <c r="C63" s="280"/>
      <c r="D63" s="240"/>
      <c r="E63" s="282"/>
      <c r="F63" s="282"/>
      <c r="G63" s="55"/>
      <c r="H63" s="47"/>
      <c r="I63" s="102"/>
    </row>
    <row r="64" spans="1:9" x14ac:dyDescent="0.2">
      <c r="A64" s="361"/>
      <c r="B64" s="528"/>
      <c r="C64" s="280"/>
      <c r="D64" s="240"/>
      <c r="E64" s="282"/>
      <c r="F64" s="282"/>
      <c r="G64" s="55"/>
      <c r="H64" s="47"/>
      <c r="I64" s="102"/>
    </row>
    <row r="65" spans="1:9" x14ac:dyDescent="0.2">
      <c r="A65" s="361"/>
      <c r="B65" s="528"/>
      <c r="C65" s="280"/>
      <c r="D65" s="240"/>
      <c r="E65" s="282"/>
      <c r="F65" s="282"/>
      <c r="G65" s="55"/>
      <c r="H65" s="47"/>
      <c r="I65" s="102"/>
    </row>
    <row r="66" spans="1:9" x14ac:dyDescent="0.2">
      <c r="A66" s="361"/>
      <c r="B66" s="528"/>
      <c r="C66" s="280"/>
      <c r="D66" s="240"/>
      <c r="E66" s="282"/>
      <c r="F66" s="282"/>
      <c r="G66" s="55"/>
      <c r="H66" s="47"/>
      <c r="I66" s="102"/>
    </row>
    <row r="67" spans="1:9" x14ac:dyDescent="0.2">
      <c r="A67" s="361"/>
      <c r="B67" s="528"/>
      <c r="C67" s="280"/>
      <c r="D67" s="240"/>
      <c r="E67" s="282"/>
      <c r="F67" s="282"/>
      <c r="G67" s="55"/>
      <c r="H67" s="47"/>
      <c r="I67" s="102"/>
    </row>
    <row r="68" spans="1:9" ht="12.75" customHeight="1" x14ac:dyDescent="0.2">
      <c r="A68" s="561" t="s">
        <v>124</v>
      </c>
      <c r="B68" s="562"/>
      <c r="C68" s="562"/>
      <c r="D68" s="562"/>
      <c r="E68" s="562"/>
      <c r="F68" s="562"/>
      <c r="G68" s="563"/>
      <c r="H68" s="48">
        <f>SUM(H11:H67)</f>
        <v>0</v>
      </c>
      <c r="I68" s="102"/>
    </row>
    <row r="69" spans="1:9" ht="12.75" customHeight="1" x14ac:dyDescent="0.2">
      <c r="A69" s="561" t="s">
        <v>125</v>
      </c>
      <c r="B69" s="562"/>
      <c r="C69" s="562"/>
      <c r="D69" s="562"/>
      <c r="E69" s="562"/>
      <c r="F69" s="562"/>
      <c r="G69" s="563"/>
      <c r="H69" s="533">
        <f>H68</f>
        <v>0</v>
      </c>
      <c r="I69" s="102"/>
    </row>
    <row r="70" spans="1:9" x14ac:dyDescent="0.2">
      <c r="A70" s="529"/>
      <c r="B70" s="530" t="s">
        <v>932</v>
      </c>
      <c r="C70" s="288"/>
      <c r="D70" s="531" t="s">
        <v>933</v>
      </c>
      <c r="E70" s="290" t="s">
        <v>68</v>
      </c>
      <c r="F70" s="290"/>
      <c r="G70" s="56"/>
      <c r="H70" s="532" t="s">
        <v>332</v>
      </c>
    </row>
    <row r="71" spans="1:9" x14ac:dyDescent="0.2">
      <c r="A71" s="194"/>
      <c r="B71" s="198"/>
      <c r="C71" s="269"/>
      <c r="D71" s="320"/>
      <c r="E71" s="197"/>
      <c r="F71" s="197"/>
      <c r="G71" s="38"/>
      <c r="H71" s="47"/>
    </row>
    <row r="72" spans="1:9" ht="25.5" x14ac:dyDescent="0.2">
      <c r="A72" s="194"/>
      <c r="B72" s="198" t="s">
        <v>934</v>
      </c>
      <c r="C72" s="269"/>
      <c r="D72" s="320" t="s">
        <v>935</v>
      </c>
      <c r="E72" s="197" t="s">
        <v>68</v>
      </c>
      <c r="F72" s="197"/>
      <c r="G72" s="38"/>
      <c r="H72" s="47" t="s">
        <v>332</v>
      </c>
      <c r="I72" s="102"/>
    </row>
    <row r="73" spans="1:9" x14ac:dyDescent="0.2">
      <c r="A73" s="194"/>
      <c r="B73" s="198"/>
      <c r="C73" s="269"/>
      <c r="D73" s="320"/>
      <c r="E73" s="197"/>
      <c r="F73" s="197"/>
      <c r="G73" s="38"/>
      <c r="H73" s="47"/>
      <c r="I73" s="102"/>
    </row>
    <row r="74" spans="1:9" x14ac:dyDescent="0.2">
      <c r="A74" s="194"/>
      <c r="B74" s="198" t="s">
        <v>936</v>
      </c>
      <c r="C74" s="269"/>
      <c r="D74" s="320" t="s">
        <v>937</v>
      </c>
      <c r="E74" s="197" t="s">
        <v>68</v>
      </c>
      <c r="F74" s="197"/>
      <c r="G74" s="38"/>
      <c r="H74" s="47" t="s">
        <v>332</v>
      </c>
      <c r="I74" s="102"/>
    </row>
    <row r="75" spans="1:9" x14ac:dyDescent="0.2">
      <c r="A75" s="194"/>
      <c r="B75" s="198"/>
      <c r="C75" s="269"/>
      <c r="D75" s="320"/>
      <c r="E75" s="197"/>
      <c r="F75" s="197"/>
      <c r="G75" s="38"/>
      <c r="H75" s="47"/>
      <c r="I75" s="102"/>
    </row>
    <row r="76" spans="1:9" x14ac:dyDescent="0.2">
      <c r="A76" s="194" t="s">
        <v>938</v>
      </c>
      <c r="B76" s="219"/>
      <c r="C76" s="269"/>
      <c r="D76" s="243" t="s">
        <v>939</v>
      </c>
      <c r="E76" s="197"/>
      <c r="F76" s="197"/>
      <c r="G76" s="38"/>
      <c r="H76" s="261"/>
    </row>
    <row r="77" spans="1:9" x14ac:dyDescent="0.2">
      <c r="A77" s="194"/>
      <c r="B77" s="219"/>
      <c r="C77" s="269"/>
      <c r="D77" s="243"/>
      <c r="E77" s="197"/>
      <c r="F77" s="197"/>
      <c r="G77" s="38"/>
      <c r="H77" s="261"/>
    </row>
    <row r="78" spans="1:9" x14ac:dyDescent="0.2">
      <c r="A78" s="194"/>
      <c r="B78" s="198" t="s">
        <v>940</v>
      </c>
      <c r="C78" s="269"/>
      <c r="D78" s="320" t="s">
        <v>941</v>
      </c>
      <c r="E78" s="178" t="s">
        <v>170</v>
      </c>
      <c r="F78" s="197">
        <v>50</v>
      </c>
      <c r="G78" s="38"/>
      <c r="H78" s="17">
        <f>F78*G78</f>
        <v>0</v>
      </c>
    </row>
    <row r="79" spans="1:9" x14ac:dyDescent="0.2">
      <c r="A79" s="194"/>
      <c r="B79" s="198"/>
      <c r="C79" s="269"/>
      <c r="D79" s="320"/>
      <c r="E79" s="178"/>
      <c r="F79" s="197"/>
      <c r="G79" s="38"/>
      <c r="H79" s="17"/>
    </row>
    <row r="80" spans="1:9" ht="25.5" x14ac:dyDescent="0.2">
      <c r="A80" s="194" t="s">
        <v>942</v>
      </c>
      <c r="B80" s="198"/>
      <c r="C80" s="269"/>
      <c r="D80" s="243" t="s">
        <v>943</v>
      </c>
      <c r="E80" s="178"/>
      <c r="F80" s="197"/>
      <c r="G80" s="38"/>
      <c r="H80" s="17"/>
    </row>
    <row r="81" spans="1:8" x14ac:dyDescent="0.2">
      <c r="A81" s="194"/>
      <c r="B81" s="198"/>
      <c r="C81" s="269"/>
      <c r="D81" s="320"/>
      <c r="E81" s="178"/>
      <c r="F81" s="197"/>
      <c r="G81" s="38"/>
      <c r="H81" s="17"/>
    </row>
    <row r="82" spans="1:8" ht="25.5" x14ac:dyDescent="0.2">
      <c r="A82" s="194"/>
      <c r="B82" s="198" t="s">
        <v>944</v>
      </c>
      <c r="C82" s="269"/>
      <c r="D82" s="320" t="s">
        <v>945</v>
      </c>
      <c r="E82" s="197" t="s">
        <v>170</v>
      </c>
      <c r="F82" s="197">
        <v>2</v>
      </c>
      <c r="G82" s="38"/>
      <c r="H82" s="17">
        <f>F82*G82</f>
        <v>0</v>
      </c>
    </row>
    <row r="83" spans="1:8" x14ac:dyDescent="0.2">
      <c r="A83" s="194"/>
      <c r="B83" s="198"/>
      <c r="C83" s="269"/>
      <c r="D83" s="320"/>
      <c r="E83" s="178"/>
      <c r="F83" s="197"/>
      <c r="G83" s="38"/>
      <c r="H83" s="17"/>
    </row>
    <row r="84" spans="1:8" ht="25.5" x14ac:dyDescent="0.2">
      <c r="A84" s="194"/>
      <c r="B84" s="198" t="s">
        <v>946</v>
      </c>
      <c r="C84" s="269"/>
      <c r="D84" s="322" t="s">
        <v>947</v>
      </c>
      <c r="E84" s="197" t="s">
        <v>948</v>
      </c>
      <c r="F84" s="197">
        <v>70</v>
      </c>
      <c r="G84" s="38"/>
      <c r="H84" s="17">
        <f>F84*G84</f>
        <v>0</v>
      </c>
    </row>
    <row r="85" spans="1:8" x14ac:dyDescent="0.2">
      <c r="A85" s="194"/>
      <c r="B85" s="198"/>
      <c r="C85" s="269"/>
      <c r="D85" s="322"/>
      <c r="E85" s="197"/>
      <c r="F85" s="197"/>
      <c r="G85" s="38"/>
      <c r="H85" s="17"/>
    </row>
    <row r="86" spans="1:8" x14ac:dyDescent="0.2">
      <c r="A86" s="194"/>
      <c r="B86" s="198"/>
      <c r="C86" s="269"/>
      <c r="D86" s="322"/>
      <c r="E86" s="197"/>
      <c r="F86" s="197"/>
      <c r="G86" s="38"/>
      <c r="H86" s="17"/>
    </row>
    <row r="87" spans="1:8" x14ac:dyDescent="0.2">
      <c r="A87" s="194"/>
      <c r="B87" s="198"/>
      <c r="C87" s="269"/>
      <c r="D87" s="322"/>
      <c r="E87" s="197"/>
      <c r="F87" s="197"/>
      <c r="G87" s="38"/>
      <c r="H87" s="17"/>
    </row>
    <row r="88" spans="1:8" x14ac:dyDescent="0.2">
      <c r="A88" s="194"/>
      <c r="B88" s="198"/>
      <c r="C88" s="269"/>
      <c r="D88" s="322"/>
      <c r="E88" s="197"/>
      <c r="F88" s="197"/>
      <c r="G88" s="38"/>
      <c r="H88" s="17"/>
    </row>
    <row r="89" spans="1:8" x14ac:dyDescent="0.2">
      <c r="A89" s="194"/>
      <c r="B89" s="198"/>
      <c r="C89" s="269"/>
      <c r="D89" s="322"/>
      <c r="E89" s="197"/>
      <c r="F89" s="197"/>
      <c r="G89" s="38"/>
      <c r="H89" s="17"/>
    </row>
    <row r="90" spans="1:8" x14ac:dyDescent="0.2">
      <c r="A90" s="194"/>
      <c r="B90" s="198"/>
      <c r="C90" s="269"/>
      <c r="D90" s="322"/>
      <c r="E90" s="197"/>
      <c r="F90" s="197"/>
      <c r="G90" s="38"/>
      <c r="H90" s="17"/>
    </row>
    <row r="91" spans="1:8" x14ac:dyDescent="0.2">
      <c r="A91" s="194"/>
      <c r="B91" s="198"/>
      <c r="C91" s="269"/>
      <c r="D91" s="322"/>
      <c r="E91" s="197"/>
      <c r="F91" s="197"/>
      <c r="G91" s="38"/>
      <c r="H91" s="17"/>
    </row>
    <row r="92" spans="1:8" x14ac:dyDescent="0.2">
      <c r="A92" s="194"/>
      <c r="B92" s="198"/>
      <c r="C92" s="269"/>
      <c r="D92" s="322"/>
      <c r="E92" s="197"/>
      <c r="F92" s="197"/>
      <c r="G92" s="38"/>
      <c r="H92" s="17"/>
    </row>
    <row r="93" spans="1:8" x14ac:dyDescent="0.2">
      <c r="A93" s="194"/>
      <c r="B93" s="198"/>
      <c r="C93" s="269"/>
      <c r="D93" s="322"/>
      <c r="E93" s="197"/>
      <c r="F93" s="197"/>
      <c r="G93" s="38"/>
      <c r="H93" s="17"/>
    </row>
    <row r="94" spans="1:8" x14ac:dyDescent="0.2">
      <c r="A94" s="194"/>
      <c r="B94" s="198"/>
      <c r="C94" s="269"/>
      <c r="D94" s="322"/>
      <c r="E94" s="197"/>
      <c r="F94" s="197"/>
      <c r="G94" s="38"/>
      <c r="H94" s="17"/>
    </row>
    <row r="95" spans="1:8" x14ac:dyDescent="0.2">
      <c r="A95" s="194"/>
      <c r="B95" s="198"/>
      <c r="C95" s="269"/>
      <c r="D95" s="322"/>
      <c r="E95" s="197"/>
      <c r="F95" s="197"/>
      <c r="G95" s="38"/>
      <c r="H95" s="17"/>
    </row>
    <row r="96" spans="1:8" x14ac:dyDescent="0.2">
      <c r="A96" s="194"/>
      <c r="B96" s="198"/>
      <c r="C96" s="269"/>
      <c r="D96" s="322"/>
      <c r="E96" s="197"/>
      <c r="F96" s="197"/>
      <c r="G96" s="38"/>
      <c r="H96" s="17"/>
    </row>
    <row r="97" spans="1:8" x14ac:dyDescent="0.2">
      <c r="A97" s="194"/>
      <c r="B97" s="198"/>
      <c r="C97" s="269"/>
      <c r="D97" s="322"/>
      <c r="E97" s="197"/>
      <c r="F97" s="197"/>
      <c r="G97" s="38"/>
      <c r="H97" s="17"/>
    </row>
    <row r="98" spans="1:8" x14ac:dyDescent="0.2">
      <c r="A98" s="194"/>
      <c r="B98" s="198"/>
      <c r="C98" s="269"/>
      <c r="D98" s="322"/>
      <c r="E98" s="197"/>
      <c r="F98" s="197"/>
      <c r="G98" s="38"/>
      <c r="H98" s="17"/>
    </row>
    <row r="99" spans="1:8" x14ac:dyDescent="0.2">
      <c r="A99" s="194"/>
      <c r="B99" s="198"/>
      <c r="C99" s="269"/>
      <c r="D99" s="322"/>
      <c r="E99" s="197"/>
      <c r="F99" s="197"/>
      <c r="G99" s="38"/>
      <c r="H99" s="17"/>
    </row>
    <row r="100" spans="1:8" x14ac:dyDescent="0.2">
      <c r="A100" s="194"/>
      <c r="B100" s="198"/>
      <c r="C100" s="269"/>
      <c r="D100" s="322"/>
      <c r="E100" s="197"/>
      <c r="F100" s="197"/>
      <c r="G100" s="38"/>
      <c r="H100" s="17"/>
    </row>
    <row r="101" spans="1:8" x14ac:dyDescent="0.2">
      <c r="A101" s="194"/>
      <c r="B101" s="198"/>
      <c r="C101" s="269"/>
      <c r="D101" s="322"/>
      <c r="E101" s="197"/>
      <c r="F101" s="197"/>
      <c r="G101" s="38"/>
      <c r="H101" s="17"/>
    </row>
    <row r="102" spans="1:8" x14ac:dyDescent="0.2">
      <c r="A102" s="194"/>
      <c r="B102" s="198"/>
      <c r="C102" s="269"/>
      <c r="D102" s="322"/>
      <c r="E102" s="197"/>
      <c r="F102" s="197"/>
      <c r="G102" s="38"/>
      <c r="H102" s="17"/>
    </row>
    <row r="103" spans="1:8" x14ac:dyDescent="0.2">
      <c r="A103" s="194"/>
      <c r="B103" s="198"/>
      <c r="C103" s="269"/>
      <c r="D103" s="322"/>
      <c r="E103" s="197"/>
      <c r="F103" s="197"/>
      <c r="G103" s="38"/>
      <c r="H103" s="17"/>
    </row>
    <row r="104" spans="1:8" x14ac:dyDescent="0.2">
      <c r="A104" s="194"/>
      <c r="B104" s="198"/>
      <c r="C104" s="269"/>
      <c r="D104" s="322"/>
      <c r="E104" s="197"/>
      <c r="F104" s="197"/>
      <c r="G104" s="38"/>
      <c r="H104" s="17"/>
    </row>
    <row r="105" spans="1:8" x14ac:dyDescent="0.2">
      <c r="A105" s="194"/>
      <c r="B105" s="198"/>
      <c r="C105" s="269"/>
      <c r="D105" s="322"/>
      <c r="E105" s="197"/>
      <c r="F105" s="197"/>
      <c r="G105" s="38"/>
      <c r="H105" s="17"/>
    </row>
    <row r="106" spans="1:8" x14ac:dyDescent="0.2">
      <c r="A106" s="194"/>
      <c r="B106" s="198"/>
      <c r="C106" s="269"/>
      <c r="D106" s="322"/>
      <c r="E106" s="197"/>
      <c r="F106" s="197"/>
      <c r="G106" s="38"/>
      <c r="H106" s="17"/>
    </row>
    <row r="107" spans="1:8" x14ac:dyDescent="0.2">
      <c r="A107" s="194"/>
      <c r="B107" s="198"/>
      <c r="C107" s="269"/>
      <c r="D107" s="322"/>
      <c r="E107" s="197"/>
      <c r="F107" s="197"/>
      <c r="G107" s="38"/>
      <c r="H107" s="17"/>
    </row>
    <row r="108" spans="1:8" x14ac:dyDescent="0.2">
      <c r="A108" s="194"/>
      <c r="B108" s="198"/>
      <c r="C108" s="269"/>
      <c r="D108" s="322"/>
      <c r="E108" s="197"/>
      <c r="F108" s="197"/>
      <c r="G108" s="38"/>
      <c r="H108" s="17"/>
    </row>
    <row r="109" spans="1:8" x14ac:dyDescent="0.2">
      <c r="A109" s="194"/>
      <c r="B109" s="198"/>
      <c r="C109" s="269"/>
      <c r="D109" s="322"/>
      <c r="E109" s="197"/>
      <c r="F109" s="197"/>
      <c r="G109" s="38"/>
      <c r="H109" s="17"/>
    </row>
    <row r="110" spans="1:8" x14ac:dyDescent="0.2">
      <c r="A110" s="194"/>
      <c r="B110" s="198"/>
      <c r="C110" s="269"/>
      <c r="D110" s="322"/>
      <c r="E110" s="197"/>
      <c r="F110" s="197"/>
      <c r="G110" s="38"/>
      <c r="H110" s="17"/>
    </row>
    <row r="111" spans="1:8" x14ac:dyDescent="0.2">
      <c r="A111" s="194"/>
      <c r="B111" s="198"/>
      <c r="C111" s="269"/>
      <c r="D111" s="322"/>
      <c r="E111" s="197"/>
      <c r="F111" s="197"/>
      <c r="G111" s="38"/>
      <c r="H111" s="17"/>
    </row>
    <row r="112" spans="1:8" x14ac:dyDescent="0.2">
      <c r="A112" s="194"/>
      <c r="B112" s="198"/>
      <c r="C112" s="269"/>
      <c r="D112" s="322"/>
      <c r="E112" s="197"/>
      <c r="F112" s="197"/>
      <c r="G112" s="38"/>
      <c r="H112" s="17"/>
    </row>
    <row r="113" spans="1:8" x14ac:dyDescent="0.2">
      <c r="A113" s="194"/>
      <c r="B113" s="198"/>
      <c r="C113" s="269"/>
      <c r="D113" s="322"/>
      <c r="E113" s="197"/>
      <c r="F113" s="197"/>
      <c r="G113" s="38"/>
      <c r="H113" s="17"/>
    </row>
    <row r="114" spans="1:8" x14ac:dyDescent="0.2">
      <c r="A114" s="194"/>
      <c r="B114" s="198"/>
      <c r="C114" s="269"/>
      <c r="D114" s="322"/>
      <c r="E114" s="197"/>
      <c r="F114" s="197"/>
      <c r="G114" s="38"/>
      <c r="H114" s="17"/>
    </row>
    <row r="115" spans="1:8" x14ac:dyDescent="0.2">
      <c r="A115" s="194"/>
      <c r="B115" s="198"/>
      <c r="C115" s="269"/>
      <c r="D115" s="322"/>
      <c r="E115" s="197"/>
      <c r="F115" s="197"/>
      <c r="G115" s="38"/>
      <c r="H115" s="17"/>
    </row>
    <row r="116" spans="1:8" x14ac:dyDescent="0.2">
      <c r="A116" s="194"/>
      <c r="B116" s="198"/>
      <c r="C116" s="269"/>
      <c r="D116" s="322"/>
      <c r="E116" s="197"/>
      <c r="F116" s="197"/>
      <c r="G116" s="38"/>
      <c r="H116" s="17"/>
    </row>
    <row r="117" spans="1:8" x14ac:dyDescent="0.2">
      <c r="A117" s="194"/>
      <c r="B117" s="198"/>
      <c r="C117" s="269"/>
      <c r="D117" s="322"/>
      <c r="E117" s="197"/>
      <c r="F117" s="197"/>
      <c r="G117" s="38"/>
      <c r="H117" s="17"/>
    </row>
    <row r="118" spans="1:8" x14ac:dyDescent="0.2">
      <c r="A118" s="194"/>
      <c r="B118" s="198"/>
      <c r="C118" s="269"/>
      <c r="D118" s="322"/>
      <c r="E118" s="197"/>
      <c r="F118" s="197"/>
      <c r="G118" s="38"/>
      <c r="H118" s="17"/>
    </row>
    <row r="119" spans="1:8" x14ac:dyDescent="0.2">
      <c r="A119" s="194"/>
      <c r="B119" s="198"/>
      <c r="C119" s="269"/>
      <c r="D119" s="322"/>
      <c r="E119" s="197"/>
      <c r="F119" s="197"/>
      <c r="G119" s="38"/>
      <c r="H119" s="17"/>
    </row>
    <row r="120" spans="1:8" x14ac:dyDescent="0.2">
      <c r="A120" s="194"/>
      <c r="B120" s="198"/>
      <c r="C120" s="269"/>
      <c r="D120" s="322"/>
      <c r="E120" s="197"/>
      <c r="F120" s="197"/>
      <c r="G120" s="38"/>
      <c r="H120" s="17"/>
    </row>
    <row r="121" spans="1:8" x14ac:dyDescent="0.2">
      <c r="A121" s="194"/>
      <c r="B121" s="198"/>
      <c r="C121" s="269"/>
      <c r="D121" s="322"/>
      <c r="E121" s="197"/>
      <c r="F121" s="197"/>
      <c r="G121" s="38"/>
      <c r="H121" s="17"/>
    </row>
    <row r="122" spans="1:8" x14ac:dyDescent="0.2">
      <c r="A122" s="194"/>
      <c r="B122" s="198"/>
      <c r="C122" s="269"/>
      <c r="D122" s="322"/>
      <c r="E122" s="197"/>
      <c r="F122" s="197"/>
      <c r="G122" s="38"/>
      <c r="H122" s="17"/>
    </row>
    <row r="123" spans="1:8" x14ac:dyDescent="0.2">
      <c r="A123" s="194"/>
      <c r="B123" s="198"/>
      <c r="C123" s="269"/>
      <c r="D123" s="322"/>
      <c r="E123" s="197"/>
      <c r="F123" s="197"/>
      <c r="G123" s="38"/>
      <c r="H123" s="17"/>
    </row>
    <row r="124" spans="1:8" x14ac:dyDescent="0.2">
      <c r="A124" s="194"/>
      <c r="B124" s="198"/>
      <c r="C124" s="269"/>
      <c r="D124" s="322"/>
      <c r="E124" s="197"/>
      <c r="F124" s="197"/>
      <c r="G124" s="38"/>
      <c r="H124" s="17"/>
    </row>
    <row r="125" spans="1:8" x14ac:dyDescent="0.2">
      <c r="A125" s="194"/>
      <c r="B125" s="198"/>
      <c r="C125" s="269"/>
      <c r="D125" s="322"/>
      <c r="E125" s="197"/>
      <c r="F125" s="197"/>
      <c r="G125" s="38"/>
      <c r="H125" s="17"/>
    </row>
    <row r="126" spans="1:8" x14ac:dyDescent="0.2">
      <c r="A126" s="194"/>
      <c r="B126" s="198"/>
      <c r="C126" s="269"/>
      <c r="D126" s="322"/>
      <c r="E126" s="197"/>
      <c r="F126" s="197"/>
      <c r="G126" s="38"/>
      <c r="H126" s="17"/>
    </row>
    <row r="127" spans="1:8" x14ac:dyDescent="0.2">
      <c r="A127" s="194"/>
      <c r="B127" s="198"/>
      <c r="C127" s="269"/>
      <c r="D127" s="322"/>
      <c r="E127" s="197"/>
      <c r="F127" s="197"/>
      <c r="G127" s="38"/>
      <c r="H127" s="17"/>
    </row>
    <row r="128" spans="1:8" x14ac:dyDescent="0.2">
      <c r="A128" s="194"/>
      <c r="B128" s="198"/>
      <c r="C128" s="269"/>
      <c r="D128" s="322"/>
      <c r="E128" s="197"/>
      <c r="F128" s="197"/>
      <c r="G128" s="38"/>
      <c r="H128" s="17"/>
    </row>
    <row r="129" spans="1:8" x14ac:dyDescent="0.2">
      <c r="A129" s="194"/>
      <c r="B129" s="198"/>
      <c r="C129" s="269"/>
      <c r="D129" s="322"/>
      <c r="E129" s="197"/>
      <c r="F129" s="197"/>
      <c r="G129" s="38"/>
      <c r="H129" s="17"/>
    </row>
    <row r="130" spans="1:8" x14ac:dyDescent="0.2">
      <c r="A130" s="194"/>
      <c r="B130" s="198"/>
      <c r="C130" s="269"/>
      <c r="D130" s="322"/>
      <c r="E130" s="197"/>
      <c r="F130" s="197"/>
      <c r="G130" s="38"/>
      <c r="H130" s="17"/>
    </row>
    <row r="131" spans="1:8" x14ac:dyDescent="0.2">
      <c r="A131" s="194"/>
      <c r="B131" s="198"/>
      <c r="C131" s="269"/>
      <c r="D131" s="322"/>
      <c r="E131" s="197"/>
      <c r="F131" s="197"/>
      <c r="G131" s="38"/>
      <c r="H131" s="17"/>
    </row>
    <row r="132" spans="1:8" x14ac:dyDescent="0.2">
      <c r="A132" s="194"/>
      <c r="B132" s="198"/>
      <c r="C132" s="269"/>
      <c r="D132" s="322"/>
      <c r="E132" s="197"/>
      <c r="F132" s="197"/>
      <c r="G132" s="38"/>
      <c r="H132" s="17"/>
    </row>
    <row r="133" spans="1:8" x14ac:dyDescent="0.2">
      <c r="A133" s="194"/>
      <c r="B133" s="198"/>
      <c r="C133" s="269"/>
      <c r="D133" s="322"/>
      <c r="E133" s="197"/>
      <c r="F133" s="197"/>
      <c r="G133" s="38"/>
      <c r="H133" s="17"/>
    </row>
    <row r="134" spans="1:8" x14ac:dyDescent="0.2">
      <c r="A134" s="194"/>
      <c r="B134" s="198"/>
      <c r="C134" s="269"/>
      <c r="D134" s="322"/>
      <c r="E134" s="197"/>
      <c r="F134" s="197"/>
      <c r="G134" s="38"/>
      <c r="H134" s="17"/>
    </row>
    <row r="135" spans="1:8" x14ac:dyDescent="0.2">
      <c r="A135" s="194"/>
      <c r="B135" s="198"/>
      <c r="C135" s="269"/>
      <c r="D135" s="322"/>
      <c r="E135" s="197"/>
      <c r="F135" s="197"/>
      <c r="G135" s="38"/>
      <c r="H135" s="17"/>
    </row>
    <row r="136" spans="1:8" x14ac:dyDescent="0.2">
      <c r="A136" s="194"/>
      <c r="B136" s="198"/>
      <c r="C136" s="269"/>
      <c r="D136" s="322"/>
      <c r="E136" s="197"/>
      <c r="F136" s="197"/>
      <c r="G136" s="38"/>
      <c r="H136" s="17"/>
    </row>
    <row r="137" spans="1:8" x14ac:dyDescent="0.2">
      <c r="A137" s="194"/>
      <c r="B137" s="198"/>
      <c r="C137" s="269"/>
      <c r="D137" s="322"/>
      <c r="E137" s="197"/>
      <c r="F137" s="197"/>
      <c r="G137" s="38"/>
      <c r="H137" s="17"/>
    </row>
    <row r="138" spans="1:8" x14ac:dyDescent="0.2">
      <c r="A138" s="194"/>
      <c r="B138" s="198"/>
      <c r="C138" s="269"/>
      <c r="D138" s="322"/>
      <c r="E138" s="197"/>
      <c r="F138" s="197"/>
      <c r="G138" s="38"/>
      <c r="H138" s="17"/>
    </row>
    <row r="139" spans="1:8" x14ac:dyDescent="0.2">
      <c r="A139" s="194"/>
      <c r="B139" s="198"/>
      <c r="C139" s="269"/>
      <c r="D139" s="322"/>
      <c r="E139" s="197"/>
      <c r="F139" s="197"/>
      <c r="G139" s="38"/>
      <c r="H139" s="17"/>
    </row>
    <row r="140" spans="1:8" x14ac:dyDescent="0.2">
      <c r="A140" s="194"/>
      <c r="B140" s="198"/>
      <c r="C140" s="269"/>
      <c r="D140" s="322"/>
      <c r="E140" s="197"/>
      <c r="F140" s="197"/>
      <c r="G140" s="38"/>
      <c r="H140" s="17"/>
    </row>
    <row r="141" spans="1:8" x14ac:dyDescent="0.2">
      <c r="A141" s="194"/>
      <c r="B141" s="198"/>
      <c r="C141" s="269"/>
      <c r="D141" s="322"/>
      <c r="E141" s="197"/>
      <c r="F141" s="197"/>
      <c r="G141" s="38"/>
      <c r="H141" s="17"/>
    </row>
    <row r="142" spans="1:8" x14ac:dyDescent="0.2">
      <c r="A142" s="194"/>
      <c r="B142" s="198"/>
      <c r="C142" s="269"/>
      <c r="D142" s="322"/>
      <c r="E142" s="197"/>
      <c r="F142" s="197"/>
      <c r="G142" s="38"/>
      <c r="H142" s="17"/>
    </row>
    <row r="143" spans="1:8" x14ac:dyDescent="0.2">
      <c r="A143" s="194"/>
      <c r="B143" s="198"/>
      <c r="C143" s="269"/>
      <c r="D143" s="322"/>
      <c r="E143" s="197"/>
      <c r="F143" s="197"/>
      <c r="G143" s="38"/>
      <c r="H143" s="17"/>
    </row>
    <row r="144" spans="1:8" x14ac:dyDescent="0.2">
      <c r="A144" s="194"/>
      <c r="B144" s="198"/>
      <c r="C144" s="269"/>
      <c r="D144" s="322"/>
      <c r="E144" s="197"/>
      <c r="F144" s="197"/>
      <c r="G144" s="38"/>
      <c r="H144" s="17"/>
    </row>
    <row r="145" spans="1:8" x14ac:dyDescent="0.2">
      <c r="A145" s="194"/>
      <c r="B145" s="198"/>
      <c r="C145" s="269"/>
      <c r="D145" s="322"/>
      <c r="E145" s="197"/>
      <c r="F145" s="197"/>
      <c r="G145" s="38"/>
      <c r="H145" s="17"/>
    </row>
    <row r="146" spans="1:8" x14ac:dyDescent="0.2">
      <c r="A146" s="194"/>
      <c r="B146" s="198"/>
      <c r="C146" s="269"/>
      <c r="D146" s="322"/>
      <c r="E146" s="197"/>
      <c r="F146" s="197"/>
      <c r="G146" s="38"/>
      <c r="H146" s="17"/>
    </row>
    <row r="147" spans="1:8" x14ac:dyDescent="0.2">
      <c r="A147" s="248" t="s">
        <v>154</v>
      </c>
      <c r="B147" s="248"/>
      <c r="C147" s="248"/>
      <c r="D147" s="248"/>
      <c r="E147" s="181"/>
      <c r="F147" s="260"/>
      <c r="G147" s="260"/>
      <c r="H147" s="37">
        <f>SUM(H69:H146)</f>
        <v>0</v>
      </c>
    </row>
    <row r="1048423" spans="5:5" x14ac:dyDescent="0.2">
      <c r="E1048423" s="89"/>
    </row>
  </sheetData>
  <sheetProtection algorithmName="SHA-512" hashValue="21D+dSLlr1wd8DKonALo9hZpPRJrp8V93y+2ARUCLl8TkknFVHbg/paN2cnKha1UiTpqCNDONzDU2HNQ+otXsA==" saltValue="5rZX8J6PVgMJTgGxj25SSQ==" spinCount="100000" sheet="1" objects="1" scenarios="1"/>
  <mergeCells count="3">
    <mergeCell ref="D1:H1"/>
    <mergeCell ref="A68:G68"/>
    <mergeCell ref="A69:G69"/>
  </mergeCells>
  <phoneticPr fontId="9" type="noConversion"/>
  <pageMargins left="0.70866141732283472" right="0.23622047244094491" top="0.74803149606299213" bottom="0.74803149606299213" header="0.31496062992125984" footer="0.31496062992125984"/>
  <pageSetup paperSize="9" scale="70" firstPageNumber="30" orientation="portrait" useFirstPageNumber="1" r:id="rId1"/>
  <headerFooter>
    <oddHeader>&amp;C&amp;"Arial,Bold"NRA R.033-130-2019-3 SCHEDULE OF QUANTITIES</oddHeader>
    <oddFooter>&amp;RC3-&amp;P</oddFooter>
  </headerFooter>
  <rowBreaks count="1" manualBreakCount="1">
    <brk id="68" max="7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105"/>
  <dimension ref="A1:I1048355"/>
  <sheetViews>
    <sheetView view="pageBreakPreview" topLeftCell="A5" zoomScaleNormal="100" zoomScaleSheetLayoutView="100" workbookViewId="0">
      <selection activeCell="H5" sqref="H5:H78"/>
    </sheetView>
  </sheetViews>
  <sheetFormatPr defaultRowHeight="12.75" x14ac:dyDescent="0.2"/>
  <cols>
    <col min="1" max="1" width="9.28515625" style="92" customWidth="1"/>
    <col min="2" max="2" width="9" style="92" bestFit="1" customWidth="1"/>
    <col min="3" max="3" width="3.7109375" style="92" customWidth="1"/>
    <col min="4" max="4" width="40.7109375" style="92" customWidth="1"/>
    <col min="5" max="5" width="17.5703125" style="92" customWidth="1"/>
    <col min="6" max="6" width="13.7109375" style="92" customWidth="1"/>
    <col min="7" max="8" width="20.7109375" style="92" customWidth="1"/>
    <col min="9" max="257" width="9.28515625" style="92"/>
    <col min="258" max="258" width="9.28515625" style="92" customWidth="1"/>
    <col min="259" max="259" width="6.7109375" style="92" customWidth="1"/>
    <col min="260" max="260" width="40.7109375" style="92" customWidth="1"/>
    <col min="261" max="264" width="9.28515625" style="92" customWidth="1"/>
    <col min="265" max="513" width="9.28515625" style="92"/>
    <col min="514" max="514" width="9.28515625" style="92" customWidth="1"/>
    <col min="515" max="515" width="6.7109375" style="92" customWidth="1"/>
    <col min="516" max="516" width="40.7109375" style="92" customWidth="1"/>
    <col min="517" max="520" width="9.28515625" style="92" customWidth="1"/>
    <col min="521" max="769" width="9.28515625" style="92"/>
    <col min="770" max="770" width="9.28515625" style="92" customWidth="1"/>
    <col min="771" max="771" width="6.7109375" style="92" customWidth="1"/>
    <col min="772" max="772" width="40.7109375" style="92" customWidth="1"/>
    <col min="773" max="776" width="9.28515625" style="92" customWidth="1"/>
    <col min="777" max="1025" width="9.28515625" style="92"/>
    <col min="1026" max="1026" width="9.28515625" style="92" customWidth="1"/>
    <col min="1027" max="1027" width="6.7109375" style="92" customWidth="1"/>
    <col min="1028" max="1028" width="40.7109375" style="92" customWidth="1"/>
    <col min="1029" max="1032" width="9.28515625" style="92" customWidth="1"/>
    <col min="1033" max="1281" width="9.28515625" style="92"/>
    <col min="1282" max="1282" width="9.28515625" style="92" customWidth="1"/>
    <col min="1283" max="1283" width="6.7109375" style="92" customWidth="1"/>
    <col min="1284" max="1284" width="40.7109375" style="92" customWidth="1"/>
    <col min="1285" max="1288" width="9.28515625" style="92" customWidth="1"/>
    <col min="1289" max="1537" width="9.28515625" style="92"/>
    <col min="1538" max="1538" width="9.28515625" style="92" customWidth="1"/>
    <col min="1539" max="1539" width="6.7109375" style="92" customWidth="1"/>
    <col min="1540" max="1540" width="40.7109375" style="92" customWidth="1"/>
    <col min="1541" max="1544" width="9.28515625" style="92" customWidth="1"/>
    <col min="1545" max="1793" width="9.28515625" style="92"/>
    <col min="1794" max="1794" width="9.28515625" style="92" customWidth="1"/>
    <col min="1795" max="1795" width="6.7109375" style="92" customWidth="1"/>
    <col min="1796" max="1796" width="40.7109375" style="92" customWidth="1"/>
    <col min="1797" max="1800" width="9.28515625" style="92" customWidth="1"/>
    <col min="1801" max="2049" width="9.28515625" style="92"/>
    <col min="2050" max="2050" width="9.28515625" style="92" customWidth="1"/>
    <col min="2051" max="2051" width="6.7109375" style="92" customWidth="1"/>
    <col min="2052" max="2052" width="40.7109375" style="92" customWidth="1"/>
    <col min="2053" max="2056" width="9.28515625" style="92" customWidth="1"/>
    <col min="2057" max="2305" width="9.28515625" style="92"/>
    <col min="2306" max="2306" width="9.28515625" style="92" customWidth="1"/>
    <col min="2307" max="2307" width="6.7109375" style="92" customWidth="1"/>
    <col min="2308" max="2308" width="40.7109375" style="92" customWidth="1"/>
    <col min="2309" max="2312" width="9.28515625" style="92" customWidth="1"/>
    <col min="2313" max="2561" width="9.28515625" style="92"/>
    <col min="2562" max="2562" width="9.28515625" style="92" customWidth="1"/>
    <col min="2563" max="2563" width="6.7109375" style="92" customWidth="1"/>
    <col min="2564" max="2564" width="40.7109375" style="92" customWidth="1"/>
    <col min="2565" max="2568" width="9.28515625" style="92" customWidth="1"/>
    <col min="2569" max="2817" width="9.28515625" style="92"/>
    <col min="2818" max="2818" width="9.28515625" style="92" customWidth="1"/>
    <col min="2819" max="2819" width="6.7109375" style="92" customWidth="1"/>
    <col min="2820" max="2820" width="40.7109375" style="92" customWidth="1"/>
    <col min="2821" max="2824" width="9.28515625" style="92" customWidth="1"/>
    <col min="2825" max="3073" width="9.28515625" style="92"/>
    <col min="3074" max="3074" width="9.28515625" style="92" customWidth="1"/>
    <col min="3075" max="3075" width="6.7109375" style="92" customWidth="1"/>
    <col min="3076" max="3076" width="40.7109375" style="92" customWidth="1"/>
    <col min="3077" max="3080" width="9.28515625" style="92" customWidth="1"/>
    <col min="3081" max="3329" width="9.28515625" style="92"/>
    <col min="3330" max="3330" width="9.28515625" style="92" customWidth="1"/>
    <col min="3331" max="3331" width="6.7109375" style="92" customWidth="1"/>
    <col min="3332" max="3332" width="40.7109375" style="92" customWidth="1"/>
    <col min="3333" max="3336" width="9.28515625" style="92" customWidth="1"/>
    <col min="3337" max="3585" width="9.28515625" style="92"/>
    <col min="3586" max="3586" width="9.28515625" style="92" customWidth="1"/>
    <col min="3587" max="3587" width="6.7109375" style="92" customWidth="1"/>
    <col min="3588" max="3588" width="40.7109375" style="92" customWidth="1"/>
    <col min="3589" max="3592" width="9.28515625" style="92" customWidth="1"/>
    <col min="3593" max="3841" width="9.28515625" style="92"/>
    <col min="3842" max="3842" width="9.28515625" style="92" customWidth="1"/>
    <col min="3843" max="3843" width="6.7109375" style="92" customWidth="1"/>
    <col min="3844" max="3844" width="40.7109375" style="92" customWidth="1"/>
    <col min="3845" max="3848" width="9.28515625" style="92" customWidth="1"/>
    <col min="3849" max="4097" width="9.28515625" style="92"/>
    <col min="4098" max="4098" width="9.28515625" style="92" customWidth="1"/>
    <col min="4099" max="4099" width="6.7109375" style="92" customWidth="1"/>
    <col min="4100" max="4100" width="40.7109375" style="92" customWidth="1"/>
    <col min="4101" max="4104" width="9.28515625" style="92" customWidth="1"/>
    <col min="4105" max="4353" width="9.28515625" style="92"/>
    <col min="4354" max="4354" width="9.28515625" style="92" customWidth="1"/>
    <col min="4355" max="4355" width="6.7109375" style="92" customWidth="1"/>
    <col min="4356" max="4356" width="40.7109375" style="92" customWidth="1"/>
    <col min="4357" max="4360" width="9.28515625" style="92" customWidth="1"/>
    <col min="4361" max="4609" width="9.28515625" style="92"/>
    <col min="4610" max="4610" width="9.28515625" style="92" customWidth="1"/>
    <col min="4611" max="4611" width="6.7109375" style="92" customWidth="1"/>
    <col min="4612" max="4612" width="40.7109375" style="92" customWidth="1"/>
    <col min="4613" max="4616" width="9.28515625" style="92" customWidth="1"/>
    <col min="4617" max="4865" width="9.28515625" style="92"/>
    <col min="4866" max="4866" width="9.28515625" style="92" customWidth="1"/>
    <col min="4867" max="4867" width="6.7109375" style="92" customWidth="1"/>
    <col min="4868" max="4868" width="40.7109375" style="92" customWidth="1"/>
    <col min="4869" max="4872" width="9.28515625" style="92" customWidth="1"/>
    <col min="4873" max="5121" width="9.28515625" style="92"/>
    <col min="5122" max="5122" width="9.28515625" style="92" customWidth="1"/>
    <col min="5123" max="5123" width="6.7109375" style="92" customWidth="1"/>
    <col min="5124" max="5124" width="40.7109375" style="92" customWidth="1"/>
    <col min="5125" max="5128" width="9.28515625" style="92" customWidth="1"/>
    <col min="5129" max="5377" width="9.28515625" style="92"/>
    <col min="5378" max="5378" width="9.28515625" style="92" customWidth="1"/>
    <col min="5379" max="5379" width="6.7109375" style="92" customWidth="1"/>
    <col min="5380" max="5380" width="40.7109375" style="92" customWidth="1"/>
    <col min="5381" max="5384" width="9.28515625" style="92" customWidth="1"/>
    <col min="5385" max="5633" width="9.28515625" style="92"/>
    <col min="5634" max="5634" width="9.28515625" style="92" customWidth="1"/>
    <col min="5635" max="5635" width="6.7109375" style="92" customWidth="1"/>
    <col min="5636" max="5636" width="40.7109375" style="92" customWidth="1"/>
    <col min="5637" max="5640" width="9.28515625" style="92" customWidth="1"/>
    <col min="5641" max="5889" width="9.28515625" style="92"/>
    <col min="5890" max="5890" width="9.28515625" style="92" customWidth="1"/>
    <col min="5891" max="5891" width="6.7109375" style="92" customWidth="1"/>
    <col min="5892" max="5892" width="40.7109375" style="92" customWidth="1"/>
    <col min="5893" max="5896" width="9.28515625" style="92" customWidth="1"/>
    <col min="5897" max="6145" width="9.28515625" style="92"/>
    <col min="6146" max="6146" width="9.28515625" style="92" customWidth="1"/>
    <col min="6147" max="6147" width="6.7109375" style="92" customWidth="1"/>
    <col min="6148" max="6148" width="40.7109375" style="92" customWidth="1"/>
    <col min="6149" max="6152" width="9.28515625" style="92" customWidth="1"/>
    <col min="6153" max="6401" width="9.28515625" style="92"/>
    <col min="6402" max="6402" width="9.28515625" style="92" customWidth="1"/>
    <col min="6403" max="6403" width="6.7109375" style="92" customWidth="1"/>
    <col min="6404" max="6404" width="40.7109375" style="92" customWidth="1"/>
    <col min="6405" max="6408" width="9.28515625" style="92" customWidth="1"/>
    <col min="6409" max="6657" width="9.28515625" style="92"/>
    <col min="6658" max="6658" width="9.28515625" style="92" customWidth="1"/>
    <col min="6659" max="6659" width="6.7109375" style="92" customWidth="1"/>
    <col min="6660" max="6660" width="40.7109375" style="92" customWidth="1"/>
    <col min="6661" max="6664" width="9.28515625" style="92" customWidth="1"/>
    <col min="6665" max="6913" width="9.28515625" style="92"/>
    <col min="6914" max="6914" width="9.28515625" style="92" customWidth="1"/>
    <col min="6915" max="6915" width="6.7109375" style="92" customWidth="1"/>
    <col min="6916" max="6916" width="40.7109375" style="92" customWidth="1"/>
    <col min="6917" max="6920" width="9.28515625" style="92" customWidth="1"/>
    <col min="6921" max="7169" width="9.28515625" style="92"/>
    <col min="7170" max="7170" width="9.28515625" style="92" customWidth="1"/>
    <col min="7171" max="7171" width="6.7109375" style="92" customWidth="1"/>
    <col min="7172" max="7172" width="40.7109375" style="92" customWidth="1"/>
    <col min="7173" max="7176" width="9.28515625" style="92" customWidth="1"/>
    <col min="7177" max="7425" width="9.28515625" style="92"/>
    <col min="7426" max="7426" width="9.28515625" style="92" customWidth="1"/>
    <col min="7427" max="7427" width="6.7109375" style="92" customWidth="1"/>
    <col min="7428" max="7428" width="40.7109375" style="92" customWidth="1"/>
    <col min="7429" max="7432" width="9.28515625" style="92" customWidth="1"/>
    <col min="7433" max="7681" width="9.28515625" style="92"/>
    <col min="7682" max="7682" width="9.28515625" style="92" customWidth="1"/>
    <col min="7683" max="7683" width="6.7109375" style="92" customWidth="1"/>
    <col min="7684" max="7684" width="40.7109375" style="92" customWidth="1"/>
    <col min="7685" max="7688" width="9.28515625" style="92" customWidth="1"/>
    <col min="7689" max="7937" width="9.28515625" style="92"/>
    <col min="7938" max="7938" width="9.28515625" style="92" customWidth="1"/>
    <col min="7939" max="7939" width="6.7109375" style="92" customWidth="1"/>
    <col min="7940" max="7940" width="40.7109375" style="92" customWidth="1"/>
    <col min="7941" max="7944" width="9.28515625" style="92" customWidth="1"/>
    <col min="7945" max="8193" width="9.28515625" style="92"/>
    <col min="8194" max="8194" width="9.28515625" style="92" customWidth="1"/>
    <col min="8195" max="8195" width="6.7109375" style="92" customWidth="1"/>
    <col min="8196" max="8196" width="40.7109375" style="92" customWidth="1"/>
    <col min="8197" max="8200" width="9.28515625" style="92" customWidth="1"/>
    <col min="8201" max="8449" width="9.28515625" style="92"/>
    <col min="8450" max="8450" width="9.28515625" style="92" customWidth="1"/>
    <col min="8451" max="8451" width="6.7109375" style="92" customWidth="1"/>
    <col min="8452" max="8452" width="40.7109375" style="92" customWidth="1"/>
    <col min="8453" max="8456" width="9.28515625" style="92" customWidth="1"/>
    <col min="8457" max="8705" width="9.28515625" style="92"/>
    <col min="8706" max="8706" width="9.28515625" style="92" customWidth="1"/>
    <col min="8707" max="8707" width="6.7109375" style="92" customWidth="1"/>
    <col min="8708" max="8708" width="40.7109375" style="92" customWidth="1"/>
    <col min="8709" max="8712" width="9.28515625" style="92" customWidth="1"/>
    <col min="8713" max="8961" width="9.28515625" style="92"/>
    <col min="8962" max="8962" width="9.28515625" style="92" customWidth="1"/>
    <col min="8963" max="8963" width="6.7109375" style="92" customWidth="1"/>
    <col min="8964" max="8964" width="40.7109375" style="92" customWidth="1"/>
    <col min="8965" max="8968" width="9.28515625" style="92" customWidth="1"/>
    <col min="8969" max="9217" width="9.28515625" style="92"/>
    <col min="9218" max="9218" width="9.28515625" style="92" customWidth="1"/>
    <col min="9219" max="9219" width="6.7109375" style="92" customWidth="1"/>
    <col min="9220" max="9220" width="40.7109375" style="92" customWidth="1"/>
    <col min="9221" max="9224" width="9.28515625" style="92" customWidth="1"/>
    <col min="9225" max="9473" width="9.28515625" style="92"/>
    <col min="9474" max="9474" width="9.28515625" style="92" customWidth="1"/>
    <col min="9475" max="9475" width="6.7109375" style="92" customWidth="1"/>
    <col min="9476" max="9476" width="40.7109375" style="92" customWidth="1"/>
    <col min="9477" max="9480" width="9.28515625" style="92" customWidth="1"/>
    <col min="9481" max="9729" width="9.28515625" style="92"/>
    <col min="9730" max="9730" width="9.28515625" style="92" customWidth="1"/>
    <col min="9731" max="9731" width="6.7109375" style="92" customWidth="1"/>
    <col min="9732" max="9732" width="40.7109375" style="92" customWidth="1"/>
    <col min="9733" max="9736" width="9.28515625" style="92" customWidth="1"/>
    <col min="9737" max="9985" width="9.28515625" style="92"/>
    <col min="9986" max="9986" width="9.28515625" style="92" customWidth="1"/>
    <col min="9987" max="9987" width="6.7109375" style="92" customWidth="1"/>
    <col min="9988" max="9988" width="40.7109375" style="92" customWidth="1"/>
    <col min="9989" max="9992" width="9.28515625" style="92" customWidth="1"/>
    <col min="9993" max="10241" width="9.28515625" style="92"/>
    <col min="10242" max="10242" width="9.28515625" style="92" customWidth="1"/>
    <col min="10243" max="10243" width="6.7109375" style="92" customWidth="1"/>
    <col min="10244" max="10244" width="40.7109375" style="92" customWidth="1"/>
    <col min="10245" max="10248" width="9.28515625" style="92" customWidth="1"/>
    <col min="10249" max="10497" width="9.28515625" style="92"/>
    <col min="10498" max="10498" width="9.28515625" style="92" customWidth="1"/>
    <col min="10499" max="10499" width="6.7109375" style="92" customWidth="1"/>
    <col min="10500" max="10500" width="40.7109375" style="92" customWidth="1"/>
    <col min="10501" max="10504" width="9.28515625" style="92" customWidth="1"/>
    <col min="10505" max="10753" width="9.28515625" style="92"/>
    <col min="10754" max="10754" width="9.28515625" style="92" customWidth="1"/>
    <col min="10755" max="10755" width="6.7109375" style="92" customWidth="1"/>
    <col min="10756" max="10756" width="40.7109375" style="92" customWidth="1"/>
    <col min="10757" max="10760" width="9.28515625" style="92" customWidth="1"/>
    <col min="10761" max="11009" width="9.28515625" style="92"/>
    <col min="11010" max="11010" width="9.28515625" style="92" customWidth="1"/>
    <col min="11011" max="11011" width="6.7109375" style="92" customWidth="1"/>
    <col min="11012" max="11012" width="40.7109375" style="92" customWidth="1"/>
    <col min="11013" max="11016" width="9.28515625" style="92" customWidth="1"/>
    <col min="11017" max="11265" width="9.28515625" style="92"/>
    <col min="11266" max="11266" width="9.28515625" style="92" customWidth="1"/>
    <col min="11267" max="11267" width="6.7109375" style="92" customWidth="1"/>
    <col min="11268" max="11268" width="40.7109375" style="92" customWidth="1"/>
    <col min="11269" max="11272" width="9.28515625" style="92" customWidth="1"/>
    <col min="11273" max="11521" width="9.28515625" style="92"/>
    <col min="11522" max="11522" width="9.28515625" style="92" customWidth="1"/>
    <col min="11523" max="11523" width="6.7109375" style="92" customWidth="1"/>
    <col min="11524" max="11524" width="40.7109375" style="92" customWidth="1"/>
    <col min="11525" max="11528" width="9.28515625" style="92" customWidth="1"/>
    <col min="11529" max="11777" width="9.28515625" style="92"/>
    <col min="11778" max="11778" width="9.28515625" style="92" customWidth="1"/>
    <col min="11779" max="11779" width="6.7109375" style="92" customWidth="1"/>
    <col min="11780" max="11780" width="40.7109375" style="92" customWidth="1"/>
    <col min="11781" max="11784" width="9.28515625" style="92" customWidth="1"/>
    <col min="11785" max="12033" width="9.28515625" style="92"/>
    <col min="12034" max="12034" width="9.28515625" style="92" customWidth="1"/>
    <col min="12035" max="12035" width="6.7109375" style="92" customWidth="1"/>
    <col min="12036" max="12036" width="40.7109375" style="92" customWidth="1"/>
    <col min="12037" max="12040" width="9.28515625" style="92" customWidth="1"/>
    <col min="12041" max="12289" width="9.28515625" style="92"/>
    <col min="12290" max="12290" width="9.28515625" style="92" customWidth="1"/>
    <col min="12291" max="12291" width="6.7109375" style="92" customWidth="1"/>
    <col min="12292" max="12292" width="40.7109375" style="92" customWidth="1"/>
    <col min="12293" max="12296" width="9.28515625" style="92" customWidth="1"/>
    <col min="12297" max="12545" width="9.28515625" style="92"/>
    <col min="12546" max="12546" width="9.28515625" style="92" customWidth="1"/>
    <col min="12547" max="12547" width="6.7109375" style="92" customWidth="1"/>
    <col min="12548" max="12548" width="40.7109375" style="92" customWidth="1"/>
    <col min="12549" max="12552" width="9.28515625" style="92" customWidth="1"/>
    <col min="12553" max="12801" width="9.28515625" style="92"/>
    <col min="12802" max="12802" width="9.28515625" style="92" customWidth="1"/>
    <col min="12803" max="12803" width="6.7109375" style="92" customWidth="1"/>
    <col min="12804" max="12804" width="40.7109375" style="92" customWidth="1"/>
    <col min="12805" max="12808" width="9.28515625" style="92" customWidth="1"/>
    <col min="12809" max="13057" width="9.28515625" style="92"/>
    <col min="13058" max="13058" width="9.28515625" style="92" customWidth="1"/>
    <col min="13059" max="13059" width="6.7109375" style="92" customWidth="1"/>
    <col min="13060" max="13060" width="40.7109375" style="92" customWidth="1"/>
    <col min="13061" max="13064" width="9.28515625" style="92" customWidth="1"/>
    <col min="13065" max="13313" width="9.28515625" style="92"/>
    <col min="13314" max="13314" width="9.28515625" style="92" customWidth="1"/>
    <col min="13315" max="13315" width="6.7109375" style="92" customWidth="1"/>
    <col min="13316" max="13316" width="40.7109375" style="92" customWidth="1"/>
    <col min="13317" max="13320" width="9.28515625" style="92" customWidth="1"/>
    <col min="13321" max="13569" width="9.28515625" style="92"/>
    <col min="13570" max="13570" width="9.28515625" style="92" customWidth="1"/>
    <col min="13571" max="13571" width="6.7109375" style="92" customWidth="1"/>
    <col min="13572" max="13572" width="40.7109375" style="92" customWidth="1"/>
    <col min="13573" max="13576" width="9.28515625" style="92" customWidth="1"/>
    <col min="13577" max="13825" width="9.28515625" style="92"/>
    <col min="13826" max="13826" width="9.28515625" style="92" customWidth="1"/>
    <col min="13827" max="13827" width="6.7109375" style="92" customWidth="1"/>
    <col min="13828" max="13828" width="40.7109375" style="92" customWidth="1"/>
    <col min="13829" max="13832" width="9.28515625" style="92" customWidth="1"/>
    <col min="13833" max="14081" width="9.28515625" style="92"/>
    <col min="14082" max="14082" width="9.28515625" style="92" customWidth="1"/>
    <col min="14083" max="14083" width="6.7109375" style="92" customWidth="1"/>
    <col min="14084" max="14084" width="40.7109375" style="92" customWidth="1"/>
    <col min="14085" max="14088" width="9.28515625" style="92" customWidth="1"/>
    <col min="14089" max="14337" width="9.28515625" style="92"/>
    <col min="14338" max="14338" width="9.28515625" style="92" customWidth="1"/>
    <col min="14339" max="14339" width="6.7109375" style="92" customWidth="1"/>
    <col min="14340" max="14340" width="40.7109375" style="92" customWidth="1"/>
    <col min="14341" max="14344" width="9.28515625" style="92" customWidth="1"/>
    <col min="14345" max="14593" width="9.28515625" style="92"/>
    <col min="14594" max="14594" width="9.28515625" style="92" customWidth="1"/>
    <col min="14595" max="14595" width="6.7109375" style="92" customWidth="1"/>
    <col min="14596" max="14596" width="40.7109375" style="92" customWidth="1"/>
    <col min="14597" max="14600" width="9.28515625" style="92" customWidth="1"/>
    <col min="14601" max="14849" width="9.28515625" style="92"/>
    <col min="14850" max="14850" width="9.28515625" style="92" customWidth="1"/>
    <col min="14851" max="14851" width="6.7109375" style="92" customWidth="1"/>
    <col min="14852" max="14852" width="40.7109375" style="92" customWidth="1"/>
    <col min="14853" max="14856" width="9.28515625" style="92" customWidth="1"/>
    <col min="14857" max="15105" width="9.28515625" style="92"/>
    <col min="15106" max="15106" width="9.28515625" style="92" customWidth="1"/>
    <col min="15107" max="15107" width="6.7109375" style="92" customWidth="1"/>
    <col min="15108" max="15108" width="40.7109375" style="92" customWidth="1"/>
    <col min="15109" max="15112" width="9.28515625" style="92" customWidth="1"/>
    <col min="15113" max="15361" width="9.28515625" style="92"/>
    <col min="15362" max="15362" width="9.28515625" style="92" customWidth="1"/>
    <col min="15363" max="15363" width="6.7109375" style="92" customWidth="1"/>
    <col min="15364" max="15364" width="40.7109375" style="92" customWidth="1"/>
    <col min="15365" max="15368" width="9.28515625" style="92" customWidth="1"/>
    <col min="15369" max="15617" width="9.28515625" style="92"/>
    <col min="15618" max="15618" width="9.28515625" style="92" customWidth="1"/>
    <col min="15619" max="15619" width="6.7109375" style="92" customWidth="1"/>
    <col min="15620" max="15620" width="40.7109375" style="92" customWidth="1"/>
    <col min="15621" max="15624" width="9.28515625" style="92" customWidth="1"/>
    <col min="15625" max="15873" width="9.28515625" style="92"/>
    <col min="15874" max="15874" width="9.28515625" style="92" customWidth="1"/>
    <col min="15875" max="15875" width="6.7109375" style="92" customWidth="1"/>
    <col min="15876" max="15876" width="40.7109375" style="92" customWidth="1"/>
    <col min="15877" max="15880" width="9.28515625" style="92" customWidth="1"/>
    <col min="15881" max="16129" width="9.28515625" style="92"/>
    <col min="16130" max="16130" width="9.28515625" style="92" customWidth="1"/>
    <col min="16131" max="16131" width="6.7109375" style="92" customWidth="1"/>
    <col min="16132" max="16132" width="40.7109375" style="92" customWidth="1"/>
    <col min="16133" max="16136" width="9.28515625" style="92" customWidth="1"/>
    <col min="16137" max="16384" width="9.28515625" style="92"/>
  </cols>
  <sheetData>
    <row r="1" spans="1:9" ht="48" customHeight="1" x14ac:dyDescent="0.2">
      <c r="A1" s="90" t="s">
        <v>949</v>
      </c>
      <c r="B1" s="91"/>
      <c r="C1" s="91"/>
      <c r="D1" s="542" t="s">
        <v>950</v>
      </c>
      <c r="E1" s="542"/>
      <c r="F1" s="542"/>
      <c r="G1" s="542"/>
      <c r="H1" s="542"/>
    </row>
    <row r="2" spans="1:9" x14ac:dyDescent="0.2">
      <c r="A2" s="93" t="s">
        <v>24</v>
      </c>
      <c r="B2" s="93"/>
      <c r="C2" s="94"/>
      <c r="D2" s="95" t="s">
        <v>25</v>
      </c>
      <c r="E2" s="95" t="s">
        <v>26</v>
      </c>
      <c r="F2" s="95" t="s">
        <v>27</v>
      </c>
      <c r="G2" s="95" t="s">
        <v>28</v>
      </c>
      <c r="H2" s="95" t="s">
        <v>29</v>
      </c>
      <c r="I2" s="96"/>
    </row>
    <row r="3" spans="1:9" x14ac:dyDescent="0.2">
      <c r="A3" s="97"/>
      <c r="B3" s="97"/>
      <c r="C3" s="98"/>
      <c r="D3" s="83"/>
      <c r="E3" s="84"/>
      <c r="F3" s="84"/>
      <c r="G3" s="83"/>
      <c r="H3" s="83"/>
    </row>
    <row r="4" spans="1:9" x14ac:dyDescent="0.2">
      <c r="A4" s="194"/>
      <c r="B4" s="194"/>
      <c r="C4" s="199"/>
      <c r="D4" s="174"/>
      <c r="E4" s="197"/>
      <c r="F4" s="197"/>
      <c r="G4" s="174"/>
      <c r="H4" s="174"/>
    </row>
    <row r="5" spans="1:9" x14ac:dyDescent="0.2">
      <c r="A5" s="194" t="s">
        <v>951</v>
      </c>
      <c r="B5" s="194"/>
      <c r="C5" s="199"/>
      <c r="D5" s="189" t="s">
        <v>952</v>
      </c>
      <c r="E5" s="197"/>
      <c r="F5" s="197"/>
      <c r="G5" s="40"/>
      <c r="H5" s="39"/>
    </row>
    <row r="6" spans="1:9" x14ac:dyDescent="0.2">
      <c r="A6" s="194"/>
      <c r="B6" s="194"/>
      <c r="C6" s="199"/>
      <c r="D6" s="189"/>
      <c r="E6" s="197"/>
      <c r="F6" s="197"/>
      <c r="G6" s="40"/>
      <c r="H6" s="39"/>
    </row>
    <row r="7" spans="1:9" ht="14.25" x14ac:dyDescent="0.2">
      <c r="A7" s="194"/>
      <c r="B7" s="194" t="s">
        <v>953</v>
      </c>
      <c r="C7" s="199"/>
      <c r="D7" s="120" t="s">
        <v>954</v>
      </c>
      <c r="E7" s="197" t="s">
        <v>327</v>
      </c>
      <c r="F7" s="197">
        <v>250</v>
      </c>
      <c r="G7" s="38"/>
      <c r="H7" s="39">
        <f>F7*G7</f>
        <v>0</v>
      </c>
    </row>
    <row r="8" spans="1:9" x14ac:dyDescent="0.2">
      <c r="A8" s="194"/>
      <c r="B8" s="194"/>
      <c r="C8" s="199"/>
      <c r="D8" s="120"/>
      <c r="E8" s="197"/>
      <c r="F8" s="197"/>
      <c r="G8" s="40"/>
      <c r="H8" s="39"/>
    </row>
    <row r="9" spans="1:9" x14ac:dyDescent="0.2">
      <c r="A9" s="194"/>
      <c r="B9" s="194"/>
      <c r="C9" s="199"/>
      <c r="D9" s="120"/>
      <c r="E9" s="197"/>
      <c r="F9" s="197"/>
      <c r="G9" s="40"/>
      <c r="H9" s="39"/>
    </row>
    <row r="10" spans="1:9" x14ac:dyDescent="0.2">
      <c r="A10" s="194"/>
      <c r="B10" s="194"/>
      <c r="C10" s="199"/>
      <c r="D10" s="120"/>
      <c r="E10" s="197"/>
      <c r="F10" s="197"/>
      <c r="G10" s="40"/>
      <c r="H10" s="39"/>
    </row>
    <row r="11" spans="1:9" x14ac:dyDescent="0.2">
      <c r="A11" s="194"/>
      <c r="B11" s="194"/>
      <c r="C11" s="199"/>
      <c r="D11" s="120"/>
      <c r="E11" s="197"/>
      <c r="F11" s="197"/>
      <c r="G11" s="40"/>
      <c r="H11" s="39"/>
    </row>
    <row r="12" spans="1:9" x14ac:dyDescent="0.2">
      <c r="A12" s="194"/>
      <c r="B12" s="194"/>
      <c r="C12" s="199"/>
      <c r="D12" s="120"/>
      <c r="E12" s="197"/>
      <c r="F12" s="197"/>
      <c r="G12" s="40"/>
      <c r="H12" s="39"/>
    </row>
    <row r="13" spans="1:9" x14ac:dyDescent="0.2">
      <c r="A13" s="194"/>
      <c r="B13" s="194"/>
      <c r="C13" s="199"/>
      <c r="D13" s="120"/>
      <c r="E13" s="197"/>
      <c r="F13" s="197"/>
      <c r="G13" s="40"/>
      <c r="H13" s="39"/>
    </row>
    <row r="14" spans="1:9" x14ac:dyDescent="0.2">
      <c r="A14" s="194"/>
      <c r="B14" s="194"/>
      <c r="C14" s="199"/>
      <c r="D14" s="120"/>
      <c r="E14" s="197"/>
      <c r="F14" s="197"/>
      <c r="G14" s="40"/>
      <c r="H14" s="39"/>
    </row>
    <row r="15" spans="1:9" x14ac:dyDescent="0.2">
      <c r="A15" s="194"/>
      <c r="B15" s="194"/>
      <c r="C15" s="199"/>
      <c r="D15" s="120"/>
      <c r="E15" s="197"/>
      <c r="F15" s="197"/>
      <c r="G15" s="40"/>
      <c r="H15" s="39"/>
    </row>
    <row r="16" spans="1:9" x14ac:dyDescent="0.2">
      <c r="A16" s="194"/>
      <c r="B16" s="194"/>
      <c r="C16" s="199"/>
      <c r="D16" s="120"/>
      <c r="E16" s="197"/>
      <c r="F16" s="197"/>
      <c r="G16" s="40"/>
      <c r="H16" s="39"/>
    </row>
    <row r="17" spans="1:8" x14ac:dyDescent="0.2">
      <c r="A17" s="194"/>
      <c r="B17" s="194"/>
      <c r="C17" s="199"/>
      <c r="D17" s="120"/>
      <c r="E17" s="197"/>
      <c r="F17" s="197"/>
      <c r="G17" s="40"/>
      <c r="H17" s="39"/>
    </row>
    <row r="18" spans="1:8" x14ac:dyDescent="0.2">
      <c r="A18" s="194"/>
      <c r="B18" s="194"/>
      <c r="C18" s="199"/>
      <c r="D18" s="120"/>
      <c r="E18" s="197"/>
      <c r="F18" s="197"/>
      <c r="G18" s="40"/>
      <c r="H18" s="39"/>
    </row>
    <row r="19" spans="1:8" x14ac:dyDescent="0.2">
      <c r="A19" s="194"/>
      <c r="B19" s="194"/>
      <c r="C19" s="199"/>
      <c r="D19" s="120"/>
      <c r="E19" s="197"/>
      <c r="F19" s="197"/>
      <c r="G19" s="40"/>
      <c r="H19" s="39"/>
    </row>
    <row r="20" spans="1:8" x14ac:dyDescent="0.2">
      <c r="A20" s="194"/>
      <c r="B20" s="194"/>
      <c r="C20" s="199"/>
      <c r="D20" s="120"/>
      <c r="E20" s="197"/>
      <c r="F20" s="197"/>
      <c r="G20" s="40"/>
      <c r="H20" s="39"/>
    </row>
    <row r="21" spans="1:8" x14ac:dyDescent="0.2">
      <c r="A21" s="194"/>
      <c r="B21" s="194"/>
      <c r="C21" s="199"/>
      <c r="D21" s="120"/>
      <c r="E21" s="197"/>
      <c r="F21" s="197"/>
      <c r="G21" s="40"/>
      <c r="H21" s="39"/>
    </row>
    <row r="22" spans="1:8" x14ac:dyDescent="0.2">
      <c r="A22" s="194"/>
      <c r="B22" s="194"/>
      <c r="C22" s="199"/>
      <c r="D22" s="120"/>
      <c r="E22" s="197"/>
      <c r="F22" s="197"/>
      <c r="G22" s="40"/>
      <c r="H22" s="39"/>
    </row>
    <row r="23" spans="1:8" x14ac:dyDescent="0.2">
      <c r="A23" s="194"/>
      <c r="B23" s="194"/>
      <c r="C23" s="199"/>
      <c r="D23" s="120"/>
      <c r="E23" s="197"/>
      <c r="F23" s="197"/>
      <c r="G23" s="40"/>
      <c r="H23" s="39"/>
    </row>
    <row r="24" spans="1:8" x14ac:dyDescent="0.2">
      <c r="A24" s="194"/>
      <c r="B24" s="194"/>
      <c r="C24" s="199"/>
      <c r="D24" s="120"/>
      <c r="E24" s="197"/>
      <c r="F24" s="197"/>
      <c r="G24" s="40"/>
      <c r="H24" s="39"/>
    </row>
    <row r="25" spans="1:8" x14ac:dyDescent="0.2">
      <c r="A25" s="194"/>
      <c r="B25" s="194"/>
      <c r="C25" s="199"/>
      <c r="D25" s="120"/>
      <c r="E25" s="197"/>
      <c r="F25" s="197"/>
      <c r="G25" s="40"/>
      <c r="H25" s="39"/>
    </row>
    <row r="26" spans="1:8" x14ac:dyDescent="0.2">
      <c r="A26" s="194"/>
      <c r="B26" s="194"/>
      <c r="C26" s="199"/>
      <c r="D26" s="120"/>
      <c r="E26" s="197"/>
      <c r="F26" s="197"/>
      <c r="G26" s="40"/>
      <c r="H26" s="39"/>
    </row>
    <row r="27" spans="1:8" x14ac:dyDescent="0.2">
      <c r="A27" s="194"/>
      <c r="B27" s="194"/>
      <c r="C27" s="199"/>
      <c r="D27" s="120"/>
      <c r="E27" s="197"/>
      <c r="F27" s="197"/>
      <c r="G27" s="40"/>
      <c r="H27" s="39"/>
    </row>
    <row r="28" spans="1:8" x14ac:dyDescent="0.2">
      <c r="A28" s="194"/>
      <c r="B28" s="194"/>
      <c r="C28" s="199"/>
      <c r="D28" s="120"/>
      <c r="E28" s="197"/>
      <c r="F28" s="197"/>
      <c r="G28" s="40"/>
      <c r="H28" s="39"/>
    </row>
    <row r="29" spans="1:8" x14ac:dyDescent="0.2">
      <c r="A29" s="194"/>
      <c r="B29" s="194"/>
      <c r="C29" s="199"/>
      <c r="D29" s="120"/>
      <c r="E29" s="197"/>
      <c r="F29" s="197"/>
      <c r="G29" s="40"/>
      <c r="H29" s="39"/>
    </row>
    <row r="30" spans="1:8" x14ac:dyDescent="0.2">
      <c r="A30" s="194"/>
      <c r="B30" s="194"/>
      <c r="C30" s="199"/>
      <c r="D30" s="120"/>
      <c r="E30" s="197"/>
      <c r="F30" s="197"/>
      <c r="G30" s="40"/>
      <c r="H30" s="39"/>
    </row>
    <row r="31" spans="1:8" x14ac:dyDescent="0.2">
      <c r="A31" s="194"/>
      <c r="B31" s="194"/>
      <c r="C31" s="199"/>
      <c r="D31" s="120"/>
      <c r="E31" s="197"/>
      <c r="F31" s="197"/>
      <c r="G31" s="40"/>
      <c r="H31" s="39"/>
    </row>
    <row r="32" spans="1:8" x14ac:dyDescent="0.2">
      <c r="A32" s="194"/>
      <c r="B32" s="194"/>
      <c r="C32" s="199"/>
      <c r="D32" s="120"/>
      <c r="E32" s="197"/>
      <c r="F32" s="197"/>
      <c r="G32" s="40"/>
      <c r="H32" s="39"/>
    </row>
    <row r="33" spans="1:8" x14ac:dyDescent="0.2">
      <c r="A33" s="194"/>
      <c r="B33" s="194"/>
      <c r="C33" s="199"/>
      <c r="D33" s="120"/>
      <c r="E33" s="197"/>
      <c r="F33" s="197"/>
      <c r="G33" s="40"/>
      <c r="H33" s="39"/>
    </row>
    <row r="34" spans="1:8" x14ac:dyDescent="0.2">
      <c r="A34" s="194"/>
      <c r="B34" s="194"/>
      <c r="C34" s="199"/>
      <c r="D34" s="120"/>
      <c r="E34" s="197"/>
      <c r="F34" s="197"/>
      <c r="G34" s="40"/>
      <c r="H34" s="39"/>
    </row>
    <row r="35" spans="1:8" x14ac:dyDescent="0.2">
      <c r="A35" s="194"/>
      <c r="B35" s="194"/>
      <c r="C35" s="199"/>
      <c r="D35" s="120"/>
      <c r="E35" s="197"/>
      <c r="F35" s="197"/>
      <c r="G35" s="40"/>
      <c r="H35" s="39"/>
    </row>
    <row r="36" spans="1:8" x14ac:dyDescent="0.2">
      <c r="A36" s="194"/>
      <c r="B36" s="194"/>
      <c r="C36" s="199"/>
      <c r="D36" s="120"/>
      <c r="E36" s="197"/>
      <c r="F36" s="197"/>
      <c r="G36" s="40"/>
      <c r="H36" s="39"/>
    </row>
    <row r="37" spans="1:8" x14ac:dyDescent="0.2">
      <c r="A37" s="194"/>
      <c r="B37" s="194"/>
      <c r="C37" s="199"/>
      <c r="D37" s="120"/>
      <c r="E37" s="197"/>
      <c r="F37" s="197"/>
      <c r="G37" s="40"/>
      <c r="H37" s="39"/>
    </row>
    <row r="38" spans="1:8" x14ac:dyDescent="0.2">
      <c r="A38" s="194"/>
      <c r="B38" s="194"/>
      <c r="C38" s="199"/>
      <c r="D38" s="120"/>
      <c r="E38" s="197"/>
      <c r="F38" s="197"/>
      <c r="G38" s="40"/>
      <c r="H38" s="39"/>
    </row>
    <row r="39" spans="1:8" x14ac:dyDescent="0.2">
      <c r="A39" s="194"/>
      <c r="B39" s="194"/>
      <c r="C39" s="199"/>
      <c r="D39" s="120"/>
      <c r="E39" s="197"/>
      <c r="F39" s="197"/>
      <c r="G39" s="40"/>
      <c r="H39" s="39"/>
    </row>
    <row r="40" spans="1:8" x14ac:dyDescent="0.2">
      <c r="A40" s="194"/>
      <c r="B40" s="194"/>
      <c r="C40" s="199"/>
      <c r="D40" s="120"/>
      <c r="E40" s="197"/>
      <c r="F40" s="197"/>
      <c r="G40" s="40"/>
      <c r="H40" s="39"/>
    </row>
    <row r="41" spans="1:8" x14ac:dyDescent="0.2">
      <c r="A41" s="194"/>
      <c r="B41" s="194"/>
      <c r="C41" s="199"/>
      <c r="D41" s="120"/>
      <c r="E41" s="197"/>
      <c r="F41" s="197"/>
      <c r="G41" s="40"/>
      <c r="H41" s="39"/>
    </row>
    <row r="42" spans="1:8" x14ac:dyDescent="0.2">
      <c r="A42" s="194"/>
      <c r="B42" s="194"/>
      <c r="C42" s="199"/>
      <c r="D42" s="120"/>
      <c r="E42" s="197"/>
      <c r="F42" s="197"/>
      <c r="G42" s="40"/>
      <c r="H42" s="39"/>
    </row>
    <row r="43" spans="1:8" x14ac:dyDescent="0.2">
      <c r="A43" s="194"/>
      <c r="B43" s="194"/>
      <c r="C43" s="199"/>
      <c r="D43" s="120"/>
      <c r="E43" s="197"/>
      <c r="F43" s="197"/>
      <c r="G43" s="40"/>
      <c r="H43" s="39"/>
    </row>
    <row r="44" spans="1:8" x14ac:dyDescent="0.2">
      <c r="A44" s="194"/>
      <c r="B44" s="194"/>
      <c r="C44" s="199"/>
      <c r="D44" s="120"/>
      <c r="E44" s="197"/>
      <c r="F44" s="197"/>
      <c r="G44" s="40"/>
      <c r="H44" s="39"/>
    </row>
    <row r="45" spans="1:8" x14ac:dyDescent="0.2">
      <c r="A45" s="194"/>
      <c r="B45" s="194"/>
      <c r="C45" s="199"/>
      <c r="D45" s="120"/>
      <c r="E45" s="197"/>
      <c r="F45" s="197"/>
      <c r="G45" s="40"/>
      <c r="H45" s="39"/>
    </row>
    <row r="46" spans="1:8" x14ac:dyDescent="0.2">
      <c r="A46" s="194"/>
      <c r="B46" s="194"/>
      <c r="C46" s="199"/>
      <c r="D46" s="120"/>
      <c r="E46" s="197"/>
      <c r="F46" s="197"/>
      <c r="G46" s="40"/>
      <c r="H46" s="39"/>
    </row>
    <row r="47" spans="1:8" x14ac:dyDescent="0.2">
      <c r="A47" s="194"/>
      <c r="B47" s="194"/>
      <c r="C47" s="199"/>
      <c r="D47" s="120"/>
      <c r="E47" s="197"/>
      <c r="F47" s="197"/>
      <c r="G47" s="40"/>
      <c r="H47" s="39"/>
    </row>
    <row r="48" spans="1:8" x14ac:dyDescent="0.2">
      <c r="A48" s="194"/>
      <c r="B48" s="194"/>
      <c r="C48" s="199"/>
      <c r="D48" s="120"/>
      <c r="E48" s="197"/>
      <c r="F48" s="197"/>
      <c r="G48" s="40"/>
      <c r="H48" s="39"/>
    </row>
    <row r="49" spans="1:8" x14ac:dyDescent="0.2">
      <c r="A49" s="194"/>
      <c r="B49" s="194"/>
      <c r="C49" s="199"/>
      <c r="D49" s="120"/>
      <c r="E49" s="197"/>
      <c r="F49" s="197"/>
      <c r="G49" s="40"/>
      <c r="H49" s="39"/>
    </row>
    <row r="50" spans="1:8" x14ac:dyDescent="0.2">
      <c r="A50" s="194"/>
      <c r="B50" s="194"/>
      <c r="C50" s="199"/>
      <c r="D50" s="120"/>
      <c r="E50" s="197"/>
      <c r="F50" s="197"/>
      <c r="G50" s="40"/>
      <c r="H50" s="39"/>
    </row>
    <row r="51" spans="1:8" x14ac:dyDescent="0.2">
      <c r="A51" s="194"/>
      <c r="B51" s="194"/>
      <c r="C51" s="199"/>
      <c r="D51" s="120"/>
      <c r="E51" s="197"/>
      <c r="F51" s="197"/>
      <c r="G51" s="40"/>
      <c r="H51" s="39"/>
    </row>
    <row r="52" spans="1:8" x14ac:dyDescent="0.2">
      <c r="A52" s="194"/>
      <c r="B52" s="194"/>
      <c r="C52" s="199"/>
      <c r="D52" s="120"/>
      <c r="E52" s="197"/>
      <c r="F52" s="197"/>
      <c r="G52" s="40"/>
      <c r="H52" s="39"/>
    </row>
    <row r="53" spans="1:8" x14ac:dyDescent="0.2">
      <c r="A53" s="194"/>
      <c r="B53" s="194"/>
      <c r="C53" s="199"/>
      <c r="D53" s="120"/>
      <c r="E53" s="197"/>
      <c r="F53" s="197"/>
      <c r="G53" s="40"/>
      <c r="H53" s="39"/>
    </row>
    <row r="54" spans="1:8" x14ac:dyDescent="0.2">
      <c r="A54" s="194"/>
      <c r="B54" s="194"/>
      <c r="C54" s="199"/>
      <c r="D54" s="120"/>
      <c r="E54" s="197"/>
      <c r="F54" s="197"/>
      <c r="G54" s="40"/>
      <c r="H54" s="39"/>
    </row>
    <row r="55" spans="1:8" x14ac:dyDescent="0.2">
      <c r="A55" s="194"/>
      <c r="B55" s="194"/>
      <c r="C55" s="199"/>
      <c r="D55" s="120"/>
      <c r="E55" s="197"/>
      <c r="F55" s="197"/>
      <c r="G55" s="40"/>
      <c r="H55" s="39"/>
    </row>
    <row r="56" spans="1:8" x14ac:dyDescent="0.2">
      <c r="A56" s="194"/>
      <c r="B56" s="194"/>
      <c r="C56" s="199"/>
      <c r="D56" s="120"/>
      <c r="E56" s="197"/>
      <c r="F56" s="197"/>
      <c r="G56" s="40"/>
      <c r="H56" s="39"/>
    </row>
    <row r="57" spans="1:8" x14ac:dyDescent="0.2">
      <c r="A57" s="194"/>
      <c r="B57" s="194"/>
      <c r="C57" s="199"/>
      <c r="D57" s="120"/>
      <c r="E57" s="197"/>
      <c r="F57" s="197"/>
      <c r="G57" s="40"/>
      <c r="H57" s="39"/>
    </row>
    <row r="58" spans="1:8" x14ac:dyDescent="0.2">
      <c r="A58" s="194"/>
      <c r="B58" s="194"/>
      <c r="C58" s="199"/>
      <c r="D58" s="120"/>
      <c r="E58" s="197"/>
      <c r="F58" s="197"/>
      <c r="G58" s="40"/>
      <c r="H58" s="39"/>
    </row>
    <row r="59" spans="1:8" x14ac:dyDescent="0.2">
      <c r="A59" s="194"/>
      <c r="B59" s="194"/>
      <c r="C59" s="199"/>
      <c r="D59" s="120"/>
      <c r="E59" s="197"/>
      <c r="F59" s="197"/>
      <c r="G59" s="40"/>
      <c r="H59" s="39"/>
    </row>
    <row r="60" spans="1:8" x14ac:dyDescent="0.2">
      <c r="A60" s="194"/>
      <c r="B60" s="194"/>
      <c r="C60" s="199"/>
      <c r="D60" s="120"/>
      <c r="E60" s="197"/>
      <c r="F60" s="197"/>
      <c r="G60" s="40"/>
      <c r="H60" s="39"/>
    </row>
    <row r="61" spans="1:8" x14ac:dyDescent="0.2">
      <c r="A61" s="194"/>
      <c r="B61" s="194"/>
      <c r="C61" s="199"/>
      <c r="D61" s="120"/>
      <c r="E61" s="197"/>
      <c r="F61" s="197"/>
      <c r="G61" s="40"/>
      <c r="H61" s="39"/>
    </row>
    <row r="62" spans="1:8" x14ac:dyDescent="0.2">
      <c r="A62" s="194"/>
      <c r="B62" s="194"/>
      <c r="C62" s="199"/>
      <c r="D62" s="120"/>
      <c r="E62" s="197"/>
      <c r="F62" s="197"/>
      <c r="G62" s="40"/>
      <c r="H62" s="39"/>
    </row>
    <row r="63" spans="1:8" x14ac:dyDescent="0.2">
      <c r="A63" s="194"/>
      <c r="B63" s="194"/>
      <c r="C63" s="199"/>
      <c r="D63" s="120"/>
      <c r="E63" s="197"/>
      <c r="F63" s="197"/>
      <c r="G63" s="40"/>
      <c r="H63" s="39"/>
    </row>
    <row r="64" spans="1:8" x14ac:dyDescent="0.2">
      <c r="A64" s="194"/>
      <c r="B64" s="194"/>
      <c r="C64" s="199"/>
      <c r="D64" s="120"/>
      <c r="E64" s="197"/>
      <c r="F64" s="197"/>
      <c r="G64" s="40"/>
      <c r="H64" s="39"/>
    </row>
    <row r="65" spans="1:8" x14ac:dyDescent="0.2">
      <c r="A65" s="194"/>
      <c r="B65" s="194"/>
      <c r="C65" s="199"/>
      <c r="D65" s="120"/>
      <c r="E65" s="197"/>
      <c r="F65" s="197"/>
      <c r="G65" s="40"/>
      <c r="H65" s="39"/>
    </row>
    <row r="66" spans="1:8" x14ac:dyDescent="0.2">
      <c r="A66" s="194"/>
      <c r="B66" s="194"/>
      <c r="C66" s="199"/>
      <c r="D66" s="120"/>
      <c r="E66" s="197"/>
      <c r="F66" s="197"/>
      <c r="G66" s="40"/>
      <c r="H66" s="39"/>
    </row>
    <row r="67" spans="1:8" x14ac:dyDescent="0.2">
      <c r="A67" s="194"/>
      <c r="B67" s="194"/>
      <c r="C67" s="199"/>
      <c r="D67" s="120"/>
      <c r="E67" s="197"/>
      <c r="F67" s="197"/>
      <c r="G67" s="40"/>
      <c r="H67" s="39"/>
    </row>
    <row r="68" spans="1:8" x14ac:dyDescent="0.2">
      <c r="A68" s="194"/>
      <c r="B68" s="194"/>
      <c r="C68" s="199"/>
      <c r="D68" s="120"/>
      <c r="E68" s="197"/>
      <c r="F68" s="197"/>
      <c r="G68" s="40"/>
      <c r="H68" s="39"/>
    </row>
    <row r="69" spans="1:8" x14ac:dyDescent="0.2">
      <c r="A69" s="194"/>
      <c r="B69" s="194"/>
      <c r="C69" s="199"/>
      <c r="D69" s="120"/>
      <c r="E69" s="197"/>
      <c r="F69" s="197"/>
      <c r="G69" s="40"/>
      <c r="H69" s="39"/>
    </row>
    <row r="70" spans="1:8" x14ac:dyDescent="0.2">
      <c r="A70" s="194"/>
      <c r="B70" s="194"/>
      <c r="C70" s="199"/>
      <c r="D70" s="120"/>
      <c r="E70" s="197"/>
      <c r="F70" s="197"/>
      <c r="G70" s="40"/>
      <c r="H70" s="39"/>
    </row>
    <row r="71" spans="1:8" x14ac:dyDescent="0.2">
      <c r="A71" s="194"/>
      <c r="B71" s="194"/>
      <c r="C71" s="199"/>
      <c r="D71" s="120"/>
      <c r="E71" s="197"/>
      <c r="F71" s="197"/>
      <c r="G71" s="40"/>
      <c r="H71" s="39"/>
    </row>
    <row r="72" spans="1:8" x14ac:dyDescent="0.2">
      <c r="A72" s="194"/>
      <c r="B72" s="194"/>
      <c r="C72" s="199"/>
      <c r="D72" s="120"/>
      <c r="E72" s="197"/>
      <c r="F72" s="197"/>
      <c r="G72" s="40"/>
      <c r="H72" s="39"/>
    </row>
    <row r="73" spans="1:8" x14ac:dyDescent="0.2">
      <c r="A73" s="194"/>
      <c r="B73" s="194"/>
      <c r="C73" s="199"/>
      <c r="D73" s="120"/>
      <c r="E73" s="197"/>
      <c r="F73" s="197"/>
      <c r="G73" s="40"/>
      <c r="H73" s="39"/>
    </row>
    <row r="74" spans="1:8" x14ac:dyDescent="0.2">
      <c r="A74" s="194"/>
      <c r="B74" s="194"/>
      <c r="C74" s="199"/>
      <c r="D74" s="120"/>
      <c r="E74" s="197"/>
      <c r="F74" s="197"/>
      <c r="G74" s="40"/>
      <c r="H74" s="39"/>
    </row>
    <row r="75" spans="1:8" x14ac:dyDescent="0.2">
      <c r="A75" s="194"/>
      <c r="B75" s="194"/>
      <c r="C75" s="199"/>
      <c r="D75" s="120"/>
      <c r="E75" s="197"/>
      <c r="F75" s="197"/>
      <c r="G75" s="40"/>
      <c r="H75" s="39"/>
    </row>
    <row r="76" spans="1:8" x14ac:dyDescent="0.2">
      <c r="A76" s="194"/>
      <c r="B76" s="194"/>
      <c r="C76" s="199"/>
      <c r="D76" s="120"/>
      <c r="E76" s="197"/>
      <c r="F76" s="197"/>
      <c r="G76" s="40"/>
      <c r="H76" s="39"/>
    </row>
    <row r="77" spans="1:8" x14ac:dyDescent="0.2">
      <c r="A77" s="194"/>
      <c r="B77" s="194"/>
      <c r="C77" s="199"/>
      <c r="D77" s="120"/>
      <c r="E77" s="197"/>
      <c r="F77" s="197"/>
      <c r="G77" s="40"/>
      <c r="H77" s="39"/>
    </row>
    <row r="78" spans="1:8" x14ac:dyDescent="0.2">
      <c r="A78" s="194"/>
      <c r="B78" s="194"/>
      <c r="C78" s="199"/>
      <c r="D78" s="120"/>
      <c r="E78" s="197"/>
      <c r="F78" s="197"/>
      <c r="G78" s="40"/>
      <c r="H78" s="39"/>
    </row>
    <row r="79" spans="1:8" x14ac:dyDescent="0.2">
      <c r="A79" s="248" t="s">
        <v>154</v>
      </c>
      <c r="B79" s="248"/>
      <c r="C79" s="248"/>
      <c r="D79" s="248"/>
      <c r="E79" s="181"/>
      <c r="F79" s="260"/>
      <c r="G79" s="260"/>
      <c r="H79" s="37">
        <f>SUM(H5:H78)</f>
        <v>0</v>
      </c>
    </row>
    <row r="1048355" spans="5:5" x14ac:dyDescent="0.2">
      <c r="E1048355" s="89"/>
    </row>
  </sheetData>
  <sheetProtection algorithmName="SHA-512" hashValue="Ubkp1PxXRtenX2UVBLlgWmAMZCh4a+ziMuNA5JeknaS2irqUt9ba2PG0/RSS+MimODUKChOl2pUFf/BteFEwgw==" saltValue="0I555pdfND19rtIe+3Bepg==" spinCount="100000" sheet="1" objects="1" scenarios="1"/>
  <mergeCells count="1">
    <mergeCell ref="D1:H1"/>
  </mergeCells>
  <phoneticPr fontId="9" type="noConversion"/>
  <pageMargins left="0.70866141732283472" right="0.23622047244094491" top="0.74803149606299213" bottom="0.74803149606299213" header="0.31496062992125984" footer="0.31496062992125984"/>
  <pageSetup paperSize="9" scale="70" firstPageNumber="32" orientation="portrait" useFirstPageNumber="1" r:id="rId1"/>
  <headerFooter>
    <oddHeader>&amp;C&amp;"Arial,Bold"NRA R.033-130-2019-3 SCHEDULE OF QUANTITIES</oddHeader>
    <oddFooter>&amp;RC3-&amp;P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J1048350"/>
  <sheetViews>
    <sheetView view="pageBreakPreview" topLeftCell="A5" zoomScaleNormal="100" zoomScaleSheetLayoutView="100" workbookViewId="0">
      <selection activeCell="H5" sqref="H5:H73"/>
    </sheetView>
  </sheetViews>
  <sheetFormatPr defaultRowHeight="12.75" x14ac:dyDescent="0.2"/>
  <cols>
    <col min="1" max="1" width="9.28515625" style="92" customWidth="1"/>
    <col min="2" max="2" width="9" style="92" bestFit="1" customWidth="1"/>
    <col min="3" max="3" width="3.7109375" style="92" customWidth="1"/>
    <col min="4" max="4" width="40.7109375" style="92" customWidth="1"/>
    <col min="5" max="5" width="16.85546875" style="92" customWidth="1"/>
    <col min="6" max="6" width="13.28515625" style="92" customWidth="1"/>
    <col min="7" max="8" width="20.7109375" style="92" customWidth="1"/>
    <col min="9" max="257" width="9.28515625" style="92"/>
    <col min="258" max="258" width="9.28515625" style="92" customWidth="1"/>
    <col min="259" max="259" width="6.7109375" style="92" customWidth="1"/>
    <col min="260" max="260" width="40.7109375" style="92" customWidth="1"/>
    <col min="261" max="264" width="9.28515625" style="92" customWidth="1"/>
    <col min="265" max="513" width="9.28515625" style="92"/>
    <col min="514" max="514" width="9.28515625" style="92" customWidth="1"/>
    <col min="515" max="515" width="6.7109375" style="92" customWidth="1"/>
    <col min="516" max="516" width="40.7109375" style="92" customWidth="1"/>
    <col min="517" max="520" width="9.28515625" style="92" customWidth="1"/>
    <col min="521" max="769" width="9.28515625" style="92"/>
    <col min="770" max="770" width="9.28515625" style="92" customWidth="1"/>
    <col min="771" max="771" width="6.7109375" style="92" customWidth="1"/>
    <col min="772" max="772" width="40.7109375" style="92" customWidth="1"/>
    <col min="773" max="776" width="9.28515625" style="92" customWidth="1"/>
    <col min="777" max="1025" width="9.28515625" style="92"/>
    <col min="1026" max="1026" width="9.28515625" style="92" customWidth="1"/>
    <col min="1027" max="1027" width="6.7109375" style="92" customWidth="1"/>
    <col min="1028" max="1028" width="40.7109375" style="92" customWidth="1"/>
    <col min="1029" max="1032" width="9.28515625" style="92" customWidth="1"/>
    <col min="1033" max="1281" width="9.28515625" style="92"/>
    <col min="1282" max="1282" width="9.28515625" style="92" customWidth="1"/>
    <col min="1283" max="1283" width="6.7109375" style="92" customWidth="1"/>
    <col min="1284" max="1284" width="40.7109375" style="92" customWidth="1"/>
    <col min="1285" max="1288" width="9.28515625" style="92" customWidth="1"/>
    <col min="1289" max="1537" width="9.28515625" style="92"/>
    <col min="1538" max="1538" width="9.28515625" style="92" customWidth="1"/>
    <col min="1539" max="1539" width="6.7109375" style="92" customWidth="1"/>
    <col min="1540" max="1540" width="40.7109375" style="92" customWidth="1"/>
    <col min="1541" max="1544" width="9.28515625" style="92" customWidth="1"/>
    <col min="1545" max="1793" width="9.28515625" style="92"/>
    <col min="1794" max="1794" width="9.28515625" style="92" customWidth="1"/>
    <col min="1795" max="1795" width="6.7109375" style="92" customWidth="1"/>
    <col min="1796" max="1796" width="40.7109375" style="92" customWidth="1"/>
    <col min="1797" max="1800" width="9.28515625" style="92" customWidth="1"/>
    <col min="1801" max="2049" width="9.28515625" style="92"/>
    <col min="2050" max="2050" width="9.28515625" style="92" customWidth="1"/>
    <col min="2051" max="2051" width="6.7109375" style="92" customWidth="1"/>
    <col min="2052" max="2052" width="40.7109375" style="92" customWidth="1"/>
    <col min="2053" max="2056" width="9.28515625" style="92" customWidth="1"/>
    <col min="2057" max="2305" width="9.28515625" style="92"/>
    <col min="2306" max="2306" width="9.28515625" style="92" customWidth="1"/>
    <col min="2307" max="2307" width="6.7109375" style="92" customWidth="1"/>
    <col min="2308" max="2308" width="40.7109375" style="92" customWidth="1"/>
    <col min="2309" max="2312" width="9.28515625" style="92" customWidth="1"/>
    <col min="2313" max="2561" width="9.28515625" style="92"/>
    <col min="2562" max="2562" width="9.28515625" style="92" customWidth="1"/>
    <col min="2563" max="2563" width="6.7109375" style="92" customWidth="1"/>
    <col min="2564" max="2564" width="40.7109375" style="92" customWidth="1"/>
    <col min="2565" max="2568" width="9.28515625" style="92" customWidth="1"/>
    <col min="2569" max="2817" width="9.28515625" style="92"/>
    <col min="2818" max="2818" width="9.28515625" style="92" customWidth="1"/>
    <col min="2819" max="2819" width="6.7109375" style="92" customWidth="1"/>
    <col min="2820" max="2820" width="40.7109375" style="92" customWidth="1"/>
    <col min="2821" max="2824" width="9.28515625" style="92" customWidth="1"/>
    <col min="2825" max="3073" width="9.28515625" style="92"/>
    <col min="3074" max="3074" width="9.28515625" style="92" customWidth="1"/>
    <col min="3075" max="3075" width="6.7109375" style="92" customWidth="1"/>
    <col min="3076" max="3076" width="40.7109375" style="92" customWidth="1"/>
    <col min="3077" max="3080" width="9.28515625" style="92" customWidth="1"/>
    <col min="3081" max="3329" width="9.28515625" style="92"/>
    <col min="3330" max="3330" width="9.28515625" style="92" customWidth="1"/>
    <col min="3331" max="3331" width="6.7109375" style="92" customWidth="1"/>
    <col min="3332" max="3332" width="40.7109375" style="92" customWidth="1"/>
    <col min="3333" max="3336" width="9.28515625" style="92" customWidth="1"/>
    <col min="3337" max="3585" width="9.28515625" style="92"/>
    <col min="3586" max="3586" width="9.28515625" style="92" customWidth="1"/>
    <col min="3587" max="3587" width="6.7109375" style="92" customWidth="1"/>
    <col min="3588" max="3588" width="40.7109375" style="92" customWidth="1"/>
    <col min="3589" max="3592" width="9.28515625" style="92" customWidth="1"/>
    <col min="3593" max="3841" width="9.28515625" style="92"/>
    <col min="3842" max="3842" width="9.28515625" style="92" customWidth="1"/>
    <col min="3843" max="3843" width="6.7109375" style="92" customWidth="1"/>
    <col min="3844" max="3844" width="40.7109375" style="92" customWidth="1"/>
    <col min="3845" max="3848" width="9.28515625" style="92" customWidth="1"/>
    <col min="3849" max="4097" width="9.28515625" style="92"/>
    <col min="4098" max="4098" width="9.28515625" style="92" customWidth="1"/>
    <col min="4099" max="4099" width="6.7109375" style="92" customWidth="1"/>
    <col min="4100" max="4100" width="40.7109375" style="92" customWidth="1"/>
    <col min="4101" max="4104" width="9.28515625" style="92" customWidth="1"/>
    <col min="4105" max="4353" width="9.28515625" style="92"/>
    <col min="4354" max="4354" width="9.28515625" style="92" customWidth="1"/>
    <col min="4355" max="4355" width="6.7109375" style="92" customWidth="1"/>
    <col min="4356" max="4356" width="40.7109375" style="92" customWidth="1"/>
    <col min="4357" max="4360" width="9.28515625" style="92" customWidth="1"/>
    <col min="4361" max="4609" width="9.28515625" style="92"/>
    <col min="4610" max="4610" width="9.28515625" style="92" customWidth="1"/>
    <col min="4611" max="4611" width="6.7109375" style="92" customWidth="1"/>
    <col min="4612" max="4612" width="40.7109375" style="92" customWidth="1"/>
    <col min="4613" max="4616" width="9.28515625" style="92" customWidth="1"/>
    <col min="4617" max="4865" width="9.28515625" style="92"/>
    <col min="4866" max="4866" width="9.28515625" style="92" customWidth="1"/>
    <col min="4867" max="4867" width="6.7109375" style="92" customWidth="1"/>
    <col min="4868" max="4868" width="40.7109375" style="92" customWidth="1"/>
    <col min="4869" max="4872" width="9.28515625" style="92" customWidth="1"/>
    <col min="4873" max="5121" width="9.28515625" style="92"/>
    <col min="5122" max="5122" width="9.28515625" style="92" customWidth="1"/>
    <col min="5123" max="5123" width="6.7109375" style="92" customWidth="1"/>
    <col min="5124" max="5124" width="40.7109375" style="92" customWidth="1"/>
    <col min="5125" max="5128" width="9.28515625" style="92" customWidth="1"/>
    <col min="5129" max="5377" width="9.28515625" style="92"/>
    <col min="5378" max="5378" width="9.28515625" style="92" customWidth="1"/>
    <col min="5379" max="5379" width="6.7109375" style="92" customWidth="1"/>
    <col min="5380" max="5380" width="40.7109375" style="92" customWidth="1"/>
    <col min="5381" max="5384" width="9.28515625" style="92" customWidth="1"/>
    <col min="5385" max="5633" width="9.28515625" style="92"/>
    <col min="5634" max="5634" width="9.28515625" style="92" customWidth="1"/>
    <col min="5635" max="5635" width="6.7109375" style="92" customWidth="1"/>
    <col min="5636" max="5636" width="40.7109375" style="92" customWidth="1"/>
    <col min="5637" max="5640" width="9.28515625" style="92" customWidth="1"/>
    <col min="5641" max="5889" width="9.28515625" style="92"/>
    <col min="5890" max="5890" width="9.28515625" style="92" customWidth="1"/>
    <col min="5891" max="5891" width="6.7109375" style="92" customWidth="1"/>
    <col min="5892" max="5892" width="40.7109375" style="92" customWidth="1"/>
    <col min="5893" max="5896" width="9.28515625" style="92" customWidth="1"/>
    <col min="5897" max="6145" width="9.28515625" style="92"/>
    <col min="6146" max="6146" width="9.28515625" style="92" customWidth="1"/>
    <col min="6147" max="6147" width="6.7109375" style="92" customWidth="1"/>
    <col min="6148" max="6148" width="40.7109375" style="92" customWidth="1"/>
    <col min="6149" max="6152" width="9.28515625" style="92" customWidth="1"/>
    <col min="6153" max="6401" width="9.28515625" style="92"/>
    <col min="6402" max="6402" width="9.28515625" style="92" customWidth="1"/>
    <col min="6403" max="6403" width="6.7109375" style="92" customWidth="1"/>
    <col min="6404" max="6404" width="40.7109375" style="92" customWidth="1"/>
    <col min="6405" max="6408" width="9.28515625" style="92" customWidth="1"/>
    <col min="6409" max="6657" width="9.28515625" style="92"/>
    <col min="6658" max="6658" width="9.28515625" style="92" customWidth="1"/>
    <col min="6659" max="6659" width="6.7109375" style="92" customWidth="1"/>
    <col min="6660" max="6660" width="40.7109375" style="92" customWidth="1"/>
    <col min="6661" max="6664" width="9.28515625" style="92" customWidth="1"/>
    <col min="6665" max="6913" width="9.28515625" style="92"/>
    <col min="6914" max="6914" width="9.28515625" style="92" customWidth="1"/>
    <col min="6915" max="6915" width="6.7109375" style="92" customWidth="1"/>
    <col min="6916" max="6916" width="40.7109375" style="92" customWidth="1"/>
    <col min="6917" max="6920" width="9.28515625" style="92" customWidth="1"/>
    <col min="6921" max="7169" width="9.28515625" style="92"/>
    <col min="7170" max="7170" width="9.28515625" style="92" customWidth="1"/>
    <col min="7171" max="7171" width="6.7109375" style="92" customWidth="1"/>
    <col min="7172" max="7172" width="40.7109375" style="92" customWidth="1"/>
    <col min="7173" max="7176" width="9.28515625" style="92" customWidth="1"/>
    <col min="7177" max="7425" width="9.28515625" style="92"/>
    <col min="7426" max="7426" width="9.28515625" style="92" customWidth="1"/>
    <col min="7427" max="7427" width="6.7109375" style="92" customWidth="1"/>
    <col min="7428" max="7428" width="40.7109375" style="92" customWidth="1"/>
    <col min="7429" max="7432" width="9.28515625" style="92" customWidth="1"/>
    <col min="7433" max="7681" width="9.28515625" style="92"/>
    <col min="7682" max="7682" width="9.28515625" style="92" customWidth="1"/>
    <col min="7683" max="7683" width="6.7109375" style="92" customWidth="1"/>
    <col min="7684" max="7684" width="40.7109375" style="92" customWidth="1"/>
    <col min="7685" max="7688" width="9.28515625" style="92" customWidth="1"/>
    <col min="7689" max="7937" width="9.28515625" style="92"/>
    <col min="7938" max="7938" width="9.28515625" style="92" customWidth="1"/>
    <col min="7939" max="7939" width="6.7109375" style="92" customWidth="1"/>
    <col min="7940" max="7940" width="40.7109375" style="92" customWidth="1"/>
    <col min="7941" max="7944" width="9.28515625" style="92" customWidth="1"/>
    <col min="7945" max="8193" width="9.28515625" style="92"/>
    <col min="8194" max="8194" width="9.28515625" style="92" customWidth="1"/>
    <col min="8195" max="8195" width="6.7109375" style="92" customWidth="1"/>
    <col min="8196" max="8196" width="40.7109375" style="92" customWidth="1"/>
    <col min="8197" max="8200" width="9.28515625" style="92" customWidth="1"/>
    <col min="8201" max="8449" width="9.28515625" style="92"/>
    <col min="8450" max="8450" width="9.28515625" style="92" customWidth="1"/>
    <col min="8451" max="8451" width="6.7109375" style="92" customWidth="1"/>
    <col min="8452" max="8452" width="40.7109375" style="92" customWidth="1"/>
    <col min="8453" max="8456" width="9.28515625" style="92" customWidth="1"/>
    <col min="8457" max="8705" width="9.28515625" style="92"/>
    <col min="8706" max="8706" width="9.28515625" style="92" customWidth="1"/>
    <col min="8707" max="8707" width="6.7109375" style="92" customWidth="1"/>
    <col min="8708" max="8708" width="40.7109375" style="92" customWidth="1"/>
    <col min="8709" max="8712" width="9.28515625" style="92" customWidth="1"/>
    <col min="8713" max="8961" width="9.28515625" style="92"/>
    <col min="8962" max="8962" width="9.28515625" style="92" customWidth="1"/>
    <col min="8963" max="8963" width="6.7109375" style="92" customWidth="1"/>
    <col min="8964" max="8964" width="40.7109375" style="92" customWidth="1"/>
    <col min="8965" max="8968" width="9.28515625" style="92" customWidth="1"/>
    <col min="8969" max="9217" width="9.28515625" style="92"/>
    <col min="9218" max="9218" width="9.28515625" style="92" customWidth="1"/>
    <col min="9219" max="9219" width="6.7109375" style="92" customWidth="1"/>
    <col min="9220" max="9220" width="40.7109375" style="92" customWidth="1"/>
    <col min="9221" max="9224" width="9.28515625" style="92" customWidth="1"/>
    <col min="9225" max="9473" width="9.28515625" style="92"/>
    <col min="9474" max="9474" width="9.28515625" style="92" customWidth="1"/>
    <col min="9475" max="9475" width="6.7109375" style="92" customWidth="1"/>
    <col min="9476" max="9476" width="40.7109375" style="92" customWidth="1"/>
    <col min="9477" max="9480" width="9.28515625" style="92" customWidth="1"/>
    <col min="9481" max="9729" width="9.28515625" style="92"/>
    <col min="9730" max="9730" width="9.28515625" style="92" customWidth="1"/>
    <col min="9731" max="9731" width="6.7109375" style="92" customWidth="1"/>
    <col min="9732" max="9732" width="40.7109375" style="92" customWidth="1"/>
    <col min="9733" max="9736" width="9.28515625" style="92" customWidth="1"/>
    <col min="9737" max="9985" width="9.28515625" style="92"/>
    <col min="9986" max="9986" width="9.28515625" style="92" customWidth="1"/>
    <col min="9987" max="9987" width="6.7109375" style="92" customWidth="1"/>
    <col min="9988" max="9988" width="40.7109375" style="92" customWidth="1"/>
    <col min="9989" max="9992" width="9.28515625" style="92" customWidth="1"/>
    <col min="9993" max="10241" width="9.28515625" style="92"/>
    <col min="10242" max="10242" width="9.28515625" style="92" customWidth="1"/>
    <col min="10243" max="10243" width="6.7109375" style="92" customWidth="1"/>
    <col min="10244" max="10244" width="40.7109375" style="92" customWidth="1"/>
    <col min="10245" max="10248" width="9.28515625" style="92" customWidth="1"/>
    <col min="10249" max="10497" width="9.28515625" style="92"/>
    <col min="10498" max="10498" width="9.28515625" style="92" customWidth="1"/>
    <col min="10499" max="10499" width="6.7109375" style="92" customWidth="1"/>
    <col min="10500" max="10500" width="40.7109375" style="92" customWidth="1"/>
    <col min="10501" max="10504" width="9.28515625" style="92" customWidth="1"/>
    <col min="10505" max="10753" width="9.28515625" style="92"/>
    <col min="10754" max="10754" width="9.28515625" style="92" customWidth="1"/>
    <col min="10755" max="10755" width="6.7109375" style="92" customWidth="1"/>
    <col min="10756" max="10756" width="40.7109375" style="92" customWidth="1"/>
    <col min="10757" max="10760" width="9.28515625" style="92" customWidth="1"/>
    <col min="10761" max="11009" width="9.28515625" style="92"/>
    <col min="11010" max="11010" width="9.28515625" style="92" customWidth="1"/>
    <col min="11011" max="11011" width="6.7109375" style="92" customWidth="1"/>
    <col min="11012" max="11012" width="40.7109375" style="92" customWidth="1"/>
    <col min="11013" max="11016" width="9.28515625" style="92" customWidth="1"/>
    <col min="11017" max="11265" width="9.28515625" style="92"/>
    <col min="11266" max="11266" width="9.28515625" style="92" customWidth="1"/>
    <col min="11267" max="11267" width="6.7109375" style="92" customWidth="1"/>
    <col min="11268" max="11268" width="40.7109375" style="92" customWidth="1"/>
    <col min="11269" max="11272" width="9.28515625" style="92" customWidth="1"/>
    <col min="11273" max="11521" width="9.28515625" style="92"/>
    <col min="11522" max="11522" width="9.28515625" style="92" customWidth="1"/>
    <col min="11523" max="11523" width="6.7109375" style="92" customWidth="1"/>
    <col min="11524" max="11524" width="40.7109375" style="92" customWidth="1"/>
    <col min="11525" max="11528" width="9.28515625" style="92" customWidth="1"/>
    <col min="11529" max="11777" width="9.28515625" style="92"/>
    <col min="11778" max="11778" width="9.28515625" style="92" customWidth="1"/>
    <col min="11779" max="11779" width="6.7109375" style="92" customWidth="1"/>
    <col min="11780" max="11780" width="40.7109375" style="92" customWidth="1"/>
    <col min="11781" max="11784" width="9.28515625" style="92" customWidth="1"/>
    <col min="11785" max="12033" width="9.28515625" style="92"/>
    <col min="12034" max="12034" width="9.28515625" style="92" customWidth="1"/>
    <col min="12035" max="12035" width="6.7109375" style="92" customWidth="1"/>
    <col min="12036" max="12036" width="40.7109375" style="92" customWidth="1"/>
    <col min="12037" max="12040" width="9.28515625" style="92" customWidth="1"/>
    <col min="12041" max="12289" width="9.28515625" style="92"/>
    <col min="12290" max="12290" width="9.28515625" style="92" customWidth="1"/>
    <col min="12291" max="12291" width="6.7109375" style="92" customWidth="1"/>
    <col min="12292" max="12292" width="40.7109375" style="92" customWidth="1"/>
    <col min="12293" max="12296" width="9.28515625" style="92" customWidth="1"/>
    <col min="12297" max="12545" width="9.28515625" style="92"/>
    <col min="12546" max="12546" width="9.28515625" style="92" customWidth="1"/>
    <col min="12547" max="12547" width="6.7109375" style="92" customWidth="1"/>
    <col min="12548" max="12548" width="40.7109375" style="92" customWidth="1"/>
    <col min="12549" max="12552" width="9.28515625" style="92" customWidth="1"/>
    <col min="12553" max="12801" width="9.28515625" style="92"/>
    <col min="12802" max="12802" width="9.28515625" style="92" customWidth="1"/>
    <col min="12803" max="12803" width="6.7109375" style="92" customWidth="1"/>
    <col min="12804" max="12804" width="40.7109375" style="92" customWidth="1"/>
    <col min="12805" max="12808" width="9.28515625" style="92" customWidth="1"/>
    <col min="12809" max="13057" width="9.28515625" style="92"/>
    <col min="13058" max="13058" width="9.28515625" style="92" customWidth="1"/>
    <col min="13059" max="13059" width="6.7109375" style="92" customWidth="1"/>
    <col min="13060" max="13060" width="40.7109375" style="92" customWidth="1"/>
    <col min="13061" max="13064" width="9.28515625" style="92" customWidth="1"/>
    <col min="13065" max="13313" width="9.28515625" style="92"/>
    <col min="13314" max="13314" width="9.28515625" style="92" customWidth="1"/>
    <col min="13315" max="13315" width="6.7109375" style="92" customWidth="1"/>
    <col min="13316" max="13316" width="40.7109375" style="92" customWidth="1"/>
    <col min="13317" max="13320" width="9.28515625" style="92" customWidth="1"/>
    <col min="13321" max="13569" width="9.28515625" style="92"/>
    <col min="13570" max="13570" width="9.28515625" style="92" customWidth="1"/>
    <col min="13571" max="13571" width="6.7109375" style="92" customWidth="1"/>
    <col min="13572" max="13572" width="40.7109375" style="92" customWidth="1"/>
    <col min="13573" max="13576" width="9.28515625" style="92" customWidth="1"/>
    <col min="13577" max="13825" width="9.28515625" style="92"/>
    <col min="13826" max="13826" width="9.28515625" style="92" customWidth="1"/>
    <col min="13827" max="13827" width="6.7109375" style="92" customWidth="1"/>
    <col min="13828" max="13828" width="40.7109375" style="92" customWidth="1"/>
    <col min="13829" max="13832" width="9.28515625" style="92" customWidth="1"/>
    <col min="13833" max="14081" width="9.28515625" style="92"/>
    <col min="14082" max="14082" width="9.28515625" style="92" customWidth="1"/>
    <col min="14083" max="14083" width="6.7109375" style="92" customWidth="1"/>
    <col min="14084" max="14084" width="40.7109375" style="92" customWidth="1"/>
    <col min="14085" max="14088" width="9.28515625" style="92" customWidth="1"/>
    <col min="14089" max="14337" width="9.28515625" style="92"/>
    <col min="14338" max="14338" width="9.28515625" style="92" customWidth="1"/>
    <col min="14339" max="14339" width="6.7109375" style="92" customWidth="1"/>
    <col min="14340" max="14340" width="40.7109375" style="92" customWidth="1"/>
    <col min="14341" max="14344" width="9.28515625" style="92" customWidth="1"/>
    <col min="14345" max="14593" width="9.28515625" style="92"/>
    <col min="14594" max="14594" width="9.28515625" style="92" customWidth="1"/>
    <col min="14595" max="14595" width="6.7109375" style="92" customWidth="1"/>
    <col min="14596" max="14596" width="40.7109375" style="92" customWidth="1"/>
    <col min="14597" max="14600" width="9.28515625" style="92" customWidth="1"/>
    <col min="14601" max="14849" width="9.28515625" style="92"/>
    <col min="14850" max="14850" width="9.28515625" style="92" customWidth="1"/>
    <col min="14851" max="14851" width="6.7109375" style="92" customWidth="1"/>
    <col min="14852" max="14852" width="40.7109375" style="92" customWidth="1"/>
    <col min="14853" max="14856" width="9.28515625" style="92" customWidth="1"/>
    <col min="14857" max="15105" width="9.28515625" style="92"/>
    <col min="15106" max="15106" width="9.28515625" style="92" customWidth="1"/>
    <col min="15107" max="15107" width="6.7109375" style="92" customWidth="1"/>
    <col min="15108" max="15108" width="40.7109375" style="92" customWidth="1"/>
    <col min="15109" max="15112" width="9.28515625" style="92" customWidth="1"/>
    <col min="15113" max="15361" width="9.28515625" style="92"/>
    <col min="15362" max="15362" width="9.28515625" style="92" customWidth="1"/>
    <col min="15363" max="15363" width="6.7109375" style="92" customWidth="1"/>
    <col min="15364" max="15364" width="40.7109375" style="92" customWidth="1"/>
    <col min="15365" max="15368" width="9.28515625" style="92" customWidth="1"/>
    <col min="15369" max="15617" width="9.28515625" style="92"/>
    <col min="15618" max="15618" width="9.28515625" style="92" customWidth="1"/>
    <col min="15619" max="15619" width="6.7109375" style="92" customWidth="1"/>
    <col min="15620" max="15620" width="40.7109375" style="92" customWidth="1"/>
    <col min="15621" max="15624" width="9.28515625" style="92" customWidth="1"/>
    <col min="15625" max="15873" width="9.28515625" style="92"/>
    <col min="15874" max="15874" width="9.28515625" style="92" customWidth="1"/>
    <col min="15875" max="15875" width="6.7109375" style="92" customWidth="1"/>
    <col min="15876" max="15876" width="40.7109375" style="92" customWidth="1"/>
    <col min="15877" max="15880" width="9.28515625" style="92" customWidth="1"/>
    <col min="15881" max="16129" width="9.28515625" style="92"/>
    <col min="16130" max="16130" width="9.28515625" style="92" customWidth="1"/>
    <col min="16131" max="16131" width="6.7109375" style="92" customWidth="1"/>
    <col min="16132" max="16132" width="40.7109375" style="92" customWidth="1"/>
    <col min="16133" max="16136" width="9.28515625" style="92" customWidth="1"/>
    <col min="16137" max="16384" width="9.28515625" style="92"/>
  </cols>
  <sheetData>
    <row r="1" spans="1:9" ht="48" customHeight="1" x14ac:dyDescent="0.2">
      <c r="A1" s="90" t="s">
        <v>955</v>
      </c>
      <c r="B1" s="91"/>
      <c r="C1" s="91"/>
      <c r="D1" s="542" t="s">
        <v>956</v>
      </c>
      <c r="E1" s="542"/>
      <c r="F1" s="542"/>
      <c r="G1" s="542"/>
      <c r="H1" s="542"/>
    </row>
    <row r="2" spans="1:9" x14ac:dyDescent="0.2">
      <c r="A2" s="93" t="s">
        <v>24</v>
      </c>
      <c r="B2" s="93"/>
      <c r="C2" s="94"/>
      <c r="D2" s="95" t="s">
        <v>25</v>
      </c>
      <c r="E2" s="95" t="s">
        <v>26</v>
      </c>
      <c r="F2" s="95" t="s">
        <v>27</v>
      </c>
      <c r="G2" s="95" t="s">
        <v>28</v>
      </c>
      <c r="H2" s="95" t="s">
        <v>29</v>
      </c>
      <c r="I2" s="96"/>
    </row>
    <row r="3" spans="1:9" x14ac:dyDescent="0.2">
      <c r="A3" s="97"/>
      <c r="B3" s="97"/>
      <c r="C3" s="98"/>
      <c r="D3" s="83"/>
      <c r="E3" s="84"/>
      <c r="F3" s="84"/>
      <c r="G3" s="20"/>
      <c r="H3" s="83"/>
    </row>
    <row r="4" spans="1:9" x14ac:dyDescent="0.2">
      <c r="A4" s="194"/>
      <c r="B4" s="194"/>
      <c r="C4" s="199"/>
      <c r="D4" s="174"/>
      <c r="E4" s="197"/>
      <c r="F4" s="197"/>
      <c r="G4" s="40"/>
      <c r="H4" s="174"/>
    </row>
    <row r="5" spans="1:9" x14ac:dyDescent="0.2">
      <c r="A5" s="194" t="s">
        <v>957</v>
      </c>
      <c r="B5" s="194"/>
      <c r="C5" s="199"/>
      <c r="D5" s="326" t="s">
        <v>958</v>
      </c>
      <c r="E5" s="197"/>
      <c r="F5" s="197"/>
      <c r="G5" s="40"/>
      <c r="H5" s="261"/>
    </row>
    <row r="6" spans="1:9" x14ac:dyDescent="0.2">
      <c r="A6" s="194"/>
      <c r="B6" s="194"/>
      <c r="C6" s="199"/>
      <c r="D6" s="327"/>
      <c r="E6" s="197"/>
      <c r="F6" s="197"/>
      <c r="G6" s="40"/>
      <c r="H6" s="261"/>
    </row>
    <row r="7" spans="1:9" ht="25.5" x14ac:dyDescent="0.2">
      <c r="A7" s="194"/>
      <c r="B7" s="194" t="s">
        <v>959</v>
      </c>
      <c r="C7" s="199"/>
      <c r="D7" s="328" t="s">
        <v>960</v>
      </c>
      <c r="E7" s="197"/>
      <c r="F7" s="197"/>
      <c r="G7" s="40"/>
      <c r="H7" s="261"/>
    </row>
    <row r="8" spans="1:9" x14ac:dyDescent="0.2">
      <c r="A8" s="194"/>
      <c r="B8" s="194"/>
      <c r="C8" s="199"/>
      <c r="D8" s="328"/>
      <c r="E8" s="197"/>
      <c r="F8" s="197"/>
      <c r="G8" s="40"/>
      <c r="H8" s="261"/>
    </row>
    <row r="9" spans="1:9" ht="14.25" x14ac:dyDescent="0.2">
      <c r="A9" s="194"/>
      <c r="B9" s="194"/>
      <c r="C9" s="199" t="s">
        <v>104</v>
      </c>
      <c r="D9" s="328" t="s">
        <v>492</v>
      </c>
      <c r="E9" s="197" t="s">
        <v>58</v>
      </c>
      <c r="F9" s="197">
        <v>30</v>
      </c>
      <c r="G9" s="38"/>
      <c r="H9" s="39">
        <f t="shared" ref="H9:H13" si="0">F9*G9</f>
        <v>0</v>
      </c>
    </row>
    <row r="10" spans="1:9" x14ac:dyDescent="0.2">
      <c r="A10" s="194"/>
      <c r="B10" s="194"/>
      <c r="C10" s="199"/>
      <c r="D10" s="328"/>
      <c r="E10" s="197"/>
      <c r="F10" s="197"/>
      <c r="G10" s="38"/>
      <c r="H10" s="39"/>
    </row>
    <row r="11" spans="1:9" ht="25.5" x14ac:dyDescent="0.2">
      <c r="A11" s="194"/>
      <c r="B11" s="194" t="s">
        <v>961</v>
      </c>
      <c r="C11" s="199"/>
      <c r="D11" s="226" t="s">
        <v>962</v>
      </c>
      <c r="E11" s="197" t="s">
        <v>58</v>
      </c>
      <c r="F11" s="197">
        <v>4</v>
      </c>
      <c r="G11" s="38"/>
      <c r="H11" s="39">
        <f t="shared" si="0"/>
        <v>0</v>
      </c>
    </row>
    <row r="12" spans="1:9" x14ac:dyDescent="0.2">
      <c r="A12" s="194"/>
      <c r="B12" s="194"/>
      <c r="C12" s="199"/>
      <c r="D12" s="328"/>
      <c r="E12" s="197"/>
      <c r="F12" s="197"/>
      <c r="G12" s="38"/>
      <c r="H12" s="39"/>
    </row>
    <row r="13" spans="1:9" ht="25.5" x14ac:dyDescent="0.2">
      <c r="A13" s="194" t="s">
        <v>963</v>
      </c>
      <c r="B13" s="194"/>
      <c r="C13" s="199"/>
      <c r="D13" s="329" t="s">
        <v>964</v>
      </c>
      <c r="E13" s="34" t="s">
        <v>327</v>
      </c>
      <c r="F13" s="34">
        <v>110</v>
      </c>
      <c r="G13" s="38"/>
      <c r="H13" s="39">
        <f t="shared" si="0"/>
        <v>0</v>
      </c>
    </row>
    <row r="14" spans="1:9" x14ac:dyDescent="0.2">
      <c r="A14" s="194"/>
      <c r="B14" s="194"/>
      <c r="C14" s="199"/>
      <c r="D14" s="329"/>
      <c r="E14" s="34"/>
      <c r="F14" s="34"/>
      <c r="G14" s="38"/>
      <c r="H14" s="39"/>
    </row>
    <row r="15" spans="1:9" x14ac:dyDescent="0.2">
      <c r="A15" s="194" t="s">
        <v>965</v>
      </c>
      <c r="B15" s="194"/>
      <c r="C15" s="199"/>
      <c r="D15" s="329" t="s">
        <v>966</v>
      </c>
      <c r="E15" s="28"/>
      <c r="F15" s="28"/>
      <c r="G15" s="38"/>
      <c r="H15" s="39"/>
    </row>
    <row r="16" spans="1:9" x14ac:dyDescent="0.2">
      <c r="A16" s="194"/>
      <c r="B16" s="194"/>
      <c r="C16" s="199"/>
      <c r="D16" s="329"/>
      <c r="E16" s="28"/>
      <c r="F16" s="28"/>
      <c r="G16" s="38"/>
      <c r="H16" s="39"/>
    </row>
    <row r="17" spans="1:10" ht="14.25" x14ac:dyDescent="0.2">
      <c r="A17" s="194"/>
      <c r="B17" s="194" t="s">
        <v>967</v>
      </c>
      <c r="C17" s="199"/>
      <c r="D17" s="330" t="s">
        <v>968</v>
      </c>
      <c r="E17" s="34" t="s">
        <v>58</v>
      </c>
      <c r="F17" s="34">
        <v>5</v>
      </c>
      <c r="G17" s="38"/>
      <c r="H17" s="39">
        <f>F17*G17</f>
        <v>0</v>
      </c>
      <c r="I17" s="102"/>
      <c r="J17" s="108"/>
    </row>
    <row r="18" spans="1:10" x14ac:dyDescent="0.2">
      <c r="A18" s="194"/>
      <c r="B18" s="194"/>
      <c r="C18" s="199"/>
      <c r="D18" s="331"/>
      <c r="E18" s="34"/>
      <c r="F18" s="34"/>
      <c r="G18" s="38"/>
      <c r="H18" s="39"/>
      <c r="I18" s="102"/>
    </row>
    <row r="19" spans="1:10" ht="38.25" x14ac:dyDescent="0.2">
      <c r="A19" s="194"/>
      <c r="B19" s="194" t="s">
        <v>969</v>
      </c>
      <c r="C19" s="199"/>
      <c r="D19" s="330" t="s">
        <v>970</v>
      </c>
      <c r="E19" s="34" t="s">
        <v>58</v>
      </c>
      <c r="F19" s="34">
        <v>25</v>
      </c>
      <c r="G19" s="38"/>
      <c r="H19" s="39">
        <f>F19*G19</f>
        <v>0</v>
      </c>
      <c r="I19" s="102"/>
      <c r="J19" s="108"/>
    </row>
    <row r="20" spans="1:10" x14ac:dyDescent="0.2">
      <c r="A20" s="194"/>
      <c r="B20" s="194"/>
      <c r="C20" s="199"/>
      <c r="D20" s="332"/>
      <c r="E20" s="197"/>
      <c r="F20" s="197"/>
      <c r="G20" s="38"/>
      <c r="H20" s="39"/>
      <c r="I20" s="102"/>
    </row>
    <row r="21" spans="1:10" ht="14.25" x14ac:dyDescent="0.2">
      <c r="A21" s="194" t="s">
        <v>971</v>
      </c>
      <c r="B21" s="194"/>
      <c r="C21" s="199"/>
      <c r="D21" s="333" t="s">
        <v>972</v>
      </c>
      <c r="E21" s="197" t="s">
        <v>327</v>
      </c>
      <c r="F21" s="197">
        <v>200</v>
      </c>
      <c r="G21" s="38"/>
      <c r="H21" s="39">
        <f>F21*G21</f>
        <v>0</v>
      </c>
      <c r="I21" s="102"/>
    </row>
    <row r="22" spans="1:10" x14ac:dyDescent="0.2">
      <c r="A22" s="194"/>
      <c r="B22" s="194"/>
      <c r="C22" s="199"/>
      <c r="D22" s="331"/>
      <c r="E22" s="197"/>
      <c r="F22" s="197"/>
      <c r="G22" s="40"/>
      <c r="H22" s="39"/>
      <c r="I22" s="102"/>
    </row>
    <row r="23" spans="1:10" x14ac:dyDescent="0.2">
      <c r="A23" s="194"/>
      <c r="B23" s="194"/>
      <c r="C23" s="199"/>
      <c r="D23" s="331"/>
      <c r="E23" s="197"/>
      <c r="F23" s="197"/>
      <c r="G23" s="40"/>
      <c r="H23" s="39"/>
      <c r="I23" s="102"/>
    </row>
    <row r="24" spans="1:10" x14ac:dyDescent="0.2">
      <c r="A24" s="194"/>
      <c r="B24" s="194"/>
      <c r="C24" s="199"/>
      <c r="D24" s="331"/>
      <c r="E24" s="197"/>
      <c r="F24" s="197"/>
      <c r="G24" s="40"/>
      <c r="H24" s="39"/>
      <c r="I24" s="102"/>
    </row>
    <row r="25" spans="1:10" x14ac:dyDescent="0.2">
      <c r="A25" s="194"/>
      <c r="B25" s="194"/>
      <c r="C25" s="199"/>
      <c r="D25" s="331"/>
      <c r="E25" s="197"/>
      <c r="F25" s="197"/>
      <c r="G25" s="40"/>
      <c r="H25" s="39"/>
      <c r="I25" s="102"/>
    </row>
    <row r="26" spans="1:10" x14ac:dyDescent="0.2">
      <c r="A26" s="194"/>
      <c r="B26" s="194"/>
      <c r="C26" s="199"/>
      <c r="D26" s="331"/>
      <c r="E26" s="197"/>
      <c r="F26" s="197"/>
      <c r="G26" s="40"/>
      <c r="H26" s="39"/>
      <c r="I26" s="102"/>
    </row>
    <row r="27" spans="1:10" x14ac:dyDescent="0.2">
      <c r="A27" s="194"/>
      <c r="B27" s="194"/>
      <c r="C27" s="199"/>
      <c r="D27" s="331"/>
      <c r="E27" s="197"/>
      <c r="F27" s="197"/>
      <c r="G27" s="40"/>
      <c r="H27" s="39"/>
      <c r="I27" s="102"/>
    </row>
    <row r="28" spans="1:10" x14ac:dyDescent="0.2">
      <c r="A28" s="194"/>
      <c r="B28" s="194"/>
      <c r="C28" s="199"/>
      <c r="D28" s="331"/>
      <c r="E28" s="197"/>
      <c r="F28" s="197"/>
      <c r="G28" s="40"/>
      <c r="H28" s="39"/>
      <c r="I28" s="102"/>
    </row>
    <row r="29" spans="1:10" x14ac:dyDescent="0.2">
      <c r="A29" s="194"/>
      <c r="B29" s="194"/>
      <c r="C29" s="199"/>
      <c r="D29" s="331"/>
      <c r="E29" s="197"/>
      <c r="F29" s="197"/>
      <c r="G29" s="40"/>
      <c r="H29" s="39"/>
      <c r="I29" s="102"/>
    </row>
    <row r="30" spans="1:10" x14ac:dyDescent="0.2">
      <c r="A30" s="194"/>
      <c r="B30" s="194"/>
      <c r="C30" s="199"/>
      <c r="D30" s="331"/>
      <c r="E30" s="197"/>
      <c r="F30" s="197"/>
      <c r="G30" s="40"/>
      <c r="H30" s="39"/>
      <c r="I30" s="102"/>
    </row>
    <row r="31" spans="1:10" x14ac:dyDescent="0.2">
      <c r="A31" s="194"/>
      <c r="B31" s="194"/>
      <c r="C31" s="199"/>
      <c r="D31" s="331"/>
      <c r="E31" s="197"/>
      <c r="F31" s="197"/>
      <c r="G31" s="40"/>
      <c r="H31" s="39"/>
      <c r="I31" s="102"/>
    </row>
    <row r="32" spans="1:10" x14ac:dyDescent="0.2">
      <c r="A32" s="194"/>
      <c r="B32" s="194"/>
      <c r="C32" s="199"/>
      <c r="D32" s="331"/>
      <c r="E32" s="197"/>
      <c r="F32" s="197"/>
      <c r="G32" s="40"/>
      <c r="H32" s="39"/>
      <c r="I32" s="102"/>
    </row>
    <row r="33" spans="1:9" x14ac:dyDescent="0.2">
      <c r="A33" s="194"/>
      <c r="B33" s="194"/>
      <c r="C33" s="199"/>
      <c r="D33" s="331"/>
      <c r="E33" s="197"/>
      <c r="F33" s="197"/>
      <c r="G33" s="40"/>
      <c r="H33" s="39"/>
      <c r="I33" s="102"/>
    </row>
    <row r="34" spans="1:9" x14ac:dyDescent="0.2">
      <c r="A34" s="194"/>
      <c r="B34" s="194"/>
      <c r="C34" s="199"/>
      <c r="D34" s="331"/>
      <c r="E34" s="197"/>
      <c r="F34" s="197"/>
      <c r="G34" s="40"/>
      <c r="H34" s="39"/>
      <c r="I34" s="102"/>
    </row>
    <row r="35" spans="1:9" x14ac:dyDescent="0.2">
      <c r="A35" s="194"/>
      <c r="B35" s="194"/>
      <c r="C35" s="199"/>
      <c r="D35" s="331"/>
      <c r="E35" s="197"/>
      <c r="F35" s="197"/>
      <c r="G35" s="40"/>
      <c r="H35" s="39"/>
      <c r="I35" s="102"/>
    </row>
    <row r="36" spans="1:9" x14ac:dyDescent="0.2">
      <c r="A36" s="194"/>
      <c r="B36" s="194"/>
      <c r="C36" s="199"/>
      <c r="D36" s="331"/>
      <c r="E36" s="197"/>
      <c r="F36" s="197"/>
      <c r="G36" s="40"/>
      <c r="H36" s="39"/>
      <c r="I36" s="102"/>
    </row>
    <row r="37" spans="1:9" x14ac:dyDescent="0.2">
      <c r="A37" s="194"/>
      <c r="B37" s="194"/>
      <c r="C37" s="199"/>
      <c r="D37" s="331"/>
      <c r="E37" s="197"/>
      <c r="F37" s="197"/>
      <c r="G37" s="40"/>
      <c r="H37" s="39"/>
      <c r="I37" s="102"/>
    </row>
    <row r="38" spans="1:9" x14ac:dyDescent="0.2">
      <c r="A38" s="194"/>
      <c r="B38" s="194"/>
      <c r="C38" s="199"/>
      <c r="D38" s="331"/>
      <c r="E38" s="197"/>
      <c r="F38" s="197"/>
      <c r="G38" s="40"/>
      <c r="H38" s="39"/>
      <c r="I38" s="102"/>
    </row>
    <row r="39" spans="1:9" x14ac:dyDescent="0.2">
      <c r="A39" s="194"/>
      <c r="B39" s="194"/>
      <c r="C39" s="199"/>
      <c r="D39" s="331"/>
      <c r="E39" s="197"/>
      <c r="F39" s="197"/>
      <c r="G39" s="40"/>
      <c r="H39" s="39"/>
      <c r="I39" s="102"/>
    </row>
    <row r="40" spans="1:9" x14ac:dyDescent="0.2">
      <c r="A40" s="194"/>
      <c r="B40" s="194"/>
      <c r="C40" s="199"/>
      <c r="D40" s="331"/>
      <c r="E40" s="197"/>
      <c r="F40" s="197"/>
      <c r="G40" s="40"/>
      <c r="H40" s="39"/>
      <c r="I40" s="102"/>
    </row>
    <row r="41" spans="1:9" x14ac:dyDescent="0.2">
      <c r="A41" s="194"/>
      <c r="B41" s="194"/>
      <c r="C41" s="199"/>
      <c r="D41" s="331"/>
      <c r="E41" s="197"/>
      <c r="F41" s="197"/>
      <c r="G41" s="40"/>
      <c r="H41" s="39"/>
      <c r="I41" s="102"/>
    </row>
    <row r="42" spans="1:9" x14ac:dyDescent="0.2">
      <c r="A42" s="194"/>
      <c r="B42" s="194"/>
      <c r="C42" s="199"/>
      <c r="D42" s="331"/>
      <c r="E42" s="197"/>
      <c r="F42" s="197"/>
      <c r="G42" s="40"/>
      <c r="H42" s="39"/>
      <c r="I42" s="102"/>
    </row>
    <row r="43" spans="1:9" x14ac:dyDescent="0.2">
      <c r="A43" s="194"/>
      <c r="B43" s="194"/>
      <c r="C43" s="199"/>
      <c r="D43" s="331"/>
      <c r="E43" s="197"/>
      <c r="F43" s="197"/>
      <c r="G43" s="40"/>
      <c r="H43" s="39"/>
      <c r="I43" s="102"/>
    </row>
    <row r="44" spans="1:9" x14ac:dyDescent="0.2">
      <c r="A44" s="194"/>
      <c r="B44" s="194"/>
      <c r="C44" s="199"/>
      <c r="D44" s="331"/>
      <c r="E44" s="197"/>
      <c r="F44" s="197"/>
      <c r="G44" s="40"/>
      <c r="H44" s="39"/>
      <c r="I44" s="102"/>
    </row>
    <row r="45" spans="1:9" x14ac:dyDescent="0.2">
      <c r="A45" s="194"/>
      <c r="B45" s="194"/>
      <c r="C45" s="199"/>
      <c r="D45" s="331"/>
      <c r="E45" s="197"/>
      <c r="F45" s="197"/>
      <c r="G45" s="40"/>
      <c r="H45" s="39"/>
      <c r="I45" s="102"/>
    </row>
    <row r="46" spans="1:9" x14ac:dyDescent="0.2">
      <c r="A46" s="194"/>
      <c r="B46" s="194"/>
      <c r="C46" s="199"/>
      <c r="D46" s="331"/>
      <c r="E46" s="197"/>
      <c r="F46" s="197"/>
      <c r="G46" s="40"/>
      <c r="H46" s="39"/>
      <c r="I46" s="102"/>
    </row>
    <row r="47" spans="1:9" x14ac:dyDescent="0.2">
      <c r="A47" s="194"/>
      <c r="B47" s="194"/>
      <c r="C47" s="199"/>
      <c r="D47" s="331"/>
      <c r="E47" s="197"/>
      <c r="F47" s="197"/>
      <c r="G47" s="40"/>
      <c r="H47" s="39"/>
      <c r="I47" s="102"/>
    </row>
    <row r="48" spans="1:9" x14ac:dyDescent="0.2">
      <c r="A48" s="194"/>
      <c r="B48" s="194"/>
      <c r="C48" s="199"/>
      <c r="D48" s="331"/>
      <c r="E48" s="197"/>
      <c r="F48" s="197"/>
      <c r="G48" s="40"/>
      <c r="H48" s="39"/>
      <c r="I48" s="102"/>
    </row>
    <row r="49" spans="1:9" x14ac:dyDescent="0.2">
      <c r="A49" s="194"/>
      <c r="B49" s="194"/>
      <c r="C49" s="199"/>
      <c r="D49" s="331"/>
      <c r="E49" s="197"/>
      <c r="F49" s="197"/>
      <c r="G49" s="40"/>
      <c r="H49" s="39"/>
      <c r="I49" s="102"/>
    </row>
    <row r="50" spans="1:9" x14ac:dyDescent="0.2">
      <c r="A50" s="194"/>
      <c r="B50" s="194"/>
      <c r="C50" s="199"/>
      <c r="D50" s="331"/>
      <c r="E50" s="197"/>
      <c r="F50" s="197"/>
      <c r="G50" s="40"/>
      <c r="H50" s="39"/>
      <c r="I50" s="102"/>
    </row>
    <row r="51" spans="1:9" x14ac:dyDescent="0.2">
      <c r="A51" s="194"/>
      <c r="B51" s="194"/>
      <c r="C51" s="199"/>
      <c r="D51" s="331"/>
      <c r="E51" s="197"/>
      <c r="F51" s="197"/>
      <c r="G51" s="40"/>
      <c r="H51" s="39"/>
      <c r="I51" s="102"/>
    </row>
    <row r="52" spans="1:9" x14ac:dyDescent="0.2">
      <c r="A52" s="194"/>
      <c r="B52" s="194"/>
      <c r="C52" s="199"/>
      <c r="D52" s="331"/>
      <c r="E52" s="197"/>
      <c r="F52" s="197"/>
      <c r="G52" s="40"/>
      <c r="H52" s="39"/>
      <c r="I52" s="102"/>
    </row>
    <row r="53" spans="1:9" x14ac:dyDescent="0.2">
      <c r="A53" s="194"/>
      <c r="B53" s="194"/>
      <c r="C53" s="199"/>
      <c r="D53" s="331"/>
      <c r="E53" s="197"/>
      <c r="F53" s="197"/>
      <c r="G53" s="40"/>
      <c r="H53" s="39"/>
      <c r="I53" s="102"/>
    </row>
    <row r="54" spans="1:9" x14ac:dyDescent="0.2">
      <c r="A54" s="194"/>
      <c r="B54" s="194"/>
      <c r="C54" s="199"/>
      <c r="D54" s="331"/>
      <c r="E54" s="197"/>
      <c r="F54" s="197"/>
      <c r="G54" s="40"/>
      <c r="H54" s="39"/>
      <c r="I54" s="102"/>
    </row>
    <row r="55" spans="1:9" x14ac:dyDescent="0.2">
      <c r="A55" s="194"/>
      <c r="B55" s="194"/>
      <c r="C55" s="199"/>
      <c r="D55" s="331"/>
      <c r="E55" s="197"/>
      <c r="F55" s="197"/>
      <c r="G55" s="40"/>
      <c r="H55" s="39"/>
      <c r="I55" s="102"/>
    </row>
    <row r="56" spans="1:9" x14ac:dyDescent="0.2">
      <c r="A56" s="194"/>
      <c r="B56" s="194"/>
      <c r="C56" s="199"/>
      <c r="D56" s="331"/>
      <c r="E56" s="197"/>
      <c r="F56" s="197"/>
      <c r="G56" s="40"/>
      <c r="H56" s="39"/>
      <c r="I56" s="102"/>
    </row>
    <row r="57" spans="1:9" x14ac:dyDescent="0.2">
      <c r="A57" s="194"/>
      <c r="B57" s="194"/>
      <c r="C57" s="199"/>
      <c r="D57" s="331"/>
      <c r="E57" s="197"/>
      <c r="F57" s="197"/>
      <c r="G57" s="40"/>
      <c r="H57" s="39"/>
      <c r="I57" s="102"/>
    </row>
    <row r="58" spans="1:9" x14ac:dyDescent="0.2">
      <c r="A58" s="194"/>
      <c r="B58" s="194"/>
      <c r="C58" s="199"/>
      <c r="D58" s="331"/>
      <c r="E58" s="197"/>
      <c r="F58" s="197"/>
      <c r="G58" s="40"/>
      <c r="H58" s="39"/>
      <c r="I58" s="102"/>
    </row>
    <row r="59" spans="1:9" x14ac:dyDescent="0.2">
      <c r="A59" s="194"/>
      <c r="B59" s="194"/>
      <c r="C59" s="199"/>
      <c r="D59" s="331"/>
      <c r="E59" s="197"/>
      <c r="F59" s="197"/>
      <c r="G59" s="40"/>
      <c r="H59" s="39"/>
      <c r="I59" s="102"/>
    </row>
    <row r="60" spans="1:9" x14ac:dyDescent="0.2">
      <c r="A60" s="194"/>
      <c r="B60" s="194"/>
      <c r="C60" s="199"/>
      <c r="D60" s="331"/>
      <c r="E60" s="197"/>
      <c r="F60" s="197"/>
      <c r="G60" s="40"/>
      <c r="H60" s="39"/>
      <c r="I60" s="102"/>
    </row>
    <row r="61" spans="1:9" x14ac:dyDescent="0.2">
      <c r="A61" s="194"/>
      <c r="B61" s="194"/>
      <c r="C61" s="199"/>
      <c r="D61" s="331"/>
      <c r="E61" s="197"/>
      <c r="F61" s="197"/>
      <c r="G61" s="40"/>
      <c r="H61" s="39"/>
      <c r="I61" s="102"/>
    </row>
    <row r="62" spans="1:9" x14ac:dyDescent="0.2">
      <c r="A62" s="194"/>
      <c r="B62" s="194"/>
      <c r="C62" s="199"/>
      <c r="D62" s="331"/>
      <c r="E62" s="197"/>
      <c r="F62" s="197"/>
      <c r="G62" s="40"/>
      <c r="H62" s="39"/>
      <c r="I62" s="102"/>
    </row>
    <row r="63" spans="1:9" x14ac:dyDescent="0.2">
      <c r="A63" s="194"/>
      <c r="B63" s="194"/>
      <c r="C63" s="199"/>
      <c r="D63" s="331"/>
      <c r="E63" s="197"/>
      <c r="F63" s="197"/>
      <c r="G63" s="40"/>
      <c r="H63" s="39"/>
      <c r="I63" s="102"/>
    </row>
    <row r="64" spans="1:9" x14ac:dyDescent="0.2">
      <c r="A64" s="194"/>
      <c r="B64" s="194"/>
      <c r="C64" s="199"/>
      <c r="D64" s="331"/>
      <c r="E64" s="197"/>
      <c r="F64" s="197"/>
      <c r="G64" s="40"/>
      <c r="H64" s="39"/>
      <c r="I64" s="102"/>
    </row>
    <row r="65" spans="1:9" x14ac:dyDescent="0.2">
      <c r="A65" s="194"/>
      <c r="B65" s="194"/>
      <c r="C65" s="199"/>
      <c r="D65" s="331"/>
      <c r="E65" s="197"/>
      <c r="F65" s="197"/>
      <c r="G65" s="40"/>
      <c r="H65" s="39"/>
      <c r="I65" s="102"/>
    </row>
    <row r="66" spans="1:9" x14ac:dyDescent="0.2">
      <c r="A66" s="194"/>
      <c r="B66" s="194"/>
      <c r="C66" s="199"/>
      <c r="D66" s="331"/>
      <c r="E66" s="197"/>
      <c r="F66" s="197"/>
      <c r="G66" s="40"/>
      <c r="H66" s="39"/>
      <c r="I66" s="102"/>
    </row>
    <row r="67" spans="1:9" x14ac:dyDescent="0.2">
      <c r="A67" s="194"/>
      <c r="B67" s="194"/>
      <c r="C67" s="199"/>
      <c r="D67" s="331"/>
      <c r="E67" s="197"/>
      <c r="F67" s="197"/>
      <c r="G67" s="40"/>
      <c r="H67" s="39"/>
      <c r="I67" s="102"/>
    </row>
    <row r="68" spans="1:9" x14ac:dyDescent="0.2">
      <c r="A68" s="194"/>
      <c r="B68" s="194"/>
      <c r="C68" s="199"/>
      <c r="D68" s="331"/>
      <c r="E68" s="197"/>
      <c r="F68" s="197"/>
      <c r="G68" s="40"/>
      <c r="H68" s="39"/>
      <c r="I68" s="102"/>
    </row>
    <row r="69" spans="1:9" x14ac:dyDescent="0.2">
      <c r="A69" s="194"/>
      <c r="B69" s="194"/>
      <c r="C69" s="199"/>
      <c r="D69" s="331"/>
      <c r="E69" s="197"/>
      <c r="F69" s="197"/>
      <c r="G69" s="40"/>
      <c r="H69" s="39"/>
      <c r="I69" s="102"/>
    </row>
    <row r="70" spans="1:9" x14ac:dyDescent="0.2">
      <c r="A70" s="194"/>
      <c r="B70" s="194"/>
      <c r="C70" s="199"/>
      <c r="D70" s="331"/>
      <c r="E70" s="197"/>
      <c r="F70" s="197"/>
      <c r="G70" s="40"/>
      <c r="H70" s="39"/>
      <c r="I70" s="102"/>
    </row>
    <row r="71" spans="1:9" x14ac:dyDescent="0.2">
      <c r="A71" s="194"/>
      <c r="B71" s="194"/>
      <c r="C71" s="199"/>
      <c r="D71" s="331"/>
      <c r="E71" s="197"/>
      <c r="F71" s="197"/>
      <c r="G71" s="40"/>
      <c r="H71" s="39"/>
      <c r="I71" s="102"/>
    </row>
    <row r="72" spans="1:9" x14ac:dyDescent="0.2">
      <c r="A72" s="194"/>
      <c r="B72" s="194"/>
      <c r="C72" s="199"/>
      <c r="D72" s="331"/>
      <c r="E72" s="197"/>
      <c r="F72" s="197"/>
      <c r="G72" s="40"/>
      <c r="H72" s="39"/>
      <c r="I72" s="102"/>
    </row>
    <row r="73" spans="1:9" x14ac:dyDescent="0.2">
      <c r="A73" s="194"/>
      <c r="B73" s="194"/>
      <c r="C73" s="199"/>
      <c r="D73" s="331"/>
      <c r="E73" s="197"/>
      <c r="F73" s="197"/>
      <c r="G73" s="40"/>
      <c r="H73" s="39"/>
      <c r="I73" s="102"/>
    </row>
    <row r="74" spans="1:9" x14ac:dyDescent="0.2">
      <c r="A74" s="248" t="s">
        <v>154</v>
      </c>
      <c r="B74" s="248"/>
      <c r="C74" s="248"/>
      <c r="D74" s="248"/>
      <c r="E74" s="181"/>
      <c r="F74" s="248"/>
      <c r="G74" s="43"/>
      <c r="H74" s="37">
        <f>SUM(H5:H73)</f>
        <v>0</v>
      </c>
    </row>
    <row r="1048350" spans="5:5" x14ac:dyDescent="0.2">
      <c r="E1048350" s="89"/>
    </row>
  </sheetData>
  <sheetProtection algorithmName="SHA-512" hashValue="Ysj+Bg5uVq20/SxLGG1ssxDsDVDGf8j0tBneTz/CF3EY+uDezT40jnfhbbZI6S3YUW62TT99Py5WdbxA7jbhdQ==" saltValue="Ib06nSojVGTcsrx3NKFtHQ==" spinCount="100000" sheet="1" objects="1" scenarios="1"/>
  <mergeCells count="1">
    <mergeCell ref="D1:H1"/>
  </mergeCells>
  <phoneticPr fontId="9" type="noConversion"/>
  <pageMargins left="0.70866141732283472" right="0.23622047244094491" top="0.74803149606299213" bottom="0.74803149606299213" header="0.31496062992125984" footer="0.31496062992125984"/>
  <pageSetup paperSize="9" scale="70" firstPageNumber="33" orientation="portrait" useFirstPageNumber="1" r:id="rId1"/>
  <headerFooter>
    <oddHeader>&amp;C&amp;"Arial,Bold"NRA R.033-130-2019-3 SCHEDULE OF QUANTITIES</oddHeader>
    <oddFooter>&amp;RC3-&amp;P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G1048356"/>
  <sheetViews>
    <sheetView view="pageBreakPreview" topLeftCell="A5" zoomScaleNormal="100" zoomScaleSheetLayoutView="100" workbookViewId="0">
      <selection activeCell="F5" sqref="F5:F79"/>
    </sheetView>
  </sheetViews>
  <sheetFormatPr defaultRowHeight="12.75" x14ac:dyDescent="0.2"/>
  <cols>
    <col min="1" max="1" width="9.28515625" style="92" customWidth="1"/>
    <col min="2" max="2" width="40.7109375" style="92" customWidth="1"/>
    <col min="3" max="3" width="25.5703125" style="92" bestFit="1" customWidth="1"/>
    <col min="4" max="4" width="14.140625" style="92" customWidth="1"/>
    <col min="5" max="6" width="20.7109375" style="92" customWidth="1"/>
    <col min="7" max="255" width="9.28515625" style="92"/>
    <col min="256" max="256" width="9.28515625" style="92" customWidth="1"/>
    <col min="257" max="257" width="6.7109375" style="92" customWidth="1"/>
    <col min="258" max="258" width="40.7109375" style="92" customWidth="1"/>
    <col min="259" max="262" width="9.28515625" style="92" customWidth="1"/>
    <col min="263" max="511" width="9.28515625" style="92"/>
    <col min="512" max="512" width="9.28515625" style="92" customWidth="1"/>
    <col min="513" max="513" width="6.7109375" style="92" customWidth="1"/>
    <col min="514" max="514" width="40.7109375" style="92" customWidth="1"/>
    <col min="515" max="518" width="9.28515625" style="92" customWidth="1"/>
    <col min="519" max="767" width="9.28515625" style="92"/>
    <col min="768" max="768" width="9.28515625" style="92" customWidth="1"/>
    <col min="769" max="769" width="6.7109375" style="92" customWidth="1"/>
    <col min="770" max="770" width="40.7109375" style="92" customWidth="1"/>
    <col min="771" max="774" width="9.28515625" style="92" customWidth="1"/>
    <col min="775" max="1023" width="9.28515625" style="92"/>
    <col min="1024" max="1024" width="9.28515625" style="92" customWidth="1"/>
    <col min="1025" max="1025" width="6.7109375" style="92" customWidth="1"/>
    <col min="1026" max="1026" width="40.7109375" style="92" customWidth="1"/>
    <col min="1027" max="1030" width="9.28515625" style="92" customWidth="1"/>
    <col min="1031" max="1279" width="9.28515625" style="92"/>
    <col min="1280" max="1280" width="9.28515625" style="92" customWidth="1"/>
    <col min="1281" max="1281" width="6.7109375" style="92" customWidth="1"/>
    <col min="1282" max="1282" width="40.7109375" style="92" customWidth="1"/>
    <col min="1283" max="1286" width="9.28515625" style="92" customWidth="1"/>
    <col min="1287" max="1535" width="9.28515625" style="92"/>
    <col min="1536" max="1536" width="9.28515625" style="92" customWidth="1"/>
    <col min="1537" max="1537" width="6.7109375" style="92" customWidth="1"/>
    <col min="1538" max="1538" width="40.7109375" style="92" customWidth="1"/>
    <col min="1539" max="1542" width="9.28515625" style="92" customWidth="1"/>
    <col min="1543" max="1791" width="9.28515625" style="92"/>
    <col min="1792" max="1792" width="9.28515625" style="92" customWidth="1"/>
    <col min="1793" max="1793" width="6.7109375" style="92" customWidth="1"/>
    <col min="1794" max="1794" width="40.7109375" style="92" customWidth="1"/>
    <col min="1795" max="1798" width="9.28515625" style="92" customWidth="1"/>
    <col min="1799" max="2047" width="9.28515625" style="92"/>
    <col min="2048" max="2048" width="9.28515625" style="92" customWidth="1"/>
    <col min="2049" max="2049" width="6.7109375" style="92" customWidth="1"/>
    <col min="2050" max="2050" width="40.7109375" style="92" customWidth="1"/>
    <col min="2051" max="2054" width="9.28515625" style="92" customWidth="1"/>
    <col min="2055" max="2303" width="9.28515625" style="92"/>
    <col min="2304" max="2304" width="9.28515625" style="92" customWidth="1"/>
    <col min="2305" max="2305" width="6.7109375" style="92" customWidth="1"/>
    <col min="2306" max="2306" width="40.7109375" style="92" customWidth="1"/>
    <col min="2307" max="2310" width="9.28515625" style="92" customWidth="1"/>
    <col min="2311" max="2559" width="9.28515625" style="92"/>
    <col min="2560" max="2560" width="9.28515625" style="92" customWidth="1"/>
    <col min="2561" max="2561" width="6.7109375" style="92" customWidth="1"/>
    <col min="2562" max="2562" width="40.7109375" style="92" customWidth="1"/>
    <col min="2563" max="2566" width="9.28515625" style="92" customWidth="1"/>
    <col min="2567" max="2815" width="9.28515625" style="92"/>
    <col min="2816" max="2816" width="9.28515625" style="92" customWidth="1"/>
    <col min="2817" max="2817" width="6.7109375" style="92" customWidth="1"/>
    <col min="2818" max="2818" width="40.7109375" style="92" customWidth="1"/>
    <col min="2819" max="2822" width="9.28515625" style="92" customWidth="1"/>
    <col min="2823" max="3071" width="9.28515625" style="92"/>
    <col min="3072" max="3072" width="9.28515625" style="92" customWidth="1"/>
    <col min="3073" max="3073" width="6.7109375" style="92" customWidth="1"/>
    <col min="3074" max="3074" width="40.7109375" style="92" customWidth="1"/>
    <col min="3075" max="3078" width="9.28515625" style="92" customWidth="1"/>
    <col min="3079" max="3327" width="9.28515625" style="92"/>
    <col min="3328" max="3328" width="9.28515625" style="92" customWidth="1"/>
    <col min="3329" max="3329" width="6.7109375" style="92" customWidth="1"/>
    <col min="3330" max="3330" width="40.7109375" style="92" customWidth="1"/>
    <col min="3331" max="3334" width="9.28515625" style="92" customWidth="1"/>
    <col min="3335" max="3583" width="9.28515625" style="92"/>
    <col min="3584" max="3584" width="9.28515625" style="92" customWidth="1"/>
    <col min="3585" max="3585" width="6.7109375" style="92" customWidth="1"/>
    <col min="3586" max="3586" width="40.7109375" style="92" customWidth="1"/>
    <col min="3587" max="3590" width="9.28515625" style="92" customWidth="1"/>
    <col min="3591" max="3839" width="9.28515625" style="92"/>
    <col min="3840" max="3840" width="9.28515625" style="92" customWidth="1"/>
    <col min="3841" max="3841" width="6.7109375" style="92" customWidth="1"/>
    <col min="3842" max="3842" width="40.7109375" style="92" customWidth="1"/>
    <col min="3843" max="3846" width="9.28515625" style="92" customWidth="1"/>
    <col min="3847" max="4095" width="9.28515625" style="92"/>
    <col min="4096" max="4096" width="9.28515625" style="92" customWidth="1"/>
    <col min="4097" max="4097" width="6.7109375" style="92" customWidth="1"/>
    <col min="4098" max="4098" width="40.7109375" style="92" customWidth="1"/>
    <col min="4099" max="4102" width="9.28515625" style="92" customWidth="1"/>
    <col min="4103" max="4351" width="9.28515625" style="92"/>
    <col min="4352" max="4352" width="9.28515625" style="92" customWidth="1"/>
    <col min="4353" max="4353" width="6.7109375" style="92" customWidth="1"/>
    <col min="4354" max="4354" width="40.7109375" style="92" customWidth="1"/>
    <col min="4355" max="4358" width="9.28515625" style="92" customWidth="1"/>
    <col min="4359" max="4607" width="9.28515625" style="92"/>
    <col min="4608" max="4608" width="9.28515625" style="92" customWidth="1"/>
    <col min="4609" max="4609" width="6.7109375" style="92" customWidth="1"/>
    <col min="4610" max="4610" width="40.7109375" style="92" customWidth="1"/>
    <col min="4611" max="4614" width="9.28515625" style="92" customWidth="1"/>
    <col min="4615" max="4863" width="9.28515625" style="92"/>
    <col min="4864" max="4864" width="9.28515625" style="92" customWidth="1"/>
    <col min="4865" max="4865" width="6.7109375" style="92" customWidth="1"/>
    <col min="4866" max="4866" width="40.7109375" style="92" customWidth="1"/>
    <col min="4867" max="4870" width="9.28515625" style="92" customWidth="1"/>
    <col min="4871" max="5119" width="9.28515625" style="92"/>
    <col min="5120" max="5120" width="9.28515625" style="92" customWidth="1"/>
    <col min="5121" max="5121" width="6.7109375" style="92" customWidth="1"/>
    <col min="5122" max="5122" width="40.7109375" style="92" customWidth="1"/>
    <col min="5123" max="5126" width="9.28515625" style="92" customWidth="1"/>
    <col min="5127" max="5375" width="9.28515625" style="92"/>
    <col min="5376" max="5376" width="9.28515625" style="92" customWidth="1"/>
    <col min="5377" max="5377" width="6.7109375" style="92" customWidth="1"/>
    <col min="5378" max="5378" width="40.7109375" style="92" customWidth="1"/>
    <col min="5379" max="5382" width="9.28515625" style="92" customWidth="1"/>
    <col min="5383" max="5631" width="9.28515625" style="92"/>
    <col min="5632" max="5632" width="9.28515625" style="92" customWidth="1"/>
    <col min="5633" max="5633" width="6.7109375" style="92" customWidth="1"/>
    <col min="5634" max="5634" width="40.7109375" style="92" customWidth="1"/>
    <col min="5635" max="5638" width="9.28515625" style="92" customWidth="1"/>
    <col min="5639" max="5887" width="9.28515625" style="92"/>
    <col min="5888" max="5888" width="9.28515625" style="92" customWidth="1"/>
    <col min="5889" max="5889" width="6.7109375" style="92" customWidth="1"/>
    <col min="5890" max="5890" width="40.7109375" style="92" customWidth="1"/>
    <col min="5891" max="5894" width="9.28515625" style="92" customWidth="1"/>
    <col min="5895" max="6143" width="9.28515625" style="92"/>
    <col min="6144" max="6144" width="9.28515625" style="92" customWidth="1"/>
    <col min="6145" max="6145" width="6.7109375" style="92" customWidth="1"/>
    <col min="6146" max="6146" width="40.7109375" style="92" customWidth="1"/>
    <col min="6147" max="6150" width="9.28515625" style="92" customWidth="1"/>
    <col min="6151" max="6399" width="9.28515625" style="92"/>
    <col min="6400" max="6400" width="9.28515625" style="92" customWidth="1"/>
    <col min="6401" max="6401" width="6.7109375" style="92" customWidth="1"/>
    <col min="6402" max="6402" width="40.7109375" style="92" customWidth="1"/>
    <col min="6403" max="6406" width="9.28515625" style="92" customWidth="1"/>
    <col min="6407" max="6655" width="9.28515625" style="92"/>
    <col min="6656" max="6656" width="9.28515625" style="92" customWidth="1"/>
    <col min="6657" max="6657" width="6.7109375" style="92" customWidth="1"/>
    <col min="6658" max="6658" width="40.7109375" style="92" customWidth="1"/>
    <col min="6659" max="6662" width="9.28515625" style="92" customWidth="1"/>
    <col min="6663" max="6911" width="9.28515625" style="92"/>
    <col min="6912" max="6912" width="9.28515625" style="92" customWidth="1"/>
    <col min="6913" max="6913" width="6.7109375" style="92" customWidth="1"/>
    <col min="6914" max="6914" width="40.7109375" style="92" customWidth="1"/>
    <col min="6915" max="6918" width="9.28515625" style="92" customWidth="1"/>
    <col min="6919" max="7167" width="9.28515625" style="92"/>
    <col min="7168" max="7168" width="9.28515625" style="92" customWidth="1"/>
    <col min="7169" max="7169" width="6.7109375" style="92" customWidth="1"/>
    <col min="7170" max="7170" width="40.7109375" style="92" customWidth="1"/>
    <col min="7171" max="7174" width="9.28515625" style="92" customWidth="1"/>
    <col min="7175" max="7423" width="9.28515625" style="92"/>
    <col min="7424" max="7424" width="9.28515625" style="92" customWidth="1"/>
    <col min="7425" max="7425" width="6.7109375" style="92" customWidth="1"/>
    <col min="7426" max="7426" width="40.7109375" style="92" customWidth="1"/>
    <col min="7427" max="7430" width="9.28515625" style="92" customWidth="1"/>
    <col min="7431" max="7679" width="9.28515625" style="92"/>
    <col min="7680" max="7680" width="9.28515625" style="92" customWidth="1"/>
    <col min="7681" max="7681" width="6.7109375" style="92" customWidth="1"/>
    <col min="7682" max="7682" width="40.7109375" style="92" customWidth="1"/>
    <col min="7683" max="7686" width="9.28515625" style="92" customWidth="1"/>
    <col min="7687" max="7935" width="9.28515625" style="92"/>
    <col min="7936" max="7936" width="9.28515625" style="92" customWidth="1"/>
    <col min="7937" max="7937" width="6.7109375" style="92" customWidth="1"/>
    <col min="7938" max="7938" width="40.7109375" style="92" customWidth="1"/>
    <col min="7939" max="7942" width="9.28515625" style="92" customWidth="1"/>
    <col min="7943" max="8191" width="9.28515625" style="92"/>
    <col min="8192" max="8192" width="9.28515625" style="92" customWidth="1"/>
    <col min="8193" max="8193" width="6.7109375" style="92" customWidth="1"/>
    <col min="8194" max="8194" width="40.7109375" style="92" customWidth="1"/>
    <col min="8195" max="8198" width="9.28515625" style="92" customWidth="1"/>
    <col min="8199" max="8447" width="9.28515625" style="92"/>
    <col min="8448" max="8448" width="9.28515625" style="92" customWidth="1"/>
    <col min="8449" max="8449" width="6.7109375" style="92" customWidth="1"/>
    <col min="8450" max="8450" width="40.7109375" style="92" customWidth="1"/>
    <col min="8451" max="8454" width="9.28515625" style="92" customWidth="1"/>
    <col min="8455" max="8703" width="9.28515625" style="92"/>
    <col min="8704" max="8704" width="9.28515625" style="92" customWidth="1"/>
    <col min="8705" max="8705" width="6.7109375" style="92" customWidth="1"/>
    <col min="8706" max="8706" width="40.7109375" style="92" customWidth="1"/>
    <col min="8707" max="8710" width="9.28515625" style="92" customWidth="1"/>
    <col min="8711" max="8959" width="9.28515625" style="92"/>
    <col min="8960" max="8960" width="9.28515625" style="92" customWidth="1"/>
    <col min="8961" max="8961" width="6.7109375" style="92" customWidth="1"/>
    <col min="8962" max="8962" width="40.7109375" style="92" customWidth="1"/>
    <col min="8963" max="8966" width="9.28515625" style="92" customWidth="1"/>
    <col min="8967" max="9215" width="9.28515625" style="92"/>
    <col min="9216" max="9216" width="9.28515625" style="92" customWidth="1"/>
    <col min="9217" max="9217" width="6.7109375" style="92" customWidth="1"/>
    <col min="9218" max="9218" width="40.7109375" style="92" customWidth="1"/>
    <col min="9219" max="9222" width="9.28515625" style="92" customWidth="1"/>
    <col min="9223" max="9471" width="9.28515625" style="92"/>
    <col min="9472" max="9472" width="9.28515625" style="92" customWidth="1"/>
    <col min="9473" max="9473" width="6.7109375" style="92" customWidth="1"/>
    <col min="9474" max="9474" width="40.7109375" style="92" customWidth="1"/>
    <col min="9475" max="9478" width="9.28515625" style="92" customWidth="1"/>
    <col min="9479" max="9727" width="9.28515625" style="92"/>
    <col min="9728" max="9728" width="9.28515625" style="92" customWidth="1"/>
    <col min="9729" max="9729" width="6.7109375" style="92" customWidth="1"/>
    <col min="9730" max="9730" width="40.7109375" style="92" customWidth="1"/>
    <col min="9731" max="9734" width="9.28515625" style="92" customWidth="1"/>
    <col min="9735" max="9983" width="9.28515625" style="92"/>
    <col min="9984" max="9984" width="9.28515625" style="92" customWidth="1"/>
    <col min="9985" max="9985" width="6.7109375" style="92" customWidth="1"/>
    <col min="9986" max="9986" width="40.7109375" style="92" customWidth="1"/>
    <col min="9987" max="9990" width="9.28515625" style="92" customWidth="1"/>
    <col min="9991" max="10239" width="9.28515625" style="92"/>
    <col min="10240" max="10240" width="9.28515625" style="92" customWidth="1"/>
    <col min="10241" max="10241" width="6.7109375" style="92" customWidth="1"/>
    <col min="10242" max="10242" width="40.7109375" style="92" customWidth="1"/>
    <col min="10243" max="10246" width="9.28515625" style="92" customWidth="1"/>
    <col min="10247" max="10495" width="9.28515625" style="92"/>
    <col min="10496" max="10496" width="9.28515625" style="92" customWidth="1"/>
    <col min="10497" max="10497" width="6.7109375" style="92" customWidth="1"/>
    <col min="10498" max="10498" width="40.7109375" style="92" customWidth="1"/>
    <col min="10499" max="10502" width="9.28515625" style="92" customWidth="1"/>
    <col min="10503" max="10751" width="9.28515625" style="92"/>
    <col min="10752" max="10752" width="9.28515625" style="92" customWidth="1"/>
    <col min="10753" max="10753" width="6.7109375" style="92" customWidth="1"/>
    <col min="10754" max="10754" width="40.7109375" style="92" customWidth="1"/>
    <col min="10755" max="10758" width="9.28515625" style="92" customWidth="1"/>
    <col min="10759" max="11007" width="9.28515625" style="92"/>
    <col min="11008" max="11008" width="9.28515625" style="92" customWidth="1"/>
    <col min="11009" max="11009" width="6.7109375" style="92" customWidth="1"/>
    <col min="11010" max="11010" width="40.7109375" style="92" customWidth="1"/>
    <col min="11011" max="11014" width="9.28515625" style="92" customWidth="1"/>
    <col min="11015" max="11263" width="9.28515625" style="92"/>
    <col min="11264" max="11264" width="9.28515625" style="92" customWidth="1"/>
    <col min="11265" max="11265" width="6.7109375" style="92" customWidth="1"/>
    <col min="11266" max="11266" width="40.7109375" style="92" customWidth="1"/>
    <col min="11267" max="11270" width="9.28515625" style="92" customWidth="1"/>
    <col min="11271" max="11519" width="9.28515625" style="92"/>
    <col min="11520" max="11520" width="9.28515625" style="92" customWidth="1"/>
    <col min="11521" max="11521" width="6.7109375" style="92" customWidth="1"/>
    <col min="11522" max="11522" width="40.7109375" style="92" customWidth="1"/>
    <col min="11523" max="11526" width="9.28515625" style="92" customWidth="1"/>
    <col min="11527" max="11775" width="9.28515625" style="92"/>
    <col min="11776" max="11776" width="9.28515625" style="92" customWidth="1"/>
    <col min="11777" max="11777" width="6.7109375" style="92" customWidth="1"/>
    <col min="11778" max="11778" width="40.7109375" style="92" customWidth="1"/>
    <col min="11779" max="11782" width="9.28515625" style="92" customWidth="1"/>
    <col min="11783" max="12031" width="9.28515625" style="92"/>
    <col min="12032" max="12032" width="9.28515625" style="92" customWidth="1"/>
    <col min="12033" max="12033" width="6.7109375" style="92" customWidth="1"/>
    <col min="12034" max="12034" width="40.7109375" style="92" customWidth="1"/>
    <col min="12035" max="12038" width="9.28515625" style="92" customWidth="1"/>
    <col min="12039" max="12287" width="9.28515625" style="92"/>
    <col min="12288" max="12288" width="9.28515625" style="92" customWidth="1"/>
    <col min="12289" max="12289" width="6.7109375" style="92" customWidth="1"/>
    <col min="12290" max="12290" width="40.7109375" style="92" customWidth="1"/>
    <col min="12291" max="12294" width="9.28515625" style="92" customWidth="1"/>
    <col min="12295" max="12543" width="9.28515625" style="92"/>
    <col min="12544" max="12544" width="9.28515625" style="92" customWidth="1"/>
    <col min="12545" max="12545" width="6.7109375" style="92" customWidth="1"/>
    <col min="12546" max="12546" width="40.7109375" style="92" customWidth="1"/>
    <col min="12547" max="12550" width="9.28515625" style="92" customWidth="1"/>
    <col min="12551" max="12799" width="9.28515625" style="92"/>
    <col min="12800" max="12800" width="9.28515625" style="92" customWidth="1"/>
    <col min="12801" max="12801" width="6.7109375" style="92" customWidth="1"/>
    <col min="12802" max="12802" width="40.7109375" style="92" customWidth="1"/>
    <col min="12803" max="12806" width="9.28515625" style="92" customWidth="1"/>
    <col min="12807" max="13055" width="9.28515625" style="92"/>
    <col min="13056" max="13056" width="9.28515625" style="92" customWidth="1"/>
    <col min="13057" max="13057" width="6.7109375" style="92" customWidth="1"/>
    <col min="13058" max="13058" width="40.7109375" style="92" customWidth="1"/>
    <col min="13059" max="13062" width="9.28515625" style="92" customWidth="1"/>
    <col min="13063" max="13311" width="9.28515625" style="92"/>
    <col min="13312" max="13312" width="9.28515625" style="92" customWidth="1"/>
    <col min="13313" max="13313" width="6.7109375" style="92" customWidth="1"/>
    <col min="13314" max="13314" width="40.7109375" style="92" customWidth="1"/>
    <col min="13315" max="13318" width="9.28515625" style="92" customWidth="1"/>
    <col min="13319" max="13567" width="9.28515625" style="92"/>
    <col min="13568" max="13568" width="9.28515625" style="92" customWidth="1"/>
    <col min="13569" max="13569" width="6.7109375" style="92" customWidth="1"/>
    <col min="13570" max="13570" width="40.7109375" style="92" customWidth="1"/>
    <col min="13571" max="13574" width="9.28515625" style="92" customWidth="1"/>
    <col min="13575" max="13823" width="9.28515625" style="92"/>
    <col min="13824" max="13824" width="9.28515625" style="92" customWidth="1"/>
    <col min="13825" max="13825" width="6.7109375" style="92" customWidth="1"/>
    <col min="13826" max="13826" width="40.7109375" style="92" customWidth="1"/>
    <col min="13827" max="13830" width="9.28515625" style="92" customWidth="1"/>
    <col min="13831" max="14079" width="9.28515625" style="92"/>
    <col min="14080" max="14080" width="9.28515625" style="92" customWidth="1"/>
    <col min="14081" max="14081" width="6.7109375" style="92" customWidth="1"/>
    <col min="14082" max="14082" width="40.7109375" style="92" customWidth="1"/>
    <col min="14083" max="14086" width="9.28515625" style="92" customWidth="1"/>
    <col min="14087" max="14335" width="9.28515625" style="92"/>
    <col min="14336" max="14336" width="9.28515625" style="92" customWidth="1"/>
    <col min="14337" max="14337" width="6.7109375" style="92" customWidth="1"/>
    <col min="14338" max="14338" width="40.7109375" style="92" customWidth="1"/>
    <col min="14339" max="14342" width="9.28515625" style="92" customWidth="1"/>
    <col min="14343" max="14591" width="9.28515625" style="92"/>
    <col min="14592" max="14592" width="9.28515625" style="92" customWidth="1"/>
    <col min="14593" max="14593" width="6.7109375" style="92" customWidth="1"/>
    <col min="14594" max="14594" width="40.7109375" style="92" customWidth="1"/>
    <col min="14595" max="14598" width="9.28515625" style="92" customWidth="1"/>
    <col min="14599" max="14847" width="9.28515625" style="92"/>
    <col min="14848" max="14848" width="9.28515625" style="92" customWidth="1"/>
    <col min="14849" max="14849" width="6.7109375" style="92" customWidth="1"/>
    <col min="14850" max="14850" width="40.7109375" style="92" customWidth="1"/>
    <col min="14851" max="14854" width="9.28515625" style="92" customWidth="1"/>
    <col min="14855" max="15103" width="9.28515625" style="92"/>
    <col min="15104" max="15104" width="9.28515625" style="92" customWidth="1"/>
    <col min="15105" max="15105" width="6.7109375" style="92" customWidth="1"/>
    <col min="15106" max="15106" width="40.7109375" style="92" customWidth="1"/>
    <col min="15107" max="15110" width="9.28515625" style="92" customWidth="1"/>
    <col min="15111" max="15359" width="9.28515625" style="92"/>
    <col min="15360" max="15360" width="9.28515625" style="92" customWidth="1"/>
    <col min="15361" max="15361" width="6.7109375" style="92" customWidth="1"/>
    <col min="15362" max="15362" width="40.7109375" style="92" customWidth="1"/>
    <col min="15363" max="15366" width="9.28515625" style="92" customWidth="1"/>
    <col min="15367" max="15615" width="9.28515625" style="92"/>
    <col min="15616" max="15616" width="9.28515625" style="92" customWidth="1"/>
    <col min="15617" max="15617" width="6.7109375" style="92" customWidth="1"/>
    <col min="15618" max="15618" width="40.7109375" style="92" customWidth="1"/>
    <col min="15619" max="15622" width="9.28515625" style="92" customWidth="1"/>
    <col min="15623" max="15871" width="9.28515625" style="92"/>
    <col min="15872" max="15872" width="9.28515625" style="92" customWidth="1"/>
    <col min="15873" max="15873" width="6.7109375" style="92" customWidth="1"/>
    <col min="15874" max="15874" width="40.7109375" style="92" customWidth="1"/>
    <col min="15875" max="15878" width="9.28515625" style="92" customWidth="1"/>
    <col min="15879" max="16127" width="9.28515625" style="92"/>
    <col min="16128" max="16128" width="9.28515625" style="92" customWidth="1"/>
    <col min="16129" max="16129" width="6.7109375" style="92" customWidth="1"/>
    <col min="16130" max="16130" width="40.7109375" style="92" customWidth="1"/>
    <col min="16131" max="16134" width="9.28515625" style="92" customWidth="1"/>
    <col min="16135" max="16384" width="9.28515625" style="92"/>
  </cols>
  <sheetData>
    <row r="1" spans="1:7" ht="48" customHeight="1" x14ac:dyDescent="0.2">
      <c r="A1" s="90" t="s">
        <v>973</v>
      </c>
      <c r="B1" s="542" t="s">
        <v>974</v>
      </c>
      <c r="C1" s="542"/>
      <c r="D1" s="542"/>
      <c r="E1" s="542"/>
      <c r="F1" s="542"/>
    </row>
    <row r="2" spans="1:7" x14ac:dyDescent="0.2">
      <c r="A2" s="93" t="s">
        <v>24</v>
      </c>
      <c r="B2" s="95" t="s">
        <v>25</v>
      </c>
      <c r="C2" s="95" t="s">
        <v>26</v>
      </c>
      <c r="D2" s="95" t="s">
        <v>27</v>
      </c>
      <c r="E2" s="95" t="s">
        <v>28</v>
      </c>
      <c r="F2" s="95" t="s">
        <v>29</v>
      </c>
      <c r="G2" s="96"/>
    </row>
    <row r="3" spans="1:7" x14ac:dyDescent="0.2">
      <c r="A3" s="97"/>
      <c r="B3" s="83"/>
      <c r="C3" s="84"/>
      <c r="D3" s="84"/>
      <c r="E3" s="17"/>
      <c r="F3" s="17"/>
    </row>
    <row r="4" spans="1:7" x14ac:dyDescent="0.2">
      <c r="A4" s="194"/>
      <c r="B4" s="174"/>
      <c r="C4" s="197"/>
      <c r="D4" s="197"/>
      <c r="E4" s="39"/>
      <c r="F4" s="39"/>
    </row>
    <row r="5" spans="1:7" x14ac:dyDescent="0.2">
      <c r="A5" s="194" t="s">
        <v>975</v>
      </c>
      <c r="B5" s="334" t="s">
        <v>976</v>
      </c>
      <c r="C5" s="197" t="s">
        <v>170</v>
      </c>
      <c r="D5" s="197">
        <v>32</v>
      </c>
      <c r="E5" s="38"/>
      <c r="F5" s="39">
        <f>D5*E5</f>
        <v>0</v>
      </c>
    </row>
    <row r="6" spans="1:7" x14ac:dyDescent="0.2">
      <c r="A6" s="194"/>
      <c r="B6" s="334"/>
      <c r="C6" s="197"/>
      <c r="D6" s="197"/>
      <c r="E6" s="40"/>
      <c r="F6" s="39"/>
    </row>
    <row r="7" spans="1:7" x14ac:dyDescent="0.2">
      <c r="A7" s="194"/>
      <c r="B7" s="334"/>
      <c r="C7" s="197"/>
      <c r="D7" s="197"/>
      <c r="E7" s="40"/>
      <c r="F7" s="39"/>
    </row>
    <row r="8" spans="1:7" x14ac:dyDescent="0.2">
      <c r="A8" s="194"/>
      <c r="B8" s="334"/>
      <c r="C8" s="197"/>
      <c r="D8" s="197"/>
      <c r="E8" s="40"/>
      <c r="F8" s="39"/>
    </row>
    <row r="9" spans="1:7" x14ac:dyDescent="0.2">
      <c r="A9" s="194"/>
      <c r="B9" s="334"/>
      <c r="C9" s="197"/>
      <c r="D9" s="197"/>
      <c r="E9" s="40"/>
      <c r="F9" s="39"/>
    </row>
    <row r="10" spans="1:7" x14ac:dyDescent="0.2">
      <c r="A10" s="194"/>
      <c r="B10" s="334"/>
      <c r="C10" s="197"/>
      <c r="D10" s="197"/>
      <c r="E10" s="40"/>
      <c r="F10" s="39"/>
    </row>
    <row r="11" spans="1:7" x14ac:dyDescent="0.2">
      <c r="A11" s="194"/>
      <c r="B11" s="334"/>
      <c r="C11" s="197"/>
      <c r="D11" s="197"/>
      <c r="E11" s="40"/>
      <c r="F11" s="39"/>
    </row>
    <row r="12" spans="1:7" x14ac:dyDescent="0.2">
      <c r="A12" s="194"/>
      <c r="B12" s="334"/>
      <c r="C12" s="197"/>
      <c r="D12" s="197"/>
      <c r="E12" s="40"/>
      <c r="F12" s="39"/>
    </row>
    <row r="13" spans="1:7" x14ac:dyDescent="0.2">
      <c r="A13" s="194"/>
      <c r="B13" s="334"/>
      <c r="C13" s="197"/>
      <c r="D13" s="197"/>
      <c r="E13" s="40"/>
      <c r="F13" s="39"/>
    </row>
    <row r="14" spans="1:7" x14ac:dyDescent="0.2">
      <c r="A14" s="194"/>
      <c r="B14" s="334"/>
      <c r="C14" s="197"/>
      <c r="D14" s="197"/>
      <c r="E14" s="40"/>
      <c r="F14" s="39"/>
    </row>
    <row r="15" spans="1:7" x14ac:dyDescent="0.2">
      <c r="A15" s="194"/>
      <c r="B15" s="334"/>
      <c r="C15" s="197"/>
      <c r="D15" s="197"/>
      <c r="E15" s="40"/>
      <c r="F15" s="39"/>
    </row>
    <row r="16" spans="1:7" x14ac:dyDescent="0.2">
      <c r="A16" s="194"/>
      <c r="B16" s="334"/>
      <c r="C16" s="197"/>
      <c r="D16" s="197"/>
      <c r="E16" s="40"/>
      <c r="F16" s="39"/>
    </row>
    <row r="17" spans="1:6" x14ac:dyDescent="0.2">
      <c r="A17" s="194"/>
      <c r="B17" s="334"/>
      <c r="C17" s="197"/>
      <c r="D17" s="197"/>
      <c r="E17" s="40"/>
      <c r="F17" s="39"/>
    </row>
    <row r="18" spans="1:6" x14ac:dyDescent="0.2">
      <c r="A18" s="194"/>
      <c r="B18" s="334"/>
      <c r="C18" s="197"/>
      <c r="D18" s="197"/>
      <c r="E18" s="40"/>
      <c r="F18" s="39"/>
    </row>
    <row r="19" spans="1:6" x14ac:dyDescent="0.2">
      <c r="A19" s="194"/>
      <c r="B19" s="334"/>
      <c r="C19" s="197"/>
      <c r="D19" s="197"/>
      <c r="E19" s="40"/>
      <c r="F19" s="39"/>
    </row>
    <row r="20" spans="1:6" x14ac:dyDescent="0.2">
      <c r="A20" s="194"/>
      <c r="B20" s="334"/>
      <c r="C20" s="197"/>
      <c r="D20" s="197"/>
      <c r="E20" s="40"/>
      <c r="F20" s="39"/>
    </row>
    <row r="21" spans="1:6" x14ac:dyDescent="0.2">
      <c r="A21" s="194"/>
      <c r="B21" s="334"/>
      <c r="C21" s="197"/>
      <c r="D21" s="197"/>
      <c r="E21" s="40"/>
      <c r="F21" s="39"/>
    </row>
    <row r="22" spans="1:6" x14ac:dyDescent="0.2">
      <c r="A22" s="194"/>
      <c r="B22" s="334"/>
      <c r="C22" s="197"/>
      <c r="D22" s="197"/>
      <c r="E22" s="40"/>
      <c r="F22" s="39"/>
    </row>
    <row r="23" spans="1:6" x14ac:dyDescent="0.2">
      <c r="A23" s="194"/>
      <c r="B23" s="334"/>
      <c r="C23" s="197"/>
      <c r="D23" s="197"/>
      <c r="E23" s="40"/>
      <c r="F23" s="39"/>
    </row>
    <row r="24" spans="1:6" x14ac:dyDescent="0.2">
      <c r="A24" s="194"/>
      <c r="B24" s="334"/>
      <c r="C24" s="197"/>
      <c r="D24" s="197"/>
      <c r="E24" s="40"/>
      <c r="F24" s="39"/>
    </row>
    <row r="25" spans="1:6" x14ac:dyDescent="0.2">
      <c r="A25" s="194"/>
      <c r="B25" s="334"/>
      <c r="C25" s="197"/>
      <c r="D25" s="197"/>
      <c r="E25" s="40"/>
      <c r="F25" s="39"/>
    </row>
    <row r="26" spans="1:6" x14ac:dyDescent="0.2">
      <c r="A26" s="194"/>
      <c r="B26" s="334"/>
      <c r="C26" s="197"/>
      <c r="D26" s="197"/>
      <c r="E26" s="40"/>
      <c r="F26" s="39"/>
    </row>
    <row r="27" spans="1:6" x14ac:dyDescent="0.2">
      <c r="A27" s="194"/>
      <c r="B27" s="334"/>
      <c r="C27" s="197"/>
      <c r="D27" s="197"/>
      <c r="E27" s="40"/>
      <c r="F27" s="39"/>
    </row>
    <row r="28" spans="1:6" x14ac:dyDescent="0.2">
      <c r="A28" s="194"/>
      <c r="B28" s="334"/>
      <c r="C28" s="197"/>
      <c r="D28" s="197"/>
      <c r="E28" s="40"/>
      <c r="F28" s="39"/>
    </row>
    <row r="29" spans="1:6" x14ac:dyDescent="0.2">
      <c r="A29" s="194"/>
      <c r="B29" s="334"/>
      <c r="C29" s="197"/>
      <c r="D29" s="197"/>
      <c r="E29" s="40"/>
      <c r="F29" s="39"/>
    </row>
    <row r="30" spans="1:6" x14ac:dyDescent="0.2">
      <c r="A30" s="194"/>
      <c r="B30" s="334"/>
      <c r="C30" s="197"/>
      <c r="D30" s="197"/>
      <c r="E30" s="40"/>
      <c r="F30" s="39"/>
    </row>
    <row r="31" spans="1:6" x14ac:dyDescent="0.2">
      <c r="A31" s="194"/>
      <c r="B31" s="334"/>
      <c r="C31" s="197"/>
      <c r="D31" s="197"/>
      <c r="E31" s="40"/>
      <c r="F31" s="39"/>
    </row>
    <row r="32" spans="1:6" x14ac:dyDescent="0.2">
      <c r="A32" s="194"/>
      <c r="B32" s="334"/>
      <c r="C32" s="197"/>
      <c r="D32" s="197"/>
      <c r="E32" s="40"/>
      <c r="F32" s="39"/>
    </row>
    <row r="33" spans="1:6" x14ac:dyDescent="0.2">
      <c r="A33" s="194"/>
      <c r="B33" s="334"/>
      <c r="C33" s="197"/>
      <c r="D33" s="197"/>
      <c r="E33" s="40"/>
      <c r="F33" s="39"/>
    </row>
    <row r="34" spans="1:6" x14ac:dyDescent="0.2">
      <c r="A34" s="194"/>
      <c r="B34" s="334"/>
      <c r="C34" s="197"/>
      <c r="D34" s="197"/>
      <c r="E34" s="40"/>
      <c r="F34" s="39"/>
    </row>
    <row r="35" spans="1:6" x14ac:dyDescent="0.2">
      <c r="A35" s="194"/>
      <c r="B35" s="334"/>
      <c r="C35" s="197"/>
      <c r="D35" s="197"/>
      <c r="E35" s="40"/>
      <c r="F35" s="39"/>
    </row>
    <row r="36" spans="1:6" x14ac:dyDescent="0.2">
      <c r="A36" s="194"/>
      <c r="B36" s="334"/>
      <c r="C36" s="197"/>
      <c r="D36" s="197"/>
      <c r="E36" s="40"/>
      <c r="F36" s="39"/>
    </row>
    <row r="37" spans="1:6" x14ac:dyDescent="0.2">
      <c r="A37" s="194"/>
      <c r="B37" s="334"/>
      <c r="C37" s="197"/>
      <c r="D37" s="197"/>
      <c r="E37" s="40"/>
      <c r="F37" s="39"/>
    </row>
    <row r="38" spans="1:6" x14ac:dyDescent="0.2">
      <c r="A38" s="194"/>
      <c r="B38" s="334"/>
      <c r="C38" s="197"/>
      <c r="D38" s="197"/>
      <c r="E38" s="40"/>
      <c r="F38" s="39"/>
    </row>
    <row r="39" spans="1:6" x14ac:dyDescent="0.2">
      <c r="A39" s="194"/>
      <c r="B39" s="334"/>
      <c r="C39" s="197"/>
      <c r="D39" s="197"/>
      <c r="E39" s="40"/>
      <c r="F39" s="39"/>
    </row>
    <row r="40" spans="1:6" x14ac:dyDescent="0.2">
      <c r="A40" s="194"/>
      <c r="B40" s="334"/>
      <c r="C40" s="197"/>
      <c r="D40" s="197"/>
      <c r="E40" s="40"/>
      <c r="F40" s="39"/>
    </row>
    <row r="41" spans="1:6" x14ac:dyDescent="0.2">
      <c r="A41" s="194"/>
      <c r="B41" s="334"/>
      <c r="C41" s="197"/>
      <c r="D41" s="197"/>
      <c r="E41" s="40"/>
      <c r="F41" s="39"/>
    </row>
    <row r="42" spans="1:6" x14ac:dyDescent="0.2">
      <c r="A42" s="194"/>
      <c r="B42" s="334"/>
      <c r="C42" s="197"/>
      <c r="D42" s="197"/>
      <c r="E42" s="40"/>
      <c r="F42" s="39"/>
    </row>
    <row r="43" spans="1:6" x14ac:dyDescent="0.2">
      <c r="A43" s="194"/>
      <c r="B43" s="334"/>
      <c r="C43" s="197"/>
      <c r="D43" s="197"/>
      <c r="E43" s="40"/>
      <c r="F43" s="39"/>
    </row>
    <row r="44" spans="1:6" x14ac:dyDescent="0.2">
      <c r="A44" s="194"/>
      <c r="B44" s="334"/>
      <c r="C44" s="197"/>
      <c r="D44" s="197"/>
      <c r="E44" s="40"/>
      <c r="F44" s="39"/>
    </row>
    <row r="45" spans="1:6" x14ac:dyDescent="0.2">
      <c r="A45" s="194"/>
      <c r="B45" s="334"/>
      <c r="C45" s="197"/>
      <c r="D45" s="197"/>
      <c r="E45" s="40"/>
      <c r="F45" s="39"/>
    </row>
    <row r="46" spans="1:6" x14ac:dyDescent="0.2">
      <c r="A46" s="194"/>
      <c r="B46" s="334"/>
      <c r="C46" s="197"/>
      <c r="D46" s="197"/>
      <c r="E46" s="40"/>
      <c r="F46" s="39"/>
    </row>
    <row r="47" spans="1:6" x14ac:dyDescent="0.2">
      <c r="A47" s="194"/>
      <c r="B47" s="334"/>
      <c r="C47" s="197"/>
      <c r="D47" s="197"/>
      <c r="E47" s="40"/>
      <c r="F47" s="39"/>
    </row>
    <row r="48" spans="1:6" x14ac:dyDescent="0.2">
      <c r="A48" s="194"/>
      <c r="B48" s="334"/>
      <c r="C48" s="197"/>
      <c r="D48" s="197"/>
      <c r="E48" s="40"/>
      <c r="F48" s="39"/>
    </row>
    <row r="49" spans="1:6" x14ac:dyDescent="0.2">
      <c r="A49" s="194"/>
      <c r="B49" s="334"/>
      <c r="C49" s="197"/>
      <c r="D49" s="197"/>
      <c r="E49" s="40"/>
      <c r="F49" s="39"/>
    </row>
    <row r="50" spans="1:6" x14ac:dyDescent="0.2">
      <c r="A50" s="194"/>
      <c r="B50" s="334"/>
      <c r="C50" s="197"/>
      <c r="D50" s="197"/>
      <c r="E50" s="40"/>
      <c r="F50" s="39"/>
    </row>
    <row r="51" spans="1:6" x14ac:dyDescent="0.2">
      <c r="A51" s="194"/>
      <c r="B51" s="334"/>
      <c r="C51" s="197"/>
      <c r="D51" s="197"/>
      <c r="E51" s="40"/>
      <c r="F51" s="39"/>
    </row>
    <row r="52" spans="1:6" x14ac:dyDescent="0.2">
      <c r="A52" s="194"/>
      <c r="B52" s="334"/>
      <c r="C52" s="197"/>
      <c r="D52" s="197"/>
      <c r="E52" s="40"/>
      <c r="F52" s="39"/>
    </row>
    <row r="53" spans="1:6" x14ac:dyDescent="0.2">
      <c r="A53" s="194"/>
      <c r="B53" s="334"/>
      <c r="C53" s="197"/>
      <c r="D53" s="197"/>
      <c r="E53" s="40"/>
      <c r="F53" s="39"/>
    </row>
    <row r="54" spans="1:6" x14ac:dyDescent="0.2">
      <c r="A54" s="194"/>
      <c r="B54" s="334"/>
      <c r="C54" s="197"/>
      <c r="D54" s="197"/>
      <c r="E54" s="40"/>
      <c r="F54" s="39"/>
    </row>
    <row r="55" spans="1:6" x14ac:dyDescent="0.2">
      <c r="A55" s="194"/>
      <c r="B55" s="334"/>
      <c r="C55" s="197"/>
      <c r="D55" s="197"/>
      <c r="E55" s="40"/>
      <c r="F55" s="39"/>
    </row>
    <row r="56" spans="1:6" x14ac:dyDescent="0.2">
      <c r="A56" s="194"/>
      <c r="B56" s="334"/>
      <c r="C56" s="197"/>
      <c r="D56" s="197"/>
      <c r="E56" s="40"/>
      <c r="F56" s="39"/>
    </row>
    <row r="57" spans="1:6" x14ac:dyDescent="0.2">
      <c r="A57" s="194"/>
      <c r="B57" s="334"/>
      <c r="C57" s="197"/>
      <c r="D57" s="197"/>
      <c r="E57" s="40"/>
      <c r="F57" s="39"/>
    </row>
    <row r="58" spans="1:6" x14ac:dyDescent="0.2">
      <c r="A58" s="194"/>
      <c r="B58" s="334"/>
      <c r="C58" s="197"/>
      <c r="D58" s="197"/>
      <c r="E58" s="40"/>
      <c r="F58" s="39"/>
    </row>
    <row r="59" spans="1:6" x14ac:dyDescent="0.2">
      <c r="A59" s="194"/>
      <c r="B59" s="334"/>
      <c r="C59" s="197"/>
      <c r="D59" s="197"/>
      <c r="E59" s="40"/>
      <c r="F59" s="39"/>
    </row>
    <row r="60" spans="1:6" x14ac:dyDescent="0.2">
      <c r="A60" s="194"/>
      <c r="B60" s="334"/>
      <c r="C60" s="197"/>
      <c r="D60" s="197"/>
      <c r="E60" s="40"/>
      <c r="F60" s="39"/>
    </row>
    <row r="61" spans="1:6" x14ac:dyDescent="0.2">
      <c r="A61" s="194"/>
      <c r="B61" s="334"/>
      <c r="C61" s="197"/>
      <c r="D61" s="197"/>
      <c r="E61" s="40"/>
      <c r="F61" s="39"/>
    </row>
    <row r="62" spans="1:6" x14ac:dyDescent="0.2">
      <c r="A62" s="194"/>
      <c r="B62" s="334"/>
      <c r="C62" s="197"/>
      <c r="D62" s="197"/>
      <c r="E62" s="40"/>
      <c r="F62" s="39"/>
    </row>
    <row r="63" spans="1:6" x14ac:dyDescent="0.2">
      <c r="A63" s="194"/>
      <c r="B63" s="334"/>
      <c r="C63" s="197"/>
      <c r="D63" s="197"/>
      <c r="E63" s="40"/>
      <c r="F63" s="39"/>
    </row>
    <row r="64" spans="1:6" x14ac:dyDescent="0.2">
      <c r="A64" s="194"/>
      <c r="B64" s="334"/>
      <c r="C64" s="197"/>
      <c r="D64" s="197"/>
      <c r="E64" s="40"/>
      <c r="F64" s="39"/>
    </row>
    <row r="65" spans="1:6" x14ac:dyDescent="0.2">
      <c r="A65" s="194"/>
      <c r="B65" s="334"/>
      <c r="C65" s="197"/>
      <c r="D65" s="197"/>
      <c r="E65" s="40"/>
      <c r="F65" s="39"/>
    </row>
    <row r="66" spans="1:6" x14ac:dyDescent="0.2">
      <c r="A66" s="194"/>
      <c r="B66" s="334"/>
      <c r="C66" s="197"/>
      <c r="D66" s="197"/>
      <c r="E66" s="40"/>
      <c r="F66" s="39"/>
    </row>
    <row r="67" spans="1:6" x14ac:dyDescent="0.2">
      <c r="A67" s="194"/>
      <c r="B67" s="334"/>
      <c r="C67" s="197"/>
      <c r="D67" s="197"/>
      <c r="E67" s="40"/>
      <c r="F67" s="39"/>
    </row>
    <row r="68" spans="1:6" x14ac:dyDescent="0.2">
      <c r="A68" s="194"/>
      <c r="B68" s="334"/>
      <c r="C68" s="197"/>
      <c r="D68" s="197"/>
      <c r="E68" s="40"/>
      <c r="F68" s="39"/>
    </row>
    <row r="69" spans="1:6" x14ac:dyDescent="0.2">
      <c r="A69" s="194"/>
      <c r="B69" s="334"/>
      <c r="C69" s="197"/>
      <c r="D69" s="197"/>
      <c r="E69" s="40"/>
      <c r="F69" s="39"/>
    </row>
    <row r="70" spans="1:6" x14ac:dyDescent="0.2">
      <c r="A70" s="194"/>
      <c r="B70" s="334"/>
      <c r="C70" s="197"/>
      <c r="D70" s="197"/>
      <c r="E70" s="40"/>
      <c r="F70" s="39"/>
    </row>
    <row r="71" spans="1:6" x14ac:dyDescent="0.2">
      <c r="A71" s="194"/>
      <c r="B71" s="334"/>
      <c r="C71" s="197"/>
      <c r="D71" s="197"/>
      <c r="E71" s="40"/>
      <c r="F71" s="39"/>
    </row>
    <row r="72" spans="1:6" x14ac:dyDescent="0.2">
      <c r="A72" s="194"/>
      <c r="B72" s="334"/>
      <c r="C72" s="197"/>
      <c r="D72" s="197"/>
      <c r="E72" s="40"/>
      <c r="F72" s="39"/>
    </row>
    <row r="73" spans="1:6" x14ac:dyDescent="0.2">
      <c r="A73" s="194"/>
      <c r="B73" s="334"/>
      <c r="C73" s="197"/>
      <c r="D73" s="197"/>
      <c r="E73" s="40"/>
      <c r="F73" s="39"/>
    </row>
    <row r="74" spans="1:6" x14ac:dyDescent="0.2">
      <c r="A74" s="194"/>
      <c r="B74" s="334"/>
      <c r="C74" s="197"/>
      <c r="D74" s="197"/>
      <c r="E74" s="40"/>
      <c r="F74" s="39"/>
    </row>
    <row r="75" spans="1:6" x14ac:dyDescent="0.2">
      <c r="A75" s="194"/>
      <c r="B75" s="334"/>
      <c r="C75" s="197"/>
      <c r="D75" s="197"/>
      <c r="E75" s="40"/>
      <c r="F75" s="39"/>
    </row>
    <row r="76" spans="1:6" x14ac:dyDescent="0.2">
      <c r="A76" s="194"/>
      <c r="B76" s="334"/>
      <c r="C76" s="197"/>
      <c r="D76" s="197"/>
      <c r="E76" s="40"/>
      <c r="F76" s="39"/>
    </row>
    <row r="77" spans="1:6" x14ac:dyDescent="0.2">
      <c r="A77" s="194"/>
      <c r="B77" s="334"/>
      <c r="C77" s="197"/>
      <c r="D77" s="197"/>
      <c r="E77" s="40"/>
      <c r="F77" s="39"/>
    </row>
    <row r="78" spans="1:6" x14ac:dyDescent="0.2">
      <c r="A78" s="194"/>
      <c r="B78" s="334"/>
      <c r="C78" s="197"/>
      <c r="D78" s="197"/>
      <c r="E78" s="40"/>
      <c r="F78" s="39"/>
    </row>
    <row r="79" spans="1:6" x14ac:dyDescent="0.2">
      <c r="A79" s="194"/>
      <c r="B79" s="174"/>
      <c r="C79" s="197"/>
      <c r="D79" s="197"/>
      <c r="E79" s="39"/>
      <c r="F79" s="39"/>
    </row>
    <row r="80" spans="1:6" x14ac:dyDescent="0.2">
      <c r="A80" s="248" t="s">
        <v>154</v>
      </c>
      <c r="B80" s="248"/>
      <c r="C80" s="181"/>
      <c r="D80" s="248"/>
      <c r="E80" s="37"/>
      <c r="F80" s="37">
        <f>SUM(F5:F79)</f>
        <v>0</v>
      </c>
    </row>
    <row r="1048356" spans="3:3" x14ac:dyDescent="0.2">
      <c r="C1048356" s="89"/>
    </row>
  </sheetData>
  <sheetProtection algorithmName="SHA-512" hashValue="X7DfxDgzfh1cPWA1b4ppuPe3r6K253V+qT7N1eheDgE8nDNUn8/IVu5Gh4kzZod+mizTNjfEqWCM2BGERKoN/Q==" saltValue="pQ/BI5wZPUfwzyvQKEiR1Q==" spinCount="100000" sheet="1" objects="1" scenarios="1"/>
  <mergeCells count="1">
    <mergeCell ref="B1:F1"/>
  </mergeCells>
  <pageMargins left="0.70866141732283472" right="0.23622047244094491" top="0.74803149606299213" bottom="0.74803149606299213" header="0.31496062992125984" footer="0.31496062992125984"/>
  <pageSetup paperSize="9" scale="70" firstPageNumber="34" orientation="portrait" useFirstPageNumber="1" r:id="rId1"/>
  <headerFooter>
    <oddHeader>&amp;C&amp;"Arial,Bold"NRA R.033-130-2019-3 SCHEDULE OF QUANTITIES</oddHeader>
    <oddFooter>&amp;RC3-&amp;P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J1048366"/>
  <sheetViews>
    <sheetView view="pageBreakPreview" topLeftCell="A5" zoomScaleNormal="100" zoomScaleSheetLayoutView="100" workbookViewId="0">
      <selection activeCell="I5" sqref="I5:I89"/>
    </sheetView>
  </sheetViews>
  <sheetFormatPr defaultRowHeight="12.75" x14ac:dyDescent="0.2"/>
  <cols>
    <col min="1" max="1" width="9.28515625" style="92" customWidth="1"/>
    <col min="2" max="2" width="10" style="92" bestFit="1" customWidth="1"/>
    <col min="3" max="4" width="3.7109375" style="92" customWidth="1"/>
    <col min="5" max="5" width="40.7109375" style="92" customWidth="1"/>
    <col min="6" max="6" width="15.140625" style="92" customWidth="1"/>
    <col min="7" max="7" width="12" style="92" customWidth="1"/>
    <col min="8" max="9" width="20.7109375" style="92" customWidth="1"/>
    <col min="10" max="258" width="9.28515625" style="92"/>
    <col min="259" max="259" width="9.28515625" style="92" customWidth="1"/>
    <col min="260" max="260" width="6.7109375" style="92" customWidth="1"/>
    <col min="261" max="261" width="40.7109375" style="92" customWidth="1"/>
    <col min="262" max="265" width="9.28515625" style="92" customWidth="1"/>
    <col min="266" max="514" width="9.28515625" style="92"/>
    <col min="515" max="515" width="9.28515625" style="92" customWidth="1"/>
    <col min="516" max="516" width="6.7109375" style="92" customWidth="1"/>
    <col min="517" max="517" width="40.7109375" style="92" customWidth="1"/>
    <col min="518" max="521" width="9.28515625" style="92" customWidth="1"/>
    <col min="522" max="770" width="9.28515625" style="92"/>
    <col min="771" max="771" width="9.28515625" style="92" customWidth="1"/>
    <col min="772" max="772" width="6.7109375" style="92" customWidth="1"/>
    <col min="773" max="773" width="40.7109375" style="92" customWidth="1"/>
    <col min="774" max="777" width="9.28515625" style="92" customWidth="1"/>
    <col min="778" max="1026" width="9.28515625" style="92"/>
    <col min="1027" max="1027" width="9.28515625" style="92" customWidth="1"/>
    <col min="1028" max="1028" width="6.7109375" style="92" customWidth="1"/>
    <col min="1029" max="1029" width="40.7109375" style="92" customWidth="1"/>
    <col min="1030" max="1033" width="9.28515625" style="92" customWidth="1"/>
    <col min="1034" max="1282" width="9.28515625" style="92"/>
    <col min="1283" max="1283" width="9.28515625" style="92" customWidth="1"/>
    <col min="1284" max="1284" width="6.7109375" style="92" customWidth="1"/>
    <col min="1285" max="1285" width="40.7109375" style="92" customWidth="1"/>
    <col min="1286" max="1289" width="9.28515625" style="92" customWidth="1"/>
    <col min="1290" max="1538" width="9.28515625" style="92"/>
    <col min="1539" max="1539" width="9.28515625" style="92" customWidth="1"/>
    <col min="1540" max="1540" width="6.7109375" style="92" customWidth="1"/>
    <col min="1541" max="1541" width="40.7109375" style="92" customWidth="1"/>
    <col min="1542" max="1545" width="9.28515625" style="92" customWidth="1"/>
    <col min="1546" max="1794" width="9.28515625" style="92"/>
    <col min="1795" max="1795" width="9.28515625" style="92" customWidth="1"/>
    <col min="1796" max="1796" width="6.7109375" style="92" customWidth="1"/>
    <col min="1797" max="1797" width="40.7109375" style="92" customWidth="1"/>
    <col min="1798" max="1801" width="9.28515625" style="92" customWidth="1"/>
    <col min="1802" max="2050" width="9.28515625" style="92"/>
    <col min="2051" max="2051" width="9.28515625" style="92" customWidth="1"/>
    <col min="2052" max="2052" width="6.7109375" style="92" customWidth="1"/>
    <col min="2053" max="2053" width="40.7109375" style="92" customWidth="1"/>
    <col min="2054" max="2057" width="9.28515625" style="92" customWidth="1"/>
    <col min="2058" max="2306" width="9.28515625" style="92"/>
    <col min="2307" max="2307" width="9.28515625" style="92" customWidth="1"/>
    <col min="2308" max="2308" width="6.7109375" style="92" customWidth="1"/>
    <col min="2309" max="2309" width="40.7109375" style="92" customWidth="1"/>
    <col min="2310" max="2313" width="9.28515625" style="92" customWidth="1"/>
    <col min="2314" max="2562" width="9.28515625" style="92"/>
    <col min="2563" max="2563" width="9.28515625" style="92" customWidth="1"/>
    <col min="2564" max="2564" width="6.7109375" style="92" customWidth="1"/>
    <col min="2565" max="2565" width="40.7109375" style="92" customWidth="1"/>
    <col min="2566" max="2569" width="9.28515625" style="92" customWidth="1"/>
    <col min="2570" max="2818" width="9.28515625" style="92"/>
    <col min="2819" max="2819" width="9.28515625" style="92" customWidth="1"/>
    <col min="2820" max="2820" width="6.7109375" style="92" customWidth="1"/>
    <col min="2821" max="2821" width="40.7109375" style="92" customWidth="1"/>
    <col min="2822" max="2825" width="9.28515625" style="92" customWidth="1"/>
    <col min="2826" max="3074" width="9.28515625" style="92"/>
    <col min="3075" max="3075" width="9.28515625" style="92" customWidth="1"/>
    <col min="3076" max="3076" width="6.7109375" style="92" customWidth="1"/>
    <col min="3077" max="3077" width="40.7109375" style="92" customWidth="1"/>
    <col min="3078" max="3081" width="9.28515625" style="92" customWidth="1"/>
    <col min="3082" max="3330" width="9.28515625" style="92"/>
    <col min="3331" max="3331" width="9.28515625" style="92" customWidth="1"/>
    <col min="3332" max="3332" width="6.7109375" style="92" customWidth="1"/>
    <col min="3333" max="3333" width="40.7109375" style="92" customWidth="1"/>
    <col min="3334" max="3337" width="9.28515625" style="92" customWidth="1"/>
    <col min="3338" max="3586" width="9.28515625" style="92"/>
    <col min="3587" max="3587" width="9.28515625" style="92" customWidth="1"/>
    <col min="3588" max="3588" width="6.7109375" style="92" customWidth="1"/>
    <col min="3589" max="3589" width="40.7109375" style="92" customWidth="1"/>
    <col min="3590" max="3593" width="9.28515625" style="92" customWidth="1"/>
    <col min="3594" max="3842" width="9.28515625" style="92"/>
    <col min="3843" max="3843" width="9.28515625" style="92" customWidth="1"/>
    <col min="3844" max="3844" width="6.7109375" style="92" customWidth="1"/>
    <col min="3845" max="3845" width="40.7109375" style="92" customWidth="1"/>
    <col min="3846" max="3849" width="9.28515625" style="92" customWidth="1"/>
    <col min="3850" max="4098" width="9.28515625" style="92"/>
    <col min="4099" max="4099" width="9.28515625" style="92" customWidth="1"/>
    <col min="4100" max="4100" width="6.7109375" style="92" customWidth="1"/>
    <col min="4101" max="4101" width="40.7109375" style="92" customWidth="1"/>
    <col min="4102" max="4105" width="9.28515625" style="92" customWidth="1"/>
    <col min="4106" max="4354" width="9.28515625" style="92"/>
    <col min="4355" max="4355" width="9.28515625" style="92" customWidth="1"/>
    <col min="4356" max="4356" width="6.7109375" style="92" customWidth="1"/>
    <col min="4357" max="4357" width="40.7109375" style="92" customWidth="1"/>
    <col min="4358" max="4361" width="9.28515625" style="92" customWidth="1"/>
    <col min="4362" max="4610" width="9.28515625" style="92"/>
    <col min="4611" max="4611" width="9.28515625" style="92" customWidth="1"/>
    <col min="4612" max="4612" width="6.7109375" style="92" customWidth="1"/>
    <col min="4613" max="4613" width="40.7109375" style="92" customWidth="1"/>
    <col min="4614" max="4617" width="9.28515625" style="92" customWidth="1"/>
    <col min="4618" max="4866" width="9.28515625" style="92"/>
    <col min="4867" max="4867" width="9.28515625" style="92" customWidth="1"/>
    <col min="4868" max="4868" width="6.7109375" style="92" customWidth="1"/>
    <col min="4869" max="4869" width="40.7109375" style="92" customWidth="1"/>
    <col min="4870" max="4873" width="9.28515625" style="92" customWidth="1"/>
    <col min="4874" max="5122" width="9.28515625" style="92"/>
    <col min="5123" max="5123" width="9.28515625" style="92" customWidth="1"/>
    <col min="5124" max="5124" width="6.7109375" style="92" customWidth="1"/>
    <col min="5125" max="5125" width="40.7109375" style="92" customWidth="1"/>
    <col min="5126" max="5129" width="9.28515625" style="92" customWidth="1"/>
    <col min="5130" max="5378" width="9.28515625" style="92"/>
    <col min="5379" max="5379" width="9.28515625" style="92" customWidth="1"/>
    <col min="5380" max="5380" width="6.7109375" style="92" customWidth="1"/>
    <col min="5381" max="5381" width="40.7109375" style="92" customWidth="1"/>
    <col min="5382" max="5385" width="9.28515625" style="92" customWidth="1"/>
    <col min="5386" max="5634" width="9.28515625" style="92"/>
    <col min="5635" max="5635" width="9.28515625" style="92" customWidth="1"/>
    <col min="5636" max="5636" width="6.7109375" style="92" customWidth="1"/>
    <col min="5637" max="5637" width="40.7109375" style="92" customWidth="1"/>
    <col min="5638" max="5641" width="9.28515625" style="92" customWidth="1"/>
    <col min="5642" max="5890" width="9.28515625" style="92"/>
    <col min="5891" max="5891" width="9.28515625" style="92" customWidth="1"/>
    <col min="5892" max="5892" width="6.7109375" style="92" customWidth="1"/>
    <col min="5893" max="5893" width="40.7109375" style="92" customWidth="1"/>
    <col min="5894" max="5897" width="9.28515625" style="92" customWidth="1"/>
    <col min="5898" max="6146" width="9.28515625" style="92"/>
    <col min="6147" max="6147" width="9.28515625" style="92" customWidth="1"/>
    <col min="6148" max="6148" width="6.7109375" style="92" customWidth="1"/>
    <col min="6149" max="6149" width="40.7109375" style="92" customWidth="1"/>
    <col min="6150" max="6153" width="9.28515625" style="92" customWidth="1"/>
    <col min="6154" max="6402" width="9.28515625" style="92"/>
    <col min="6403" max="6403" width="9.28515625" style="92" customWidth="1"/>
    <col min="6404" max="6404" width="6.7109375" style="92" customWidth="1"/>
    <col min="6405" max="6405" width="40.7109375" style="92" customWidth="1"/>
    <col min="6406" max="6409" width="9.28515625" style="92" customWidth="1"/>
    <col min="6410" max="6658" width="9.28515625" style="92"/>
    <col min="6659" max="6659" width="9.28515625" style="92" customWidth="1"/>
    <col min="6660" max="6660" width="6.7109375" style="92" customWidth="1"/>
    <col min="6661" max="6661" width="40.7109375" style="92" customWidth="1"/>
    <col min="6662" max="6665" width="9.28515625" style="92" customWidth="1"/>
    <col min="6666" max="6914" width="9.28515625" style="92"/>
    <col min="6915" max="6915" width="9.28515625" style="92" customWidth="1"/>
    <col min="6916" max="6916" width="6.7109375" style="92" customWidth="1"/>
    <col min="6917" max="6917" width="40.7109375" style="92" customWidth="1"/>
    <col min="6918" max="6921" width="9.28515625" style="92" customWidth="1"/>
    <col min="6922" max="7170" width="9.28515625" style="92"/>
    <col min="7171" max="7171" width="9.28515625" style="92" customWidth="1"/>
    <col min="7172" max="7172" width="6.7109375" style="92" customWidth="1"/>
    <col min="7173" max="7173" width="40.7109375" style="92" customWidth="1"/>
    <col min="7174" max="7177" width="9.28515625" style="92" customWidth="1"/>
    <col min="7178" max="7426" width="9.28515625" style="92"/>
    <col min="7427" max="7427" width="9.28515625" style="92" customWidth="1"/>
    <col min="7428" max="7428" width="6.7109375" style="92" customWidth="1"/>
    <col min="7429" max="7429" width="40.7109375" style="92" customWidth="1"/>
    <col min="7430" max="7433" width="9.28515625" style="92" customWidth="1"/>
    <col min="7434" max="7682" width="9.28515625" style="92"/>
    <col min="7683" max="7683" width="9.28515625" style="92" customWidth="1"/>
    <col min="7684" max="7684" width="6.7109375" style="92" customWidth="1"/>
    <col min="7685" max="7685" width="40.7109375" style="92" customWidth="1"/>
    <col min="7686" max="7689" width="9.28515625" style="92" customWidth="1"/>
    <col min="7690" max="7938" width="9.28515625" style="92"/>
    <col min="7939" max="7939" width="9.28515625" style="92" customWidth="1"/>
    <col min="7940" max="7940" width="6.7109375" style="92" customWidth="1"/>
    <col min="7941" max="7941" width="40.7109375" style="92" customWidth="1"/>
    <col min="7942" max="7945" width="9.28515625" style="92" customWidth="1"/>
    <col min="7946" max="8194" width="9.28515625" style="92"/>
    <col min="8195" max="8195" width="9.28515625" style="92" customWidth="1"/>
    <col min="8196" max="8196" width="6.7109375" style="92" customWidth="1"/>
    <col min="8197" max="8197" width="40.7109375" style="92" customWidth="1"/>
    <col min="8198" max="8201" width="9.28515625" style="92" customWidth="1"/>
    <col min="8202" max="8450" width="9.28515625" style="92"/>
    <col min="8451" max="8451" width="9.28515625" style="92" customWidth="1"/>
    <col min="8452" max="8452" width="6.7109375" style="92" customWidth="1"/>
    <col min="8453" max="8453" width="40.7109375" style="92" customWidth="1"/>
    <col min="8454" max="8457" width="9.28515625" style="92" customWidth="1"/>
    <col min="8458" max="8706" width="9.28515625" style="92"/>
    <col min="8707" max="8707" width="9.28515625" style="92" customWidth="1"/>
    <col min="8708" max="8708" width="6.7109375" style="92" customWidth="1"/>
    <col min="8709" max="8709" width="40.7109375" style="92" customWidth="1"/>
    <col min="8710" max="8713" width="9.28515625" style="92" customWidth="1"/>
    <col min="8714" max="8962" width="9.28515625" style="92"/>
    <col min="8963" max="8963" width="9.28515625" style="92" customWidth="1"/>
    <col min="8964" max="8964" width="6.7109375" style="92" customWidth="1"/>
    <col min="8965" max="8965" width="40.7109375" style="92" customWidth="1"/>
    <col min="8966" max="8969" width="9.28515625" style="92" customWidth="1"/>
    <col min="8970" max="9218" width="9.28515625" style="92"/>
    <col min="9219" max="9219" width="9.28515625" style="92" customWidth="1"/>
    <col min="9220" max="9220" width="6.7109375" style="92" customWidth="1"/>
    <col min="9221" max="9221" width="40.7109375" style="92" customWidth="1"/>
    <col min="9222" max="9225" width="9.28515625" style="92" customWidth="1"/>
    <col min="9226" max="9474" width="9.28515625" style="92"/>
    <col min="9475" max="9475" width="9.28515625" style="92" customWidth="1"/>
    <col min="9476" max="9476" width="6.7109375" style="92" customWidth="1"/>
    <col min="9477" max="9477" width="40.7109375" style="92" customWidth="1"/>
    <col min="9478" max="9481" width="9.28515625" style="92" customWidth="1"/>
    <col min="9482" max="9730" width="9.28515625" style="92"/>
    <col min="9731" max="9731" width="9.28515625" style="92" customWidth="1"/>
    <col min="9732" max="9732" width="6.7109375" style="92" customWidth="1"/>
    <col min="9733" max="9733" width="40.7109375" style="92" customWidth="1"/>
    <col min="9734" max="9737" width="9.28515625" style="92" customWidth="1"/>
    <col min="9738" max="9986" width="9.28515625" style="92"/>
    <col min="9987" max="9987" width="9.28515625" style="92" customWidth="1"/>
    <col min="9988" max="9988" width="6.7109375" style="92" customWidth="1"/>
    <col min="9989" max="9989" width="40.7109375" style="92" customWidth="1"/>
    <col min="9990" max="9993" width="9.28515625" style="92" customWidth="1"/>
    <col min="9994" max="10242" width="9.28515625" style="92"/>
    <col min="10243" max="10243" width="9.28515625" style="92" customWidth="1"/>
    <col min="10244" max="10244" width="6.7109375" style="92" customWidth="1"/>
    <col min="10245" max="10245" width="40.7109375" style="92" customWidth="1"/>
    <col min="10246" max="10249" width="9.28515625" style="92" customWidth="1"/>
    <col min="10250" max="10498" width="9.28515625" style="92"/>
    <col min="10499" max="10499" width="9.28515625" style="92" customWidth="1"/>
    <col min="10500" max="10500" width="6.7109375" style="92" customWidth="1"/>
    <col min="10501" max="10501" width="40.7109375" style="92" customWidth="1"/>
    <col min="10502" max="10505" width="9.28515625" style="92" customWidth="1"/>
    <col min="10506" max="10754" width="9.28515625" style="92"/>
    <col min="10755" max="10755" width="9.28515625" style="92" customWidth="1"/>
    <col min="10756" max="10756" width="6.7109375" style="92" customWidth="1"/>
    <col min="10757" max="10757" width="40.7109375" style="92" customWidth="1"/>
    <col min="10758" max="10761" width="9.28515625" style="92" customWidth="1"/>
    <col min="10762" max="11010" width="9.28515625" style="92"/>
    <col min="11011" max="11011" width="9.28515625" style="92" customWidth="1"/>
    <col min="11012" max="11012" width="6.7109375" style="92" customWidth="1"/>
    <col min="11013" max="11013" width="40.7109375" style="92" customWidth="1"/>
    <col min="11014" max="11017" width="9.28515625" style="92" customWidth="1"/>
    <col min="11018" max="11266" width="9.28515625" style="92"/>
    <col min="11267" max="11267" width="9.28515625" style="92" customWidth="1"/>
    <col min="11268" max="11268" width="6.7109375" style="92" customWidth="1"/>
    <col min="11269" max="11269" width="40.7109375" style="92" customWidth="1"/>
    <col min="11270" max="11273" width="9.28515625" style="92" customWidth="1"/>
    <col min="11274" max="11522" width="9.28515625" style="92"/>
    <col min="11523" max="11523" width="9.28515625" style="92" customWidth="1"/>
    <col min="11524" max="11524" width="6.7109375" style="92" customWidth="1"/>
    <col min="11525" max="11525" width="40.7109375" style="92" customWidth="1"/>
    <col min="11526" max="11529" width="9.28515625" style="92" customWidth="1"/>
    <col min="11530" max="11778" width="9.28515625" style="92"/>
    <col min="11779" max="11779" width="9.28515625" style="92" customWidth="1"/>
    <col min="11780" max="11780" width="6.7109375" style="92" customWidth="1"/>
    <col min="11781" max="11781" width="40.7109375" style="92" customWidth="1"/>
    <col min="11782" max="11785" width="9.28515625" style="92" customWidth="1"/>
    <col min="11786" max="12034" width="9.28515625" style="92"/>
    <col min="12035" max="12035" width="9.28515625" style="92" customWidth="1"/>
    <col min="12036" max="12036" width="6.7109375" style="92" customWidth="1"/>
    <col min="12037" max="12037" width="40.7109375" style="92" customWidth="1"/>
    <col min="12038" max="12041" width="9.28515625" style="92" customWidth="1"/>
    <col min="12042" max="12290" width="9.28515625" style="92"/>
    <col min="12291" max="12291" width="9.28515625" style="92" customWidth="1"/>
    <col min="12292" max="12292" width="6.7109375" style="92" customWidth="1"/>
    <col min="12293" max="12293" width="40.7109375" style="92" customWidth="1"/>
    <col min="12294" max="12297" width="9.28515625" style="92" customWidth="1"/>
    <col min="12298" max="12546" width="9.28515625" style="92"/>
    <col min="12547" max="12547" width="9.28515625" style="92" customWidth="1"/>
    <col min="12548" max="12548" width="6.7109375" style="92" customWidth="1"/>
    <col min="12549" max="12549" width="40.7109375" style="92" customWidth="1"/>
    <col min="12550" max="12553" width="9.28515625" style="92" customWidth="1"/>
    <col min="12554" max="12802" width="9.28515625" style="92"/>
    <col min="12803" max="12803" width="9.28515625" style="92" customWidth="1"/>
    <col min="12804" max="12804" width="6.7109375" style="92" customWidth="1"/>
    <col min="12805" max="12805" width="40.7109375" style="92" customWidth="1"/>
    <col min="12806" max="12809" width="9.28515625" style="92" customWidth="1"/>
    <col min="12810" max="13058" width="9.28515625" style="92"/>
    <col min="13059" max="13059" width="9.28515625" style="92" customWidth="1"/>
    <col min="13060" max="13060" width="6.7109375" style="92" customWidth="1"/>
    <col min="13061" max="13061" width="40.7109375" style="92" customWidth="1"/>
    <col min="13062" max="13065" width="9.28515625" style="92" customWidth="1"/>
    <col min="13066" max="13314" width="9.28515625" style="92"/>
    <col min="13315" max="13315" width="9.28515625" style="92" customWidth="1"/>
    <col min="13316" max="13316" width="6.7109375" style="92" customWidth="1"/>
    <col min="13317" max="13317" width="40.7109375" style="92" customWidth="1"/>
    <col min="13318" max="13321" width="9.28515625" style="92" customWidth="1"/>
    <col min="13322" max="13570" width="9.28515625" style="92"/>
    <col min="13571" max="13571" width="9.28515625" style="92" customWidth="1"/>
    <col min="13572" max="13572" width="6.7109375" style="92" customWidth="1"/>
    <col min="13573" max="13573" width="40.7109375" style="92" customWidth="1"/>
    <col min="13574" max="13577" width="9.28515625" style="92" customWidth="1"/>
    <col min="13578" max="13826" width="9.28515625" style="92"/>
    <col min="13827" max="13827" width="9.28515625" style="92" customWidth="1"/>
    <col min="13828" max="13828" width="6.7109375" style="92" customWidth="1"/>
    <col min="13829" max="13829" width="40.7109375" style="92" customWidth="1"/>
    <col min="13830" max="13833" width="9.28515625" style="92" customWidth="1"/>
    <col min="13834" max="14082" width="9.28515625" style="92"/>
    <col min="14083" max="14083" width="9.28515625" style="92" customWidth="1"/>
    <col min="14084" max="14084" width="6.7109375" style="92" customWidth="1"/>
    <col min="14085" max="14085" width="40.7109375" style="92" customWidth="1"/>
    <col min="14086" max="14089" width="9.28515625" style="92" customWidth="1"/>
    <col min="14090" max="14338" width="9.28515625" style="92"/>
    <col min="14339" max="14339" width="9.28515625" style="92" customWidth="1"/>
    <col min="14340" max="14340" width="6.7109375" style="92" customWidth="1"/>
    <col min="14341" max="14341" width="40.7109375" style="92" customWidth="1"/>
    <col min="14342" max="14345" width="9.28515625" style="92" customWidth="1"/>
    <col min="14346" max="14594" width="9.28515625" style="92"/>
    <col min="14595" max="14595" width="9.28515625" style="92" customWidth="1"/>
    <col min="14596" max="14596" width="6.7109375" style="92" customWidth="1"/>
    <col min="14597" max="14597" width="40.7109375" style="92" customWidth="1"/>
    <col min="14598" max="14601" width="9.28515625" style="92" customWidth="1"/>
    <col min="14602" max="14850" width="9.28515625" style="92"/>
    <col min="14851" max="14851" width="9.28515625" style="92" customWidth="1"/>
    <col min="14852" max="14852" width="6.7109375" style="92" customWidth="1"/>
    <col min="14853" max="14853" width="40.7109375" style="92" customWidth="1"/>
    <col min="14854" max="14857" width="9.28515625" style="92" customWidth="1"/>
    <col min="14858" max="15106" width="9.28515625" style="92"/>
    <col min="15107" max="15107" width="9.28515625" style="92" customWidth="1"/>
    <col min="15108" max="15108" width="6.7109375" style="92" customWidth="1"/>
    <col min="15109" max="15109" width="40.7109375" style="92" customWidth="1"/>
    <col min="15110" max="15113" width="9.28515625" style="92" customWidth="1"/>
    <col min="15114" max="15362" width="9.28515625" style="92"/>
    <col min="15363" max="15363" width="9.28515625" style="92" customWidth="1"/>
    <col min="15364" max="15364" width="6.7109375" style="92" customWidth="1"/>
    <col min="15365" max="15365" width="40.7109375" style="92" customWidth="1"/>
    <col min="15366" max="15369" width="9.28515625" style="92" customWidth="1"/>
    <col min="15370" max="15618" width="9.28515625" style="92"/>
    <col min="15619" max="15619" width="9.28515625" style="92" customWidth="1"/>
    <col min="15620" max="15620" width="6.7109375" style="92" customWidth="1"/>
    <col min="15621" max="15621" width="40.7109375" style="92" customWidth="1"/>
    <col min="15622" max="15625" width="9.28515625" style="92" customWidth="1"/>
    <col min="15626" max="15874" width="9.28515625" style="92"/>
    <col min="15875" max="15875" width="9.28515625" style="92" customWidth="1"/>
    <col min="15876" max="15876" width="6.7109375" style="92" customWidth="1"/>
    <col min="15877" max="15877" width="40.7109375" style="92" customWidth="1"/>
    <col min="15878" max="15881" width="9.28515625" style="92" customWidth="1"/>
    <col min="15882" max="16130" width="9.28515625" style="92"/>
    <col min="16131" max="16131" width="9.28515625" style="92" customWidth="1"/>
    <col min="16132" max="16132" width="6.7109375" style="92" customWidth="1"/>
    <col min="16133" max="16133" width="40.7109375" style="92" customWidth="1"/>
    <col min="16134" max="16137" width="9.28515625" style="92" customWidth="1"/>
    <col min="16138" max="16384" width="9.28515625" style="92"/>
  </cols>
  <sheetData>
    <row r="1" spans="1:10" ht="48" customHeight="1" x14ac:dyDescent="0.2">
      <c r="A1" s="90" t="s">
        <v>977</v>
      </c>
      <c r="B1" s="91"/>
      <c r="C1" s="91"/>
      <c r="D1" s="91"/>
      <c r="E1" s="542" t="s">
        <v>978</v>
      </c>
      <c r="F1" s="542"/>
      <c r="G1" s="542"/>
      <c r="H1" s="542"/>
      <c r="I1" s="542"/>
    </row>
    <row r="2" spans="1:10" x14ac:dyDescent="0.2">
      <c r="A2" s="93" t="s">
        <v>24</v>
      </c>
      <c r="B2" s="93"/>
      <c r="C2" s="94"/>
      <c r="D2" s="95"/>
      <c r="E2" s="95" t="s">
        <v>25</v>
      </c>
      <c r="F2" s="95" t="s">
        <v>26</v>
      </c>
      <c r="G2" s="95" t="s">
        <v>27</v>
      </c>
      <c r="H2" s="95" t="s">
        <v>28</v>
      </c>
      <c r="I2" s="95" t="s">
        <v>29</v>
      </c>
      <c r="J2" s="96"/>
    </row>
    <row r="3" spans="1:10" x14ac:dyDescent="0.2">
      <c r="A3" s="97"/>
      <c r="B3" s="97"/>
      <c r="C3" s="98"/>
      <c r="D3" s="84"/>
      <c r="E3" s="83"/>
      <c r="F3" s="84"/>
      <c r="G3" s="84"/>
      <c r="H3" s="17"/>
      <c r="I3" s="17"/>
    </row>
    <row r="4" spans="1:10" x14ac:dyDescent="0.2">
      <c r="A4" s="194"/>
      <c r="B4" s="194"/>
      <c r="C4" s="199"/>
      <c r="D4" s="199"/>
      <c r="E4" s="174"/>
      <c r="F4" s="197"/>
      <c r="G4" s="197"/>
      <c r="H4" s="39"/>
      <c r="I4" s="39"/>
    </row>
    <row r="5" spans="1:10" ht="51" x14ac:dyDescent="0.2">
      <c r="A5" s="194" t="s">
        <v>979</v>
      </c>
      <c r="B5" s="194"/>
      <c r="C5" s="199"/>
      <c r="D5" s="199"/>
      <c r="E5" s="237" t="s">
        <v>980</v>
      </c>
      <c r="F5" s="197"/>
      <c r="G5" s="197"/>
      <c r="H5" s="72"/>
      <c r="I5" s="73"/>
    </row>
    <row r="6" spans="1:10" x14ac:dyDescent="0.2">
      <c r="A6" s="194"/>
      <c r="B6" s="194"/>
      <c r="C6" s="199"/>
      <c r="D6" s="199"/>
      <c r="E6" s="237"/>
      <c r="F6" s="197"/>
      <c r="G6" s="197"/>
      <c r="H6" s="72"/>
      <c r="I6" s="73"/>
    </row>
    <row r="7" spans="1:10" ht="38.25" x14ac:dyDescent="0.2">
      <c r="A7" s="194"/>
      <c r="B7" s="194" t="s">
        <v>981</v>
      </c>
      <c r="C7" s="199"/>
      <c r="D7" s="199"/>
      <c r="E7" s="230" t="s">
        <v>982</v>
      </c>
      <c r="F7" s="197" t="s">
        <v>55</v>
      </c>
      <c r="G7" s="197">
        <v>20</v>
      </c>
      <c r="H7" s="74"/>
      <c r="I7" s="73">
        <f t="shared" ref="I7:I11" si="0">G7*H7</f>
        <v>0</v>
      </c>
      <c r="J7" s="102"/>
    </row>
    <row r="8" spans="1:10" x14ac:dyDescent="0.2">
      <c r="A8" s="194"/>
      <c r="B8" s="194"/>
      <c r="C8" s="199"/>
      <c r="D8" s="199"/>
      <c r="E8" s="230"/>
      <c r="F8" s="197"/>
      <c r="G8" s="197"/>
      <c r="H8" s="74"/>
      <c r="I8" s="73"/>
    </row>
    <row r="9" spans="1:10" ht="25.5" x14ac:dyDescent="0.2">
      <c r="A9" s="194"/>
      <c r="B9" s="194" t="s">
        <v>983</v>
      </c>
      <c r="C9" s="199"/>
      <c r="D9" s="199"/>
      <c r="E9" s="230" t="s">
        <v>984</v>
      </c>
      <c r="F9" s="197" t="s">
        <v>170</v>
      </c>
      <c r="G9" s="197">
        <v>190</v>
      </c>
      <c r="H9" s="74"/>
      <c r="I9" s="73">
        <f t="shared" si="0"/>
        <v>0</v>
      </c>
      <c r="J9" s="102"/>
    </row>
    <row r="10" spans="1:10" x14ac:dyDescent="0.2">
      <c r="A10" s="194"/>
      <c r="B10" s="194"/>
      <c r="C10" s="199"/>
      <c r="D10" s="199"/>
      <c r="E10" s="230"/>
      <c r="F10" s="197"/>
      <c r="G10" s="197"/>
      <c r="H10" s="74"/>
      <c r="I10" s="73"/>
      <c r="J10" s="102"/>
    </row>
    <row r="11" spans="1:10" ht="25.5" x14ac:dyDescent="0.2">
      <c r="A11" s="194"/>
      <c r="B11" s="194" t="s">
        <v>985</v>
      </c>
      <c r="C11" s="199"/>
      <c r="D11" s="199"/>
      <c r="E11" s="230" t="s">
        <v>986</v>
      </c>
      <c r="F11" s="197" t="s">
        <v>170</v>
      </c>
      <c r="G11" s="197">
        <v>850</v>
      </c>
      <c r="H11" s="74"/>
      <c r="I11" s="73">
        <f t="shared" si="0"/>
        <v>0</v>
      </c>
      <c r="J11" s="102"/>
    </row>
    <row r="12" spans="1:10" x14ac:dyDescent="0.2">
      <c r="A12" s="194"/>
      <c r="B12" s="194"/>
      <c r="C12" s="199"/>
      <c r="D12" s="199"/>
      <c r="E12" s="230"/>
      <c r="F12" s="197"/>
      <c r="G12" s="197"/>
      <c r="H12" s="74"/>
      <c r="I12" s="73"/>
      <c r="J12" s="102"/>
    </row>
    <row r="13" spans="1:10" x14ac:dyDescent="0.2">
      <c r="A13" s="194"/>
      <c r="B13" s="194" t="s">
        <v>987</v>
      </c>
      <c r="C13" s="199"/>
      <c r="D13" s="199"/>
      <c r="E13" s="230" t="s">
        <v>988</v>
      </c>
      <c r="F13" s="197"/>
      <c r="G13" s="197"/>
      <c r="H13" s="74"/>
      <c r="I13" s="73"/>
    </row>
    <row r="14" spans="1:10" x14ac:dyDescent="0.2">
      <c r="A14" s="194"/>
      <c r="B14" s="194"/>
      <c r="C14" s="199"/>
      <c r="D14" s="199"/>
      <c r="E14" s="230"/>
      <c r="F14" s="197"/>
      <c r="G14" s="197"/>
      <c r="H14" s="74"/>
      <c r="I14" s="73"/>
    </row>
    <row r="15" spans="1:10" x14ac:dyDescent="0.2">
      <c r="A15" s="194"/>
      <c r="B15" s="194"/>
      <c r="C15" s="199" t="s">
        <v>104</v>
      </c>
      <c r="D15" s="199"/>
      <c r="E15" s="230" t="s">
        <v>989</v>
      </c>
      <c r="F15" s="197"/>
      <c r="G15" s="197"/>
      <c r="H15" s="74"/>
      <c r="I15" s="73"/>
    </row>
    <row r="16" spans="1:10" x14ac:dyDescent="0.2">
      <c r="A16" s="194"/>
      <c r="B16" s="194"/>
      <c r="C16" s="199"/>
      <c r="D16" s="199"/>
      <c r="E16" s="230"/>
      <c r="F16" s="197"/>
      <c r="G16" s="197"/>
      <c r="H16" s="74"/>
      <c r="I16" s="73"/>
    </row>
    <row r="17" spans="1:10" ht="51" x14ac:dyDescent="0.2">
      <c r="A17" s="194"/>
      <c r="B17" s="194"/>
      <c r="C17" s="199"/>
      <c r="D17" s="199" t="s">
        <v>533</v>
      </c>
      <c r="E17" s="230" t="s">
        <v>990</v>
      </c>
      <c r="F17" s="197" t="s">
        <v>170</v>
      </c>
      <c r="G17" s="197">
        <v>105</v>
      </c>
      <c r="H17" s="74"/>
      <c r="I17" s="73">
        <f>G17*H17</f>
        <v>0</v>
      </c>
      <c r="J17" s="102"/>
    </row>
    <row r="18" spans="1:10" x14ac:dyDescent="0.2">
      <c r="A18" s="194"/>
      <c r="B18" s="194"/>
      <c r="C18" s="199"/>
      <c r="D18" s="199"/>
      <c r="E18" s="230"/>
      <c r="F18" s="197"/>
      <c r="G18" s="197"/>
      <c r="H18" s="38"/>
      <c r="I18" s="39"/>
      <c r="J18" s="102"/>
    </row>
    <row r="19" spans="1:10" x14ac:dyDescent="0.2">
      <c r="A19" s="194"/>
      <c r="B19" s="194"/>
      <c r="C19" s="199" t="s">
        <v>107</v>
      </c>
      <c r="D19" s="199"/>
      <c r="E19" s="230" t="s">
        <v>991</v>
      </c>
      <c r="F19" s="197"/>
      <c r="G19" s="197"/>
      <c r="H19" s="38"/>
      <c r="I19" s="39"/>
    </row>
    <row r="20" spans="1:10" x14ac:dyDescent="0.2">
      <c r="A20" s="194"/>
      <c r="B20" s="194"/>
      <c r="C20" s="199"/>
      <c r="D20" s="199"/>
      <c r="E20" s="230"/>
      <c r="F20" s="197"/>
      <c r="G20" s="197"/>
      <c r="H20" s="38"/>
      <c r="I20" s="39"/>
    </row>
    <row r="21" spans="1:10" x14ac:dyDescent="0.2">
      <c r="A21" s="194"/>
      <c r="B21" s="194"/>
      <c r="C21" s="199"/>
      <c r="D21" s="199" t="s">
        <v>533</v>
      </c>
      <c r="E21" s="230" t="s">
        <v>992</v>
      </c>
      <c r="F21" s="197" t="s">
        <v>170</v>
      </c>
      <c r="G21" s="197">
        <v>150</v>
      </c>
      <c r="H21" s="38"/>
      <c r="I21" s="39">
        <f>G21*H21</f>
        <v>0</v>
      </c>
      <c r="J21" s="102"/>
    </row>
    <row r="22" spans="1:10" x14ac:dyDescent="0.2">
      <c r="A22" s="194"/>
      <c r="B22" s="194"/>
      <c r="C22" s="199"/>
      <c r="D22" s="199"/>
      <c r="E22" s="230"/>
      <c r="F22" s="197"/>
      <c r="G22" s="197"/>
      <c r="H22" s="38"/>
      <c r="I22" s="39"/>
      <c r="J22" s="102"/>
    </row>
    <row r="23" spans="1:10" x14ac:dyDescent="0.2">
      <c r="A23" s="194"/>
      <c r="B23" s="194"/>
      <c r="C23" s="199" t="s">
        <v>18</v>
      </c>
      <c r="D23" s="199"/>
      <c r="E23" s="230" t="s">
        <v>993</v>
      </c>
      <c r="F23" s="197"/>
      <c r="G23" s="197"/>
      <c r="H23" s="38"/>
      <c r="I23" s="39"/>
    </row>
    <row r="24" spans="1:10" x14ac:dyDescent="0.2">
      <c r="A24" s="194"/>
      <c r="B24" s="194"/>
      <c r="C24" s="199"/>
      <c r="D24" s="199"/>
      <c r="E24" s="230"/>
      <c r="F24" s="197"/>
      <c r="G24" s="197"/>
      <c r="H24" s="38"/>
      <c r="I24" s="39"/>
    </row>
    <row r="25" spans="1:10" x14ac:dyDescent="0.2">
      <c r="A25" s="194"/>
      <c r="B25" s="194"/>
      <c r="C25" s="199"/>
      <c r="D25" s="199" t="s">
        <v>533</v>
      </c>
      <c r="E25" s="230" t="s">
        <v>994</v>
      </c>
      <c r="F25" s="197" t="s">
        <v>170</v>
      </c>
      <c r="G25" s="197">
        <v>32</v>
      </c>
      <c r="H25" s="38"/>
      <c r="I25" s="39">
        <f t="shared" ref="I25:I31" si="1">G25*H25</f>
        <v>0</v>
      </c>
      <c r="J25" s="102"/>
    </row>
    <row r="26" spans="1:10" x14ac:dyDescent="0.2">
      <c r="A26" s="194"/>
      <c r="B26" s="194"/>
      <c r="C26" s="199"/>
      <c r="D26" s="199"/>
      <c r="E26" s="230"/>
      <c r="F26" s="197"/>
      <c r="G26" s="197"/>
      <c r="H26" s="38"/>
      <c r="I26" s="39"/>
      <c r="J26" s="102"/>
    </row>
    <row r="27" spans="1:10" x14ac:dyDescent="0.2">
      <c r="A27" s="123" t="s">
        <v>995</v>
      </c>
      <c r="B27" s="194"/>
      <c r="C27" s="199"/>
      <c r="D27" s="199"/>
      <c r="E27" s="237" t="s">
        <v>996</v>
      </c>
      <c r="F27" s="197"/>
      <c r="G27" s="197"/>
      <c r="H27" s="38"/>
      <c r="I27" s="39">
        <f t="shared" si="1"/>
        <v>0</v>
      </c>
      <c r="J27" s="102"/>
    </row>
    <row r="28" spans="1:10" x14ac:dyDescent="0.2">
      <c r="A28" s="123"/>
      <c r="B28" s="194"/>
      <c r="C28" s="199"/>
      <c r="D28" s="199"/>
      <c r="E28" s="239"/>
      <c r="F28" s="197"/>
      <c r="G28" s="197"/>
      <c r="H28" s="38"/>
      <c r="I28" s="39"/>
      <c r="J28" s="102"/>
    </row>
    <row r="29" spans="1:10" x14ac:dyDescent="0.2">
      <c r="A29" s="123"/>
      <c r="B29" s="194"/>
      <c r="C29" s="199" t="s">
        <v>104</v>
      </c>
      <c r="D29" s="199"/>
      <c r="E29" s="241" t="s">
        <v>997</v>
      </c>
      <c r="F29" s="197" t="s">
        <v>170</v>
      </c>
      <c r="G29" s="197">
        <v>6</v>
      </c>
      <c r="H29" s="38"/>
      <c r="I29" s="39">
        <f t="shared" si="1"/>
        <v>0</v>
      </c>
      <c r="J29" s="102"/>
    </row>
    <row r="30" spans="1:10" x14ac:dyDescent="0.2">
      <c r="A30" s="123"/>
      <c r="B30" s="194"/>
      <c r="C30" s="199"/>
      <c r="D30" s="199"/>
      <c r="E30" s="241"/>
      <c r="F30" s="197"/>
      <c r="G30" s="197"/>
      <c r="H30" s="38"/>
      <c r="I30" s="39"/>
      <c r="J30" s="102"/>
    </row>
    <row r="31" spans="1:10" x14ac:dyDescent="0.2">
      <c r="A31" s="123"/>
      <c r="B31" s="194"/>
      <c r="C31" s="199" t="s">
        <v>998</v>
      </c>
      <c r="D31" s="199"/>
      <c r="E31" s="241" t="s">
        <v>999</v>
      </c>
      <c r="F31" s="197" t="s">
        <v>170</v>
      </c>
      <c r="G31" s="197">
        <v>4</v>
      </c>
      <c r="H31" s="38"/>
      <c r="I31" s="39">
        <f t="shared" si="1"/>
        <v>0</v>
      </c>
      <c r="J31" s="102"/>
    </row>
    <row r="32" spans="1:10" x14ac:dyDescent="0.2">
      <c r="A32" s="123"/>
      <c r="B32" s="194"/>
      <c r="C32" s="199"/>
      <c r="D32" s="199"/>
      <c r="E32" s="241"/>
      <c r="F32" s="197"/>
      <c r="G32" s="197"/>
      <c r="H32" s="38"/>
      <c r="I32" s="39"/>
      <c r="J32" s="102"/>
    </row>
    <row r="33" spans="1:10" x14ac:dyDescent="0.2">
      <c r="A33" s="123" t="s">
        <v>1000</v>
      </c>
      <c r="B33" s="194"/>
      <c r="C33" s="199"/>
      <c r="D33" s="199"/>
      <c r="E33" s="231" t="s">
        <v>1001</v>
      </c>
      <c r="F33" s="197"/>
      <c r="G33" s="197"/>
      <c r="H33" s="38"/>
      <c r="I33" s="39"/>
    </row>
    <row r="34" spans="1:10" x14ac:dyDescent="0.2">
      <c r="A34" s="123"/>
      <c r="B34" s="194"/>
      <c r="C34" s="199"/>
      <c r="D34" s="199"/>
      <c r="E34" s="335"/>
      <c r="F34" s="197"/>
      <c r="G34" s="197"/>
      <c r="H34" s="38"/>
      <c r="I34" s="39"/>
    </row>
    <row r="35" spans="1:10" ht="24" x14ac:dyDescent="0.2">
      <c r="A35" s="123"/>
      <c r="B35" s="194"/>
      <c r="C35" s="199" t="s">
        <v>19</v>
      </c>
      <c r="D35" s="199"/>
      <c r="E35" s="241" t="s">
        <v>1002</v>
      </c>
      <c r="F35" s="197" t="s">
        <v>55</v>
      </c>
      <c r="G35" s="197">
        <v>0.8</v>
      </c>
      <c r="H35" s="38"/>
      <c r="I35" s="39">
        <f t="shared" ref="I35:I39" si="2">G35*H35</f>
        <v>0</v>
      </c>
    </row>
    <row r="36" spans="1:10" x14ac:dyDescent="0.2">
      <c r="A36" s="123"/>
      <c r="B36" s="194"/>
      <c r="C36" s="199"/>
      <c r="D36" s="199"/>
      <c r="E36" s="241"/>
      <c r="F36" s="197"/>
      <c r="G36" s="197"/>
      <c r="H36" s="38"/>
      <c r="I36" s="39"/>
    </row>
    <row r="37" spans="1:10" x14ac:dyDescent="0.2">
      <c r="A37" s="123"/>
      <c r="B37" s="194" t="s">
        <v>1003</v>
      </c>
      <c r="C37" s="199"/>
      <c r="D37" s="199"/>
      <c r="E37" s="262" t="s">
        <v>1004</v>
      </c>
      <c r="F37" s="197"/>
      <c r="G37" s="197"/>
      <c r="H37" s="38"/>
      <c r="I37" s="39"/>
      <c r="J37" s="102"/>
    </row>
    <row r="38" spans="1:10" x14ac:dyDescent="0.2">
      <c r="A38" s="123"/>
      <c r="B38" s="194"/>
      <c r="C38" s="199"/>
      <c r="D38" s="199"/>
      <c r="E38" s="336"/>
      <c r="F38" s="197"/>
      <c r="G38" s="197"/>
      <c r="H38" s="38"/>
      <c r="I38" s="39"/>
      <c r="J38" s="102"/>
    </row>
    <row r="39" spans="1:10" ht="24" x14ac:dyDescent="0.2">
      <c r="A39" s="123"/>
      <c r="B39" s="194"/>
      <c r="C39" s="199" t="s">
        <v>320</v>
      </c>
      <c r="D39" s="199"/>
      <c r="E39" s="241" t="s">
        <v>1005</v>
      </c>
      <c r="F39" s="197" t="s">
        <v>170</v>
      </c>
      <c r="G39" s="197">
        <v>12</v>
      </c>
      <c r="H39" s="38"/>
      <c r="I39" s="39">
        <f t="shared" si="2"/>
        <v>0</v>
      </c>
      <c r="J39" s="102"/>
    </row>
    <row r="40" spans="1:10" x14ac:dyDescent="0.2">
      <c r="A40" s="123"/>
      <c r="B40" s="194"/>
      <c r="C40" s="199"/>
      <c r="D40" s="199"/>
      <c r="E40" s="241"/>
      <c r="F40" s="197"/>
      <c r="G40" s="197"/>
      <c r="H40" s="38"/>
      <c r="I40" s="39"/>
      <c r="J40" s="102"/>
    </row>
    <row r="41" spans="1:10" x14ac:dyDescent="0.2">
      <c r="A41" s="123" t="s">
        <v>1006</v>
      </c>
      <c r="B41" s="194"/>
      <c r="C41" s="199"/>
      <c r="D41" s="199"/>
      <c r="E41" s="231" t="s">
        <v>1007</v>
      </c>
      <c r="F41" s="197"/>
      <c r="G41" s="197"/>
      <c r="H41" s="38"/>
      <c r="I41" s="39"/>
    </row>
    <row r="42" spans="1:10" x14ac:dyDescent="0.2">
      <c r="A42" s="123"/>
      <c r="B42" s="194"/>
      <c r="C42" s="199"/>
      <c r="D42" s="199"/>
      <c r="E42" s="231"/>
      <c r="F42" s="197"/>
      <c r="G42" s="197"/>
      <c r="H42" s="38"/>
      <c r="I42" s="39"/>
    </row>
    <row r="43" spans="1:10" x14ac:dyDescent="0.2">
      <c r="A43" s="123"/>
      <c r="B43" s="194" t="s">
        <v>1008</v>
      </c>
      <c r="C43" s="199"/>
      <c r="D43" s="199"/>
      <c r="E43" s="120" t="s">
        <v>1009</v>
      </c>
      <c r="F43" s="197"/>
      <c r="G43" s="197"/>
      <c r="H43" s="38"/>
      <c r="I43" s="39"/>
    </row>
    <row r="44" spans="1:10" x14ac:dyDescent="0.2">
      <c r="A44" s="123"/>
      <c r="B44" s="194"/>
      <c r="C44" s="199"/>
      <c r="D44" s="199"/>
      <c r="E44" s="120"/>
      <c r="F44" s="197"/>
      <c r="G44" s="197"/>
      <c r="H44" s="38"/>
      <c r="I44" s="39"/>
    </row>
    <row r="45" spans="1:10" x14ac:dyDescent="0.2">
      <c r="A45" s="123"/>
      <c r="B45" s="194"/>
      <c r="C45" s="199" t="s">
        <v>104</v>
      </c>
      <c r="D45" s="199"/>
      <c r="E45" s="120" t="s">
        <v>1010</v>
      </c>
      <c r="F45" s="197" t="s">
        <v>55</v>
      </c>
      <c r="G45" s="197">
        <v>1.5</v>
      </c>
      <c r="H45" s="38"/>
      <c r="I45" s="39">
        <f t="shared" ref="I45:I50" si="3">G45*H45</f>
        <v>0</v>
      </c>
    </row>
    <row r="46" spans="1:10" hidden="1" x14ac:dyDescent="0.2">
      <c r="A46" s="123"/>
      <c r="B46" s="194"/>
      <c r="C46" s="199" t="s">
        <v>107</v>
      </c>
      <c r="D46" s="199"/>
      <c r="E46" s="120" t="s">
        <v>1011</v>
      </c>
      <c r="F46" s="197" t="s">
        <v>55</v>
      </c>
      <c r="G46" s="197"/>
      <c r="H46" s="38"/>
      <c r="I46" s="39">
        <f t="shared" si="3"/>
        <v>0</v>
      </c>
    </row>
    <row r="47" spans="1:10" hidden="1" x14ac:dyDescent="0.2">
      <c r="A47" s="123"/>
      <c r="B47" s="194"/>
      <c r="C47" s="199" t="s">
        <v>18</v>
      </c>
      <c r="D47" s="199"/>
      <c r="E47" s="262" t="s">
        <v>1012</v>
      </c>
      <c r="F47" s="197" t="s">
        <v>55</v>
      </c>
      <c r="G47" s="197"/>
      <c r="H47" s="38"/>
      <c r="I47" s="39">
        <f t="shared" si="3"/>
        <v>0</v>
      </c>
    </row>
    <row r="48" spans="1:10" hidden="1" x14ac:dyDescent="0.2">
      <c r="A48" s="123"/>
      <c r="B48" s="194"/>
      <c r="C48" s="199" t="s">
        <v>19</v>
      </c>
      <c r="D48" s="199"/>
      <c r="E48" s="120" t="s">
        <v>1013</v>
      </c>
      <c r="F48" s="197" t="s">
        <v>55</v>
      </c>
      <c r="G48" s="197"/>
      <c r="H48" s="38"/>
      <c r="I48" s="39">
        <f t="shared" si="3"/>
        <v>0</v>
      </c>
    </row>
    <row r="49" spans="1:10" hidden="1" x14ac:dyDescent="0.2">
      <c r="A49" s="123"/>
      <c r="B49" s="194"/>
      <c r="C49" s="199" t="s">
        <v>20</v>
      </c>
      <c r="D49" s="199"/>
      <c r="E49" s="120" t="s">
        <v>1014</v>
      </c>
      <c r="F49" s="197" t="s">
        <v>55</v>
      </c>
      <c r="G49" s="197"/>
      <c r="H49" s="38"/>
      <c r="I49" s="39">
        <f t="shared" si="3"/>
        <v>0</v>
      </c>
    </row>
    <row r="50" spans="1:10" hidden="1" x14ac:dyDescent="0.2">
      <c r="A50" s="123"/>
      <c r="B50" s="194" t="s">
        <v>1015</v>
      </c>
      <c r="C50" s="199"/>
      <c r="D50" s="199"/>
      <c r="E50" s="230" t="s">
        <v>1016</v>
      </c>
      <c r="F50" s="197" t="s">
        <v>170</v>
      </c>
      <c r="G50" s="197"/>
      <c r="H50" s="38"/>
      <c r="I50" s="39">
        <f t="shared" si="3"/>
        <v>0</v>
      </c>
      <c r="J50" s="102"/>
    </row>
    <row r="51" spans="1:10" hidden="1" x14ac:dyDescent="0.2">
      <c r="A51" s="123" t="s">
        <v>1017</v>
      </c>
      <c r="B51" s="194"/>
      <c r="C51" s="199"/>
      <c r="D51" s="199"/>
      <c r="E51" s="231" t="s">
        <v>1018</v>
      </c>
      <c r="F51" s="197"/>
      <c r="G51" s="197"/>
      <c r="H51" s="38"/>
      <c r="I51" s="39"/>
    </row>
    <row r="52" spans="1:10" hidden="1" x14ac:dyDescent="0.2">
      <c r="A52" s="123"/>
      <c r="B52" s="194" t="s">
        <v>1019</v>
      </c>
      <c r="C52" s="199"/>
      <c r="D52" s="199"/>
      <c r="E52" s="120" t="s">
        <v>1020</v>
      </c>
      <c r="F52" s="197" t="s">
        <v>55</v>
      </c>
      <c r="G52" s="197"/>
      <c r="H52" s="38"/>
      <c r="I52" s="39">
        <f t="shared" ref="I52:I58" si="4">G52*H52</f>
        <v>0</v>
      </c>
    </row>
    <row r="53" spans="1:10" hidden="1" x14ac:dyDescent="0.2">
      <c r="A53" s="123"/>
      <c r="B53" s="194" t="s">
        <v>1021</v>
      </c>
      <c r="C53" s="199"/>
      <c r="D53" s="199"/>
      <c r="E53" s="120" t="s">
        <v>1022</v>
      </c>
      <c r="F53" s="197" t="s">
        <v>55</v>
      </c>
      <c r="G53" s="197"/>
      <c r="H53" s="38"/>
      <c r="I53" s="39">
        <f t="shared" si="4"/>
        <v>0</v>
      </c>
    </row>
    <row r="54" spans="1:10" hidden="1" x14ac:dyDescent="0.2">
      <c r="A54" s="123"/>
      <c r="B54" s="194" t="s">
        <v>1023</v>
      </c>
      <c r="C54" s="199"/>
      <c r="D54" s="199"/>
      <c r="E54" s="262" t="s">
        <v>1024</v>
      </c>
      <c r="F54" s="197" t="s">
        <v>55</v>
      </c>
      <c r="G54" s="197"/>
      <c r="H54" s="38"/>
      <c r="I54" s="39">
        <f t="shared" si="4"/>
        <v>0</v>
      </c>
    </row>
    <row r="55" spans="1:10" hidden="1" x14ac:dyDescent="0.2">
      <c r="A55" s="123"/>
      <c r="B55" s="194" t="s">
        <v>1025</v>
      </c>
      <c r="C55" s="199"/>
      <c r="D55" s="199"/>
      <c r="E55" s="262" t="s">
        <v>1014</v>
      </c>
      <c r="F55" s="197" t="s">
        <v>55</v>
      </c>
      <c r="G55" s="197"/>
      <c r="H55" s="38"/>
      <c r="I55" s="39">
        <f t="shared" si="4"/>
        <v>0</v>
      </c>
    </row>
    <row r="56" spans="1:10" hidden="1" x14ac:dyDescent="0.2">
      <c r="A56" s="123"/>
      <c r="B56" s="194" t="s">
        <v>1026</v>
      </c>
      <c r="C56" s="199"/>
      <c r="D56" s="199"/>
      <c r="E56" s="230" t="s">
        <v>1027</v>
      </c>
      <c r="F56" s="197" t="s">
        <v>170</v>
      </c>
      <c r="G56" s="197"/>
      <c r="H56" s="38"/>
      <c r="I56" s="39">
        <f t="shared" si="4"/>
        <v>0</v>
      </c>
      <c r="J56" s="102"/>
    </row>
    <row r="57" spans="1:10" ht="12.75" hidden="1" customHeight="1" x14ac:dyDescent="0.2">
      <c r="A57" s="123" t="s">
        <v>1028</v>
      </c>
      <c r="B57" s="194"/>
      <c r="C57" s="199"/>
      <c r="D57" s="199"/>
      <c r="E57" s="189" t="s">
        <v>1029</v>
      </c>
      <c r="F57" s="197" t="s">
        <v>170</v>
      </c>
      <c r="G57" s="197"/>
      <c r="H57" s="38"/>
      <c r="I57" s="39">
        <f t="shared" si="4"/>
        <v>0</v>
      </c>
    </row>
    <row r="58" spans="1:10" ht="25.5" hidden="1" x14ac:dyDescent="0.2">
      <c r="A58" s="123" t="s">
        <v>1030</v>
      </c>
      <c r="B58" s="194"/>
      <c r="C58" s="199"/>
      <c r="D58" s="199"/>
      <c r="E58" s="189" t="s">
        <v>1031</v>
      </c>
      <c r="F58" s="197" t="s">
        <v>170</v>
      </c>
      <c r="G58" s="197"/>
      <c r="H58" s="38"/>
      <c r="I58" s="39">
        <f t="shared" si="4"/>
        <v>0</v>
      </c>
    </row>
    <row r="59" spans="1:10" ht="38.25" hidden="1" x14ac:dyDescent="0.2">
      <c r="A59" s="123" t="s">
        <v>1032</v>
      </c>
      <c r="B59" s="194"/>
      <c r="C59" s="199"/>
      <c r="D59" s="199"/>
      <c r="E59" s="85" t="s">
        <v>1033</v>
      </c>
      <c r="F59" s="197"/>
      <c r="G59" s="197"/>
      <c r="H59" s="38"/>
      <c r="I59" s="39"/>
    </row>
    <row r="60" spans="1:10" hidden="1" x14ac:dyDescent="0.2">
      <c r="A60" s="123"/>
      <c r="B60" s="194" t="s">
        <v>1034</v>
      </c>
      <c r="C60" s="199"/>
      <c r="D60" s="199"/>
      <c r="E60" s="125" t="s">
        <v>1035</v>
      </c>
      <c r="F60" s="197" t="s">
        <v>1</v>
      </c>
      <c r="G60" s="197"/>
      <c r="H60" s="38"/>
      <c r="I60" s="39">
        <f>G60*H60</f>
        <v>0</v>
      </c>
      <c r="J60" s="102"/>
    </row>
    <row r="61" spans="1:10" ht="25.5" hidden="1" x14ac:dyDescent="0.2">
      <c r="A61" s="123"/>
      <c r="B61" s="194" t="s">
        <v>1036</v>
      </c>
      <c r="C61" s="199"/>
      <c r="D61" s="199"/>
      <c r="E61" s="125" t="s">
        <v>1037</v>
      </c>
      <c r="F61" s="197" t="s">
        <v>1</v>
      </c>
      <c r="G61" s="197"/>
      <c r="H61" s="38"/>
      <c r="I61" s="39">
        <f>G61*H61</f>
        <v>0</v>
      </c>
      <c r="J61" s="102"/>
    </row>
    <row r="62" spans="1:10" hidden="1" x14ac:dyDescent="0.2">
      <c r="A62" s="123" t="s">
        <v>1038</v>
      </c>
      <c r="B62" s="194"/>
      <c r="C62" s="199"/>
      <c r="D62" s="199"/>
      <c r="E62" s="237" t="s">
        <v>1039</v>
      </c>
      <c r="F62" s="197" t="s">
        <v>55</v>
      </c>
      <c r="G62" s="197"/>
      <c r="H62" s="38"/>
      <c r="I62" s="39">
        <f>G62*H62</f>
        <v>0</v>
      </c>
      <c r="J62" s="102"/>
    </row>
    <row r="63" spans="1:10" x14ac:dyDescent="0.2">
      <c r="A63" s="123"/>
      <c r="B63" s="194"/>
      <c r="C63" s="199"/>
      <c r="D63" s="199"/>
      <c r="E63" s="237"/>
      <c r="F63" s="197"/>
      <c r="G63" s="197"/>
      <c r="H63" s="38"/>
      <c r="I63" s="39"/>
      <c r="J63" s="102"/>
    </row>
    <row r="64" spans="1:10" x14ac:dyDescent="0.2">
      <c r="A64" s="123" t="s">
        <v>1040</v>
      </c>
      <c r="B64" s="194"/>
      <c r="C64" s="199"/>
      <c r="D64" s="199"/>
      <c r="E64" s="189" t="s">
        <v>1041</v>
      </c>
      <c r="F64" s="197"/>
      <c r="G64" s="197"/>
      <c r="H64" s="38"/>
      <c r="I64" s="39"/>
    </row>
    <row r="65" spans="1:10" x14ac:dyDescent="0.2">
      <c r="A65" s="123"/>
      <c r="B65" s="194"/>
      <c r="C65" s="199"/>
      <c r="D65" s="199"/>
      <c r="E65" s="120"/>
      <c r="F65" s="197"/>
      <c r="G65" s="197"/>
      <c r="H65" s="38"/>
      <c r="I65" s="39"/>
    </row>
    <row r="66" spans="1:10" ht="12.75" customHeight="1" x14ac:dyDescent="0.2">
      <c r="A66" s="123"/>
      <c r="B66" s="194" t="s">
        <v>1042</v>
      </c>
      <c r="C66" s="199"/>
      <c r="D66" s="199"/>
      <c r="E66" s="120" t="s">
        <v>1010</v>
      </c>
      <c r="F66" s="197" t="s">
        <v>55</v>
      </c>
      <c r="G66" s="197">
        <v>1.5</v>
      </c>
      <c r="H66" s="38"/>
      <c r="I66" s="39">
        <f t="shared" ref="I66:I72" si="5">G66*H66</f>
        <v>0</v>
      </c>
      <c r="J66" s="102"/>
    </row>
    <row r="67" spans="1:10" ht="12.75" hidden="1" customHeight="1" x14ac:dyDescent="0.2">
      <c r="A67" s="123"/>
      <c r="B67" s="194" t="s">
        <v>1043</v>
      </c>
      <c r="C67" s="199"/>
      <c r="D67" s="199"/>
      <c r="E67" s="120" t="s">
        <v>1044</v>
      </c>
      <c r="F67" s="197" t="s">
        <v>55</v>
      </c>
      <c r="G67" s="197"/>
      <c r="H67" s="38"/>
      <c r="I67" s="39">
        <f t="shared" si="5"/>
        <v>0</v>
      </c>
      <c r="J67" s="102"/>
    </row>
    <row r="68" spans="1:10" ht="12.75" hidden="1" customHeight="1" x14ac:dyDescent="0.2">
      <c r="A68" s="123"/>
      <c r="B68" s="194" t="s">
        <v>1045</v>
      </c>
      <c r="C68" s="199"/>
      <c r="D68" s="199"/>
      <c r="E68" s="120" t="s">
        <v>1044</v>
      </c>
      <c r="F68" s="197" t="s">
        <v>55</v>
      </c>
      <c r="G68" s="197"/>
      <c r="H68" s="38"/>
      <c r="I68" s="39">
        <f t="shared" si="5"/>
        <v>0</v>
      </c>
      <c r="J68" s="102"/>
    </row>
    <row r="69" spans="1:10" ht="12.75" hidden="1" customHeight="1" x14ac:dyDescent="0.2">
      <c r="A69" s="123"/>
      <c r="B69" s="194" t="s">
        <v>1046</v>
      </c>
      <c r="C69" s="199"/>
      <c r="D69" s="199"/>
      <c r="E69" s="120" t="s">
        <v>1044</v>
      </c>
      <c r="F69" s="197" t="s">
        <v>55</v>
      </c>
      <c r="G69" s="197"/>
      <c r="H69" s="38"/>
      <c r="I69" s="39">
        <f t="shared" si="5"/>
        <v>0</v>
      </c>
      <c r="J69" s="102"/>
    </row>
    <row r="70" spans="1:10" ht="12.75" hidden="1" customHeight="1" x14ac:dyDescent="0.2">
      <c r="A70" s="123"/>
      <c r="B70" s="194" t="s">
        <v>1047</v>
      </c>
      <c r="C70" s="199"/>
      <c r="D70" s="199"/>
      <c r="E70" s="120" t="s">
        <v>1044</v>
      </c>
      <c r="F70" s="197" t="s">
        <v>55</v>
      </c>
      <c r="G70" s="197"/>
      <c r="H70" s="38"/>
      <c r="I70" s="39">
        <f t="shared" si="5"/>
        <v>0</v>
      </c>
      <c r="J70" s="102"/>
    </row>
    <row r="71" spans="1:10" ht="12.75" customHeight="1" x14ac:dyDescent="0.2">
      <c r="A71" s="123"/>
      <c r="B71" s="194"/>
      <c r="C71" s="199"/>
      <c r="D71" s="199"/>
      <c r="E71" s="120"/>
      <c r="F71" s="197"/>
      <c r="G71" s="197"/>
      <c r="H71" s="38"/>
      <c r="I71" s="39"/>
      <c r="J71" s="102"/>
    </row>
    <row r="72" spans="1:10" ht="12.75" customHeight="1" x14ac:dyDescent="0.2">
      <c r="A72" s="123"/>
      <c r="B72" s="194" t="s">
        <v>1048</v>
      </c>
      <c r="C72" s="199"/>
      <c r="D72" s="199"/>
      <c r="E72" s="120" t="s">
        <v>1049</v>
      </c>
      <c r="F72" s="197" t="s">
        <v>170</v>
      </c>
      <c r="G72" s="197">
        <v>10</v>
      </c>
      <c r="H72" s="38"/>
      <c r="I72" s="39">
        <f t="shared" si="5"/>
        <v>0</v>
      </c>
      <c r="J72" s="102"/>
    </row>
    <row r="73" spans="1:10" ht="12.75" customHeight="1" x14ac:dyDescent="0.2">
      <c r="A73" s="123"/>
      <c r="B73" s="194"/>
      <c r="C73" s="199"/>
      <c r="D73" s="199"/>
      <c r="E73" s="120"/>
      <c r="F73" s="197"/>
      <c r="G73" s="197"/>
      <c r="H73" s="40"/>
      <c r="I73" s="39"/>
      <c r="J73" s="102"/>
    </row>
    <row r="74" spans="1:10" ht="12.75" customHeight="1" x14ac:dyDescent="0.2">
      <c r="A74" s="123"/>
      <c r="B74" s="194"/>
      <c r="C74" s="199"/>
      <c r="D74" s="199"/>
      <c r="E74" s="120"/>
      <c r="F74" s="197"/>
      <c r="G74" s="197"/>
      <c r="H74" s="40"/>
      <c r="I74" s="39"/>
      <c r="J74" s="102"/>
    </row>
    <row r="75" spans="1:10" ht="12.75" customHeight="1" x14ac:dyDescent="0.2">
      <c r="A75" s="123"/>
      <c r="B75" s="194"/>
      <c r="C75" s="199"/>
      <c r="D75" s="199"/>
      <c r="E75" s="120"/>
      <c r="F75" s="197"/>
      <c r="G75" s="197"/>
      <c r="H75" s="40"/>
      <c r="I75" s="39"/>
      <c r="J75" s="102"/>
    </row>
    <row r="76" spans="1:10" ht="12.75" customHeight="1" x14ac:dyDescent="0.2">
      <c r="A76" s="123"/>
      <c r="B76" s="194"/>
      <c r="C76" s="199"/>
      <c r="D76" s="199"/>
      <c r="E76" s="120"/>
      <c r="F76" s="197"/>
      <c r="G76" s="197"/>
      <c r="H76" s="40"/>
      <c r="I76" s="39"/>
      <c r="J76" s="102"/>
    </row>
    <row r="77" spans="1:10" ht="12.75" customHeight="1" x14ac:dyDescent="0.2">
      <c r="A77" s="123"/>
      <c r="B77" s="194"/>
      <c r="C77" s="199"/>
      <c r="D77" s="199"/>
      <c r="E77" s="120"/>
      <c r="F77" s="197"/>
      <c r="G77" s="197"/>
      <c r="H77" s="40"/>
      <c r="I77" s="39"/>
      <c r="J77" s="102"/>
    </row>
    <row r="78" spans="1:10" ht="12.75" customHeight="1" x14ac:dyDescent="0.2">
      <c r="A78" s="123"/>
      <c r="B78" s="194"/>
      <c r="C78" s="199"/>
      <c r="D78" s="199"/>
      <c r="E78" s="120"/>
      <c r="F78" s="197"/>
      <c r="G78" s="197"/>
      <c r="H78" s="40"/>
      <c r="I78" s="39"/>
      <c r="J78" s="102"/>
    </row>
    <row r="79" spans="1:10" ht="12.75" customHeight="1" x14ac:dyDescent="0.2">
      <c r="A79" s="123"/>
      <c r="B79" s="194"/>
      <c r="C79" s="199"/>
      <c r="D79" s="199"/>
      <c r="E79" s="120"/>
      <c r="F79" s="197"/>
      <c r="G79" s="197"/>
      <c r="H79" s="40"/>
      <c r="I79" s="39"/>
      <c r="J79" s="102"/>
    </row>
    <row r="80" spans="1:10" ht="12.75" customHeight="1" x14ac:dyDescent="0.2">
      <c r="A80" s="123"/>
      <c r="B80" s="194"/>
      <c r="C80" s="199"/>
      <c r="D80" s="199"/>
      <c r="E80" s="120"/>
      <c r="F80" s="197"/>
      <c r="G80" s="197"/>
      <c r="H80" s="40"/>
      <c r="I80" s="39"/>
      <c r="J80" s="102"/>
    </row>
    <row r="81" spans="1:10" ht="12.75" customHeight="1" x14ac:dyDescent="0.2">
      <c r="A81" s="123"/>
      <c r="B81" s="194"/>
      <c r="C81" s="199"/>
      <c r="D81" s="199"/>
      <c r="E81" s="120"/>
      <c r="F81" s="197"/>
      <c r="G81" s="197"/>
      <c r="H81" s="40"/>
      <c r="I81" s="39"/>
      <c r="J81" s="102"/>
    </row>
    <row r="82" spans="1:10" ht="12.75" customHeight="1" x14ac:dyDescent="0.2">
      <c r="A82" s="123"/>
      <c r="B82" s="194"/>
      <c r="C82" s="199"/>
      <c r="D82" s="199"/>
      <c r="E82" s="120"/>
      <c r="F82" s="197"/>
      <c r="G82" s="197"/>
      <c r="H82" s="40"/>
      <c r="I82" s="39"/>
      <c r="J82" s="102"/>
    </row>
    <row r="83" spans="1:10" ht="12.75" customHeight="1" x14ac:dyDescent="0.2">
      <c r="A83" s="123"/>
      <c r="B83" s="194"/>
      <c r="C83" s="199"/>
      <c r="D83" s="199"/>
      <c r="E83" s="120"/>
      <c r="F83" s="197"/>
      <c r="G83" s="197"/>
      <c r="H83" s="40"/>
      <c r="I83" s="39"/>
      <c r="J83" s="102"/>
    </row>
    <row r="84" spans="1:10" ht="12.75" customHeight="1" x14ac:dyDescent="0.2">
      <c r="A84" s="123"/>
      <c r="B84" s="194"/>
      <c r="C84" s="199"/>
      <c r="D84" s="199"/>
      <c r="E84" s="120"/>
      <c r="F84" s="197"/>
      <c r="G84" s="197"/>
      <c r="H84" s="40"/>
      <c r="I84" s="39"/>
      <c r="J84" s="102"/>
    </row>
    <row r="85" spans="1:10" ht="12.75" customHeight="1" x14ac:dyDescent="0.2">
      <c r="A85" s="123"/>
      <c r="B85" s="194"/>
      <c r="C85" s="199"/>
      <c r="D85" s="199"/>
      <c r="E85" s="120"/>
      <c r="F85" s="197"/>
      <c r="G85" s="197"/>
      <c r="H85" s="40"/>
      <c r="I85" s="39"/>
      <c r="J85" s="102"/>
    </row>
    <row r="86" spans="1:10" ht="12.75" customHeight="1" x14ac:dyDescent="0.2">
      <c r="A86" s="123"/>
      <c r="B86" s="194"/>
      <c r="C86" s="199"/>
      <c r="D86" s="199"/>
      <c r="E86" s="120"/>
      <c r="F86" s="197"/>
      <c r="G86" s="197"/>
      <c r="H86" s="40"/>
      <c r="I86" s="39"/>
      <c r="J86" s="102"/>
    </row>
    <row r="87" spans="1:10" ht="12.75" customHeight="1" x14ac:dyDescent="0.2">
      <c r="A87" s="123"/>
      <c r="B87" s="194"/>
      <c r="C87" s="199"/>
      <c r="D87" s="199"/>
      <c r="E87" s="120"/>
      <c r="F87" s="197"/>
      <c r="G87" s="197"/>
      <c r="H87" s="40"/>
      <c r="I87" s="39"/>
      <c r="J87" s="102"/>
    </row>
    <row r="88" spans="1:10" ht="12.75" customHeight="1" x14ac:dyDescent="0.2">
      <c r="A88" s="123"/>
      <c r="B88" s="194"/>
      <c r="C88" s="199"/>
      <c r="D88" s="199"/>
      <c r="E88" s="120"/>
      <c r="F88" s="197"/>
      <c r="G88" s="197"/>
      <c r="H88" s="40"/>
      <c r="I88" s="39"/>
      <c r="J88" s="102"/>
    </row>
    <row r="89" spans="1:10" ht="12.75" customHeight="1" x14ac:dyDescent="0.2">
      <c r="A89" s="123"/>
      <c r="B89" s="194"/>
      <c r="C89" s="199"/>
      <c r="D89" s="199"/>
      <c r="E89" s="120"/>
      <c r="F89" s="197"/>
      <c r="G89" s="197"/>
      <c r="H89" s="40"/>
      <c r="I89" s="39"/>
      <c r="J89" s="102"/>
    </row>
    <row r="90" spans="1:10" x14ac:dyDescent="0.2">
      <c r="A90" s="248" t="s">
        <v>154</v>
      </c>
      <c r="B90" s="248"/>
      <c r="C90" s="248"/>
      <c r="D90" s="248"/>
      <c r="E90" s="248"/>
      <c r="F90" s="181"/>
      <c r="G90" s="248"/>
      <c r="H90" s="37"/>
      <c r="I90" s="37">
        <f>SUM(I5:I89)</f>
        <v>0</v>
      </c>
    </row>
    <row r="1048366" spans="6:6" x14ac:dyDescent="0.2">
      <c r="F1048366" s="89"/>
    </row>
  </sheetData>
  <sheetProtection algorithmName="SHA-512" hashValue="eOeeN3g2z0nV6DNALV+qGrRSqYaq8IxLJSD21649Xl0ld+n0L3y0trhgvQkAKVLXFnLa7Skw4lD3qwS1wFfdzQ==" saltValue="0/H+VXULsiXiJE2NOcguVA==" spinCount="100000" sheet="1" objects="1" scenarios="1"/>
  <mergeCells count="1">
    <mergeCell ref="E1:I1"/>
  </mergeCells>
  <phoneticPr fontId="9" type="noConversion"/>
  <pageMargins left="0.70866141732283472" right="0.23622047244094491" top="0.74803149606299213" bottom="0.74803149606299213" header="0.31496062992125984" footer="0.31496062992125984"/>
  <pageSetup paperSize="9" scale="70" firstPageNumber="35" orientation="portrait" useFirstPageNumber="1" r:id="rId1"/>
  <headerFooter>
    <oddHeader>&amp;C&amp;"Arial,Bold"NRA R.033-130-2019-3 SCHEDULE OF QUANTITIES</oddHeader>
    <oddFooter>&amp;RC3-&amp;P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J1048419"/>
  <sheetViews>
    <sheetView view="pageBreakPreview" topLeftCell="A71" zoomScaleNormal="100" zoomScaleSheetLayoutView="100" workbookViewId="0">
      <selection activeCell="Q10" sqref="Q10"/>
    </sheetView>
  </sheetViews>
  <sheetFormatPr defaultRowHeight="12.75" x14ac:dyDescent="0.2"/>
  <cols>
    <col min="1" max="1" width="9.28515625" style="92" customWidth="1"/>
    <col min="2" max="2" width="10" style="92" bestFit="1" customWidth="1"/>
    <col min="3" max="3" width="3.7109375" style="92" customWidth="1"/>
    <col min="4" max="4" width="40.7109375" style="92" customWidth="1"/>
    <col min="5" max="5" width="15.85546875" style="92" customWidth="1"/>
    <col min="6" max="6" width="14.42578125" style="92" customWidth="1"/>
    <col min="7" max="7" width="20.140625" style="92" customWidth="1"/>
    <col min="8" max="8" width="20.7109375" style="92" customWidth="1"/>
    <col min="9" max="257" width="9.28515625" style="92"/>
    <col min="258" max="258" width="9.28515625" style="92" customWidth="1"/>
    <col min="259" max="259" width="6.7109375" style="92" customWidth="1"/>
    <col min="260" max="260" width="40.7109375" style="92" customWidth="1"/>
    <col min="261" max="264" width="9.28515625" style="92" customWidth="1"/>
    <col min="265" max="513" width="9.28515625" style="92"/>
    <col min="514" max="514" width="9.28515625" style="92" customWidth="1"/>
    <col min="515" max="515" width="6.7109375" style="92" customWidth="1"/>
    <col min="516" max="516" width="40.7109375" style="92" customWidth="1"/>
    <col min="517" max="520" width="9.28515625" style="92" customWidth="1"/>
    <col min="521" max="769" width="9.28515625" style="92"/>
    <col min="770" max="770" width="9.28515625" style="92" customWidth="1"/>
    <col min="771" max="771" width="6.7109375" style="92" customWidth="1"/>
    <col min="772" max="772" width="40.7109375" style="92" customWidth="1"/>
    <col min="773" max="776" width="9.28515625" style="92" customWidth="1"/>
    <col min="777" max="1025" width="9.28515625" style="92"/>
    <col min="1026" max="1026" width="9.28515625" style="92" customWidth="1"/>
    <col min="1027" max="1027" width="6.7109375" style="92" customWidth="1"/>
    <col min="1028" max="1028" width="40.7109375" style="92" customWidth="1"/>
    <col min="1029" max="1032" width="9.28515625" style="92" customWidth="1"/>
    <col min="1033" max="1281" width="9.28515625" style="92"/>
    <col min="1282" max="1282" width="9.28515625" style="92" customWidth="1"/>
    <col min="1283" max="1283" width="6.7109375" style="92" customWidth="1"/>
    <col min="1284" max="1284" width="40.7109375" style="92" customWidth="1"/>
    <col min="1285" max="1288" width="9.28515625" style="92" customWidth="1"/>
    <col min="1289" max="1537" width="9.28515625" style="92"/>
    <col min="1538" max="1538" width="9.28515625" style="92" customWidth="1"/>
    <col min="1539" max="1539" width="6.7109375" style="92" customWidth="1"/>
    <col min="1540" max="1540" width="40.7109375" style="92" customWidth="1"/>
    <col min="1541" max="1544" width="9.28515625" style="92" customWidth="1"/>
    <col min="1545" max="1793" width="9.28515625" style="92"/>
    <col min="1794" max="1794" width="9.28515625" style="92" customWidth="1"/>
    <col min="1795" max="1795" width="6.7109375" style="92" customWidth="1"/>
    <col min="1796" max="1796" width="40.7109375" style="92" customWidth="1"/>
    <col min="1797" max="1800" width="9.28515625" style="92" customWidth="1"/>
    <col min="1801" max="2049" width="9.28515625" style="92"/>
    <col min="2050" max="2050" width="9.28515625" style="92" customWidth="1"/>
    <col min="2051" max="2051" width="6.7109375" style="92" customWidth="1"/>
    <col min="2052" max="2052" width="40.7109375" style="92" customWidth="1"/>
    <col min="2053" max="2056" width="9.28515625" style="92" customWidth="1"/>
    <col min="2057" max="2305" width="9.28515625" style="92"/>
    <col min="2306" max="2306" width="9.28515625" style="92" customWidth="1"/>
    <col min="2307" max="2307" width="6.7109375" style="92" customWidth="1"/>
    <col min="2308" max="2308" width="40.7109375" style="92" customWidth="1"/>
    <col min="2309" max="2312" width="9.28515625" style="92" customWidth="1"/>
    <col min="2313" max="2561" width="9.28515625" style="92"/>
    <col min="2562" max="2562" width="9.28515625" style="92" customWidth="1"/>
    <col min="2563" max="2563" width="6.7109375" style="92" customWidth="1"/>
    <col min="2564" max="2564" width="40.7109375" style="92" customWidth="1"/>
    <col min="2565" max="2568" width="9.28515625" style="92" customWidth="1"/>
    <col min="2569" max="2817" width="9.28515625" style="92"/>
    <col min="2818" max="2818" width="9.28515625" style="92" customWidth="1"/>
    <col min="2819" max="2819" width="6.7109375" style="92" customWidth="1"/>
    <col min="2820" max="2820" width="40.7109375" style="92" customWidth="1"/>
    <col min="2821" max="2824" width="9.28515625" style="92" customWidth="1"/>
    <col min="2825" max="3073" width="9.28515625" style="92"/>
    <col min="3074" max="3074" width="9.28515625" style="92" customWidth="1"/>
    <col min="3075" max="3075" width="6.7109375" style="92" customWidth="1"/>
    <col min="3076" max="3076" width="40.7109375" style="92" customWidth="1"/>
    <col min="3077" max="3080" width="9.28515625" style="92" customWidth="1"/>
    <col min="3081" max="3329" width="9.28515625" style="92"/>
    <col min="3330" max="3330" width="9.28515625" style="92" customWidth="1"/>
    <col min="3331" max="3331" width="6.7109375" style="92" customWidth="1"/>
    <col min="3332" max="3332" width="40.7109375" style="92" customWidth="1"/>
    <col min="3333" max="3336" width="9.28515625" style="92" customWidth="1"/>
    <col min="3337" max="3585" width="9.28515625" style="92"/>
    <col min="3586" max="3586" width="9.28515625" style="92" customWidth="1"/>
    <col min="3587" max="3587" width="6.7109375" style="92" customWidth="1"/>
    <col min="3588" max="3588" width="40.7109375" style="92" customWidth="1"/>
    <col min="3589" max="3592" width="9.28515625" style="92" customWidth="1"/>
    <col min="3593" max="3841" width="9.28515625" style="92"/>
    <col min="3842" max="3842" width="9.28515625" style="92" customWidth="1"/>
    <col min="3843" max="3843" width="6.7109375" style="92" customWidth="1"/>
    <col min="3844" max="3844" width="40.7109375" style="92" customWidth="1"/>
    <col min="3845" max="3848" width="9.28515625" style="92" customWidth="1"/>
    <col min="3849" max="4097" width="9.28515625" style="92"/>
    <col min="4098" max="4098" width="9.28515625" style="92" customWidth="1"/>
    <col min="4099" max="4099" width="6.7109375" style="92" customWidth="1"/>
    <col min="4100" max="4100" width="40.7109375" style="92" customWidth="1"/>
    <col min="4101" max="4104" width="9.28515625" style="92" customWidth="1"/>
    <col min="4105" max="4353" width="9.28515625" style="92"/>
    <col min="4354" max="4354" width="9.28515625" style="92" customWidth="1"/>
    <col min="4355" max="4355" width="6.7109375" style="92" customWidth="1"/>
    <col min="4356" max="4356" width="40.7109375" style="92" customWidth="1"/>
    <col min="4357" max="4360" width="9.28515625" style="92" customWidth="1"/>
    <col min="4361" max="4609" width="9.28515625" style="92"/>
    <col min="4610" max="4610" width="9.28515625" style="92" customWidth="1"/>
    <col min="4611" max="4611" width="6.7109375" style="92" customWidth="1"/>
    <col min="4612" max="4612" width="40.7109375" style="92" customWidth="1"/>
    <col min="4613" max="4616" width="9.28515625" style="92" customWidth="1"/>
    <col min="4617" max="4865" width="9.28515625" style="92"/>
    <col min="4866" max="4866" width="9.28515625" style="92" customWidth="1"/>
    <col min="4867" max="4867" width="6.7109375" style="92" customWidth="1"/>
    <col min="4868" max="4868" width="40.7109375" style="92" customWidth="1"/>
    <col min="4869" max="4872" width="9.28515625" style="92" customWidth="1"/>
    <col min="4873" max="5121" width="9.28515625" style="92"/>
    <col min="5122" max="5122" width="9.28515625" style="92" customWidth="1"/>
    <col min="5123" max="5123" width="6.7109375" style="92" customWidth="1"/>
    <col min="5124" max="5124" width="40.7109375" style="92" customWidth="1"/>
    <col min="5125" max="5128" width="9.28515625" style="92" customWidth="1"/>
    <col min="5129" max="5377" width="9.28515625" style="92"/>
    <col min="5378" max="5378" width="9.28515625" style="92" customWidth="1"/>
    <col min="5379" max="5379" width="6.7109375" style="92" customWidth="1"/>
    <col min="5380" max="5380" width="40.7109375" style="92" customWidth="1"/>
    <col min="5381" max="5384" width="9.28515625" style="92" customWidth="1"/>
    <col min="5385" max="5633" width="9.28515625" style="92"/>
    <col min="5634" max="5634" width="9.28515625" style="92" customWidth="1"/>
    <col min="5635" max="5635" width="6.7109375" style="92" customWidth="1"/>
    <col min="5636" max="5636" width="40.7109375" style="92" customWidth="1"/>
    <col min="5637" max="5640" width="9.28515625" style="92" customWidth="1"/>
    <col min="5641" max="5889" width="9.28515625" style="92"/>
    <col min="5890" max="5890" width="9.28515625" style="92" customWidth="1"/>
    <col min="5891" max="5891" width="6.7109375" style="92" customWidth="1"/>
    <col min="5892" max="5892" width="40.7109375" style="92" customWidth="1"/>
    <col min="5893" max="5896" width="9.28515625" style="92" customWidth="1"/>
    <col min="5897" max="6145" width="9.28515625" style="92"/>
    <col min="6146" max="6146" width="9.28515625" style="92" customWidth="1"/>
    <col min="6147" max="6147" width="6.7109375" style="92" customWidth="1"/>
    <col min="6148" max="6148" width="40.7109375" style="92" customWidth="1"/>
    <col min="6149" max="6152" width="9.28515625" style="92" customWidth="1"/>
    <col min="6153" max="6401" width="9.28515625" style="92"/>
    <col min="6402" max="6402" width="9.28515625" style="92" customWidth="1"/>
    <col min="6403" max="6403" width="6.7109375" style="92" customWidth="1"/>
    <col min="6404" max="6404" width="40.7109375" style="92" customWidth="1"/>
    <col min="6405" max="6408" width="9.28515625" style="92" customWidth="1"/>
    <col min="6409" max="6657" width="9.28515625" style="92"/>
    <col min="6658" max="6658" width="9.28515625" style="92" customWidth="1"/>
    <col min="6659" max="6659" width="6.7109375" style="92" customWidth="1"/>
    <col min="6660" max="6660" width="40.7109375" style="92" customWidth="1"/>
    <col min="6661" max="6664" width="9.28515625" style="92" customWidth="1"/>
    <col min="6665" max="6913" width="9.28515625" style="92"/>
    <col min="6914" max="6914" width="9.28515625" style="92" customWidth="1"/>
    <col min="6915" max="6915" width="6.7109375" style="92" customWidth="1"/>
    <col min="6916" max="6916" width="40.7109375" style="92" customWidth="1"/>
    <col min="6917" max="6920" width="9.28515625" style="92" customWidth="1"/>
    <col min="6921" max="7169" width="9.28515625" style="92"/>
    <col min="7170" max="7170" width="9.28515625" style="92" customWidth="1"/>
    <col min="7171" max="7171" width="6.7109375" style="92" customWidth="1"/>
    <col min="7172" max="7172" width="40.7109375" style="92" customWidth="1"/>
    <col min="7173" max="7176" width="9.28515625" style="92" customWidth="1"/>
    <col min="7177" max="7425" width="9.28515625" style="92"/>
    <col min="7426" max="7426" width="9.28515625" style="92" customWidth="1"/>
    <col min="7427" max="7427" width="6.7109375" style="92" customWidth="1"/>
    <col min="7428" max="7428" width="40.7109375" style="92" customWidth="1"/>
    <col min="7429" max="7432" width="9.28515625" style="92" customWidth="1"/>
    <col min="7433" max="7681" width="9.28515625" style="92"/>
    <col min="7682" max="7682" width="9.28515625" style="92" customWidth="1"/>
    <col min="7683" max="7683" width="6.7109375" style="92" customWidth="1"/>
    <col min="7684" max="7684" width="40.7109375" style="92" customWidth="1"/>
    <col min="7685" max="7688" width="9.28515625" style="92" customWidth="1"/>
    <col min="7689" max="7937" width="9.28515625" style="92"/>
    <col min="7938" max="7938" width="9.28515625" style="92" customWidth="1"/>
    <col min="7939" max="7939" width="6.7109375" style="92" customWidth="1"/>
    <col min="7940" max="7940" width="40.7109375" style="92" customWidth="1"/>
    <col min="7941" max="7944" width="9.28515625" style="92" customWidth="1"/>
    <col min="7945" max="8193" width="9.28515625" style="92"/>
    <col min="8194" max="8194" width="9.28515625" style="92" customWidth="1"/>
    <col min="8195" max="8195" width="6.7109375" style="92" customWidth="1"/>
    <col min="8196" max="8196" width="40.7109375" style="92" customWidth="1"/>
    <col min="8197" max="8200" width="9.28515625" style="92" customWidth="1"/>
    <col min="8201" max="8449" width="9.28515625" style="92"/>
    <col min="8450" max="8450" width="9.28515625" style="92" customWidth="1"/>
    <col min="8451" max="8451" width="6.7109375" style="92" customWidth="1"/>
    <col min="8452" max="8452" width="40.7109375" style="92" customWidth="1"/>
    <col min="8453" max="8456" width="9.28515625" style="92" customWidth="1"/>
    <col min="8457" max="8705" width="9.28515625" style="92"/>
    <col min="8706" max="8706" width="9.28515625" style="92" customWidth="1"/>
    <col min="8707" max="8707" width="6.7109375" style="92" customWidth="1"/>
    <col min="8708" max="8708" width="40.7109375" style="92" customWidth="1"/>
    <col min="8709" max="8712" width="9.28515625" style="92" customWidth="1"/>
    <col min="8713" max="8961" width="9.28515625" style="92"/>
    <col min="8962" max="8962" width="9.28515625" style="92" customWidth="1"/>
    <col min="8963" max="8963" width="6.7109375" style="92" customWidth="1"/>
    <col min="8964" max="8964" width="40.7109375" style="92" customWidth="1"/>
    <col min="8965" max="8968" width="9.28515625" style="92" customWidth="1"/>
    <col min="8969" max="9217" width="9.28515625" style="92"/>
    <col min="9218" max="9218" width="9.28515625" style="92" customWidth="1"/>
    <col min="9219" max="9219" width="6.7109375" style="92" customWidth="1"/>
    <col min="9220" max="9220" width="40.7109375" style="92" customWidth="1"/>
    <col min="9221" max="9224" width="9.28515625" style="92" customWidth="1"/>
    <col min="9225" max="9473" width="9.28515625" style="92"/>
    <col min="9474" max="9474" width="9.28515625" style="92" customWidth="1"/>
    <col min="9475" max="9475" width="6.7109375" style="92" customWidth="1"/>
    <col min="9476" max="9476" width="40.7109375" style="92" customWidth="1"/>
    <col min="9477" max="9480" width="9.28515625" style="92" customWidth="1"/>
    <col min="9481" max="9729" width="9.28515625" style="92"/>
    <col min="9730" max="9730" width="9.28515625" style="92" customWidth="1"/>
    <col min="9731" max="9731" width="6.7109375" style="92" customWidth="1"/>
    <col min="9732" max="9732" width="40.7109375" style="92" customWidth="1"/>
    <col min="9733" max="9736" width="9.28515625" style="92" customWidth="1"/>
    <col min="9737" max="9985" width="9.28515625" style="92"/>
    <col min="9986" max="9986" width="9.28515625" style="92" customWidth="1"/>
    <col min="9987" max="9987" width="6.7109375" style="92" customWidth="1"/>
    <col min="9988" max="9988" width="40.7109375" style="92" customWidth="1"/>
    <col min="9989" max="9992" width="9.28515625" style="92" customWidth="1"/>
    <col min="9993" max="10241" width="9.28515625" style="92"/>
    <col min="10242" max="10242" width="9.28515625" style="92" customWidth="1"/>
    <col min="10243" max="10243" width="6.7109375" style="92" customWidth="1"/>
    <col min="10244" max="10244" width="40.7109375" style="92" customWidth="1"/>
    <col min="10245" max="10248" width="9.28515625" style="92" customWidth="1"/>
    <col min="10249" max="10497" width="9.28515625" style="92"/>
    <col min="10498" max="10498" width="9.28515625" style="92" customWidth="1"/>
    <col min="10499" max="10499" width="6.7109375" style="92" customWidth="1"/>
    <col min="10500" max="10500" width="40.7109375" style="92" customWidth="1"/>
    <col min="10501" max="10504" width="9.28515625" style="92" customWidth="1"/>
    <col min="10505" max="10753" width="9.28515625" style="92"/>
    <col min="10754" max="10754" width="9.28515625" style="92" customWidth="1"/>
    <col min="10755" max="10755" width="6.7109375" style="92" customWidth="1"/>
    <col min="10756" max="10756" width="40.7109375" style="92" customWidth="1"/>
    <col min="10757" max="10760" width="9.28515625" style="92" customWidth="1"/>
    <col min="10761" max="11009" width="9.28515625" style="92"/>
    <col min="11010" max="11010" width="9.28515625" style="92" customWidth="1"/>
    <col min="11011" max="11011" width="6.7109375" style="92" customWidth="1"/>
    <col min="11012" max="11012" width="40.7109375" style="92" customWidth="1"/>
    <col min="11013" max="11016" width="9.28515625" style="92" customWidth="1"/>
    <col min="11017" max="11265" width="9.28515625" style="92"/>
    <col min="11266" max="11266" width="9.28515625" style="92" customWidth="1"/>
    <col min="11267" max="11267" width="6.7109375" style="92" customWidth="1"/>
    <col min="11268" max="11268" width="40.7109375" style="92" customWidth="1"/>
    <col min="11269" max="11272" width="9.28515625" style="92" customWidth="1"/>
    <col min="11273" max="11521" width="9.28515625" style="92"/>
    <col min="11522" max="11522" width="9.28515625" style="92" customWidth="1"/>
    <col min="11523" max="11523" width="6.7109375" style="92" customWidth="1"/>
    <col min="11524" max="11524" width="40.7109375" style="92" customWidth="1"/>
    <col min="11525" max="11528" width="9.28515625" style="92" customWidth="1"/>
    <col min="11529" max="11777" width="9.28515625" style="92"/>
    <col min="11778" max="11778" width="9.28515625" style="92" customWidth="1"/>
    <col min="11779" max="11779" width="6.7109375" style="92" customWidth="1"/>
    <col min="11780" max="11780" width="40.7109375" style="92" customWidth="1"/>
    <col min="11781" max="11784" width="9.28515625" style="92" customWidth="1"/>
    <col min="11785" max="12033" width="9.28515625" style="92"/>
    <col min="12034" max="12034" width="9.28515625" style="92" customWidth="1"/>
    <col min="12035" max="12035" width="6.7109375" style="92" customWidth="1"/>
    <col min="12036" max="12036" width="40.7109375" style="92" customWidth="1"/>
    <col min="12037" max="12040" width="9.28515625" style="92" customWidth="1"/>
    <col min="12041" max="12289" width="9.28515625" style="92"/>
    <col min="12290" max="12290" width="9.28515625" style="92" customWidth="1"/>
    <col min="12291" max="12291" width="6.7109375" style="92" customWidth="1"/>
    <col min="12292" max="12292" width="40.7109375" style="92" customWidth="1"/>
    <col min="12293" max="12296" width="9.28515625" style="92" customWidth="1"/>
    <col min="12297" max="12545" width="9.28515625" style="92"/>
    <col min="12546" max="12546" width="9.28515625" style="92" customWidth="1"/>
    <col min="12547" max="12547" width="6.7109375" style="92" customWidth="1"/>
    <col min="12548" max="12548" width="40.7109375" style="92" customWidth="1"/>
    <col min="12549" max="12552" width="9.28515625" style="92" customWidth="1"/>
    <col min="12553" max="12801" width="9.28515625" style="92"/>
    <col min="12802" max="12802" width="9.28515625" style="92" customWidth="1"/>
    <col min="12803" max="12803" width="6.7109375" style="92" customWidth="1"/>
    <col min="12804" max="12804" width="40.7109375" style="92" customWidth="1"/>
    <col min="12805" max="12808" width="9.28515625" style="92" customWidth="1"/>
    <col min="12809" max="13057" width="9.28515625" style="92"/>
    <col min="13058" max="13058" width="9.28515625" style="92" customWidth="1"/>
    <col min="13059" max="13059" width="6.7109375" style="92" customWidth="1"/>
    <col min="13060" max="13060" width="40.7109375" style="92" customWidth="1"/>
    <col min="13061" max="13064" width="9.28515625" style="92" customWidth="1"/>
    <col min="13065" max="13313" width="9.28515625" style="92"/>
    <col min="13314" max="13314" width="9.28515625" style="92" customWidth="1"/>
    <col min="13315" max="13315" width="6.7109375" style="92" customWidth="1"/>
    <col min="13316" max="13316" width="40.7109375" style="92" customWidth="1"/>
    <col min="13317" max="13320" width="9.28515625" style="92" customWidth="1"/>
    <col min="13321" max="13569" width="9.28515625" style="92"/>
    <col min="13570" max="13570" width="9.28515625" style="92" customWidth="1"/>
    <col min="13571" max="13571" width="6.7109375" style="92" customWidth="1"/>
    <col min="13572" max="13572" width="40.7109375" style="92" customWidth="1"/>
    <col min="13573" max="13576" width="9.28515625" style="92" customWidth="1"/>
    <col min="13577" max="13825" width="9.28515625" style="92"/>
    <col min="13826" max="13826" width="9.28515625" style="92" customWidth="1"/>
    <col min="13827" max="13827" width="6.7109375" style="92" customWidth="1"/>
    <col min="13828" max="13828" width="40.7109375" style="92" customWidth="1"/>
    <col min="13829" max="13832" width="9.28515625" style="92" customWidth="1"/>
    <col min="13833" max="14081" width="9.28515625" style="92"/>
    <col min="14082" max="14082" width="9.28515625" style="92" customWidth="1"/>
    <col min="14083" max="14083" width="6.7109375" style="92" customWidth="1"/>
    <col min="14084" max="14084" width="40.7109375" style="92" customWidth="1"/>
    <col min="14085" max="14088" width="9.28515625" style="92" customWidth="1"/>
    <col min="14089" max="14337" width="9.28515625" style="92"/>
    <col min="14338" max="14338" width="9.28515625" style="92" customWidth="1"/>
    <col min="14339" max="14339" width="6.7109375" style="92" customWidth="1"/>
    <col min="14340" max="14340" width="40.7109375" style="92" customWidth="1"/>
    <col min="14341" max="14344" width="9.28515625" style="92" customWidth="1"/>
    <col min="14345" max="14593" width="9.28515625" style="92"/>
    <col min="14594" max="14594" width="9.28515625" style="92" customWidth="1"/>
    <col min="14595" max="14595" width="6.7109375" style="92" customWidth="1"/>
    <col min="14596" max="14596" width="40.7109375" style="92" customWidth="1"/>
    <col min="14597" max="14600" width="9.28515625" style="92" customWidth="1"/>
    <col min="14601" max="14849" width="9.28515625" style="92"/>
    <col min="14850" max="14850" width="9.28515625" style="92" customWidth="1"/>
    <col min="14851" max="14851" width="6.7109375" style="92" customWidth="1"/>
    <col min="14852" max="14852" width="40.7109375" style="92" customWidth="1"/>
    <col min="14853" max="14856" width="9.28515625" style="92" customWidth="1"/>
    <col min="14857" max="15105" width="9.28515625" style="92"/>
    <col min="15106" max="15106" width="9.28515625" style="92" customWidth="1"/>
    <col min="15107" max="15107" width="6.7109375" style="92" customWidth="1"/>
    <col min="15108" max="15108" width="40.7109375" style="92" customWidth="1"/>
    <col min="15109" max="15112" width="9.28515625" style="92" customWidth="1"/>
    <col min="15113" max="15361" width="9.28515625" style="92"/>
    <col min="15362" max="15362" width="9.28515625" style="92" customWidth="1"/>
    <col min="15363" max="15363" width="6.7109375" style="92" customWidth="1"/>
    <col min="15364" max="15364" width="40.7109375" style="92" customWidth="1"/>
    <col min="15365" max="15368" width="9.28515625" style="92" customWidth="1"/>
    <col min="15369" max="15617" width="9.28515625" style="92"/>
    <col min="15618" max="15618" width="9.28515625" style="92" customWidth="1"/>
    <col min="15619" max="15619" width="6.7109375" style="92" customWidth="1"/>
    <col min="15620" max="15620" width="40.7109375" style="92" customWidth="1"/>
    <col min="15621" max="15624" width="9.28515625" style="92" customWidth="1"/>
    <col min="15625" max="15873" width="9.28515625" style="92"/>
    <col min="15874" max="15874" width="9.28515625" style="92" customWidth="1"/>
    <col min="15875" max="15875" width="6.7109375" style="92" customWidth="1"/>
    <col min="15876" max="15876" width="40.7109375" style="92" customWidth="1"/>
    <col min="15877" max="15880" width="9.28515625" style="92" customWidth="1"/>
    <col min="15881" max="16129" width="9.28515625" style="92"/>
    <col min="16130" max="16130" width="9.28515625" style="92" customWidth="1"/>
    <col min="16131" max="16131" width="6.7109375" style="92" customWidth="1"/>
    <col min="16132" max="16132" width="40.7109375" style="92" customWidth="1"/>
    <col min="16133" max="16136" width="9.28515625" style="92" customWidth="1"/>
    <col min="16137" max="16384" width="9.28515625" style="92"/>
  </cols>
  <sheetData>
    <row r="1" spans="1:9" ht="48" customHeight="1" x14ac:dyDescent="0.2">
      <c r="A1" s="90" t="s">
        <v>1050</v>
      </c>
      <c r="B1" s="91"/>
      <c r="C1" s="91"/>
      <c r="D1" s="542" t="s">
        <v>1051</v>
      </c>
      <c r="E1" s="542"/>
      <c r="F1" s="542"/>
      <c r="G1" s="542"/>
      <c r="H1" s="542"/>
    </row>
    <row r="2" spans="1:9" x14ac:dyDescent="0.2">
      <c r="A2" s="93" t="s">
        <v>24</v>
      </c>
      <c r="B2" s="93"/>
      <c r="C2" s="94"/>
      <c r="D2" s="95" t="s">
        <v>25</v>
      </c>
      <c r="E2" s="95" t="s">
        <v>26</v>
      </c>
      <c r="F2" s="95" t="s">
        <v>27</v>
      </c>
      <c r="G2" s="95" t="s">
        <v>28</v>
      </c>
      <c r="H2" s="95" t="s">
        <v>29</v>
      </c>
      <c r="I2" s="96"/>
    </row>
    <row r="3" spans="1:9" x14ac:dyDescent="0.2">
      <c r="A3" s="97"/>
      <c r="B3" s="97"/>
      <c r="C3" s="98"/>
      <c r="D3" s="83"/>
      <c r="E3" s="84"/>
      <c r="F3" s="84"/>
      <c r="G3" s="83"/>
      <c r="H3" s="83"/>
    </row>
    <row r="4" spans="1:9" x14ac:dyDescent="0.2">
      <c r="A4" s="194"/>
      <c r="B4" s="194"/>
      <c r="C4" s="199"/>
      <c r="D4" s="174"/>
      <c r="E4" s="197"/>
      <c r="F4" s="197"/>
      <c r="G4" s="174"/>
      <c r="H4" s="174"/>
    </row>
    <row r="5" spans="1:9" ht="57.75" customHeight="1" x14ac:dyDescent="0.2">
      <c r="A5" s="194" t="s">
        <v>1052</v>
      </c>
      <c r="B5" s="194"/>
      <c r="C5" s="199"/>
      <c r="D5" s="231" t="s">
        <v>1053</v>
      </c>
      <c r="E5" s="197"/>
      <c r="F5" s="197"/>
      <c r="G5" s="40"/>
      <c r="H5" s="39"/>
    </row>
    <row r="6" spans="1:9" x14ac:dyDescent="0.2">
      <c r="A6" s="194"/>
      <c r="B6" s="194"/>
      <c r="C6" s="199"/>
      <c r="D6" s="86"/>
      <c r="E6" s="197"/>
      <c r="F6" s="197"/>
      <c r="G6" s="40"/>
      <c r="H6" s="39"/>
      <c r="I6" s="102"/>
    </row>
    <row r="7" spans="1:9" x14ac:dyDescent="0.2">
      <c r="A7" s="194"/>
      <c r="B7" s="194" t="s">
        <v>1057</v>
      </c>
      <c r="C7" s="199"/>
      <c r="D7" s="263" t="s">
        <v>1058</v>
      </c>
      <c r="E7" s="197"/>
      <c r="F7" s="197"/>
      <c r="G7" s="40"/>
      <c r="H7" s="39"/>
    </row>
    <row r="8" spans="1:9" x14ac:dyDescent="0.2">
      <c r="A8" s="194"/>
      <c r="B8" s="194"/>
      <c r="C8" s="199"/>
      <c r="D8" s="86"/>
      <c r="E8" s="197"/>
      <c r="F8" s="197"/>
      <c r="G8" s="40"/>
      <c r="H8" s="39"/>
    </row>
    <row r="9" spans="1:9" ht="27" x14ac:dyDescent="0.2">
      <c r="A9" s="194"/>
      <c r="B9" s="194"/>
      <c r="C9" s="199" t="s">
        <v>18</v>
      </c>
      <c r="D9" s="263" t="s">
        <v>1059</v>
      </c>
      <c r="E9" s="197" t="s">
        <v>327</v>
      </c>
      <c r="F9" s="197">
        <v>100</v>
      </c>
      <c r="G9" s="38"/>
      <c r="H9" s="39">
        <f>F9*G9</f>
        <v>0</v>
      </c>
    </row>
    <row r="10" spans="1:9" x14ac:dyDescent="0.2">
      <c r="A10" s="194"/>
      <c r="B10" s="194"/>
      <c r="C10" s="199"/>
      <c r="D10" s="263"/>
      <c r="E10" s="197"/>
      <c r="F10" s="197"/>
      <c r="G10" s="38"/>
      <c r="H10" s="39"/>
    </row>
    <row r="11" spans="1:9" ht="27" x14ac:dyDescent="0.2">
      <c r="A11" s="194"/>
      <c r="B11" s="194"/>
      <c r="C11" s="199" t="s">
        <v>19</v>
      </c>
      <c r="D11" s="263" t="s">
        <v>1056</v>
      </c>
      <c r="E11" s="197" t="s">
        <v>327</v>
      </c>
      <c r="F11" s="197">
        <v>40</v>
      </c>
      <c r="G11" s="38"/>
      <c r="H11" s="39">
        <f>F11*G11</f>
        <v>0</v>
      </c>
    </row>
    <row r="12" spans="1:9" x14ac:dyDescent="0.2">
      <c r="A12" s="194"/>
      <c r="B12" s="194"/>
      <c r="C12" s="199"/>
      <c r="D12" s="263"/>
      <c r="E12" s="197"/>
      <c r="F12" s="197"/>
      <c r="G12" s="38"/>
      <c r="H12" s="39"/>
    </row>
    <row r="13" spans="1:9" ht="25.5" x14ac:dyDescent="0.2">
      <c r="A13" s="194"/>
      <c r="B13" s="194" t="s">
        <v>1060</v>
      </c>
      <c r="C13" s="123"/>
      <c r="D13" s="263" t="s">
        <v>1061</v>
      </c>
      <c r="E13" s="197"/>
      <c r="F13" s="197"/>
      <c r="G13" s="38"/>
      <c r="H13" s="39"/>
    </row>
    <row r="14" spans="1:9" x14ac:dyDescent="0.2">
      <c r="A14" s="194"/>
      <c r="B14" s="194"/>
      <c r="C14" s="199"/>
      <c r="D14" s="86"/>
      <c r="E14" s="197"/>
      <c r="F14" s="197"/>
      <c r="G14" s="38"/>
      <c r="H14" s="39"/>
    </row>
    <row r="15" spans="1:9" ht="27" x14ac:dyDescent="0.2">
      <c r="A15" s="194"/>
      <c r="B15" s="194"/>
      <c r="C15" s="199" t="s">
        <v>18</v>
      </c>
      <c r="D15" s="263" t="s">
        <v>1059</v>
      </c>
      <c r="E15" s="197" t="s">
        <v>327</v>
      </c>
      <c r="F15" s="197">
        <v>50</v>
      </c>
      <c r="G15" s="38"/>
      <c r="H15" s="39">
        <f>F15*G15</f>
        <v>0</v>
      </c>
    </row>
    <row r="16" spans="1:9" x14ac:dyDescent="0.2">
      <c r="A16" s="194"/>
      <c r="B16" s="194"/>
      <c r="C16" s="199"/>
      <c r="D16" s="263"/>
      <c r="E16" s="197"/>
      <c r="F16" s="197"/>
      <c r="G16" s="38"/>
      <c r="H16" s="39"/>
    </row>
    <row r="17" spans="1:9" ht="27" hidden="1" x14ac:dyDescent="0.2">
      <c r="A17" s="194"/>
      <c r="B17" s="194"/>
      <c r="C17" s="199" t="s">
        <v>19</v>
      </c>
      <c r="D17" s="263" t="s">
        <v>1056</v>
      </c>
      <c r="E17" s="197" t="s">
        <v>327</v>
      </c>
      <c r="F17" s="197">
        <v>15</v>
      </c>
      <c r="G17" s="38"/>
      <c r="H17" s="39">
        <f>F17*G17</f>
        <v>0</v>
      </c>
    </row>
    <row r="18" spans="1:9" hidden="1" x14ac:dyDescent="0.2">
      <c r="A18" s="194"/>
      <c r="B18" s="194" t="s">
        <v>1062</v>
      </c>
      <c r="C18" s="123"/>
      <c r="D18" s="230" t="s">
        <v>1063</v>
      </c>
      <c r="E18" s="197"/>
      <c r="F18" s="197"/>
      <c r="G18" s="38"/>
      <c r="H18" s="39"/>
      <c r="I18" s="102"/>
    </row>
    <row r="19" spans="1:9" ht="14.25" hidden="1" x14ac:dyDescent="0.2">
      <c r="A19" s="194"/>
      <c r="B19" s="123"/>
      <c r="C19" s="199" t="s">
        <v>104</v>
      </c>
      <c r="D19" s="86" t="s">
        <v>1054</v>
      </c>
      <c r="E19" s="197" t="s">
        <v>34</v>
      </c>
      <c r="F19" s="197">
        <v>15</v>
      </c>
      <c r="G19" s="38"/>
      <c r="H19" s="39">
        <f>F19*G19</f>
        <v>0</v>
      </c>
    </row>
    <row r="20" spans="1:9" ht="27" hidden="1" x14ac:dyDescent="0.2">
      <c r="A20" s="194"/>
      <c r="B20" s="194"/>
      <c r="C20" s="199" t="s">
        <v>107</v>
      </c>
      <c r="D20" s="86" t="s">
        <v>1055</v>
      </c>
      <c r="E20" s="197" t="s">
        <v>327</v>
      </c>
      <c r="F20" s="197"/>
      <c r="G20" s="38"/>
      <c r="H20" s="39">
        <f>F20*G20</f>
        <v>0</v>
      </c>
    </row>
    <row r="21" spans="1:9" ht="27" hidden="1" x14ac:dyDescent="0.2">
      <c r="A21" s="194"/>
      <c r="B21" s="194"/>
      <c r="C21" s="199" t="s">
        <v>18</v>
      </c>
      <c r="D21" s="263" t="s">
        <v>1064</v>
      </c>
      <c r="E21" s="197" t="s">
        <v>327</v>
      </c>
      <c r="F21" s="197"/>
      <c r="G21" s="38"/>
      <c r="H21" s="39">
        <f>F21*G21</f>
        <v>0</v>
      </c>
    </row>
    <row r="22" spans="1:9" ht="27" hidden="1" x14ac:dyDescent="0.2">
      <c r="A22" s="194"/>
      <c r="B22" s="194"/>
      <c r="C22" s="199" t="s">
        <v>19</v>
      </c>
      <c r="D22" s="263" t="s">
        <v>1056</v>
      </c>
      <c r="E22" s="197" t="s">
        <v>327</v>
      </c>
      <c r="F22" s="197"/>
      <c r="G22" s="38"/>
      <c r="H22" s="39">
        <f>F22*G22</f>
        <v>0</v>
      </c>
    </row>
    <row r="23" spans="1:9" ht="38.25" hidden="1" x14ac:dyDescent="0.2">
      <c r="A23" s="194"/>
      <c r="B23" s="194" t="s">
        <v>1065</v>
      </c>
      <c r="C23" s="123"/>
      <c r="D23" s="263" t="s">
        <v>1066</v>
      </c>
      <c r="E23" s="197" t="s">
        <v>327</v>
      </c>
      <c r="F23" s="197"/>
      <c r="G23" s="38"/>
      <c r="H23" s="39">
        <f>F23*G23</f>
        <v>0</v>
      </c>
    </row>
    <row r="24" spans="1:9" x14ac:dyDescent="0.2">
      <c r="A24" s="194"/>
      <c r="B24" s="194" t="s">
        <v>1067</v>
      </c>
      <c r="C24" s="199"/>
      <c r="D24" s="263" t="s">
        <v>1068</v>
      </c>
      <c r="E24" s="197"/>
      <c r="F24" s="197"/>
      <c r="G24" s="38"/>
      <c r="H24" s="39"/>
    </row>
    <row r="25" spans="1:9" x14ac:dyDescent="0.2">
      <c r="A25" s="194"/>
      <c r="B25" s="123"/>
      <c r="C25" s="199"/>
      <c r="D25" s="230"/>
      <c r="E25" s="197"/>
      <c r="F25" s="197"/>
      <c r="G25" s="38"/>
      <c r="H25" s="39"/>
      <c r="I25" s="102"/>
    </row>
    <row r="26" spans="1:9" ht="25.5" x14ac:dyDescent="0.2">
      <c r="A26" s="194"/>
      <c r="B26" s="194"/>
      <c r="C26" s="199" t="s">
        <v>107</v>
      </c>
      <c r="D26" s="230" t="s">
        <v>1069</v>
      </c>
      <c r="E26" s="197" t="s">
        <v>170</v>
      </c>
      <c r="F26" s="197">
        <v>50</v>
      </c>
      <c r="G26" s="38"/>
      <c r="H26" s="39">
        <f>F26*G26</f>
        <v>0</v>
      </c>
      <c r="I26" s="102"/>
    </row>
    <row r="27" spans="1:9" x14ac:dyDescent="0.2">
      <c r="A27" s="194"/>
      <c r="B27" s="194"/>
      <c r="C27" s="199"/>
      <c r="D27" s="230"/>
      <c r="E27" s="197"/>
      <c r="F27" s="197"/>
      <c r="G27" s="38"/>
      <c r="H27" s="39"/>
      <c r="I27" s="102"/>
    </row>
    <row r="28" spans="1:9" x14ac:dyDescent="0.2">
      <c r="A28" s="194"/>
      <c r="B28" s="194" t="s">
        <v>1070</v>
      </c>
      <c r="C28" s="199"/>
      <c r="D28" s="263" t="s">
        <v>1071</v>
      </c>
      <c r="E28" s="197"/>
      <c r="F28" s="197"/>
      <c r="G28" s="38"/>
      <c r="H28" s="39"/>
    </row>
    <row r="29" spans="1:9" x14ac:dyDescent="0.2">
      <c r="A29" s="194"/>
      <c r="B29" s="194"/>
      <c r="C29" s="199"/>
      <c r="D29" s="263"/>
      <c r="E29" s="197"/>
      <c r="F29" s="197"/>
      <c r="G29" s="38"/>
      <c r="H29" s="39"/>
    </row>
    <row r="30" spans="1:9" ht="38.25" x14ac:dyDescent="0.2">
      <c r="A30" s="194"/>
      <c r="B30" s="194"/>
      <c r="C30" s="199" t="s">
        <v>107</v>
      </c>
      <c r="D30" s="232" t="s">
        <v>1072</v>
      </c>
      <c r="E30" s="197" t="s">
        <v>170</v>
      </c>
      <c r="F30" s="197">
        <v>20</v>
      </c>
      <c r="G30" s="38"/>
      <c r="H30" s="39">
        <f>F30*G30</f>
        <v>0</v>
      </c>
      <c r="I30" s="102"/>
    </row>
    <row r="31" spans="1:9" x14ac:dyDescent="0.2">
      <c r="A31" s="194"/>
      <c r="B31" s="194"/>
      <c r="C31" s="199"/>
      <c r="D31" s="232"/>
      <c r="E31" s="197"/>
      <c r="F31" s="197"/>
      <c r="G31" s="38"/>
      <c r="H31" s="39"/>
      <c r="I31" s="102"/>
    </row>
    <row r="32" spans="1:9" x14ac:dyDescent="0.2">
      <c r="A32" s="194"/>
      <c r="B32" s="194" t="s">
        <v>1073</v>
      </c>
      <c r="C32" s="123"/>
      <c r="D32" s="337" t="s">
        <v>1074</v>
      </c>
      <c r="E32" s="197"/>
      <c r="F32" s="197"/>
      <c r="G32" s="38"/>
      <c r="H32" s="39"/>
    </row>
    <row r="33" spans="1:10" x14ac:dyDescent="0.2">
      <c r="A33" s="194"/>
      <c r="B33" s="123"/>
      <c r="C33" s="199"/>
      <c r="D33" s="232"/>
      <c r="E33" s="197"/>
      <c r="F33" s="197"/>
      <c r="G33" s="38"/>
      <c r="H33" s="39"/>
      <c r="I33" s="102"/>
    </row>
    <row r="34" spans="1:10" ht="25.5" x14ac:dyDescent="0.2">
      <c r="A34" s="194"/>
      <c r="B34" s="194"/>
      <c r="C34" s="199" t="s">
        <v>18</v>
      </c>
      <c r="D34" s="232" t="s">
        <v>1075</v>
      </c>
      <c r="E34" s="197" t="s">
        <v>170</v>
      </c>
      <c r="F34" s="197">
        <v>50</v>
      </c>
      <c r="G34" s="38"/>
      <c r="H34" s="39">
        <f t="shared" ref="H34:H36" si="0">F34*G34</f>
        <v>0</v>
      </c>
      <c r="I34" s="102"/>
    </row>
    <row r="35" spans="1:10" x14ac:dyDescent="0.2">
      <c r="A35" s="194"/>
      <c r="B35" s="194"/>
      <c r="C35" s="199"/>
      <c r="D35" s="232"/>
      <c r="E35" s="197"/>
      <c r="F35" s="197"/>
      <c r="G35" s="38"/>
      <c r="H35" s="39"/>
      <c r="I35" s="102"/>
    </row>
    <row r="36" spans="1:10" ht="51" x14ac:dyDescent="0.2">
      <c r="A36" s="194"/>
      <c r="B36" s="194" t="s">
        <v>1076</v>
      </c>
      <c r="C36" s="199"/>
      <c r="D36" s="320" t="s">
        <v>1077</v>
      </c>
      <c r="E36" s="197" t="s">
        <v>327</v>
      </c>
      <c r="F36" s="197">
        <v>20</v>
      </c>
      <c r="G36" s="38"/>
      <c r="H36" s="39">
        <f t="shared" si="0"/>
        <v>0</v>
      </c>
      <c r="I36" s="102"/>
    </row>
    <row r="37" spans="1:10" x14ac:dyDescent="0.2">
      <c r="A37" s="194"/>
      <c r="B37" s="194"/>
      <c r="C37" s="199"/>
      <c r="D37" s="232"/>
      <c r="E37" s="197"/>
      <c r="F37" s="197"/>
      <c r="G37" s="38"/>
      <c r="H37" s="39"/>
      <c r="I37" s="102"/>
    </row>
    <row r="38" spans="1:10" x14ac:dyDescent="0.2">
      <c r="A38" s="194" t="s">
        <v>1078</v>
      </c>
      <c r="B38" s="194"/>
      <c r="C38" s="199"/>
      <c r="D38" s="258" t="s">
        <v>1079</v>
      </c>
      <c r="E38" s="197"/>
      <c r="F38" s="197"/>
      <c r="G38" s="38"/>
      <c r="H38" s="39"/>
    </row>
    <row r="39" spans="1:10" x14ac:dyDescent="0.2">
      <c r="A39" s="194"/>
      <c r="B39" s="194"/>
      <c r="C39" s="199"/>
      <c r="D39" s="258"/>
      <c r="E39" s="197"/>
      <c r="F39" s="197"/>
      <c r="G39" s="38"/>
      <c r="H39" s="39"/>
    </row>
    <row r="40" spans="1:10" x14ac:dyDescent="0.2">
      <c r="A40" s="194"/>
      <c r="B40" s="194" t="s">
        <v>1080</v>
      </c>
      <c r="C40" s="199"/>
      <c r="D40" s="160" t="s">
        <v>1081</v>
      </c>
      <c r="E40" s="197"/>
      <c r="F40" s="197"/>
      <c r="G40" s="38"/>
      <c r="H40" s="39"/>
    </row>
    <row r="41" spans="1:10" x14ac:dyDescent="0.2">
      <c r="A41" s="194"/>
      <c r="B41" s="194"/>
      <c r="C41" s="199"/>
      <c r="D41" s="160"/>
      <c r="E41" s="197"/>
      <c r="F41" s="197"/>
      <c r="G41" s="38"/>
      <c r="H41" s="39"/>
    </row>
    <row r="42" spans="1:10" ht="27" x14ac:dyDescent="0.2">
      <c r="A42" s="194"/>
      <c r="B42" s="194"/>
      <c r="C42" s="199" t="s">
        <v>107</v>
      </c>
      <c r="D42" s="338" t="s">
        <v>1082</v>
      </c>
      <c r="E42" s="197" t="s">
        <v>327</v>
      </c>
      <c r="F42" s="197">
        <v>140</v>
      </c>
      <c r="G42" s="38"/>
      <c r="H42" s="39">
        <f>F42*G42</f>
        <v>0</v>
      </c>
    </row>
    <row r="43" spans="1:10" x14ac:dyDescent="0.2">
      <c r="A43" s="194"/>
      <c r="B43" s="194"/>
      <c r="C43" s="199"/>
      <c r="D43" s="160"/>
      <c r="E43" s="197"/>
      <c r="F43" s="197"/>
      <c r="G43" s="38"/>
      <c r="H43" s="39"/>
      <c r="J43" s="108"/>
    </row>
    <row r="44" spans="1:10" ht="38.25" x14ac:dyDescent="0.2">
      <c r="A44" s="194"/>
      <c r="B44" s="194" t="s">
        <v>1083</v>
      </c>
      <c r="C44" s="199"/>
      <c r="D44" s="322" t="s">
        <v>1084</v>
      </c>
      <c r="E44" s="197"/>
      <c r="F44" s="197"/>
      <c r="G44" s="38"/>
      <c r="H44" s="39"/>
    </row>
    <row r="45" spans="1:10" x14ac:dyDescent="0.2">
      <c r="A45" s="194"/>
      <c r="B45" s="194"/>
      <c r="C45" s="199"/>
      <c r="D45" s="322"/>
      <c r="E45" s="197"/>
      <c r="F45" s="197"/>
      <c r="G45" s="38"/>
      <c r="H45" s="39"/>
    </row>
    <row r="46" spans="1:10" ht="27" x14ac:dyDescent="0.2">
      <c r="A46" s="194"/>
      <c r="B46" s="194"/>
      <c r="C46" s="199" t="s">
        <v>104</v>
      </c>
      <c r="D46" s="272" t="s">
        <v>1082</v>
      </c>
      <c r="E46" s="197" t="s">
        <v>327</v>
      </c>
      <c r="F46" s="197">
        <v>40</v>
      </c>
      <c r="G46" s="38"/>
      <c r="H46" s="39">
        <f>F46*G46</f>
        <v>0</v>
      </c>
    </row>
    <row r="47" spans="1:10" x14ac:dyDescent="0.2">
      <c r="A47" s="194"/>
      <c r="B47" s="194"/>
      <c r="C47" s="199"/>
      <c r="D47" s="272"/>
      <c r="E47" s="197"/>
      <c r="F47" s="197"/>
      <c r="G47" s="38"/>
      <c r="H47" s="39"/>
    </row>
    <row r="48" spans="1:10" ht="27" x14ac:dyDescent="0.2">
      <c r="A48" s="194"/>
      <c r="B48" s="194"/>
      <c r="C48" s="199" t="s">
        <v>107</v>
      </c>
      <c r="D48" s="272" t="s">
        <v>1085</v>
      </c>
      <c r="E48" s="197" t="s">
        <v>327</v>
      </c>
      <c r="F48" s="197">
        <v>50</v>
      </c>
      <c r="G48" s="38"/>
      <c r="H48" s="39">
        <f>F48*G48</f>
        <v>0</v>
      </c>
      <c r="I48" s="102"/>
    </row>
    <row r="49" spans="1:9" x14ac:dyDescent="0.2">
      <c r="A49" s="194"/>
      <c r="B49" s="194"/>
      <c r="C49" s="199"/>
      <c r="D49" s="272"/>
      <c r="E49" s="197"/>
      <c r="F49" s="197"/>
      <c r="G49" s="38"/>
      <c r="H49" s="39"/>
      <c r="I49" s="102"/>
    </row>
    <row r="50" spans="1:9" ht="25.5" x14ac:dyDescent="0.2">
      <c r="A50" s="194" t="s">
        <v>1086</v>
      </c>
      <c r="B50" s="194"/>
      <c r="C50" s="199"/>
      <c r="D50" s="258" t="s">
        <v>1087</v>
      </c>
      <c r="E50" s="197"/>
      <c r="F50" s="197"/>
      <c r="G50" s="38"/>
      <c r="H50" s="39"/>
    </row>
    <row r="51" spans="1:9" x14ac:dyDescent="0.2">
      <c r="A51" s="194"/>
      <c r="B51" s="194"/>
      <c r="C51" s="199"/>
      <c r="D51" s="258"/>
      <c r="E51" s="197"/>
      <c r="F51" s="197"/>
      <c r="G51" s="38"/>
      <c r="H51" s="39"/>
    </row>
    <row r="52" spans="1:9" x14ac:dyDescent="0.2">
      <c r="A52" s="194"/>
      <c r="B52" s="194" t="s">
        <v>1088</v>
      </c>
      <c r="C52" s="199"/>
      <c r="D52" s="320" t="s">
        <v>1089</v>
      </c>
      <c r="E52" s="197" t="s">
        <v>68</v>
      </c>
      <c r="F52" s="197">
        <v>5</v>
      </c>
      <c r="G52" s="38"/>
      <c r="H52" s="39">
        <f>F52*G52</f>
        <v>0</v>
      </c>
      <c r="I52" s="102"/>
    </row>
    <row r="53" spans="1:9" x14ac:dyDescent="0.2">
      <c r="A53" s="194"/>
      <c r="B53" s="194"/>
      <c r="C53" s="199"/>
      <c r="D53" s="320"/>
      <c r="E53" s="197"/>
      <c r="F53" s="197"/>
      <c r="G53" s="38"/>
      <c r="H53" s="39"/>
      <c r="I53" s="102"/>
    </row>
    <row r="54" spans="1:9" x14ac:dyDescent="0.2">
      <c r="A54" s="194"/>
      <c r="B54" s="194" t="s">
        <v>1090</v>
      </c>
      <c r="C54" s="199"/>
      <c r="D54" s="320" t="s">
        <v>1091</v>
      </c>
      <c r="E54" s="197"/>
      <c r="F54" s="197"/>
      <c r="G54" s="38"/>
      <c r="H54" s="39"/>
      <c r="I54" s="102"/>
    </row>
    <row r="55" spans="1:9" x14ac:dyDescent="0.2">
      <c r="A55" s="194"/>
      <c r="B55" s="194"/>
      <c r="C55" s="199"/>
      <c r="D55" s="325"/>
      <c r="E55" s="197"/>
      <c r="F55" s="197"/>
      <c r="G55" s="38"/>
      <c r="H55" s="39"/>
      <c r="I55" s="102"/>
    </row>
    <row r="56" spans="1:9" x14ac:dyDescent="0.2">
      <c r="A56" s="194"/>
      <c r="B56" s="194"/>
      <c r="C56" s="199"/>
      <c r="D56" s="240" t="s">
        <v>1092</v>
      </c>
      <c r="E56" s="197" t="s">
        <v>1</v>
      </c>
      <c r="F56" s="197">
        <v>220</v>
      </c>
      <c r="G56" s="38"/>
      <c r="H56" s="39">
        <f>F56*G56</f>
        <v>0</v>
      </c>
      <c r="I56" s="102"/>
    </row>
    <row r="57" spans="1:9" x14ac:dyDescent="0.2">
      <c r="A57" s="194"/>
      <c r="B57" s="194"/>
      <c r="C57" s="199"/>
      <c r="D57" s="240"/>
      <c r="E57" s="197"/>
      <c r="F57" s="197"/>
      <c r="G57" s="38"/>
      <c r="H57" s="39"/>
      <c r="I57" s="102"/>
    </row>
    <row r="58" spans="1:9" x14ac:dyDescent="0.2">
      <c r="A58" s="194"/>
      <c r="B58" s="194"/>
      <c r="C58" s="199"/>
      <c r="D58" s="240" t="s">
        <v>1093</v>
      </c>
      <c r="E58" s="197" t="s">
        <v>1</v>
      </c>
      <c r="F58" s="197">
        <v>300</v>
      </c>
      <c r="G58" s="38"/>
      <c r="H58" s="39">
        <f>F58*G58</f>
        <v>0</v>
      </c>
      <c r="I58" s="102"/>
    </row>
    <row r="59" spans="1:9" ht="38.25" x14ac:dyDescent="0.2">
      <c r="A59" s="194" t="s">
        <v>1094</v>
      </c>
      <c r="B59" s="194"/>
      <c r="C59" s="199"/>
      <c r="D59" s="339" t="s">
        <v>1095</v>
      </c>
      <c r="E59" s="197"/>
      <c r="F59" s="197"/>
      <c r="G59" s="38"/>
      <c r="H59" s="39"/>
    </row>
    <row r="60" spans="1:9" x14ac:dyDescent="0.2">
      <c r="A60" s="194"/>
      <c r="B60" s="194"/>
      <c r="C60" s="199"/>
      <c r="D60" s="339"/>
      <c r="E60" s="197"/>
      <c r="F60" s="197"/>
      <c r="G60" s="38"/>
      <c r="H60" s="39"/>
    </row>
    <row r="61" spans="1:9" ht="14.25" x14ac:dyDescent="0.2">
      <c r="A61" s="194"/>
      <c r="B61" s="194" t="s">
        <v>1096</v>
      </c>
      <c r="C61" s="199"/>
      <c r="D61" s="319" t="s">
        <v>1097</v>
      </c>
      <c r="E61" s="197" t="s">
        <v>58</v>
      </c>
      <c r="F61" s="197">
        <v>100</v>
      </c>
      <c r="G61" s="38"/>
      <c r="H61" s="39">
        <f>F61*G61</f>
        <v>0</v>
      </c>
    </row>
    <row r="62" spans="1:9" x14ac:dyDescent="0.2">
      <c r="A62" s="194"/>
      <c r="B62" s="194"/>
      <c r="C62" s="199"/>
      <c r="D62" s="319"/>
      <c r="E62" s="197"/>
      <c r="F62" s="197"/>
      <c r="G62" s="38"/>
      <c r="H62" s="39"/>
    </row>
    <row r="63" spans="1:9" ht="25.5" x14ac:dyDescent="0.2">
      <c r="A63" s="194"/>
      <c r="B63" s="194" t="s">
        <v>1098</v>
      </c>
      <c r="C63" s="199"/>
      <c r="D63" s="337" t="s">
        <v>1099</v>
      </c>
      <c r="E63" s="197" t="s">
        <v>58</v>
      </c>
      <c r="F63" s="197">
        <v>100</v>
      </c>
      <c r="G63" s="38"/>
      <c r="H63" s="39">
        <f>F63*G63</f>
        <v>0</v>
      </c>
    </row>
    <row r="64" spans="1:9" x14ac:dyDescent="0.2">
      <c r="A64" s="534"/>
      <c r="B64" s="534"/>
      <c r="C64" s="535"/>
      <c r="D64" s="536"/>
      <c r="E64" s="287"/>
      <c r="F64" s="287"/>
      <c r="G64" s="58"/>
      <c r="H64" s="537"/>
    </row>
    <row r="65" spans="1:8" ht="25.5" x14ac:dyDescent="0.2">
      <c r="A65" s="534"/>
      <c r="B65" s="194" t="s">
        <v>1100</v>
      </c>
      <c r="C65" s="199"/>
      <c r="D65" s="337" t="s">
        <v>1101</v>
      </c>
      <c r="E65" s="197" t="s">
        <v>58</v>
      </c>
      <c r="F65" s="197">
        <v>33.299999999999997</v>
      </c>
      <c r="G65" s="38"/>
      <c r="H65" s="39">
        <f>F65*G65</f>
        <v>0</v>
      </c>
    </row>
    <row r="66" spans="1:8" x14ac:dyDescent="0.2">
      <c r="A66" s="534"/>
      <c r="B66" s="534"/>
      <c r="C66" s="535"/>
      <c r="D66" s="536"/>
      <c r="E66" s="287"/>
      <c r="F66" s="287"/>
      <c r="G66" s="58"/>
      <c r="H66" s="537"/>
    </row>
    <row r="67" spans="1:8" x14ac:dyDescent="0.2">
      <c r="A67" s="121"/>
      <c r="B67" s="543" t="s">
        <v>124</v>
      </c>
      <c r="C67" s="543"/>
      <c r="D67" s="543"/>
      <c r="E67" s="543"/>
      <c r="F67" s="543"/>
      <c r="G67" s="543"/>
      <c r="H67" s="48">
        <f>SUM(H9:H65)</f>
        <v>0</v>
      </c>
    </row>
    <row r="68" spans="1:8" x14ac:dyDescent="0.2">
      <c r="A68" s="121"/>
      <c r="B68" s="544" t="s">
        <v>125</v>
      </c>
      <c r="C68" s="544"/>
      <c r="D68" s="544"/>
      <c r="E68" s="544"/>
      <c r="F68" s="544"/>
      <c r="G68" s="544"/>
      <c r="H68" s="48">
        <f>H67</f>
        <v>0</v>
      </c>
    </row>
    <row r="69" spans="1:8" x14ac:dyDescent="0.2">
      <c r="A69" s="194"/>
      <c r="B69" s="194"/>
      <c r="C69" s="199"/>
      <c r="D69" s="337"/>
      <c r="E69" s="197"/>
      <c r="F69" s="197"/>
      <c r="G69" s="38"/>
      <c r="H69" s="39"/>
    </row>
    <row r="70" spans="1:8" ht="25.5" x14ac:dyDescent="0.2">
      <c r="A70" s="194" t="s">
        <v>1103</v>
      </c>
      <c r="B70" s="194"/>
      <c r="C70" s="199"/>
      <c r="D70" s="258" t="s">
        <v>1104</v>
      </c>
      <c r="E70" s="197"/>
      <c r="F70" s="197"/>
      <c r="G70" s="38"/>
      <c r="H70" s="39"/>
    </row>
    <row r="71" spans="1:8" x14ac:dyDescent="0.2">
      <c r="A71" s="194"/>
      <c r="B71" s="194"/>
      <c r="C71" s="199"/>
      <c r="D71" s="258"/>
      <c r="E71" s="197"/>
      <c r="F71" s="197"/>
      <c r="G71" s="38"/>
      <c r="H71" s="39"/>
    </row>
    <row r="72" spans="1:8" ht="25.5" x14ac:dyDescent="0.2">
      <c r="A72" s="194"/>
      <c r="B72" s="194" t="s">
        <v>1105</v>
      </c>
      <c r="C72" s="199"/>
      <c r="D72" s="322" t="s">
        <v>1106</v>
      </c>
      <c r="E72" s="197"/>
      <c r="F72" s="197"/>
      <c r="G72" s="38"/>
      <c r="H72" s="39"/>
    </row>
    <row r="73" spans="1:8" ht="27" hidden="1" x14ac:dyDescent="0.2">
      <c r="A73" s="194"/>
      <c r="B73" s="194"/>
      <c r="C73" s="199" t="s">
        <v>104</v>
      </c>
      <c r="D73" s="322" t="s">
        <v>1054</v>
      </c>
      <c r="E73" s="197" t="s">
        <v>327</v>
      </c>
      <c r="F73" s="197"/>
      <c r="G73" s="38"/>
      <c r="H73" s="39">
        <f>F73*G73</f>
        <v>0</v>
      </c>
    </row>
    <row r="74" spans="1:8" ht="27" hidden="1" x14ac:dyDescent="0.2">
      <c r="A74" s="194"/>
      <c r="B74" s="194"/>
      <c r="C74" s="199" t="s">
        <v>107</v>
      </c>
      <c r="D74" s="322" t="s">
        <v>1055</v>
      </c>
      <c r="E74" s="197" t="s">
        <v>327</v>
      </c>
      <c r="F74" s="197"/>
      <c r="G74" s="38"/>
      <c r="H74" s="39">
        <f>F74*G74</f>
        <v>0</v>
      </c>
    </row>
    <row r="75" spans="1:8" x14ac:dyDescent="0.2">
      <c r="A75" s="194"/>
      <c r="B75" s="194"/>
      <c r="C75" s="199"/>
      <c r="D75" s="322"/>
      <c r="E75" s="197"/>
      <c r="F75" s="197"/>
      <c r="G75" s="38"/>
      <c r="H75" s="39"/>
    </row>
    <row r="76" spans="1:8" ht="27" x14ac:dyDescent="0.2">
      <c r="A76" s="194"/>
      <c r="B76" s="194"/>
      <c r="C76" s="199" t="s">
        <v>18</v>
      </c>
      <c r="D76" s="337" t="s">
        <v>1107</v>
      </c>
      <c r="E76" s="197" t="s">
        <v>327</v>
      </c>
      <c r="F76" s="197">
        <v>10</v>
      </c>
      <c r="G76" s="38"/>
      <c r="H76" s="39">
        <f>F76*G76</f>
        <v>0</v>
      </c>
    </row>
    <row r="77" spans="1:8" x14ac:dyDescent="0.2">
      <c r="A77" s="194"/>
      <c r="B77" s="194"/>
      <c r="C77" s="199"/>
      <c r="D77" s="337"/>
      <c r="E77" s="197"/>
      <c r="F77" s="197"/>
      <c r="G77" s="38"/>
      <c r="H77" s="39"/>
    </row>
    <row r="78" spans="1:8" ht="27" x14ac:dyDescent="0.2">
      <c r="A78" s="194"/>
      <c r="B78" s="194"/>
      <c r="C78" s="199" t="s">
        <v>19</v>
      </c>
      <c r="D78" s="337" t="s">
        <v>1102</v>
      </c>
      <c r="E78" s="197" t="s">
        <v>327</v>
      </c>
      <c r="F78" s="197">
        <v>30</v>
      </c>
      <c r="G78" s="38"/>
      <c r="H78" s="39">
        <f>F78*G78</f>
        <v>0</v>
      </c>
    </row>
    <row r="79" spans="1:8" x14ac:dyDescent="0.2">
      <c r="A79" s="194"/>
      <c r="B79" s="194"/>
      <c r="C79" s="199"/>
      <c r="D79" s="337"/>
      <c r="E79" s="197"/>
      <c r="F79" s="197"/>
      <c r="G79" s="38"/>
      <c r="H79" s="39"/>
    </row>
    <row r="80" spans="1:8" x14ac:dyDescent="0.2">
      <c r="A80" s="194" t="s">
        <v>1108</v>
      </c>
      <c r="B80" s="194"/>
      <c r="C80" s="199"/>
      <c r="D80" s="273" t="s">
        <v>1109</v>
      </c>
      <c r="E80" s="197"/>
      <c r="F80" s="197"/>
      <c r="G80" s="38"/>
      <c r="H80" s="39"/>
    </row>
    <row r="81" spans="1:9" x14ac:dyDescent="0.2">
      <c r="A81" s="194"/>
      <c r="B81" s="194"/>
      <c r="C81" s="199"/>
      <c r="D81" s="273"/>
      <c r="E81" s="197"/>
      <c r="F81" s="197"/>
      <c r="G81" s="38"/>
      <c r="H81" s="39"/>
    </row>
    <row r="82" spans="1:9" x14ac:dyDescent="0.2">
      <c r="A82" s="194"/>
      <c r="B82" s="194" t="s">
        <v>1110</v>
      </c>
      <c r="C82" s="199"/>
      <c r="D82" s="340" t="s">
        <v>1509</v>
      </c>
      <c r="E82" s="197" t="s">
        <v>170</v>
      </c>
      <c r="F82" s="197">
        <v>20</v>
      </c>
      <c r="G82" s="38"/>
      <c r="H82" s="39">
        <f>F82*G82</f>
        <v>0</v>
      </c>
      <c r="I82" s="102"/>
    </row>
    <row r="83" spans="1:9" x14ac:dyDescent="0.2">
      <c r="A83" s="194"/>
      <c r="B83" s="194"/>
      <c r="C83" s="199"/>
      <c r="D83" s="340"/>
      <c r="E83" s="197"/>
      <c r="F83" s="197"/>
      <c r="G83" s="38"/>
      <c r="H83" s="39"/>
      <c r="I83" s="102"/>
    </row>
    <row r="84" spans="1:9" x14ac:dyDescent="0.2">
      <c r="A84" s="194"/>
      <c r="B84" s="194"/>
      <c r="C84" s="199"/>
      <c r="D84" s="340" t="s">
        <v>1508</v>
      </c>
      <c r="E84" s="197" t="s">
        <v>170</v>
      </c>
      <c r="F84" s="197">
        <v>4</v>
      </c>
      <c r="G84" s="38"/>
      <c r="H84" s="39">
        <f>F84*G84</f>
        <v>0</v>
      </c>
      <c r="I84" s="102"/>
    </row>
    <row r="85" spans="1:9" x14ac:dyDescent="0.2">
      <c r="A85" s="194"/>
      <c r="B85" s="194"/>
      <c r="C85" s="199"/>
      <c r="D85" s="320"/>
      <c r="E85" s="197"/>
      <c r="F85" s="197"/>
      <c r="G85" s="40"/>
      <c r="H85" s="39"/>
      <c r="I85" s="102"/>
    </row>
    <row r="86" spans="1:9" x14ac:dyDescent="0.2">
      <c r="A86" s="194" t="s">
        <v>1111</v>
      </c>
      <c r="B86" s="194"/>
      <c r="C86" s="199"/>
      <c r="D86" s="258" t="s">
        <v>1112</v>
      </c>
      <c r="E86" s="197"/>
      <c r="F86" s="197"/>
      <c r="G86" s="40"/>
      <c r="H86" s="39"/>
    </row>
    <row r="87" spans="1:9" x14ac:dyDescent="0.2">
      <c r="A87" s="194"/>
      <c r="B87" s="194"/>
      <c r="C87" s="199"/>
      <c r="D87" s="258"/>
      <c r="E87" s="197"/>
      <c r="F87" s="197"/>
      <c r="G87" s="40"/>
      <c r="H87" s="39"/>
    </row>
    <row r="88" spans="1:9" ht="25.5" x14ac:dyDescent="0.2">
      <c r="A88" s="194"/>
      <c r="B88" s="194" t="s">
        <v>1113</v>
      </c>
      <c r="C88" s="199"/>
      <c r="D88" s="337" t="s">
        <v>1114</v>
      </c>
      <c r="E88" s="178" t="s">
        <v>153</v>
      </c>
      <c r="F88" s="197">
        <v>4</v>
      </c>
      <c r="G88" s="40">
        <v>1500000</v>
      </c>
      <c r="H88" s="39">
        <f>F88*G88</f>
        <v>6000000</v>
      </c>
    </row>
    <row r="89" spans="1:9" x14ac:dyDescent="0.2">
      <c r="A89" s="194"/>
      <c r="B89" s="194"/>
      <c r="C89" s="199"/>
      <c r="D89" s="337"/>
      <c r="E89" s="178"/>
      <c r="F89" s="197"/>
      <c r="G89" s="40"/>
      <c r="H89" s="39"/>
    </row>
    <row r="90" spans="1:9" ht="25.5" x14ac:dyDescent="0.2">
      <c r="A90" s="194"/>
      <c r="B90" s="194" t="s">
        <v>1115</v>
      </c>
      <c r="C90" s="199"/>
      <c r="D90" s="337" t="s">
        <v>1116</v>
      </c>
      <c r="E90" s="105" t="s">
        <v>79</v>
      </c>
      <c r="F90" s="341">
        <f>H88</f>
        <v>6000000</v>
      </c>
      <c r="G90" s="41"/>
      <c r="H90" s="39">
        <f>F90*G90</f>
        <v>0</v>
      </c>
    </row>
    <row r="91" spans="1:9" x14ac:dyDescent="0.2">
      <c r="A91" s="194"/>
      <c r="B91" s="194"/>
      <c r="C91" s="199"/>
      <c r="D91" s="263"/>
      <c r="E91" s="105"/>
      <c r="F91" s="341"/>
      <c r="G91" s="41"/>
      <c r="H91" s="39"/>
    </row>
    <row r="92" spans="1:9" ht="25.5" x14ac:dyDescent="0.2">
      <c r="A92" s="194" t="s">
        <v>1117</v>
      </c>
      <c r="B92" s="194"/>
      <c r="C92" s="199"/>
      <c r="D92" s="85" t="s">
        <v>1118</v>
      </c>
      <c r="E92" s="197"/>
      <c r="F92" s="197"/>
      <c r="G92" s="34"/>
      <c r="H92" s="261"/>
    </row>
    <row r="93" spans="1:9" ht="14.25" customHeight="1" x14ac:dyDescent="0.2">
      <c r="A93" s="194"/>
      <c r="B93" s="194" t="s">
        <v>1119</v>
      </c>
      <c r="C93" s="199"/>
      <c r="D93" s="86" t="s">
        <v>1054</v>
      </c>
      <c r="E93" s="197" t="s">
        <v>327</v>
      </c>
      <c r="F93" s="197">
        <v>10</v>
      </c>
      <c r="G93" s="38"/>
      <c r="H93" s="39">
        <f>F93*G93</f>
        <v>0</v>
      </c>
    </row>
    <row r="94" spans="1:9" ht="14.25" customHeight="1" x14ac:dyDescent="0.2">
      <c r="A94" s="194"/>
      <c r="B94" s="194" t="s">
        <v>1120</v>
      </c>
      <c r="C94" s="199"/>
      <c r="D94" s="86" t="s">
        <v>1055</v>
      </c>
      <c r="E94" s="197" t="s">
        <v>327</v>
      </c>
      <c r="F94" s="197">
        <v>10</v>
      </c>
      <c r="G94" s="38"/>
      <c r="H94" s="39">
        <f>F94*G94</f>
        <v>0</v>
      </c>
    </row>
    <row r="95" spans="1:9" ht="14.25" customHeight="1" x14ac:dyDescent="0.2">
      <c r="A95" s="194"/>
      <c r="B95" s="194"/>
      <c r="C95" s="199"/>
      <c r="D95" s="338"/>
      <c r="E95" s="197"/>
      <c r="F95" s="197"/>
      <c r="G95" s="38"/>
      <c r="H95" s="39"/>
    </row>
    <row r="96" spans="1:9" ht="14.25" customHeight="1" x14ac:dyDescent="0.2">
      <c r="A96" s="194"/>
      <c r="B96" s="194" t="s">
        <v>1121</v>
      </c>
      <c r="C96" s="199"/>
      <c r="D96" s="86" t="s">
        <v>1107</v>
      </c>
      <c r="E96" s="197" t="s">
        <v>327</v>
      </c>
      <c r="F96" s="197">
        <v>10</v>
      </c>
      <c r="G96" s="38"/>
      <c r="H96" s="39">
        <f>F96*G96</f>
        <v>0</v>
      </c>
    </row>
    <row r="97" spans="1:8" ht="14.25" customHeight="1" x14ac:dyDescent="0.2">
      <c r="A97" s="194"/>
      <c r="B97" s="194"/>
      <c r="C97" s="199"/>
      <c r="D97" s="86"/>
      <c r="E97" s="197"/>
      <c r="F97" s="197"/>
      <c r="G97" s="38"/>
      <c r="H97" s="39"/>
    </row>
    <row r="98" spans="1:8" ht="14.25" customHeight="1" x14ac:dyDescent="0.2">
      <c r="A98" s="194"/>
      <c r="B98" s="194" t="s">
        <v>1122</v>
      </c>
      <c r="C98" s="199"/>
      <c r="D98" s="86" t="s">
        <v>1102</v>
      </c>
      <c r="E98" s="197" t="s">
        <v>327</v>
      </c>
      <c r="F98" s="197">
        <v>30</v>
      </c>
      <c r="G98" s="38"/>
      <c r="H98" s="39">
        <f>F98*G98</f>
        <v>0</v>
      </c>
    </row>
    <row r="99" spans="1:8" ht="14.25" customHeight="1" x14ac:dyDescent="0.2">
      <c r="A99" s="194"/>
      <c r="B99" s="194"/>
      <c r="C99" s="199"/>
      <c r="D99" s="86"/>
      <c r="E99" s="197"/>
      <c r="F99" s="197"/>
      <c r="G99" s="38"/>
      <c r="H99" s="39"/>
    </row>
    <row r="100" spans="1:8" ht="14.25" customHeight="1" x14ac:dyDescent="0.2">
      <c r="A100" s="194"/>
      <c r="B100" s="194"/>
      <c r="C100" s="199"/>
      <c r="D100" s="86"/>
      <c r="E100" s="197"/>
      <c r="F100" s="197"/>
      <c r="G100" s="38"/>
      <c r="H100" s="39"/>
    </row>
    <row r="101" spans="1:8" ht="14.25" customHeight="1" x14ac:dyDescent="0.2">
      <c r="A101" s="194"/>
      <c r="B101" s="194"/>
      <c r="C101" s="199"/>
      <c r="D101" s="86"/>
      <c r="E101" s="197"/>
      <c r="F101" s="197"/>
      <c r="G101" s="38"/>
      <c r="H101" s="39"/>
    </row>
    <row r="102" spans="1:8" ht="14.25" customHeight="1" x14ac:dyDescent="0.2">
      <c r="A102" s="194"/>
      <c r="B102" s="194"/>
      <c r="C102" s="199"/>
      <c r="D102" s="86"/>
      <c r="E102" s="197"/>
      <c r="F102" s="197"/>
      <c r="G102" s="38"/>
      <c r="H102" s="39"/>
    </row>
    <row r="103" spans="1:8" ht="14.25" customHeight="1" x14ac:dyDescent="0.2">
      <c r="A103" s="194"/>
      <c r="B103" s="194"/>
      <c r="C103" s="199"/>
      <c r="D103" s="86"/>
      <c r="E103" s="197"/>
      <c r="F103" s="197"/>
      <c r="G103" s="38"/>
      <c r="H103" s="39"/>
    </row>
    <row r="104" spans="1:8" ht="14.25" customHeight="1" x14ac:dyDescent="0.2">
      <c r="A104" s="194"/>
      <c r="B104" s="194"/>
      <c r="C104" s="199"/>
      <c r="D104" s="86"/>
      <c r="E104" s="197"/>
      <c r="F104" s="197"/>
      <c r="G104" s="38"/>
      <c r="H104" s="39"/>
    </row>
    <row r="105" spans="1:8" ht="14.25" customHeight="1" x14ac:dyDescent="0.2">
      <c r="A105" s="194"/>
      <c r="B105" s="194"/>
      <c r="C105" s="199"/>
      <c r="D105" s="86"/>
      <c r="E105" s="197"/>
      <c r="F105" s="197"/>
      <c r="G105" s="38"/>
      <c r="H105" s="39"/>
    </row>
    <row r="106" spans="1:8" ht="14.25" customHeight="1" x14ac:dyDescent="0.2">
      <c r="A106" s="194"/>
      <c r="B106" s="194"/>
      <c r="C106" s="199"/>
      <c r="D106" s="86"/>
      <c r="E106" s="197"/>
      <c r="F106" s="197"/>
      <c r="G106" s="38"/>
      <c r="H106" s="39"/>
    </row>
    <row r="107" spans="1:8" ht="14.25" customHeight="1" x14ac:dyDescent="0.2">
      <c r="A107" s="194"/>
      <c r="B107" s="194"/>
      <c r="C107" s="199"/>
      <c r="D107" s="86"/>
      <c r="E107" s="197"/>
      <c r="F107" s="197"/>
      <c r="G107" s="38"/>
      <c r="H107" s="39"/>
    </row>
    <row r="108" spans="1:8" ht="14.25" customHeight="1" x14ac:dyDescent="0.2">
      <c r="A108" s="194"/>
      <c r="B108" s="194"/>
      <c r="C108" s="199"/>
      <c r="D108" s="86"/>
      <c r="E108" s="197"/>
      <c r="F108" s="197"/>
      <c r="G108" s="38"/>
      <c r="H108" s="39"/>
    </row>
    <row r="109" spans="1:8" ht="14.25" customHeight="1" x14ac:dyDescent="0.2">
      <c r="A109" s="194"/>
      <c r="B109" s="194"/>
      <c r="C109" s="199"/>
      <c r="D109" s="86"/>
      <c r="E109" s="197"/>
      <c r="F109" s="197"/>
      <c r="G109" s="38"/>
      <c r="H109" s="39"/>
    </row>
    <row r="110" spans="1:8" ht="14.25" customHeight="1" x14ac:dyDescent="0.2">
      <c r="A110" s="194"/>
      <c r="B110" s="194"/>
      <c r="C110" s="199"/>
      <c r="D110" s="86"/>
      <c r="E110" s="197"/>
      <c r="F110" s="197"/>
      <c r="G110" s="38"/>
      <c r="H110" s="39"/>
    </row>
    <row r="111" spans="1:8" ht="14.25" customHeight="1" x14ac:dyDescent="0.2">
      <c r="A111" s="194"/>
      <c r="B111" s="194"/>
      <c r="C111" s="199"/>
      <c r="D111" s="86"/>
      <c r="E111" s="197"/>
      <c r="F111" s="197"/>
      <c r="G111" s="38"/>
      <c r="H111" s="39"/>
    </row>
    <row r="112" spans="1:8" ht="14.25" customHeight="1" x14ac:dyDescent="0.2">
      <c r="A112" s="194"/>
      <c r="B112" s="194"/>
      <c r="C112" s="199"/>
      <c r="D112" s="86"/>
      <c r="E112" s="197"/>
      <c r="F112" s="197"/>
      <c r="G112" s="38"/>
      <c r="H112" s="39"/>
    </row>
    <row r="113" spans="1:8" ht="14.25" customHeight="1" x14ac:dyDescent="0.2">
      <c r="A113" s="194"/>
      <c r="B113" s="194"/>
      <c r="C113" s="199"/>
      <c r="D113" s="86"/>
      <c r="E113" s="197"/>
      <c r="F113" s="197"/>
      <c r="G113" s="38"/>
      <c r="H113" s="39"/>
    </row>
    <row r="114" spans="1:8" ht="14.25" customHeight="1" x14ac:dyDescent="0.2">
      <c r="A114" s="194"/>
      <c r="B114" s="194"/>
      <c r="C114" s="199"/>
      <c r="D114" s="86"/>
      <c r="E114" s="197"/>
      <c r="F114" s="197"/>
      <c r="G114" s="38"/>
      <c r="H114" s="39"/>
    </row>
    <row r="115" spans="1:8" ht="14.25" customHeight="1" x14ac:dyDescent="0.2">
      <c r="A115" s="194"/>
      <c r="B115" s="194"/>
      <c r="C115" s="199"/>
      <c r="D115" s="86"/>
      <c r="E115" s="197"/>
      <c r="F115" s="197"/>
      <c r="G115" s="38"/>
      <c r="H115" s="39"/>
    </row>
    <row r="116" spans="1:8" ht="14.25" customHeight="1" x14ac:dyDescent="0.2">
      <c r="A116" s="194"/>
      <c r="B116" s="194"/>
      <c r="C116" s="199"/>
      <c r="D116" s="86"/>
      <c r="E116" s="197"/>
      <c r="F116" s="197"/>
      <c r="G116" s="38"/>
      <c r="H116" s="39"/>
    </row>
    <row r="117" spans="1:8" ht="14.25" customHeight="1" x14ac:dyDescent="0.2">
      <c r="A117" s="194"/>
      <c r="B117" s="194"/>
      <c r="C117" s="199"/>
      <c r="D117" s="86"/>
      <c r="E117" s="197"/>
      <c r="F117" s="197"/>
      <c r="G117" s="38"/>
      <c r="H117" s="39"/>
    </row>
    <row r="118" spans="1:8" ht="14.25" customHeight="1" x14ac:dyDescent="0.2">
      <c r="A118" s="194"/>
      <c r="B118" s="194"/>
      <c r="C118" s="199"/>
      <c r="D118" s="86"/>
      <c r="E118" s="197"/>
      <c r="F118" s="197"/>
      <c r="G118" s="38"/>
      <c r="H118" s="39"/>
    </row>
    <row r="119" spans="1:8" ht="14.25" customHeight="1" x14ac:dyDescent="0.2">
      <c r="A119" s="194"/>
      <c r="B119" s="194"/>
      <c r="C119" s="199"/>
      <c r="D119" s="86"/>
      <c r="E119" s="197"/>
      <c r="F119" s="197"/>
      <c r="G119" s="38"/>
      <c r="H119" s="39"/>
    </row>
    <row r="120" spans="1:8" ht="14.25" customHeight="1" x14ac:dyDescent="0.2">
      <c r="A120" s="194"/>
      <c r="B120" s="194"/>
      <c r="C120" s="199"/>
      <c r="D120" s="86"/>
      <c r="E120" s="197"/>
      <c r="F120" s="197"/>
      <c r="G120" s="38"/>
      <c r="H120" s="39"/>
    </row>
    <row r="121" spans="1:8" ht="14.25" customHeight="1" x14ac:dyDescent="0.2">
      <c r="A121" s="194"/>
      <c r="B121" s="194"/>
      <c r="C121" s="199"/>
      <c r="D121" s="86"/>
      <c r="E121" s="197"/>
      <c r="F121" s="197"/>
      <c r="G121" s="38"/>
      <c r="H121" s="39"/>
    </row>
    <row r="122" spans="1:8" ht="14.25" customHeight="1" x14ac:dyDescent="0.2">
      <c r="A122" s="194"/>
      <c r="B122" s="194"/>
      <c r="C122" s="199"/>
      <c r="D122" s="86"/>
      <c r="E122" s="197"/>
      <c r="F122" s="197"/>
      <c r="G122" s="38"/>
      <c r="H122" s="39"/>
    </row>
    <row r="123" spans="1:8" ht="14.25" customHeight="1" x14ac:dyDescent="0.2">
      <c r="A123" s="194"/>
      <c r="B123" s="194"/>
      <c r="C123" s="199"/>
      <c r="D123" s="86"/>
      <c r="E123" s="197"/>
      <c r="F123" s="197"/>
      <c r="G123" s="38"/>
      <c r="H123" s="39"/>
    </row>
    <row r="124" spans="1:8" ht="14.25" customHeight="1" x14ac:dyDescent="0.2">
      <c r="A124" s="194"/>
      <c r="B124" s="194"/>
      <c r="C124" s="199"/>
      <c r="D124" s="86"/>
      <c r="E124" s="197"/>
      <c r="F124" s="197"/>
      <c r="G124" s="38"/>
      <c r="H124" s="39"/>
    </row>
    <row r="125" spans="1:8" ht="14.25" customHeight="1" x14ac:dyDescent="0.2">
      <c r="A125" s="194"/>
      <c r="B125" s="194"/>
      <c r="C125" s="199"/>
      <c r="D125" s="86"/>
      <c r="E125" s="197"/>
      <c r="F125" s="197"/>
      <c r="G125" s="38"/>
      <c r="H125" s="39"/>
    </row>
    <row r="126" spans="1:8" ht="14.25" customHeight="1" x14ac:dyDescent="0.2">
      <c r="A126" s="194"/>
      <c r="B126" s="194"/>
      <c r="C126" s="199"/>
      <c r="D126" s="86"/>
      <c r="E126" s="197"/>
      <c r="F126" s="197"/>
      <c r="G126" s="38"/>
      <c r="H126" s="39"/>
    </row>
    <row r="127" spans="1:8" ht="14.25" customHeight="1" x14ac:dyDescent="0.2">
      <c r="A127" s="194"/>
      <c r="B127" s="194"/>
      <c r="C127" s="199"/>
      <c r="D127" s="86"/>
      <c r="E127" s="197"/>
      <c r="F127" s="197"/>
      <c r="G127" s="38"/>
      <c r="H127" s="39"/>
    </row>
    <row r="128" spans="1:8" ht="14.25" customHeight="1" x14ac:dyDescent="0.2">
      <c r="A128" s="194"/>
      <c r="B128" s="194"/>
      <c r="C128" s="199"/>
      <c r="D128" s="86"/>
      <c r="E128" s="197"/>
      <c r="F128" s="197"/>
      <c r="G128" s="38"/>
      <c r="H128" s="39"/>
    </row>
    <row r="129" spans="1:8" ht="14.25" customHeight="1" x14ac:dyDescent="0.2">
      <c r="A129" s="194"/>
      <c r="B129" s="194"/>
      <c r="C129" s="199"/>
      <c r="D129" s="86"/>
      <c r="E129" s="197"/>
      <c r="F129" s="197"/>
      <c r="G129" s="38"/>
      <c r="H129" s="39"/>
    </row>
    <row r="130" spans="1:8" ht="14.25" customHeight="1" x14ac:dyDescent="0.2">
      <c r="A130" s="194"/>
      <c r="B130" s="194"/>
      <c r="C130" s="199"/>
      <c r="D130" s="86"/>
      <c r="E130" s="197"/>
      <c r="F130" s="197"/>
      <c r="G130" s="38"/>
      <c r="H130" s="39"/>
    </row>
    <row r="131" spans="1:8" ht="14.25" customHeight="1" x14ac:dyDescent="0.2">
      <c r="A131" s="194"/>
      <c r="B131" s="194"/>
      <c r="C131" s="199"/>
      <c r="D131" s="86"/>
      <c r="E131" s="197"/>
      <c r="F131" s="197"/>
      <c r="G131" s="38"/>
      <c r="H131" s="39"/>
    </row>
    <row r="132" spans="1:8" ht="14.25" customHeight="1" x14ac:dyDescent="0.2">
      <c r="A132" s="194"/>
      <c r="B132" s="194"/>
      <c r="C132" s="199"/>
      <c r="D132" s="86"/>
      <c r="E132" s="197"/>
      <c r="F132" s="197"/>
      <c r="G132" s="38"/>
      <c r="H132" s="39"/>
    </row>
    <row r="133" spans="1:8" ht="14.25" customHeight="1" x14ac:dyDescent="0.2">
      <c r="A133" s="194"/>
      <c r="B133" s="194"/>
      <c r="C133" s="199"/>
      <c r="D133" s="86"/>
      <c r="E133" s="197"/>
      <c r="F133" s="197"/>
      <c r="G133" s="38"/>
      <c r="H133" s="39"/>
    </row>
    <row r="134" spans="1:8" ht="14.25" customHeight="1" x14ac:dyDescent="0.2">
      <c r="A134" s="194"/>
      <c r="B134" s="194"/>
      <c r="C134" s="199"/>
      <c r="D134" s="86"/>
      <c r="E134" s="197"/>
      <c r="F134" s="197"/>
      <c r="G134" s="38"/>
      <c r="H134" s="39"/>
    </row>
    <row r="135" spans="1:8" ht="14.25" customHeight="1" x14ac:dyDescent="0.2">
      <c r="A135" s="194"/>
      <c r="B135" s="194"/>
      <c r="C135" s="199"/>
      <c r="D135" s="86"/>
      <c r="E135" s="197"/>
      <c r="F135" s="197"/>
      <c r="G135" s="38"/>
      <c r="H135" s="39"/>
    </row>
    <row r="136" spans="1:8" ht="14.25" customHeight="1" x14ac:dyDescent="0.2">
      <c r="A136" s="194"/>
      <c r="B136" s="194"/>
      <c r="C136" s="199"/>
      <c r="D136" s="86"/>
      <c r="E136" s="197"/>
      <c r="F136" s="197"/>
      <c r="G136" s="38"/>
      <c r="H136" s="39"/>
    </row>
    <row r="137" spans="1:8" ht="14.25" customHeight="1" x14ac:dyDescent="0.2">
      <c r="A137" s="194"/>
      <c r="B137" s="194"/>
      <c r="C137" s="199"/>
      <c r="D137" s="86"/>
      <c r="E137" s="197"/>
      <c r="F137" s="197"/>
      <c r="G137" s="38"/>
      <c r="H137" s="39"/>
    </row>
    <row r="138" spans="1:8" ht="14.25" customHeight="1" x14ac:dyDescent="0.2">
      <c r="A138" s="194"/>
      <c r="B138" s="194"/>
      <c r="C138" s="199"/>
      <c r="D138" s="86"/>
      <c r="E138" s="197"/>
      <c r="F138" s="197"/>
      <c r="G138" s="38"/>
      <c r="H138" s="39"/>
    </row>
    <row r="139" spans="1:8" ht="14.25" customHeight="1" x14ac:dyDescent="0.2">
      <c r="A139" s="194"/>
      <c r="B139" s="194"/>
      <c r="C139" s="199"/>
      <c r="D139" s="86"/>
      <c r="E139" s="197"/>
      <c r="F139" s="197"/>
      <c r="G139" s="38"/>
      <c r="H139" s="39"/>
    </row>
    <row r="140" spans="1:8" ht="14.25" customHeight="1" x14ac:dyDescent="0.2">
      <c r="A140" s="194"/>
      <c r="B140" s="194"/>
      <c r="C140" s="199"/>
      <c r="D140" s="86"/>
      <c r="E140" s="197"/>
      <c r="F140" s="197"/>
      <c r="G140" s="38"/>
      <c r="H140" s="39"/>
    </row>
    <row r="141" spans="1:8" ht="14.25" customHeight="1" x14ac:dyDescent="0.2">
      <c r="A141" s="194"/>
      <c r="B141" s="194"/>
      <c r="C141" s="199"/>
      <c r="D141" s="86"/>
      <c r="E141" s="197"/>
      <c r="F141" s="197"/>
      <c r="G141" s="38"/>
      <c r="H141" s="39"/>
    </row>
    <row r="142" spans="1:8" ht="14.25" customHeight="1" x14ac:dyDescent="0.2">
      <c r="A142" s="194"/>
      <c r="B142" s="194"/>
      <c r="C142" s="199"/>
      <c r="D142" s="86"/>
      <c r="E142" s="197"/>
      <c r="F142" s="197"/>
      <c r="G142" s="38"/>
      <c r="H142" s="39"/>
    </row>
    <row r="143" spans="1:8" x14ac:dyDescent="0.2">
      <c r="A143" s="248" t="s">
        <v>154</v>
      </c>
      <c r="B143" s="248"/>
      <c r="C143" s="248"/>
      <c r="D143" s="248"/>
      <c r="E143" s="181"/>
      <c r="F143" s="260"/>
      <c r="G143" s="43"/>
      <c r="H143" s="37">
        <f>SUM(H68:H142)</f>
        <v>6000000</v>
      </c>
    </row>
    <row r="1048419" spans="5:5" x14ac:dyDescent="0.2">
      <c r="E1048419" s="89"/>
    </row>
  </sheetData>
  <sheetProtection algorithmName="SHA-512" hashValue="Plb0bFVxYKUeSROz19rqH/7b4uWUjR7WJfoHI4HVFVL1DAXqLSmwFD8+llXGgK5th3xWwSKk4lf5wbPCRvwMtA==" saltValue="L/fs7Jo7wnuVqiRLDNQcyA==" spinCount="100000" sheet="1" objects="1" scenarios="1"/>
  <mergeCells count="3">
    <mergeCell ref="D1:H1"/>
    <mergeCell ref="B67:G67"/>
    <mergeCell ref="B68:G68"/>
  </mergeCells>
  <phoneticPr fontId="9" type="noConversion"/>
  <pageMargins left="0.70866141732283472" right="0.23622047244094491" top="0.74803149606299213" bottom="0.74803149606299213" header="0.31496062992125984" footer="0.31496062992125984"/>
  <pageSetup paperSize="9" scale="67" firstPageNumber="36" orientation="portrait" useFirstPageNumber="1" r:id="rId1"/>
  <headerFooter>
    <oddHeader>&amp;C&amp;"Arial,Bold"NRA R.033-130-2019-3 SCHEDULE OF QUANTITIES</oddHeader>
    <oddFooter>&amp;RC3-&amp;P</oddFooter>
  </headerFooter>
  <rowBreaks count="1" manualBreakCount="1">
    <brk id="67" max="7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H1048351"/>
  <sheetViews>
    <sheetView view="pageBreakPreview" topLeftCell="A3" zoomScaleNormal="100" zoomScaleSheetLayoutView="100" workbookViewId="0">
      <selection activeCell="G3" sqref="G3:G74"/>
    </sheetView>
  </sheetViews>
  <sheetFormatPr defaultRowHeight="12.75" x14ac:dyDescent="0.2"/>
  <cols>
    <col min="1" max="1" width="9.28515625" style="92" customWidth="1"/>
    <col min="2" max="2" width="10" style="92" bestFit="1" customWidth="1"/>
    <col min="3" max="3" width="40.7109375" style="92" customWidth="1"/>
    <col min="4" max="4" width="15.28515625" style="92" customWidth="1"/>
    <col min="5" max="5" width="14.5703125" style="92" customWidth="1"/>
    <col min="6" max="6" width="18.28515625" style="92" customWidth="1"/>
    <col min="7" max="7" width="20.7109375" style="92" customWidth="1"/>
    <col min="8" max="256" width="9.28515625" style="92"/>
    <col min="257" max="257" width="9.28515625" style="92" customWidth="1"/>
    <col min="258" max="258" width="6.7109375" style="92" customWidth="1"/>
    <col min="259" max="259" width="40.7109375" style="92" customWidth="1"/>
    <col min="260" max="263" width="9.28515625" style="92" customWidth="1"/>
    <col min="264" max="512" width="9.28515625" style="92"/>
    <col min="513" max="513" width="9.28515625" style="92" customWidth="1"/>
    <col min="514" max="514" width="6.7109375" style="92" customWidth="1"/>
    <col min="515" max="515" width="40.7109375" style="92" customWidth="1"/>
    <col min="516" max="519" width="9.28515625" style="92" customWidth="1"/>
    <col min="520" max="768" width="9.28515625" style="92"/>
    <col min="769" max="769" width="9.28515625" style="92" customWidth="1"/>
    <col min="770" max="770" width="6.7109375" style="92" customWidth="1"/>
    <col min="771" max="771" width="40.7109375" style="92" customWidth="1"/>
    <col min="772" max="775" width="9.28515625" style="92" customWidth="1"/>
    <col min="776" max="1024" width="9.28515625" style="92"/>
    <col min="1025" max="1025" width="9.28515625" style="92" customWidth="1"/>
    <col min="1026" max="1026" width="6.7109375" style="92" customWidth="1"/>
    <col min="1027" max="1027" width="40.7109375" style="92" customWidth="1"/>
    <col min="1028" max="1031" width="9.28515625" style="92" customWidth="1"/>
    <col min="1032" max="1280" width="9.28515625" style="92"/>
    <col min="1281" max="1281" width="9.28515625" style="92" customWidth="1"/>
    <col min="1282" max="1282" width="6.7109375" style="92" customWidth="1"/>
    <col min="1283" max="1283" width="40.7109375" style="92" customWidth="1"/>
    <col min="1284" max="1287" width="9.28515625" style="92" customWidth="1"/>
    <col min="1288" max="1536" width="9.28515625" style="92"/>
    <col min="1537" max="1537" width="9.28515625" style="92" customWidth="1"/>
    <col min="1538" max="1538" width="6.7109375" style="92" customWidth="1"/>
    <col min="1539" max="1539" width="40.7109375" style="92" customWidth="1"/>
    <col min="1540" max="1543" width="9.28515625" style="92" customWidth="1"/>
    <col min="1544" max="1792" width="9.28515625" style="92"/>
    <col min="1793" max="1793" width="9.28515625" style="92" customWidth="1"/>
    <col min="1794" max="1794" width="6.7109375" style="92" customWidth="1"/>
    <col min="1795" max="1795" width="40.7109375" style="92" customWidth="1"/>
    <col min="1796" max="1799" width="9.28515625" style="92" customWidth="1"/>
    <col min="1800" max="2048" width="9.28515625" style="92"/>
    <col min="2049" max="2049" width="9.28515625" style="92" customWidth="1"/>
    <col min="2050" max="2050" width="6.7109375" style="92" customWidth="1"/>
    <col min="2051" max="2051" width="40.7109375" style="92" customWidth="1"/>
    <col min="2052" max="2055" width="9.28515625" style="92" customWidth="1"/>
    <col min="2056" max="2304" width="9.28515625" style="92"/>
    <col min="2305" max="2305" width="9.28515625" style="92" customWidth="1"/>
    <col min="2306" max="2306" width="6.7109375" style="92" customWidth="1"/>
    <col min="2307" max="2307" width="40.7109375" style="92" customWidth="1"/>
    <col min="2308" max="2311" width="9.28515625" style="92" customWidth="1"/>
    <col min="2312" max="2560" width="9.28515625" style="92"/>
    <col min="2561" max="2561" width="9.28515625" style="92" customWidth="1"/>
    <col min="2562" max="2562" width="6.7109375" style="92" customWidth="1"/>
    <col min="2563" max="2563" width="40.7109375" style="92" customWidth="1"/>
    <col min="2564" max="2567" width="9.28515625" style="92" customWidth="1"/>
    <col min="2568" max="2816" width="9.28515625" style="92"/>
    <col min="2817" max="2817" width="9.28515625" style="92" customWidth="1"/>
    <col min="2818" max="2818" width="6.7109375" style="92" customWidth="1"/>
    <col min="2819" max="2819" width="40.7109375" style="92" customWidth="1"/>
    <col min="2820" max="2823" width="9.28515625" style="92" customWidth="1"/>
    <col min="2824" max="3072" width="9.28515625" style="92"/>
    <col min="3073" max="3073" width="9.28515625" style="92" customWidth="1"/>
    <col min="3074" max="3074" width="6.7109375" style="92" customWidth="1"/>
    <col min="3075" max="3075" width="40.7109375" style="92" customWidth="1"/>
    <col min="3076" max="3079" width="9.28515625" style="92" customWidth="1"/>
    <col min="3080" max="3328" width="9.28515625" style="92"/>
    <col min="3329" max="3329" width="9.28515625" style="92" customWidth="1"/>
    <col min="3330" max="3330" width="6.7109375" style="92" customWidth="1"/>
    <col min="3331" max="3331" width="40.7109375" style="92" customWidth="1"/>
    <col min="3332" max="3335" width="9.28515625" style="92" customWidth="1"/>
    <col min="3336" max="3584" width="9.28515625" style="92"/>
    <col min="3585" max="3585" width="9.28515625" style="92" customWidth="1"/>
    <col min="3586" max="3586" width="6.7109375" style="92" customWidth="1"/>
    <col min="3587" max="3587" width="40.7109375" style="92" customWidth="1"/>
    <col min="3588" max="3591" width="9.28515625" style="92" customWidth="1"/>
    <col min="3592" max="3840" width="9.28515625" style="92"/>
    <col min="3841" max="3841" width="9.28515625" style="92" customWidth="1"/>
    <col min="3842" max="3842" width="6.7109375" style="92" customWidth="1"/>
    <col min="3843" max="3843" width="40.7109375" style="92" customWidth="1"/>
    <col min="3844" max="3847" width="9.28515625" style="92" customWidth="1"/>
    <col min="3848" max="4096" width="9.28515625" style="92"/>
    <col min="4097" max="4097" width="9.28515625" style="92" customWidth="1"/>
    <col min="4098" max="4098" width="6.7109375" style="92" customWidth="1"/>
    <col min="4099" max="4099" width="40.7109375" style="92" customWidth="1"/>
    <col min="4100" max="4103" width="9.28515625" style="92" customWidth="1"/>
    <col min="4104" max="4352" width="9.28515625" style="92"/>
    <col min="4353" max="4353" width="9.28515625" style="92" customWidth="1"/>
    <col min="4354" max="4354" width="6.7109375" style="92" customWidth="1"/>
    <col min="4355" max="4355" width="40.7109375" style="92" customWidth="1"/>
    <col min="4356" max="4359" width="9.28515625" style="92" customWidth="1"/>
    <col min="4360" max="4608" width="9.28515625" style="92"/>
    <col min="4609" max="4609" width="9.28515625" style="92" customWidth="1"/>
    <col min="4610" max="4610" width="6.7109375" style="92" customWidth="1"/>
    <col min="4611" max="4611" width="40.7109375" style="92" customWidth="1"/>
    <col min="4612" max="4615" width="9.28515625" style="92" customWidth="1"/>
    <col min="4616" max="4864" width="9.28515625" style="92"/>
    <col min="4865" max="4865" width="9.28515625" style="92" customWidth="1"/>
    <col min="4866" max="4866" width="6.7109375" style="92" customWidth="1"/>
    <col min="4867" max="4867" width="40.7109375" style="92" customWidth="1"/>
    <col min="4868" max="4871" width="9.28515625" style="92" customWidth="1"/>
    <col min="4872" max="5120" width="9.28515625" style="92"/>
    <col min="5121" max="5121" width="9.28515625" style="92" customWidth="1"/>
    <col min="5122" max="5122" width="6.7109375" style="92" customWidth="1"/>
    <col min="5123" max="5123" width="40.7109375" style="92" customWidth="1"/>
    <col min="5124" max="5127" width="9.28515625" style="92" customWidth="1"/>
    <col min="5128" max="5376" width="9.28515625" style="92"/>
    <col min="5377" max="5377" width="9.28515625" style="92" customWidth="1"/>
    <col min="5378" max="5378" width="6.7109375" style="92" customWidth="1"/>
    <col min="5379" max="5379" width="40.7109375" style="92" customWidth="1"/>
    <col min="5380" max="5383" width="9.28515625" style="92" customWidth="1"/>
    <col min="5384" max="5632" width="9.28515625" style="92"/>
    <col min="5633" max="5633" width="9.28515625" style="92" customWidth="1"/>
    <col min="5634" max="5634" width="6.7109375" style="92" customWidth="1"/>
    <col min="5635" max="5635" width="40.7109375" style="92" customWidth="1"/>
    <col min="5636" max="5639" width="9.28515625" style="92" customWidth="1"/>
    <col min="5640" max="5888" width="9.28515625" style="92"/>
    <col min="5889" max="5889" width="9.28515625" style="92" customWidth="1"/>
    <col min="5890" max="5890" width="6.7109375" style="92" customWidth="1"/>
    <col min="5891" max="5891" width="40.7109375" style="92" customWidth="1"/>
    <col min="5892" max="5895" width="9.28515625" style="92" customWidth="1"/>
    <col min="5896" max="6144" width="9.28515625" style="92"/>
    <col min="6145" max="6145" width="9.28515625" style="92" customWidth="1"/>
    <col min="6146" max="6146" width="6.7109375" style="92" customWidth="1"/>
    <col min="6147" max="6147" width="40.7109375" style="92" customWidth="1"/>
    <col min="6148" max="6151" width="9.28515625" style="92" customWidth="1"/>
    <col min="6152" max="6400" width="9.28515625" style="92"/>
    <col min="6401" max="6401" width="9.28515625" style="92" customWidth="1"/>
    <col min="6402" max="6402" width="6.7109375" style="92" customWidth="1"/>
    <col min="6403" max="6403" width="40.7109375" style="92" customWidth="1"/>
    <col min="6404" max="6407" width="9.28515625" style="92" customWidth="1"/>
    <col min="6408" max="6656" width="9.28515625" style="92"/>
    <col min="6657" max="6657" width="9.28515625" style="92" customWidth="1"/>
    <col min="6658" max="6658" width="6.7109375" style="92" customWidth="1"/>
    <col min="6659" max="6659" width="40.7109375" style="92" customWidth="1"/>
    <col min="6660" max="6663" width="9.28515625" style="92" customWidth="1"/>
    <col min="6664" max="6912" width="9.28515625" style="92"/>
    <col min="6913" max="6913" width="9.28515625" style="92" customWidth="1"/>
    <col min="6914" max="6914" width="6.7109375" style="92" customWidth="1"/>
    <col min="6915" max="6915" width="40.7109375" style="92" customWidth="1"/>
    <col min="6916" max="6919" width="9.28515625" style="92" customWidth="1"/>
    <col min="6920" max="7168" width="9.28515625" style="92"/>
    <col min="7169" max="7169" width="9.28515625" style="92" customWidth="1"/>
    <col min="7170" max="7170" width="6.7109375" style="92" customWidth="1"/>
    <col min="7171" max="7171" width="40.7109375" style="92" customWidth="1"/>
    <col min="7172" max="7175" width="9.28515625" style="92" customWidth="1"/>
    <col min="7176" max="7424" width="9.28515625" style="92"/>
    <col min="7425" max="7425" width="9.28515625" style="92" customWidth="1"/>
    <col min="7426" max="7426" width="6.7109375" style="92" customWidth="1"/>
    <col min="7427" max="7427" width="40.7109375" style="92" customWidth="1"/>
    <col min="7428" max="7431" width="9.28515625" style="92" customWidth="1"/>
    <col min="7432" max="7680" width="9.28515625" style="92"/>
    <col min="7681" max="7681" width="9.28515625" style="92" customWidth="1"/>
    <col min="7682" max="7682" width="6.7109375" style="92" customWidth="1"/>
    <col min="7683" max="7683" width="40.7109375" style="92" customWidth="1"/>
    <col min="7684" max="7687" width="9.28515625" style="92" customWidth="1"/>
    <col min="7688" max="7936" width="9.28515625" style="92"/>
    <col min="7937" max="7937" width="9.28515625" style="92" customWidth="1"/>
    <col min="7938" max="7938" width="6.7109375" style="92" customWidth="1"/>
    <col min="7939" max="7939" width="40.7109375" style="92" customWidth="1"/>
    <col min="7940" max="7943" width="9.28515625" style="92" customWidth="1"/>
    <col min="7944" max="8192" width="9.28515625" style="92"/>
    <col min="8193" max="8193" width="9.28515625" style="92" customWidth="1"/>
    <col min="8194" max="8194" width="6.7109375" style="92" customWidth="1"/>
    <col min="8195" max="8195" width="40.7109375" style="92" customWidth="1"/>
    <col min="8196" max="8199" width="9.28515625" style="92" customWidth="1"/>
    <col min="8200" max="8448" width="9.28515625" style="92"/>
    <col min="8449" max="8449" width="9.28515625" style="92" customWidth="1"/>
    <col min="8450" max="8450" width="6.7109375" style="92" customWidth="1"/>
    <col min="8451" max="8451" width="40.7109375" style="92" customWidth="1"/>
    <col min="8452" max="8455" width="9.28515625" style="92" customWidth="1"/>
    <col min="8456" max="8704" width="9.28515625" style="92"/>
    <col min="8705" max="8705" width="9.28515625" style="92" customWidth="1"/>
    <col min="8706" max="8706" width="6.7109375" style="92" customWidth="1"/>
    <col min="8707" max="8707" width="40.7109375" style="92" customWidth="1"/>
    <col min="8708" max="8711" width="9.28515625" style="92" customWidth="1"/>
    <col min="8712" max="8960" width="9.28515625" style="92"/>
    <col min="8961" max="8961" width="9.28515625" style="92" customWidth="1"/>
    <col min="8962" max="8962" width="6.7109375" style="92" customWidth="1"/>
    <col min="8963" max="8963" width="40.7109375" style="92" customWidth="1"/>
    <col min="8964" max="8967" width="9.28515625" style="92" customWidth="1"/>
    <col min="8968" max="9216" width="9.28515625" style="92"/>
    <col min="9217" max="9217" width="9.28515625" style="92" customWidth="1"/>
    <col min="9218" max="9218" width="6.7109375" style="92" customWidth="1"/>
    <col min="9219" max="9219" width="40.7109375" style="92" customWidth="1"/>
    <col min="9220" max="9223" width="9.28515625" style="92" customWidth="1"/>
    <col min="9224" max="9472" width="9.28515625" style="92"/>
    <col min="9473" max="9473" width="9.28515625" style="92" customWidth="1"/>
    <col min="9474" max="9474" width="6.7109375" style="92" customWidth="1"/>
    <col min="9475" max="9475" width="40.7109375" style="92" customWidth="1"/>
    <col min="9476" max="9479" width="9.28515625" style="92" customWidth="1"/>
    <col min="9480" max="9728" width="9.28515625" style="92"/>
    <col min="9729" max="9729" width="9.28515625" style="92" customWidth="1"/>
    <col min="9730" max="9730" width="6.7109375" style="92" customWidth="1"/>
    <col min="9731" max="9731" width="40.7109375" style="92" customWidth="1"/>
    <col min="9732" max="9735" width="9.28515625" style="92" customWidth="1"/>
    <col min="9736" max="9984" width="9.28515625" style="92"/>
    <col min="9985" max="9985" width="9.28515625" style="92" customWidth="1"/>
    <col min="9986" max="9986" width="6.7109375" style="92" customWidth="1"/>
    <col min="9987" max="9987" width="40.7109375" style="92" customWidth="1"/>
    <col min="9988" max="9991" width="9.28515625" style="92" customWidth="1"/>
    <col min="9992" max="10240" width="9.28515625" style="92"/>
    <col min="10241" max="10241" width="9.28515625" style="92" customWidth="1"/>
    <col min="10242" max="10242" width="6.7109375" style="92" customWidth="1"/>
    <col min="10243" max="10243" width="40.7109375" style="92" customWidth="1"/>
    <col min="10244" max="10247" width="9.28515625" style="92" customWidth="1"/>
    <col min="10248" max="10496" width="9.28515625" style="92"/>
    <col min="10497" max="10497" width="9.28515625" style="92" customWidth="1"/>
    <col min="10498" max="10498" width="6.7109375" style="92" customWidth="1"/>
    <col min="10499" max="10499" width="40.7109375" style="92" customWidth="1"/>
    <col min="10500" max="10503" width="9.28515625" style="92" customWidth="1"/>
    <col min="10504" max="10752" width="9.28515625" style="92"/>
    <col min="10753" max="10753" width="9.28515625" style="92" customWidth="1"/>
    <col min="10754" max="10754" width="6.7109375" style="92" customWidth="1"/>
    <col min="10755" max="10755" width="40.7109375" style="92" customWidth="1"/>
    <col min="10756" max="10759" width="9.28515625" style="92" customWidth="1"/>
    <col min="10760" max="11008" width="9.28515625" style="92"/>
    <col min="11009" max="11009" width="9.28515625" style="92" customWidth="1"/>
    <col min="11010" max="11010" width="6.7109375" style="92" customWidth="1"/>
    <col min="11011" max="11011" width="40.7109375" style="92" customWidth="1"/>
    <col min="11012" max="11015" width="9.28515625" style="92" customWidth="1"/>
    <col min="11016" max="11264" width="9.28515625" style="92"/>
    <col min="11265" max="11265" width="9.28515625" style="92" customWidth="1"/>
    <col min="11266" max="11266" width="6.7109375" style="92" customWidth="1"/>
    <col min="11267" max="11267" width="40.7109375" style="92" customWidth="1"/>
    <col min="11268" max="11271" width="9.28515625" style="92" customWidth="1"/>
    <col min="11272" max="11520" width="9.28515625" style="92"/>
    <col min="11521" max="11521" width="9.28515625" style="92" customWidth="1"/>
    <col min="11522" max="11522" width="6.7109375" style="92" customWidth="1"/>
    <col min="11523" max="11523" width="40.7109375" style="92" customWidth="1"/>
    <col min="11524" max="11527" width="9.28515625" style="92" customWidth="1"/>
    <col min="11528" max="11776" width="9.28515625" style="92"/>
    <col min="11777" max="11777" width="9.28515625" style="92" customWidth="1"/>
    <col min="11778" max="11778" width="6.7109375" style="92" customWidth="1"/>
    <col min="11779" max="11779" width="40.7109375" style="92" customWidth="1"/>
    <col min="11780" max="11783" width="9.28515625" style="92" customWidth="1"/>
    <col min="11784" max="12032" width="9.28515625" style="92"/>
    <col min="12033" max="12033" width="9.28515625" style="92" customWidth="1"/>
    <col min="12034" max="12034" width="6.7109375" style="92" customWidth="1"/>
    <col min="12035" max="12035" width="40.7109375" style="92" customWidth="1"/>
    <col min="12036" max="12039" width="9.28515625" style="92" customWidth="1"/>
    <col min="12040" max="12288" width="9.28515625" style="92"/>
    <col min="12289" max="12289" width="9.28515625" style="92" customWidth="1"/>
    <col min="12290" max="12290" width="6.7109375" style="92" customWidth="1"/>
    <col min="12291" max="12291" width="40.7109375" style="92" customWidth="1"/>
    <col min="12292" max="12295" width="9.28515625" style="92" customWidth="1"/>
    <col min="12296" max="12544" width="9.28515625" style="92"/>
    <col min="12545" max="12545" width="9.28515625" style="92" customWidth="1"/>
    <col min="12546" max="12546" width="6.7109375" style="92" customWidth="1"/>
    <col min="12547" max="12547" width="40.7109375" style="92" customWidth="1"/>
    <col min="12548" max="12551" width="9.28515625" style="92" customWidth="1"/>
    <col min="12552" max="12800" width="9.28515625" style="92"/>
    <col min="12801" max="12801" width="9.28515625" style="92" customWidth="1"/>
    <col min="12802" max="12802" width="6.7109375" style="92" customWidth="1"/>
    <col min="12803" max="12803" width="40.7109375" style="92" customWidth="1"/>
    <col min="12804" max="12807" width="9.28515625" style="92" customWidth="1"/>
    <col min="12808" max="13056" width="9.28515625" style="92"/>
    <col min="13057" max="13057" width="9.28515625" style="92" customWidth="1"/>
    <col min="13058" max="13058" width="6.7109375" style="92" customWidth="1"/>
    <col min="13059" max="13059" width="40.7109375" style="92" customWidth="1"/>
    <col min="13060" max="13063" width="9.28515625" style="92" customWidth="1"/>
    <col min="13064" max="13312" width="9.28515625" style="92"/>
    <col min="13313" max="13313" width="9.28515625" style="92" customWidth="1"/>
    <col min="13314" max="13314" width="6.7109375" style="92" customWidth="1"/>
    <col min="13315" max="13315" width="40.7109375" style="92" customWidth="1"/>
    <col min="13316" max="13319" width="9.28515625" style="92" customWidth="1"/>
    <col min="13320" max="13568" width="9.28515625" style="92"/>
    <col min="13569" max="13569" width="9.28515625" style="92" customWidth="1"/>
    <col min="13570" max="13570" width="6.7109375" style="92" customWidth="1"/>
    <col min="13571" max="13571" width="40.7109375" style="92" customWidth="1"/>
    <col min="13572" max="13575" width="9.28515625" style="92" customWidth="1"/>
    <col min="13576" max="13824" width="9.28515625" style="92"/>
    <col min="13825" max="13825" width="9.28515625" style="92" customWidth="1"/>
    <col min="13826" max="13826" width="6.7109375" style="92" customWidth="1"/>
    <col min="13827" max="13827" width="40.7109375" style="92" customWidth="1"/>
    <col min="13828" max="13831" width="9.28515625" style="92" customWidth="1"/>
    <col min="13832" max="14080" width="9.28515625" style="92"/>
    <col min="14081" max="14081" width="9.28515625" style="92" customWidth="1"/>
    <col min="14082" max="14082" width="6.7109375" style="92" customWidth="1"/>
    <col min="14083" max="14083" width="40.7109375" style="92" customWidth="1"/>
    <col min="14084" max="14087" width="9.28515625" style="92" customWidth="1"/>
    <col min="14088" max="14336" width="9.28515625" style="92"/>
    <col min="14337" max="14337" width="9.28515625" style="92" customWidth="1"/>
    <col min="14338" max="14338" width="6.7109375" style="92" customWidth="1"/>
    <col min="14339" max="14339" width="40.7109375" style="92" customWidth="1"/>
    <col min="14340" max="14343" width="9.28515625" style="92" customWidth="1"/>
    <col min="14344" max="14592" width="9.28515625" style="92"/>
    <col min="14593" max="14593" width="9.28515625" style="92" customWidth="1"/>
    <col min="14594" max="14594" width="6.7109375" style="92" customWidth="1"/>
    <col min="14595" max="14595" width="40.7109375" style="92" customWidth="1"/>
    <col min="14596" max="14599" width="9.28515625" style="92" customWidth="1"/>
    <col min="14600" max="14848" width="9.28515625" style="92"/>
    <col min="14849" max="14849" width="9.28515625" style="92" customWidth="1"/>
    <col min="14850" max="14850" width="6.7109375" style="92" customWidth="1"/>
    <col min="14851" max="14851" width="40.7109375" style="92" customWidth="1"/>
    <col min="14852" max="14855" width="9.28515625" style="92" customWidth="1"/>
    <col min="14856" max="15104" width="9.28515625" style="92"/>
    <col min="15105" max="15105" width="9.28515625" style="92" customWidth="1"/>
    <col min="15106" max="15106" width="6.7109375" style="92" customWidth="1"/>
    <col min="15107" max="15107" width="40.7109375" style="92" customWidth="1"/>
    <col min="15108" max="15111" width="9.28515625" style="92" customWidth="1"/>
    <col min="15112" max="15360" width="9.28515625" style="92"/>
    <col min="15361" max="15361" width="9.28515625" style="92" customWidth="1"/>
    <col min="15362" max="15362" width="6.7109375" style="92" customWidth="1"/>
    <col min="15363" max="15363" width="40.7109375" style="92" customWidth="1"/>
    <col min="15364" max="15367" width="9.28515625" style="92" customWidth="1"/>
    <col min="15368" max="15616" width="9.28515625" style="92"/>
    <col min="15617" max="15617" width="9.28515625" style="92" customWidth="1"/>
    <col min="15618" max="15618" width="6.7109375" style="92" customWidth="1"/>
    <col min="15619" max="15619" width="40.7109375" style="92" customWidth="1"/>
    <col min="15620" max="15623" width="9.28515625" style="92" customWidth="1"/>
    <col min="15624" max="15872" width="9.28515625" style="92"/>
    <col min="15873" max="15873" width="9.28515625" style="92" customWidth="1"/>
    <col min="15874" max="15874" width="6.7109375" style="92" customWidth="1"/>
    <col min="15875" max="15875" width="40.7109375" style="92" customWidth="1"/>
    <col min="15876" max="15879" width="9.28515625" style="92" customWidth="1"/>
    <col min="15880" max="16128" width="9.28515625" style="92"/>
    <col min="16129" max="16129" width="9.28515625" style="92" customWidth="1"/>
    <col min="16130" max="16130" width="6.7109375" style="92" customWidth="1"/>
    <col min="16131" max="16131" width="40.7109375" style="92" customWidth="1"/>
    <col min="16132" max="16135" width="9.28515625" style="92" customWidth="1"/>
    <col min="16136" max="16384" width="9.28515625" style="92"/>
  </cols>
  <sheetData>
    <row r="1" spans="1:8" ht="48" customHeight="1" x14ac:dyDescent="0.2">
      <c r="A1" s="90" t="s">
        <v>1123</v>
      </c>
      <c r="B1" s="91"/>
      <c r="C1" s="542" t="s">
        <v>1124</v>
      </c>
      <c r="D1" s="542"/>
      <c r="E1" s="542"/>
      <c r="F1" s="542"/>
      <c r="G1" s="542"/>
    </row>
    <row r="2" spans="1:8" x14ac:dyDescent="0.2">
      <c r="A2" s="93" t="s">
        <v>24</v>
      </c>
      <c r="B2" s="93"/>
      <c r="C2" s="95" t="s">
        <v>25</v>
      </c>
      <c r="D2" s="95" t="s">
        <v>26</v>
      </c>
      <c r="E2" s="95" t="s">
        <v>27</v>
      </c>
      <c r="F2" s="95" t="s">
        <v>28</v>
      </c>
      <c r="G2" s="95" t="s">
        <v>29</v>
      </c>
      <c r="H2" s="96"/>
    </row>
    <row r="3" spans="1:8" x14ac:dyDescent="0.2">
      <c r="A3" s="218" t="s">
        <v>1125</v>
      </c>
      <c r="B3" s="194"/>
      <c r="C3" s="231" t="s">
        <v>1126</v>
      </c>
      <c r="D3" s="197"/>
      <c r="E3" s="197"/>
      <c r="F3" s="40"/>
      <c r="G3" s="39"/>
    </row>
    <row r="4" spans="1:8" x14ac:dyDescent="0.2">
      <c r="A4" s="218"/>
      <c r="B4" s="194"/>
      <c r="C4" s="231"/>
      <c r="D4" s="197"/>
      <c r="E4" s="197"/>
      <c r="F4" s="40"/>
      <c r="G4" s="39"/>
    </row>
    <row r="5" spans="1:8" ht="25.5" x14ac:dyDescent="0.2">
      <c r="A5" s="218"/>
      <c r="B5" s="194" t="s">
        <v>1127</v>
      </c>
      <c r="C5" s="125" t="s">
        <v>1128</v>
      </c>
      <c r="D5" s="197"/>
      <c r="E5" s="197"/>
      <c r="F5" s="40"/>
      <c r="G5" s="39"/>
      <c r="H5" s="102"/>
    </row>
    <row r="6" spans="1:8" x14ac:dyDescent="0.2">
      <c r="A6" s="218"/>
      <c r="B6" s="194"/>
      <c r="C6" s="263"/>
      <c r="D6" s="197"/>
      <c r="E6" s="197"/>
      <c r="F6" s="40"/>
      <c r="G6" s="39"/>
      <c r="H6" s="102"/>
    </row>
    <row r="7" spans="1:8" x14ac:dyDescent="0.2">
      <c r="A7" s="218"/>
      <c r="B7" s="194"/>
      <c r="C7" s="263" t="s">
        <v>1129</v>
      </c>
      <c r="D7" s="197" t="s">
        <v>55</v>
      </c>
      <c r="E7" s="197">
        <v>19</v>
      </c>
      <c r="F7" s="38"/>
      <c r="G7" s="39">
        <f t="shared" ref="G7:G15" si="0">E7*F7</f>
        <v>0</v>
      </c>
      <c r="H7" s="102"/>
    </row>
    <row r="8" spans="1:8" x14ac:dyDescent="0.2">
      <c r="A8" s="219"/>
      <c r="B8" s="198"/>
      <c r="C8" s="337"/>
      <c r="D8" s="343"/>
      <c r="E8" s="343"/>
      <c r="F8" s="74"/>
      <c r="G8" s="39"/>
      <c r="H8" s="102"/>
    </row>
    <row r="9" spans="1:8" x14ac:dyDescent="0.2">
      <c r="A9" s="219"/>
      <c r="B9" s="198"/>
      <c r="C9" s="337" t="s">
        <v>1130</v>
      </c>
      <c r="D9" s="343" t="s">
        <v>55</v>
      </c>
      <c r="E9" s="344">
        <v>1</v>
      </c>
      <c r="F9" s="74"/>
      <c r="G9" s="39">
        <f t="shared" si="0"/>
        <v>0</v>
      </c>
      <c r="H9" s="102"/>
    </row>
    <row r="10" spans="1:8" x14ac:dyDescent="0.2">
      <c r="A10" s="219"/>
      <c r="B10" s="198"/>
      <c r="C10" s="337"/>
      <c r="D10" s="343"/>
      <c r="E10" s="343"/>
      <c r="F10" s="74"/>
      <c r="G10" s="39"/>
      <c r="H10" s="102"/>
    </row>
    <row r="11" spans="1:8" x14ac:dyDescent="0.2">
      <c r="A11" s="219"/>
      <c r="B11" s="198"/>
      <c r="C11" s="345" t="s">
        <v>1131</v>
      </c>
      <c r="D11" s="343" t="s">
        <v>55</v>
      </c>
      <c r="E11" s="343">
        <v>0.4</v>
      </c>
      <c r="F11" s="74"/>
      <c r="G11" s="39">
        <f t="shared" si="0"/>
        <v>0</v>
      </c>
      <c r="H11" s="102"/>
    </row>
    <row r="12" spans="1:8" x14ac:dyDescent="0.2">
      <c r="A12" s="219"/>
      <c r="B12" s="198"/>
      <c r="C12" s="240"/>
      <c r="D12" s="343"/>
      <c r="E12" s="343"/>
      <c r="F12" s="74"/>
      <c r="G12" s="39"/>
      <c r="H12" s="102"/>
    </row>
    <row r="13" spans="1:8" ht="25.5" x14ac:dyDescent="0.2">
      <c r="A13" s="219"/>
      <c r="B13" s="198" t="s">
        <v>1132</v>
      </c>
      <c r="C13" s="320" t="s">
        <v>1133</v>
      </c>
      <c r="D13" s="343"/>
      <c r="E13" s="343"/>
      <c r="F13" s="74"/>
      <c r="G13" s="39"/>
      <c r="H13" s="102"/>
    </row>
    <row r="14" spans="1:8" x14ac:dyDescent="0.2">
      <c r="A14" s="219"/>
      <c r="B14" s="198"/>
      <c r="C14" s="325"/>
      <c r="D14" s="343"/>
      <c r="E14" s="343"/>
      <c r="F14" s="74"/>
      <c r="G14" s="39"/>
      <c r="H14" s="102"/>
    </row>
    <row r="15" spans="1:8" x14ac:dyDescent="0.2">
      <c r="A15" s="219"/>
      <c r="B15" s="198"/>
      <c r="C15" s="240" t="s">
        <v>1129</v>
      </c>
      <c r="D15" s="343" t="s">
        <v>55</v>
      </c>
      <c r="E15" s="343">
        <v>9.1999999999999993</v>
      </c>
      <c r="F15" s="74"/>
      <c r="G15" s="39">
        <f t="shared" si="0"/>
        <v>0</v>
      </c>
      <c r="H15" s="102"/>
    </row>
    <row r="16" spans="1:8" x14ac:dyDescent="0.2">
      <c r="A16" s="219"/>
      <c r="B16" s="198"/>
      <c r="C16" s="319"/>
      <c r="D16" s="343"/>
      <c r="E16" s="343"/>
      <c r="F16" s="74"/>
      <c r="G16" s="39"/>
      <c r="H16" s="102"/>
    </row>
    <row r="17" spans="1:8" x14ac:dyDescent="0.2">
      <c r="A17" s="219" t="s">
        <v>1134</v>
      </c>
      <c r="B17" s="198"/>
      <c r="C17" s="258" t="s">
        <v>1135</v>
      </c>
      <c r="D17" s="343"/>
      <c r="E17" s="343"/>
      <c r="F17" s="74"/>
      <c r="G17" s="39"/>
      <c r="H17" s="102"/>
    </row>
    <row r="18" spans="1:8" x14ac:dyDescent="0.2">
      <c r="A18" s="219"/>
      <c r="B18" s="198"/>
      <c r="C18" s="258"/>
      <c r="D18" s="343"/>
      <c r="E18" s="343"/>
      <c r="F18" s="74"/>
      <c r="G18" s="39"/>
      <c r="H18" s="102"/>
    </row>
    <row r="19" spans="1:8" x14ac:dyDescent="0.2">
      <c r="A19" s="219"/>
      <c r="B19" s="198" t="s">
        <v>1136</v>
      </c>
      <c r="C19" s="320" t="s">
        <v>1137</v>
      </c>
      <c r="D19" s="343"/>
      <c r="E19" s="343"/>
      <c r="F19" s="74"/>
      <c r="G19" s="39"/>
      <c r="H19" s="102"/>
    </row>
    <row r="20" spans="1:8" x14ac:dyDescent="0.2">
      <c r="A20" s="219"/>
      <c r="B20" s="198"/>
      <c r="C20" s="337"/>
      <c r="D20" s="343"/>
      <c r="E20" s="343"/>
      <c r="F20" s="74"/>
      <c r="G20" s="39"/>
      <c r="H20" s="102"/>
    </row>
    <row r="21" spans="1:8" x14ac:dyDescent="0.2">
      <c r="A21" s="219"/>
      <c r="B21" s="198"/>
      <c r="C21" s="337" t="s">
        <v>1129</v>
      </c>
      <c r="D21" s="343" t="s">
        <v>55</v>
      </c>
      <c r="E21" s="343">
        <v>19</v>
      </c>
      <c r="F21" s="74"/>
      <c r="G21" s="39">
        <f t="shared" ref="G21" si="1">E21*F21</f>
        <v>0</v>
      </c>
      <c r="H21" s="102"/>
    </row>
    <row r="22" spans="1:8" x14ac:dyDescent="0.2">
      <c r="A22" s="219"/>
      <c r="B22" s="198"/>
      <c r="C22" s="337"/>
      <c r="D22" s="343"/>
      <c r="E22" s="343"/>
      <c r="F22" s="74"/>
      <c r="G22" s="39"/>
      <c r="H22" s="102"/>
    </row>
    <row r="23" spans="1:8" x14ac:dyDescent="0.2">
      <c r="A23" s="219"/>
      <c r="B23" s="198"/>
      <c r="C23" s="337" t="s">
        <v>1130</v>
      </c>
      <c r="D23" s="343" t="s">
        <v>55</v>
      </c>
      <c r="E23" s="344">
        <v>1</v>
      </c>
      <c r="F23" s="74"/>
      <c r="G23" s="39">
        <f t="shared" ref="G23" si="2">E23*F23</f>
        <v>0</v>
      </c>
      <c r="H23" s="102"/>
    </row>
    <row r="24" spans="1:8" x14ac:dyDescent="0.2">
      <c r="A24" s="219"/>
      <c r="B24" s="198"/>
      <c r="C24" s="337"/>
      <c r="D24" s="343"/>
      <c r="E24" s="343"/>
      <c r="F24" s="74"/>
      <c r="G24" s="39"/>
      <c r="H24" s="102"/>
    </row>
    <row r="25" spans="1:8" x14ac:dyDescent="0.2">
      <c r="A25" s="219"/>
      <c r="B25" s="198"/>
      <c r="C25" s="345" t="s">
        <v>1131</v>
      </c>
      <c r="D25" s="343" t="s">
        <v>55</v>
      </c>
      <c r="E25" s="343">
        <v>0.4</v>
      </c>
      <c r="F25" s="74"/>
      <c r="G25" s="39">
        <f t="shared" ref="G25" si="3">E25*F25</f>
        <v>0</v>
      </c>
      <c r="H25" s="102"/>
    </row>
    <row r="26" spans="1:8" x14ac:dyDescent="0.2">
      <c r="A26" s="219"/>
      <c r="B26" s="198"/>
      <c r="C26" s="240"/>
      <c r="D26" s="343"/>
      <c r="E26" s="343"/>
      <c r="F26" s="74"/>
      <c r="G26" s="39"/>
      <c r="H26" s="102"/>
    </row>
    <row r="27" spans="1:8" x14ac:dyDescent="0.2">
      <c r="A27" s="219"/>
      <c r="B27" s="198" t="s">
        <v>1138</v>
      </c>
      <c r="C27" s="320" t="s">
        <v>1139</v>
      </c>
      <c r="D27" s="343"/>
      <c r="E27" s="343"/>
      <c r="F27" s="74"/>
      <c r="G27" s="39"/>
      <c r="H27" s="102"/>
    </row>
    <row r="28" spans="1:8" x14ac:dyDescent="0.2">
      <c r="A28" s="219"/>
      <c r="B28" s="198"/>
      <c r="C28" s="325"/>
      <c r="D28" s="343"/>
      <c r="E28" s="343"/>
      <c r="F28" s="74"/>
      <c r="G28" s="39"/>
      <c r="H28" s="102"/>
    </row>
    <row r="29" spans="1:8" x14ac:dyDescent="0.2">
      <c r="A29" s="219"/>
      <c r="B29" s="198"/>
      <c r="C29" s="240" t="s">
        <v>1129</v>
      </c>
      <c r="D29" s="343" t="s">
        <v>55</v>
      </c>
      <c r="E29" s="343">
        <v>9.1999999999999993</v>
      </c>
      <c r="F29" s="74"/>
      <c r="G29" s="39">
        <f t="shared" ref="G29" si="4">E29*F29</f>
        <v>0</v>
      </c>
      <c r="H29" s="102"/>
    </row>
    <row r="30" spans="1:8" x14ac:dyDescent="0.2">
      <c r="A30" s="346"/>
      <c r="B30" s="198"/>
      <c r="C30" s="232"/>
      <c r="D30" s="343"/>
      <c r="E30" s="343"/>
      <c r="F30" s="74"/>
      <c r="G30" s="39"/>
      <c r="H30" s="102"/>
    </row>
    <row r="31" spans="1:8" x14ac:dyDescent="0.2">
      <c r="A31" s="219" t="s">
        <v>1140</v>
      </c>
      <c r="B31" s="198"/>
      <c r="C31" s="258" t="s">
        <v>1141</v>
      </c>
      <c r="D31" s="343"/>
      <c r="E31" s="343"/>
      <c r="F31" s="74"/>
      <c r="G31" s="39"/>
    </row>
    <row r="32" spans="1:8" x14ac:dyDescent="0.2">
      <c r="A32" s="219"/>
      <c r="B32" s="198"/>
      <c r="C32" s="258"/>
      <c r="D32" s="343"/>
      <c r="E32" s="343"/>
      <c r="F32" s="74"/>
      <c r="G32" s="39"/>
    </row>
    <row r="33" spans="1:7" ht="27" x14ac:dyDescent="0.2">
      <c r="A33" s="219"/>
      <c r="B33" s="198" t="s">
        <v>1142</v>
      </c>
      <c r="C33" s="337" t="s">
        <v>1143</v>
      </c>
      <c r="D33" s="343" t="s">
        <v>327</v>
      </c>
      <c r="E33" s="343">
        <v>360</v>
      </c>
      <c r="F33" s="74"/>
      <c r="G33" s="39">
        <f>E33*F33</f>
        <v>0</v>
      </c>
    </row>
    <row r="34" spans="1:7" x14ac:dyDescent="0.2">
      <c r="A34" s="219"/>
      <c r="B34" s="198"/>
      <c r="C34" s="337"/>
      <c r="D34" s="343"/>
      <c r="E34" s="343"/>
      <c r="F34" s="74"/>
      <c r="G34" s="39"/>
    </row>
    <row r="35" spans="1:7" ht="27" x14ac:dyDescent="0.2">
      <c r="A35" s="219"/>
      <c r="B35" s="198" t="s">
        <v>1144</v>
      </c>
      <c r="C35" s="337" t="s">
        <v>1145</v>
      </c>
      <c r="D35" s="538" t="s">
        <v>327</v>
      </c>
      <c r="E35" s="343">
        <v>83</v>
      </c>
      <c r="F35" s="74"/>
      <c r="G35" s="39">
        <f>E35*F35</f>
        <v>0</v>
      </c>
    </row>
    <row r="36" spans="1:7" ht="27" hidden="1" x14ac:dyDescent="0.2">
      <c r="A36" s="219"/>
      <c r="B36" s="198" t="s">
        <v>1146</v>
      </c>
      <c r="C36" s="337" t="s">
        <v>1147</v>
      </c>
      <c r="D36" s="538" t="s">
        <v>327</v>
      </c>
      <c r="E36" s="343"/>
      <c r="F36" s="74"/>
      <c r="G36" s="39">
        <f>E36*F36</f>
        <v>0</v>
      </c>
    </row>
    <row r="37" spans="1:7" x14ac:dyDescent="0.2">
      <c r="A37" s="219"/>
      <c r="B37" s="198"/>
      <c r="C37" s="337"/>
      <c r="D37" s="538"/>
      <c r="E37" s="343"/>
      <c r="F37" s="74"/>
      <c r="G37" s="39"/>
    </row>
    <row r="38" spans="1:7" ht="27" x14ac:dyDescent="0.2">
      <c r="A38" s="219"/>
      <c r="B38" s="198" t="s">
        <v>1148</v>
      </c>
      <c r="C38" s="337" t="s">
        <v>1149</v>
      </c>
      <c r="D38" s="538" t="s">
        <v>327</v>
      </c>
      <c r="E38" s="347">
        <v>240</v>
      </c>
      <c r="F38" s="74"/>
      <c r="G38" s="39">
        <f>E38*F38</f>
        <v>0</v>
      </c>
    </row>
    <row r="39" spans="1:7" x14ac:dyDescent="0.2">
      <c r="A39" s="219"/>
      <c r="B39" s="198"/>
      <c r="C39" s="337"/>
      <c r="D39" s="538"/>
      <c r="E39" s="343"/>
      <c r="F39" s="74"/>
      <c r="G39" s="39"/>
    </row>
    <row r="40" spans="1:7" x14ac:dyDescent="0.2">
      <c r="A40" s="219" t="s">
        <v>1150</v>
      </c>
      <c r="B40" s="198"/>
      <c r="C40" s="258" t="s">
        <v>1151</v>
      </c>
      <c r="D40" s="538"/>
      <c r="E40" s="343"/>
      <c r="F40" s="74"/>
      <c r="G40" s="39"/>
    </row>
    <row r="41" spans="1:7" x14ac:dyDescent="0.2">
      <c r="A41" s="219"/>
      <c r="B41" s="198"/>
      <c r="C41" s="258"/>
      <c r="D41" s="538"/>
      <c r="E41" s="343"/>
      <c r="F41" s="74"/>
      <c r="G41" s="39"/>
    </row>
    <row r="42" spans="1:7" x14ac:dyDescent="0.2">
      <c r="A42" s="219"/>
      <c r="B42" s="198" t="s">
        <v>1152</v>
      </c>
      <c r="C42" s="337" t="s">
        <v>1153</v>
      </c>
      <c r="D42" s="539" t="s">
        <v>856</v>
      </c>
      <c r="E42" s="347">
        <v>1</v>
      </c>
      <c r="F42" s="74"/>
      <c r="G42" s="80" t="s">
        <v>332</v>
      </c>
    </row>
    <row r="43" spans="1:7" x14ac:dyDescent="0.2">
      <c r="A43" s="219"/>
      <c r="B43" s="198"/>
      <c r="C43" s="337"/>
      <c r="D43" s="539"/>
      <c r="E43" s="347"/>
      <c r="F43" s="74"/>
      <c r="G43" s="80"/>
    </row>
    <row r="44" spans="1:7" x14ac:dyDescent="0.2">
      <c r="A44" s="219"/>
      <c r="B44" s="198" t="s">
        <v>1154</v>
      </c>
      <c r="C44" s="337" t="s">
        <v>1155</v>
      </c>
      <c r="D44" s="539" t="s">
        <v>856</v>
      </c>
      <c r="E44" s="347">
        <v>1</v>
      </c>
      <c r="F44" s="74"/>
      <c r="G44" s="80" t="s">
        <v>332</v>
      </c>
    </row>
    <row r="45" spans="1:7" hidden="1" x14ac:dyDescent="0.2">
      <c r="A45" s="219"/>
      <c r="B45" s="198" t="s">
        <v>1156</v>
      </c>
      <c r="C45" s="337" t="s">
        <v>1157</v>
      </c>
      <c r="D45" s="539" t="s">
        <v>856</v>
      </c>
      <c r="E45" s="347"/>
      <c r="F45" s="74"/>
      <c r="G45" s="80">
        <f t="shared" ref="G45:G49" si="5">E45*F45</f>
        <v>0</v>
      </c>
    </row>
    <row r="46" spans="1:7" x14ac:dyDescent="0.2">
      <c r="A46" s="219"/>
      <c r="B46" s="198"/>
      <c r="C46" s="337"/>
      <c r="D46" s="539"/>
      <c r="E46" s="347"/>
      <c r="F46" s="74"/>
      <c r="G46" s="80"/>
    </row>
    <row r="47" spans="1:7" x14ac:dyDescent="0.2">
      <c r="A47" s="219"/>
      <c r="B47" s="198" t="s">
        <v>1158</v>
      </c>
      <c r="C47" s="337" t="s">
        <v>1159</v>
      </c>
      <c r="D47" s="539" t="s">
        <v>65</v>
      </c>
      <c r="E47" s="347">
        <v>1</v>
      </c>
      <c r="F47" s="74"/>
      <c r="G47" s="80" t="s">
        <v>332</v>
      </c>
    </row>
    <row r="48" spans="1:7" hidden="1" x14ac:dyDescent="0.2">
      <c r="A48" s="219"/>
      <c r="B48" s="198" t="s">
        <v>1160</v>
      </c>
      <c r="C48" s="337" t="s">
        <v>1161</v>
      </c>
      <c r="D48" s="539" t="s">
        <v>65</v>
      </c>
      <c r="E48" s="347"/>
      <c r="F48" s="74"/>
      <c r="G48" s="80">
        <f t="shared" si="5"/>
        <v>0</v>
      </c>
    </row>
    <row r="49" spans="1:8" hidden="1" x14ac:dyDescent="0.2">
      <c r="A49" s="219"/>
      <c r="B49" s="198" t="s">
        <v>1162</v>
      </c>
      <c r="C49" s="337" t="s">
        <v>1163</v>
      </c>
      <c r="D49" s="539" t="s">
        <v>65</v>
      </c>
      <c r="E49" s="347"/>
      <c r="F49" s="74"/>
      <c r="G49" s="80">
        <f t="shared" si="5"/>
        <v>0</v>
      </c>
    </row>
    <row r="50" spans="1:8" hidden="1" x14ac:dyDescent="0.2">
      <c r="A50" s="219" t="s">
        <v>1164</v>
      </c>
      <c r="B50" s="198"/>
      <c r="C50" s="258" t="s">
        <v>1165</v>
      </c>
      <c r="D50" s="538"/>
      <c r="E50" s="347"/>
      <c r="F50" s="74"/>
      <c r="G50" s="80"/>
    </row>
    <row r="51" spans="1:8" hidden="1" x14ac:dyDescent="0.2">
      <c r="A51" s="219"/>
      <c r="B51" s="198" t="s">
        <v>1166</v>
      </c>
      <c r="C51" s="232" t="s">
        <v>1167</v>
      </c>
      <c r="D51" s="538" t="s">
        <v>1</v>
      </c>
      <c r="E51" s="347"/>
      <c r="F51" s="74"/>
      <c r="G51" s="80">
        <f>E51*F51</f>
        <v>0</v>
      </c>
      <c r="H51" s="102"/>
    </row>
    <row r="52" spans="1:8" hidden="1" x14ac:dyDescent="0.2">
      <c r="A52" s="219"/>
      <c r="B52" s="198" t="s">
        <v>1168</v>
      </c>
      <c r="C52" s="232" t="s">
        <v>1169</v>
      </c>
      <c r="D52" s="538" t="s">
        <v>1</v>
      </c>
      <c r="E52" s="347"/>
      <c r="F52" s="74"/>
      <c r="G52" s="80">
        <f>E52*F52</f>
        <v>0</v>
      </c>
      <c r="H52" s="102"/>
    </row>
    <row r="53" spans="1:8" hidden="1" x14ac:dyDescent="0.2">
      <c r="A53" s="219"/>
      <c r="B53" s="198" t="s">
        <v>1170</v>
      </c>
      <c r="C53" s="232" t="s">
        <v>1171</v>
      </c>
      <c r="D53" s="538" t="s">
        <v>1</v>
      </c>
      <c r="E53" s="347"/>
      <c r="F53" s="74"/>
      <c r="G53" s="80">
        <f>E53*F53</f>
        <v>0</v>
      </c>
    </row>
    <row r="54" spans="1:8" x14ac:dyDescent="0.2">
      <c r="A54" s="219"/>
      <c r="B54" s="198"/>
      <c r="C54" s="232"/>
      <c r="D54" s="538"/>
      <c r="E54" s="347"/>
      <c r="F54" s="74"/>
      <c r="G54" s="80"/>
    </row>
    <row r="55" spans="1:8" x14ac:dyDescent="0.2">
      <c r="A55" s="219"/>
      <c r="B55" s="198" t="s">
        <v>1162</v>
      </c>
      <c r="C55" s="337" t="s">
        <v>1163</v>
      </c>
      <c r="D55" s="539" t="s">
        <v>65</v>
      </c>
      <c r="E55" s="347">
        <v>1</v>
      </c>
      <c r="F55" s="74"/>
      <c r="G55" s="80" t="s">
        <v>332</v>
      </c>
    </row>
    <row r="56" spans="1:8" x14ac:dyDescent="0.2">
      <c r="A56" s="219"/>
      <c r="B56" s="198"/>
      <c r="C56" s="337"/>
      <c r="D56" s="539"/>
      <c r="E56" s="347"/>
      <c r="F56" s="74"/>
      <c r="G56" s="39"/>
    </row>
    <row r="57" spans="1:8" x14ac:dyDescent="0.2">
      <c r="A57" s="346" t="s">
        <v>1475</v>
      </c>
      <c r="B57" s="348"/>
      <c r="C57" s="349" t="s">
        <v>1476</v>
      </c>
      <c r="D57" s="353"/>
      <c r="E57" s="346"/>
      <c r="F57" s="77"/>
      <c r="G57" s="350"/>
    </row>
    <row r="58" spans="1:8" ht="36" customHeight="1" x14ac:dyDescent="0.2">
      <c r="A58" s="346"/>
      <c r="B58" s="346" t="s">
        <v>1477</v>
      </c>
      <c r="C58" s="351" t="s">
        <v>1485</v>
      </c>
      <c r="D58" s="353" t="s">
        <v>170</v>
      </c>
      <c r="E58" s="347">
        <v>400</v>
      </c>
      <c r="F58" s="77"/>
      <c r="G58" s="352">
        <f>E58*F58</f>
        <v>0</v>
      </c>
    </row>
    <row r="59" spans="1:8" x14ac:dyDescent="0.2">
      <c r="A59" s="346"/>
      <c r="B59" s="346"/>
      <c r="C59" s="351"/>
      <c r="D59" s="353"/>
      <c r="E59" s="346"/>
      <c r="F59" s="77"/>
      <c r="G59" s="350"/>
    </row>
    <row r="60" spans="1:8" ht="36" customHeight="1" x14ac:dyDescent="0.2">
      <c r="A60" s="346"/>
      <c r="B60" s="346" t="s">
        <v>1478</v>
      </c>
      <c r="C60" s="351" t="s">
        <v>1487</v>
      </c>
      <c r="D60" s="353" t="s">
        <v>170</v>
      </c>
      <c r="E60" s="347">
        <v>160</v>
      </c>
      <c r="F60" s="77"/>
      <c r="G60" s="352">
        <f>E60*F60</f>
        <v>0</v>
      </c>
    </row>
    <row r="61" spans="1:8" x14ac:dyDescent="0.2">
      <c r="A61" s="346"/>
      <c r="B61" s="346"/>
      <c r="C61" s="351"/>
      <c r="D61" s="353"/>
      <c r="E61" s="346"/>
      <c r="F61" s="77"/>
      <c r="G61" s="350"/>
    </row>
    <row r="62" spans="1:8" ht="25.5" x14ac:dyDescent="0.2">
      <c r="A62" s="346"/>
      <c r="B62" s="346" t="s">
        <v>1479</v>
      </c>
      <c r="C62" s="346" t="s">
        <v>1480</v>
      </c>
      <c r="D62" s="353" t="s">
        <v>76</v>
      </c>
      <c r="E62" s="353">
        <v>1</v>
      </c>
      <c r="F62" s="354">
        <v>50000</v>
      </c>
      <c r="G62" s="352">
        <f>E62*F62</f>
        <v>50000</v>
      </c>
    </row>
    <row r="63" spans="1:8" x14ac:dyDescent="0.2">
      <c r="A63" s="346"/>
      <c r="B63" s="346"/>
      <c r="C63" s="346"/>
      <c r="D63" s="353"/>
      <c r="E63" s="346"/>
      <c r="F63" s="346"/>
      <c r="G63" s="350"/>
    </row>
    <row r="64" spans="1:8" ht="25.5" x14ac:dyDescent="0.2">
      <c r="A64" s="346"/>
      <c r="B64" s="346" t="s">
        <v>1481</v>
      </c>
      <c r="C64" s="346" t="s">
        <v>1482</v>
      </c>
      <c r="D64" s="353" t="s">
        <v>79</v>
      </c>
      <c r="E64" s="355">
        <f>G62</f>
        <v>50000</v>
      </c>
      <c r="F64" s="77"/>
      <c r="G64" s="352">
        <f>E64*F64</f>
        <v>0</v>
      </c>
    </row>
    <row r="65" spans="1:7" x14ac:dyDescent="0.2">
      <c r="A65" s="346"/>
      <c r="B65" s="346"/>
      <c r="C65" s="346"/>
      <c r="D65" s="353"/>
      <c r="E65" s="346"/>
      <c r="F65" s="77"/>
      <c r="G65" s="350"/>
    </row>
    <row r="66" spans="1:7" ht="25.5" x14ac:dyDescent="0.2">
      <c r="A66" s="346"/>
      <c r="B66" s="346" t="s">
        <v>1483</v>
      </c>
      <c r="C66" s="346" t="s">
        <v>1484</v>
      </c>
      <c r="D66" s="353" t="s">
        <v>170</v>
      </c>
      <c r="E66" s="347">
        <v>560</v>
      </c>
      <c r="F66" s="77"/>
      <c r="G66" s="352">
        <f>E66*F66</f>
        <v>0</v>
      </c>
    </row>
    <row r="67" spans="1:7" x14ac:dyDescent="0.2">
      <c r="A67" s="346"/>
      <c r="B67" s="346"/>
      <c r="C67" s="346"/>
      <c r="D67" s="353"/>
      <c r="E67" s="346"/>
      <c r="F67" s="77"/>
      <c r="G67" s="350"/>
    </row>
    <row r="68" spans="1:7" ht="38.25" x14ac:dyDescent="0.2">
      <c r="A68" s="219" t="s">
        <v>1172</v>
      </c>
      <c r="B68" s="198"/>
      <c r="C68" s="235" t="s">
        <v>1173</v>
      </c>
      <c r="D68" s="538" t="s">
        <v>55</v>
      </c>
      <c r="E68" s="343">
        <v>14.8</v>
      </c>
      <c r="F68" s="74"/>
      <c r="G68" s="39">
        <f t="shared" ref="G68" si="6">E68*F68</f>
        <v>0</v>
      </c>
    </row>
    <row r="69" spans="1:7" x14ac:dyDescent="0.2">
      <c r="A69" s="219"/>
      <c r="B69" s="198"/>
      <c r="C69" s="235"/>
      <c r="D69" s="538"/>
      <c r="E69" s="343"/>
      <c r="F69" s="74"/>
      <c r="G69" s="39"/>
    </row>
    <row r="70" spans="1:7" ht="38.25" x14ac:dyDescent="0.2">
      <c r="A70" s="346" t="s">
        <v>1174</v>
      </c>
      <c r="B70" s="338"/>
      <c r="C70" s="235" t="s">
        <v>1175</v>
      </c>
      <c r="D70" s="353" t="s">
        <v>170</v>
      </c>
      <c r="E70" s="347">
        <v>1</v>
      </c>
      <c r="F70" s="79"/>
      <c r="G70" s="352">
        <f>E70*F70</f>
        <v>0</v>
      </c>
    </row>
    <row r="71" spans="1:7" x14ac:dyDescent="0.2">
      <c r="A71" s="346"/>
      <c r="B71" s="338"/>
      <c r="C71" s="235"/>
      <c r="D71" s="347"/>
      <c r="E71" s="347"/>
      <c r="F71" s="79"/>
      <c r="G71" s="352"/>
    </row>
    <row r="72" spans="1:7" ht="25.5" x14ac:dyDescent="0.2">
      <c r="A72" s="346" t="s">
        <v>1176</v>
      </c>
      <c r="B72" s="338"/>
      <c r="C72" s="258" t="s">
        <v>1177</v>
      </c>
      <c r="D72" s="347"/>
      <c r="E72" s="347"/>
      <c r="F72" s="78"/>
      <c r="G72" s="356"/>
    </row>
    <row r="73" spans="1:7" x14ac:dyDescent="0.2">
      <c r="A73" s="219"/>
      <c r="B73" s="198"/>
      <c r="C73" s="337"/>
      <c r="D73" s="343"/>
      <c r="E73" s="343"/>
      <c r="F73" s="74"/>
      <c r="G73" s="39"/>
    </row>
    <row r="74" spans="1:7" ht="27" x14ac:dyDescent="0.2">
      <c r="A74" s="219"/>
      <c r="B74" s="198" t="s">
        <v>1178</v>
      </c>
      <c r="C74" s="337" t="s">
        <v>1179</v>
      </c>
      <c r="D74" s="343" t="s">
        <v>327</v>
      </c>
      <c r="E74" s="343">
        <v>100</v>
      </c>
      <c r="F74" s="74"/>
      <c r="G74" s="39">
        <f>E74*F74</f>
        <v>0</v>
      </c>
    </row>
    <row r="75" spans="1:7" x14ac:dyDescent="0.2">
      <c r="A75" s="248" t="s">
        <v>154</v>
      </c>
      <c r="B75" s="248"/>
      <c r="C75" s="248"/>
      <c r="D75" s="181"/>
      <c r="E75" s="260"/>
      <c r="F75" s="43"/>
      <c r="G75" s="37">
        <f>SUM(G3:G74)</f>
        <v>50000</v>
      </c>
    </row>
    <row r="1048351" spans="4:4" x14ac:dyDescent="0.2">
      <c r="D1048351" s="89"/>
    </row>
  </sheetData>
  <sheetProtection algorithmName="SHA-512" hashValue="eyN1h47jNMUN2jk4brm29SR7NVv/SQ5DMbvuIlsXcVnUHF7nMYinA4loLfTsItsToAfv6zmsqIglNbNuUCG8qQ==" saltValue="2NR5tThTuzM+sZwBKedgOQ==" spinCount="100000" sheet="1" objects="1" scenarios="1"/>
  <mergeCells count="1">
    <mergeCell ref="C1:G1"/>
  </mergeCells>
  <phoneticPr fontId="9" type="noConversion"/>
  <pageMargins left="0.70866141732283472" right="0.23622047244094491" top="0.74803149606299213" bottom="0.74803149606299213" header="0.31496062992125984" footer="0.31496062992125984"/>
  <pageSetup paperSize="9" scale="69" firstPageNumber="38" orientation="portrait" useFirstPageNumber="1" r:id="rId1"/>
  <headerFooter>
    <oddHeader>&amp;C&amp;"Arial,Bold"NRA R.033-130-2019-3 SCHEDULE OF QUANTITIES</oddHeader>
    <oddFooter>&amp;RC3-&amp;P</oddFooter>
  </headerFooter>
  <rowBreaks count="1" manualBreakCount="1">
    <brk id="75" max="6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J1048347"/>
  <sheetViews>
    <sheetView view="pageBreakPreview" topLeftCell="A5" zoomScaleNormal="100" zoomScaleSheetLayoutView="100" workbookViewId="0">
      <selection activeCell="H5" sqref="H5:H70"/>
    </sheetView>
  </sheetViews>
  <sheetFormatPr defaultRowHeight="12.75" x14ac:dyDescent="0.2"/>
  <cols>
    <col min="1" max="1" width="9.28515625" style="92" customWidth="1"/>
    <col min="2" max="2" width="10" style="92" bestFit="1" customWidth="1"/>
    <col min="3" max="3" width="3.7109375" style="92" customWidth="1"/>
    <col min="4" max="4" width="40.7109375" style="92" customWidth="1"/>
    <col min="5" max="5" width="17.42578125" style="92" customWidth="1"/>
    <col min="6" max="6" width="13.42578125" style="92" customWidth="1"/>
    <col min="7" max="8" width="20.7109375" style="92" customWidth="1"/>
    <col min="9" max="257" width="9.28515625" style="92"/>
    <col min="258" max="258" width="9.28515625" style="92" customWidth="1"/>
    <col min="259" max="259" width="6.7109375" style="92" customWidth="1"/>
    <col min="260" max="260" width="40.7109375" style="92" customWidth="1"/>
    <col min="261" max="264" width="9.28515625" style="92" customWidth="1"/>
    <col min="265" max="513" width="9.28515625" style="92"/>
    <col min="514" max="514" width="9.28515625" style="92" customWidth="1"/>
    <col min="515" max="515" width="6.7109375" style="92" customWidth="1"/>
    <col min="516" max="516" width="40.7109375" style="92" customWidth="1"/>
    <col min="517" max="520" width="9.28515625" style="92" customWidth="1"/>
    <col min="521" max="769" width="9.28515625" style="92"/>
    <col min="770" max="770" width="9.28515625" style="92" customWidth="1"/>
    <col min="771" max="771" width="6.7109375" style="92" customWidth="1"/>
    <col min="772" max="772" width="40.7109375" style="92" customWidth="1"/>
    <col min="773" max="776" width="9.28515625" style="92" customWidth="1"/>
    <col min="777" max="1025" width="9.28515625" style="92"/>
    <col min="1026" max="1026" width="9.28515625" style="92" customWidth="1"/>
    <col min="1027" max="1027" width="6.7109375" style="92" customWidth="1"/>
    <col min="1028" max="1028" width="40.7109375" style="92" customWidth="1"/>
    <col min="1029" max="1032" width="9.28515625" style="92" customWidth="1"/>
    <col min="1033" max="1281" width="9.28515625" style="92"/>
    <col min="1282" max="1282" width="9.28515625" style="92" customWidth="1"/>
    <col min="1283" max="1283" width="6.7109375" style="92" customWidth="1"/>
    <col min="1284" max="1284" width="40.7109375" style="92" customWidth="1"/>
    <col min="1285" max="1288" width="9.28515625" style="92" customWidth="1"/>
    <col min="1289" max="1537" width="9.28515625" style="92"/>
    <col min="1538" max="1538" width="9.28515625" style="92" customWidth="1"/>
    <col min="1539" max="1539" width="6.7109375" style="92" customWidth="1"/>
    <col min="1540" max="1540" width="40.7109375" style="92" customWidth="1"/>
    <col min="1541" max="1544" width="9.28515625" style="92" customWidth="1"/>
    <col min="1545" max="1793" width="9.28515625" style="92"/>
    <col min="1794" max="1794" width="9.28515625" style="92" customWidth="1"/>
    <col min="1795" max="1795" width="6.7109375" style="92" customWidth="1"/>
    <col min="1796" max="1796" width="40.7109375" style="92" customWidth="1"/>
    <col min="1797" max="1800" width="9.28515625" style="92" customWidth="1"/>
    <col min="1801" max="2049" width="9.28515625" style="92"/>
    <col min="2050" max="2050" width="9.28515625" style="92" customWidth="1"/>
    <col min="2051" max="2051" width="6.7109375" style="92" customWidth="1"/>
    <col min="2052" max="2052" width="40.7109375" style="92" customWidth="1"/>
    <col min="2053" max="2056" width="9.28515625" style="92" customWidth="1"/>
    <col min="2057" max="2305" width="9.28515625" style="92"/>
    <col min="2306" max="2306" width="9.28515625" style="92" customWidth="1"/>
    <col min="2307" max="2307" width="6.7109375" style="92" customWidth="1"/>
    <col min="2308" max="2308" width="40.7109375" style="92" customWidth="1"/>
    <col min="2309" max="2312" width="9.28515625" style="92" customWidth="1"/>
    <col min="2313" max="2561" width="9.28515625" style="92"/>
    <col min="2562" max="2562" width="9.28515625" style="92" customWidth="1"/>
    <col min="2563" max="2563" width="6.7109375" style="92" customWidth="1"/>
    <col min="2564" max="2564" width="40.7109375" style="92" customWidth="1"/>
    <col min="2565" max="2568" width="9.28515625" style="92" customWidth="1"/>
    <col min="2569" max="2817" width="9.28515625" style="92"/>
    <col min="2818" max="2818" width="9.28515625" style="92" customWidth="1"/>
    <col min="2819" max="2819" width="6.7109375" style="92" customWidth="1"/>
    <col min="2820" max="2820" width="40.7109375" style="92" customWidth="1"/>
    <col min="2821" max="2824" width="9.28515625" style="92" customWidth="1"/>
    <col min="2825" max="3073" width="9.28515625" style="92"/>
    <col min="3074" max="3074" width="9.28515625" style="92" customWidth="1"/>
    <col min="3075" max="3075" width="6.7109375" style="92" customWidth="1"/>
    <col min="3076" max="3076" width="40.7109375" style="92" customWidth="1"/>
    <col min="3077" max="3080" width="9.28515625" style="92" customWidth="1"/>
    <col min="3081" max="3329" width="9.28515625" style="92"/>
    <col min="3330" max="3330" width="9.28515625" style="92" customWidth="1"/>
    <col min="3331" max="3331" width="6.7109375" style="92" customWidth="1"/>
    <col min="3332" max="3332" width="40.7109375" style="92" customWidth="1"/>
    <col min="3333" max="3336" width="9.28515625" style="92" customWidth="1"/>
    <col min="3337" max="3585" width="9.28515625" style="92"/>
    <col min="3586" max="3586" width="9.28515625" style="92" customWidth="1"/>
    <col min="3587" max="3587" width="6.7109375" style="92" customWidth="1"/>
    <col min="3588" max="3588" width="40.7109375" style="92" customWidth="1"/>
    <col min="3589" max="3592" width="9.28515625" style="92" customWidth="1"/>
    <col min="3593" max="3841" width="9.28515625" style="92"/>
    <col min="3842" max="3842" width="9.28515625" style="92" customWidth="1"/>
    <col min="3843" max="3843" width="6.7109375" style="92" customWidth="1"/>
    <col min="3844" max="3844" width="40.7109375" style="92" customWidth="1"/>
    <col min="3845" max="3848" width="9.28515625" style="92" customWidth="1"/>
    <col min="3849" max="4097" width="9.28515625" style="92"/>
    <col min="4098" max="4098" width="9.28515625" style="92" customWidth="1"/>
    <col min="4099" max="4099" width="6.7109375" style="92" customWidth="1"/>
    <col min="4100" max="4100" width="40.7109375" style="92" customWidth="1"/>
    <col min="4101" max="4104" width="9.28515625" style="92" customWidth="1"/>
    <col min="4105" max="4353" width="9.28515625" style="92"/>
    <col min="4354" max="4354" width="9.28515625" style="92" customWidth="1"/>
    <col min="4355" max="4355" width="6.7109375" style="92" customWidth="1"/>
    <col min="4356" max="4356" width="40.7109375" style="92" customWidth="1"/>
    <col min="4357" max="4360" width="9.28515625" style="92" customWidth="1"/>
    <col min="4361" max="4609" width="9.28515625" style="92"/>
    <col min="4610" max="4610" width="9.28515625" style="92" customWidth="1"/>
    <col min="4611" max="4611" width="6.7109375" style="92" customWidth="1"/>
    <col min="4612" max="4612" width="40.7109375" style="92" customWidth="1"/>
    <col min="4613" max="4616" width="9.28515625" style="92" customWidth="1"/>
    <col min="4617" max="4865" width="9.28515625" style="92"/>
    <col min="4866" max="4866" width="9.28515625" style="92" customWidth="1"/>
    <col min="4867" max="4867" width="6.7109375" style="92" customWidth="1"/>
    <col min="4868" max="4868" width="40.7109375" style="92" customWidth="1"/>
    <col min="4869" max="4872" width="9.28515625" style="92" customWidth="1"/>
    <col min="4873" max="5121" width="9.28515625" style="92"/>
    <col min="5122" max="5122" width="9.28515625" style="92" customWidth="1"/>
    <col min="5123" max="5123" width="6.7109375" style="92" customWidth="1"/>
    <col min="5124" max="5124" width="40.7109375" style="92" customWidth="1"/>
    <col min="5125" max="5128" width="9.28515625" style="92" customWidth="1"/>
    <col min="5129" max="5377" width="9.28515625" style="92"/>
    <col min="5378" max="5378" width="9.28515625" style="92" customWidth="1"/>
    <col min="5379" max="5379" width="6.7109375" style="92" customWidth="1"/>
    <col min="5380" max="5380" width="40.7109375" style="92" customWidth="1"/>
    <col min="5381" max="5384" width="9.28515625" style="92" customWidth="1"/>
    <col min="5385" max="5633" width="9.28515625" style="92"/>
    <col min="5634" max="5634" width="9.28515625" style="92" customWidth="1"/>
    <col min="5635" max="5635" width="6.7109375" style="92" customWidth="1"/>
    <col min="5636" max="5636" width="40.7109375" style="92" customWidth="1"/>
    <col min="5637" max="5640" width="9.28515625" style="92" customWidth="1"/>
    <col min="5641" max="5889" width="9.28515625" style="92"/>
    <col min="5890" max="5890" width="9.28515625" style="92" customWidth="1"/>
    <col min="5891" max="5891" width="6.7109375" style="92" customWidth="1"/>
    <col min="5892" max="5892" width="40.7109375" style="92" customWidth="1"/>
    <col min="5893" max="5896" width="9.28515625" style="92" customWidth="1"/>
    <col min="5897" max="6145" width="9.28515625" style="92"/>
    <col min="6146" max="6146" width="9.28515625" style="92" customWidth="1"/>
    <col min="6147" max="6147" width="6.7109375" style="92" customWidth="1"/>
    <col min="6148" max="6148" width="40.7109375" style="92" customWidth="1"/>
    <col min="6149" max="6152" width="9.28515625" style="92" customWidth="1"/>
    <col min="6153" max="6401" width="9.28515625" style="92"/>
    <col min="6402" max="6402" width="9.28515625" style="92" customWidth="1"/>
    <col min="6403" max="6403" width="6.7109375" style="92" customWidth="1"/>
    <col min="6404" max="6404" width="40.7109375" style="92" customWidth="1"/>
    <col min="6405" max="6408" width="9.28515625" style="92" customWidth="1"/>
    <col min="6409" max="6657" width="9.28515625" style="92"/>
    <col min="6658" max="6658" width="9.28515625" style="92" customWidth="1"/>
    <col min="6659" max="6659" width="6.7109375" style="92" customWidth="1"/>
    <col min="6660" max="6660" width="40.7109375" style="92" customWidth="1"/>
    <col min="6661" max="6664" width="9.28515625" style="92" customWidth="1"/>
    <col min="6665" max="6913" width="9.28515625" style="92"/>
    <col min="6914" max="6914" width="9.28515625" style="92" customWidth="1"/>
    <col min="6915" max="6915" width="6.7109375" style="92" customWidth="1"/>
    <col min="6916" max="6916" width="40.7109375" style="92" customWidth="1"/>
    <col min="6917" max="6920" width="9.28515625" style="92" customWidth="1"/>
    <col min="6921" max="7169" width="9.28515625" style="92"/>
    <col min="7170" max="7170" width="9.28515625" style="92" customWidth="1"/>
    <col min="7171" max="7171" width="6.7109375" style="92" customWidth="1"/>
    <col min="7172" max="7172" width="40.7109375" style="92" customWidth="1"/>
    <col min="7173" max="7176" width="9.28515625" style="92" customWidth="1"/>
    <col min="7177" max="7425" width="9.28515625" style="92"/>
    <col min="7426" max="7426" width="9.28515625" style="92" customWidth="1"/>
    <col min="7427" max="7427" width="6.7109375" style="92" customWidth="1"/>
    <col min="7428" max="7428" width="40.7109375" style="92" customWidth="1"/>
    <col min="7429" max="7432" width="9.28515625" style="92" customWidth="1"/>
    <col min="7433" max="7681" width="9.28515625" style="92"/>
    <col min="7682" max="7682" width="9.28515625" style="92" customWidth="1"/>
    <col min="7683" max="7683" width="6.7109375" style="92" customWidth="1"/>
    <col min="7684" max="7684" width="40.7109375" style="92" customWidth="1"/>
    <col min="7685" max="7688" width="9.28515625" style="92" customWidth="1"/>
    <col min="7689" max="7937" width="9.28515625" style="92"/>
    <col min="7938" max="7938" width="9.28515625" style="92" customWidth="1"/>
    <col min="7939" max="7939" width="6.7109375" style="92" customWidth="1"/>
    <col min="7940" max="7940" width="40.7109375" style="92" customWidth="1"/>
    <col min="7941" max="7944" width="9.28515625" style="92" customWidth="1"/>
    <col min="7945" max="8193" width="9.28515625" style="92"/>
    <col min="8194" max="8194" width="9.28515625" style="92" customWidth="1"/>
    <col min="8195" max="8195" width="6.7109375" style="92" customWidth="1"/>
    <col min="8196" max="8196" width="40.7109375" style="92" customWidth="1"/>
    <col min="8197" max="8200" width="9.28515625" style="92" customWidth="1"/>
    <col min="8201" max="8449" width="9.28515625" style="92"/>
    <col min="8450" max="8450" width="9.28515625" style="92" customWidth="1"/>
    <col min="8451" max="8451" width="6.7109375" style="92" customWidth="1"/>
    <col min="8452" max="8452" width="40.7109375" style="92" customWidth="1"/>
    <col min="8453" max="8456" width="9.28515625" style="92" customWidth="1"/>
    <col min="8457" max="8705" width="9.28515625" style="92"/>
    <col min="8706" max="8706" width="9.28515625" style="92" customWidth="1"/>
    <col min="8707" max="8707" width="6.7109375" style="92" customWidth="1"/>
    <col min="8708" max="8708" width="40.7109375" style="92" customWidth="1"/>
    <col min="8709" max="8712" width="9.28515625" style="92" customWidth="1"/>
    <col min="8713" max="8961" width="9.28515625" style="92"/>
    <col min="8962" max="8962" width="9.28515625" style="92" customWidth="1"/>
    <col min="8963" max="8963" width="6.7109375" style="92" customWidth="1"/>
    <col min="8964" max="8964" width="40.7109375" style="92" customWidth="1"/>
    <col min="8965" max="8968" width="9.28515625" style="92" customWidth="1"/>
    <col min="8969" max="9217" width="9.28515625" style="92"/>
    <col min="9218" max="9218" width="9.28515625" style="92" customWidth="1"/>
    <col min="9219" max="9219" width="6.7109375" style="92" customWidth="1"/>
    <col min="9220" max="9220" width="40.7109375" style="92" customWidth="1"/>
    <col min="9221" max="9224" width="9.28515625" style="92" customWidth="1"/>
    <col min="9225" max="9473" width="9.28515625" style="92"/>
    <col min="9474" max="9474" width="9.28515625" style="92" customWidth="1"/>
    <col min="9475" max="9475" width="6.7109375" style="92" customWidth="1"/>
    <col min="9476" max="9476" width="40.7109375" style="92" customWidth="1"/>
    <col min="9477" max="9480" width="9.28515625" style="92" customWidth="1"/>
    <col min="9481" max="9729" width="9.28515625" style="92"/>
    <col min="9730" max="9730" width="9.28515625" style="92" customWidth="1"/>
    <col min="9731" max="9731" width="6.7109375" style="92" customWidth="1"/>
    <col min="9732" max="9732" width="40.7109375" style="92" customWidth="1"/>
    <col min="9733" max="9736" width="9.28515625" style="92" customWidth="1"/>
    <col min="9737" max="9985" width="9.28515625" style="92"/>
    <col min="9986" max="9986" width="9.28515625" style="92" customWidth="1"/>
    <col min="9987" max="9987" width="6.7109375" style="92" customWidth="1"/>
    <col min="9988" max="9988" width="40.7109375" style="92" customWidth="1"/>
    <col min="9989" max="9992" width="9.28515625" style="92" customWidth="1"/>
    <col min="9993" max="10241" width="9.28515625" style="92"/>
    <col min="10242" max="10242" width="9.28515625" style="92" customWidth="1"/>
    <col min="10243" max="10243" width="6.7109375" style="92" customWidth="1"/>
    <col min="10244" max="10244" width="40.7109375" style="92" customWidth="1"/>
    <col min="10245" max="10248" width="9.28515625" style="92" customWidth="1"/>
    <col min="10249" max="10497" width="9.28515625" style="92"/>
    <col min="10498" max="10498" width="9.28515625" style="92" customWidth="1"/>
    <col min="10499" max="10499" width="6.7109375" style="92" customWidth="1"/>
    <col min="10500" max="10500" width="40.7109375" style="92" customWidth="1"/>
    <col min="10501" max="10504" width="9.28515625" style="92" customWidth="1"/>
    <col min="10505" max="10753" width="9.28515625" style="92"/>
    <col min="10754" max="10754" width="9.28515625" style="92" customWidth="1"/>
    <col min="10755" max="10755" width="6.7109375" style="92" customWidth="1"/>
    <col min="10756" max="10756" width="40.7109375" style="92" customWidth="1"/>
    <col min="10757" max="10760" width="9.28515625" style="92" customWidth="1"/>
    <col min="10761" max="11009" width="9.28515625" style="92"/>
    <col min="11010" max="11010" width="9.28515625" style="92" customWidth="1"/>
    <col min="11011" max="11011" width="6.7109375" style="92" customWidth="1"/>
    <col min="11012" max="11012" width="40.7109375" style="92" customWidth="1"/>
    <col min="11013" max="11016" width="9.28515625" style="92" customWidth="1"/>
    <col min="11017" max="11265" width="9.28515625" style="92"/>
    <col min="11266" max="11266" width="9.28515625" style="92" customWidth="1"/>
    <col min="11267" max="11267" width="6.7109375" style="92" customWidth="1"/>
    <col min="11268" max="11268" width="40.7109375" style="92" customWidth="1"/>
    <col min="11269" max="11272" width="9.28515625" style="92" customWidth="1"/>
    <col min="11273" max="11521" width="9.28515625" style="92"/>
    <col min="11522" max="11522" width="9.28515625" style="92" customWidth="1"/>
    <col min="11523" max="11523" width="6.7109375" style="92" customWidth="1"/>
    <col min="11524" max="11524" width="40.7109375" style="92" customWidth="1"/>
    <col min="11525" max="11528" width="9.28515625" style="92" customWidth="1"/>
    <col min="11529" max="11777" width="9.28515625" style="92"/>
    <col min="11778" max="11778" width="9.28515625" style="92" customWidth="1"/>
    <col min="11779" max="11779" width="6.7109375" style="92" customWidth="1"/>
    <col min="11780" max="11780" width="40.7109375" style="92" customWidth="1"/>
    <col min="11781" max="11784" width="9.28515625" style="92" customWidth="1"/>
    <col min="11785" max="12033" width="9.28515625" style="92"/>
    <col min="12034" max="12034" width="9.28515625" style="92" customWidth="1"/>
    <col min="12035" max="12035" width="6.7109375" style="92" customWidth="1"/>
    <col min="12036" max="12036" width="40.7109375" style="92" customWidth="1"/>
    <col min="12037" max="12040" width="9.28515625" style="92" customWidth="1"/>
    <col min="12041" max="12289" width="9.28515625" style="92"/>
    <col min="12290" max="12290" width="9.28515625" style="92" customWidth="1"/>
    <col min="12291" max="12291" width="6.7109375" style="92" customWidth="1"/>
    <col min="12292" max="12292" width="40.7109375" style="92" customWidth="1"/>
    <col min="12293" max="12296" width="9.28515625" style="92" customWidth="1"/>
    <col min="12297" max="12545" width="9.28515625" style="92"/>
    <col min="12546" max="12546" width="9.28515625" style="92" customWidth="1"/>
    <col min="12547" max="12547" width="6.7109375" style="92" customWidth="1"/>
    <col min="12548" max="12548" width="40.7109375" style="92" customWidth="1"/>
    <col min="12549" max="12552" width="9.28515625" style="92" customWidth="1"/>
    <col min="12553" max="12801" width="9.28515625" style="92"/>
    <col min="12802" max="12802" width="9.28515625" style="92" customWidth="1"/>
    <col min="12803" max="12803" width="6.7109375" style="92" customWidth="1"/>
    <col min="12804" max="12804" width="40.7109375" style="92" customWidth="1"/>
    <col min="12805" max="12808" width="9.28515625" style="92" customWidth="1"/>
    <col min="12809" max="13057" width="9.28515625" style="92"/>
    <col min="13058" max="13058" width="9.28515625" style="92" customWidth="1"/>
    <col min="13059" max="13059" width="6.7109375" style="92" customWidth="1"/>
    <col min="13060" max="13060" width="40.7109375" style="92" customWidth="1"/>
    <col min="13061" max="13064" width="9.28515625" style="92" customWidth="1"/>
    <col min="13065" max="13313" width="9.28515625" style="92"/>
    <col min="13314" max="13314" width="9.28515625" style="92" customWidth="1"/>
    <col min="13315" max="13315" width="6.7109375" style="92" customWidth="1"/>
    <col min="13316" max="13316" width="40.7109375" style="92" customWidth="1"/>
    <col min="13317" max="13320" width="9.28515625" style="92" customWidth="1"/>
    <col min="13321" max="13569" width="9.28515625" style="92"/>
    <col min="13570" max="13570" width="9.28515625" style="92" customWidth="1"/>
    <col min="13571" max="13571" width="6.7109375" style="92" customWidth="1"/>
    <col min="13572" max="13572" width="40.7109375" style="92" customWidth="1"/>
    <col min="13573" max="13576" width="9.28515625" style="92" customWidth="1"/>
    <col min="13577" max="13825" width="9.28515625" style="92"/>
    <col min="13826" max="13826" width="9.28515625" style="92" customWidth="1"/>
    <col min="13827" max="13827" width="6.7109375" style="92" customWidth="1"/>
    <col min="13828" max="13828" width="40.7109375" style="92" customWidth="1"/>
    <col min="13829" max="13832" width="9.28515625" style="92" customWidth="1"/>
    <col min="13833" max="14081" width="9.28515625" style="92"/>
    <col min="14082" max="14082" width="9.28515625" style="92" customWidth="1"/>
    <col min="14083" max="14083" width="6.7109375" style="92" customWidth="1"/>
    <col min="14084" max="14084" width="40.7109375" style="92" customWidth="1"/>
    <col min="14085" max="14088" width="9.28515625" style="92" customWidth="1"/>
    <col min="14089" max="14337" width="9.28515625" style="92"/>
    <col min="14338" max="14338" width="9.28515625" style="92" customWidth="1"/>
    <col min="14339" max="14339" width="6.7109375" style="92" customWidth="1"/>
    <col min="14340" max="14340" width="40.7109375" style="92" customWidth="1"/>
    <col min="14341" max="14344" width="9.28515625" style="92" customWidth="1"/>
    <col min="14345" max="14593" width="9.28515625" style="92"/>
    <col min="14594" max="14594" width="9.28515625" style="92" customWidth="1"/>
    <col min="14595" max="14595" width="6.7109375" style="92" customWidth="1"/>
    <col min="14596" max="14596" width="40.7109375" style="92" customWidth="1"/>
    <col min="14597" max="14600" width="9.28515625" style="92" customWidth="1"/>
    <col min="14601" max="14849" width="9.28515625" style="92"/>
    <col min="14850" max="14850" width="9.28515625" style="92" customWidth="1"/>
    <col min="14851" max="14851" width="6.7109375" style="92" customWidth="1"/>
    <col min="14852" max="14852" width="40.7109375" style="92" customWidth="1"/>
    <col min="14853" max="14856" width="9.28515625" style="92" customWidth="1"/>
    <col min="14857" max="15105" width="9.28515625" style="92"/>
    <col min="15106" max="15106" width="9.28515625" style="92" customWidth="1"/>
    <col min="15107" max="15107" width="6.7109375" style="92" customWidth="1"/>
    <col min="15108" max="15108" width="40.7109375" style="92" customWidth="1"/>
    <col min="15109" max="15112" width="9.28515625" style="92" customWidth="1"/>
    <col min="15113" max="15361" width="9.28515625" style="92"/>
    <col min="15362" max="15362" width="9.28515625" style="92" customWidth="1"/>
    <col min="15363" max="15363" width="6.7109375" style="92" customWidth="1"/>
    <col min="15364" max="15364" width="40.7109375" style="92" customWidth="1"/>
    <col min="15365" max="15368" width="9.28515625" style="92" customWidth="1"/>
    <col min="15369" max="15617" width="9.28515625" style="92"/>
    <col min="15618" max="15618" width="9.28515625" style="92" customWidth="1"/>
    <col min="15619" max="15619" width="6.7109375" style="92" customWidth="1"/>
    <col min="15620" max="15620" width="40.7109375" style="92" customWidth="1"/>
    <col min="15621" max="15624" width="9.28515625" style="92" customWidth="1"/>
    <col min="15625" max="15873" width="9.28515625" style="92"/>
    <col min="15874" max="15874" width="9.28515625" style="92" customWidth="1"/>
    <col min="15875" max="15875" width="6.7109375" style="92" customWidth="1"/>
    <col min="15876" max="15876" width="40.7109375" style="92" customWidth="1"/>
    <col min="15877" max="15880" width="9.28515625" style="92" customWidth="1"/>
    <col min="15881" max="16129" width="9.28515625" style="92"/>
    <col min="16130" max="16130" width="9.28515625" style="92" customWidth="1"/>
    <col min="16131" max="16131" width="6.7109375" style="92" customWidth="1"/>
    <col min="16132" max="16132" width="40.7109375" style="92" customWidth="1"/>
    <col min="16133" max="16136" width="9.28515625" style="92" customWidth="1"/>
    <col min="16137" max="16384" width="9.28515625" style="92"/>
  </cols>
  <sheetData>
    <row r="1" spans="1:9" ht="48" customHeight="1" x14ac:dyDescent="0.2">
      <c r="A1" s="90" t="s">
        <v>1180</v>
      </c>
      <c r="B1" s="91"/>
      <c r="C1" s="91"/>
      <c r="D1" s="542" t="s">
        <v>1181</v>
      </c>
      <c r="E1" s="542"/>
      <c r="F1" s="542"/>
      <c r="G1" s="542"/>
      <c r="H1" s="542"/>
    </row>
    <row r="2" spans="1:9" x14ac:dyDescent="0.2">
      <c r="A2" s="93" t="s">
        <v>24</v>
      </c>
      <c r="B2" s="93"/>
      <c r="C2" s="94"/>
      <c r="D2" s="95" t="s">
        <v>25</v>
      </c>
      <c r="E2" s="95" t="s">
        <v>26</v>
      </c>
      <c r="F2" s="95" t="s">
        <v>27</v>
      </c>
      <c r="G2" s="95" t="s">
        <v>28</v>
      </c>
      <c r="H2" s="95" t="s">
        <v>29</v>
      </c>
      <c r="I2" s="96"/>
    </row>
    <row r="3" spans="1:9" x14ac:dyDescent="0.2">
      <c r="A3" s="97"/>
      <c r="B3" s="97"/>
      <c r="C3" s="98"/>
      <c r="D3" s="83"/>
      <c r="E3" s="84"/>
      <c r="F3" s="84"/>
      <c r="G3" s="20"/>
      <c r="H3" s="17"/>
    </row>
    <row r="4" spans="1:9" x14ac:dyDescent="0.2">
      <c r="A4" s="194"/>
      <c r="B4" s="194"/>
      <c r="C4" s="199"/>
      <c r="D4" s="174"/>
      <c r="E4" s="197"/>
      <c r="F4" s="197"/>
      <c r="G4" s="40"/>
      <c r="H4" s="39"/>
    </row>
    <row r="5" spans="1:9" x14ac:dyDescent="0.2">
      <c r="A5" s="194" t="s">
        <v>1182</v>
      </c>
      <c r="B5" s="194"/>
      <c r="C5" s="199"/>
      <c r="D5" s="231" t="s">
        <v>1183</v>
      </c>
      <c r="E5" s="197"/>
      <c r="F5" s="197"/>
      <c r="G5" s="40"/>
      <c r="H5" s="39"/>
    </row>
    <row r="6" spans="1:9" x14ac:dyDescent="0.2">
      <c r="A6" s="194"/>
      <c r="B6" s="194"/>
      <c r="C6" s="199"/>
      <c r="D6" s="231"/>
      <c r="E6" s="197"/>
      <c r="F6" s="197"/>
      <c r="G6" s="40"/>
      <c r="H6" s="39"/>
    </row>
    <row r="7" spans="1:9" ht="14.25" x14ac:dyDescent="0.2">
      <c r="A7" s="194"/>
      <c r="B7" s="194" t="s">
        <v>1184</v>
      </c>
      <c r="C7" s="199"/>
      <c r="D7" s="120" t="s">
        <v>1185</v>
      </c>
      <c r="E7" s="197" t="s">
        <v>327</v>
      </c>
      <c r="F7" s="197">
        <v>34500</v>
      </c>
      <c r="G7" s="38"/>
      <c r="H7" s="39">
        <f>F7*G7</f>
        <v>0</v>
      </c>
    </row>
    <row r="8" spans="1:9" x14ac:dyDescent="0.2">
      <c r="A8" s="194"/>
      <c r="B8" s="194"/>
      <c r="C8" s="199"/>
      <c r="D8" s="120"/>
      <c r="E8" s="197"/>
      <c r="F8" s="197"/>
      <c r="G8" s="38"/>
      <c r="H8" s="39"/>
    </row>
    <row r="9" spans="1:9" ht="14.25" x14ac:dyDescent="0.2">
      <c r="A9" s="194"/>
      <c r="B9" s="194" t="s">
        <v>1186</v>
      </c>
      <c r="C9" s="199"/>
      <c r="D9" s="120" t="s">
        <v>1187</v>
      </c>
      <c r="E9" s="197" t="s">
        <v>327</v>
      </c>
      <c r="F9" s="197">
        <v>10000</v>
      </c>
      <c r="G9" s="38"/>
      <c r="H9" s="39">
        <f>F9*G9</f>
        <v>0</v>
      </c>
    </row>
    <row r="10" spans="1:9" x14ac:dyDescent="0.2">
      <c r="A10" s="194"/>
      <c r="B10" s="194"/>
      <c r="C10" s="199"/>
      <c r="D10" s="120"/>
      <c r="E10" s="197"/>
      <c r="F10" s="197"/>
      <c r="G10" s="38"/>
      <c r="H10" s="39"/>
    </row>
    <row r="11" spans="1:9" ht="25.5" x14ac:dyDescent="0.2">
      <c r="A11" s="194" t="s">
        <v>1188</v>
      </c>
      <c r="B11" s="194"/>
      <c r="C11" s="199"/>
      <c r="D11" s="231" t="s">
        <v>1189</v>
      </c>
      <c r="E11" s="197"/>
      <c r="F11" s="197"/>
      <c r="G11" s="38"/>
      <c r="H11" s="39"/>
    </row>
    <row r="12" spans="1:9" x14ac:dyDescent="0.2">
      <c r="A12" s="194" t="s">
        <v>1190</v>
      </c>
      <c r="B12" s="194"/>
      <c r="C12" s="199"/>
      <c r="D12" s="231" t="s">
        <v>1191</v>
      </c>
      <c r="E12" s="197"/>
      <c r="F12" s="197"/>
      <c r="G12" s="38"/>
      <c r="H12" s="39"/>
    </row>
    <row r="13" spans="1:9" x14ac:dyDescent="0.2">
      <c r="A13" s="194"/>
      <c r="B13" s="194"/>
      <c r="C13" s="199"/>
      <c r="D13" s="231"/>
      <c r="E13" s="197"/>
      <c r="F13" s="197"/>
      <c r="G13" s="38"/>
      <c r="H13" s="39"/>
    </row>
    <row r="14" spans="1:9" x14ac:dyDescent="0.2">
      <c r="A14" s="194"/>
      <c r="B14" s="194" t="s">
        <v>1192</v>
      </c>
      <c r="C14" s="199"/>
      <c r="D14" s="120" t="s">
        <v>1193</v>
      </c>
      <c r="E14" s="197" t="s">
        <v>52</v>
      </c>
      <c r="F14" s="197">
        <v>0.5</v>
      </c>
      <c r="G14" s="38"/>
      <c r="H14" s="39">
        <f>F14*G14</f>
        <v>0</v>
      </c>
    </row>
    <row r="15" spans="1:9" x14ac:dyDescent="0.2">
      <c r="A15" s="194"/>
      <c r="B15" s="194"/>
      <c r="C15" s="199"/>
      <c r="D15" s="120"/>
      <c r="E15" s="197"/>
      <c r="F15" s="197"/>
      <c r="G15" s="38"/>
      <c r="H15" s="39"/>
    </row>
    <row r="16" spans="1:9" x14ac:dyDescent="0.2">
      <c r="A16" s="194"/>
      <c r="B16" s="194" t="s">
        <v>1194</v>
      </c>
      <c r="C16" s="199"/>
      <c r="D16" s="120" t="s">
        <v>1195</v>
      </c>
      <c r="E16" s="197" t="s">
        <v>52</v>
      </c>
      <c r="F16" s="197">
        <v>0.5</v>
      </c>
      <c r="G16" s="38"/>
      <c r="H16" s="39">
        <f>F16*G16</f>
        <v>0</v>
      </c>
    </row>
    <row r="17" spans="1:8" x14ac:dyDescent="0.2">
      <c r="A17" s="194"/>
      <c r="B17" s="194"/>
      <c r="C17" s="199"/>
      <c r="D17" s="120"/>
      <c r="E17" s="197"/>
      <c r="F17" s="197"/>
      <c r="G17" s="38"/>
      <c r="H17" s="39"/>
    </row>
    <row r="18" spans="1:8" ht="25.5" x14ac:dyDescent="0.2">
      <c r="A18" s="194"/>
      <c r="B18" s="194" t="s">
        <v>1196</v>
      </c>
      <c r="C18" s="199"/>
      <c r="D18" s="86" t="s">
        <v>1197</v>
      </c>
      <c r="E18" s="197"/>
      <c r="F18" s="197"/>
      <c r="G18" s="38"/>
      <c r="H18" s="39"/>
    </row>
    <row r="19" spans="1:8" x14ac:dyDescent="0.2">
      <c r="A19" s="194"/>
      <c r="B19" s="194"/>
      <c r="C19" s="199"/>
      <c r="D19" s="86"/>
      <c r="E19" s="197"/>
      <c r="F19" s="197"/>
      <c r="G19" s="38"/>
      <c r="H19" s="39"/>
    </row>
    <row r="20" spans="1:8" ht="25.5" x14ac:dyDescent="0.2">
      <c r="A20" s="194"/>
      <c r="B20" s="194"/>
      <c r="C20" s="199" t="s">
        <v>104</v>
      </c>
      <c r="D20" s="86" t="s">
        <v>1198</v>
      </c>
      <c r="E20" s="197" t="s">
        <v>58</v>
      </c>
      <c r="F20" s="197">
        <v>7000</v>
      </c>
      <c r="G20" s="38"/>
      <c r="H20" s="39">
        <f>F20*G20</f>
        <v>0</v>
      </c>
    </row>
    <row r="21" spans="1:8" x14ac:dyDescent="0.2">
      <c r="A21" s="194"/>
      <c r="B21" s="194"/>
      <c r="C21" s="199"/>
      <c r="D21" s="86"/>
      <c r="E21" s="197"/>
      <c r="F21" s="197"/>
      <c r="G21" s="38"/>
      <c r="H21" s="39"/>
    </row>
    <row r="22" spans="1:8" ht="25.5" x14ac:dyDescent="0.2">
      <c r="A22" s="194"/>
      <c r="B22" s="194" t="s">
        <v>1199</v>
      </c>
      <c r="C22" s="199"/>
      <c r="D22" s="263" t="s">
        <v>1200</v>
      </c>
      <c r="E22" s="197"/>
      <c r="F22" s="197"/>
      <c r="G22" s="38"/>
      <c r="H22" s="39"/>
    </row>
    <row r="23" spans="1:8" x14ac:dyDescent="0.2">
      <c r="A23" s="194"/>
      <c r="B23" s="194"/>
      <c r="C23" s="199"/>
      <c r="D23" s="263"/>
      <c r="E23" s="197"/>
      <c r="F23" s="197"/>
      <c r="G23" s="38"/>
      <c r="H23" s="39"/>
    </row>
    <row r="24" spans="1:8" x14ac:dyDescent="0.2">
      <c r="A24" s="194"/>
      <c r="B24" s="194"/>
      <c r="C24" s="199" t="s">
        <v>107</v>
      </c>
      <c r="D24" s="86" t="s">
        <v>1201</v>
      </c>
      <c r="E24" s="197" t="s">
        <v>68</v>
      </c>
      <c r="F24" s="197">
        <v>34</v>
      </c>
      <c r="G24" s="38"/>
      <c r="H24" s="39">
        <f t="shared" ref="H24:H30" si="0">F24*G24</f>
        <v>0</v>
      </c>
    </row>
    <row r="25" spans="1:8" x14ac:dyDescent="0.2">
      <c r="A25" s="194"/>
      <c r="B25" s="194"/>
      <c r="C25" s="199"/>
      <c r="D25" s="86"/>
      <c r="E25" s="197"/>
      <c r="F25" s="197"/>
      <c r="G25" s="38"/>
      <c r="H25" s="39"/>
    </row>
    <row r="26" spans="1:8" x14ac:dyDescent="0.2">
      <c r="A26" s="218"/>
      <c r="B26" s="194"/>
      <c r="C26" s="199" t="s">
        <v>18</v>
      </c>
      <c r="D26" s="86" t="s">
        <v>1202</v>
      </c>
      <c r="E26" s="197" t="s">
        <v>68</v>
      </c>
      <c r="F26" s="197">
        <v>22</v>
      </c>
      <c r="G26" s="38"/>
      <c r="H26" s="39">
        <f t="shared" si="0"/>
        <v>0</v>
      </c>
    </row>
    <row r="27" spans="1:8" x14ac:dyDescent="0.2">
      <c r="A27" s="218"/>
      <c r="B27" s="194"/>
      <c r="C27" s="199"/>
      <c r="D27" s="86"/>
      <c r="E27" s="197"/>
      <c r="F27" s="197"/>
      <c r="G27" s="38"/>
      <c r="H27" s="39"/>
    </row>
    <row r="28" spans="1:8" x14ac:dyDescent="0.2">
      <c r="A28" s="218"/>
      <c r="B28" s="194"/>
      <c r="C28" s="199" t="s">
        <v>19</v>
      </c>
      <c r="D28" s="86" t="s">
        <v>1203</v>
      </c>
      <c r="E28" s="197" t="s">
        <v>68</v>
      </c>
      <c r="F28" s="197">
        <v>22</v>
      </c>
      <c r="G28" s="38"/>
      <c r="H28" s="39">
        <f t="shared" si="0"/>
        <v>0</v>
      </c>
    </row>
    <row r="29" spans="1:8" x14ac:dyDescent="0.2">
      <c r="A29" s="218"/>
      <c r="B29" s="194"/>
      <c r="C29" s="199"/>
      <c r="D29" s="86"/>
      <c r="E29" s="197"/>
      <c r="F29" s="197"/>
      <c r="G29" s="38"/>
      <c r="H29" s="39"/>
    </row>
    <row r="30" spans="1:8" x14ac:dyDescent="0.2">
      <c r="A30" s="218"/>
      <c r="B30" s="194"/>
      <c r="C30" s="199" t="s">
        <v>20</v>
      </c>
      <c r="D30" s="86" t="s">
        <v>1204</v>
      </c>
      <c r="E30" s="197" t="s">
        <v>68</v>
      </c>
      <c r="F30" s="197">
        <v>22</v>
      </c>
      <c r="G30" s="38"/>
      <c r="H30" s="39">
        <f t="shared" si="0"/>
        <v>0</v>
      </c>
    </row>
    <row r="31" spans="1:8" x14ac:dyDescent="0.2">
      <c r="A31" s="218"/>
      <c r="B31" s="194"/>
      <c r="C31" s="199"/>
      <c r="D31" s="86"/>
      <c r="E31" s="197"/>
      <c r="F31" s="197"/>
      <c r="G31" s="38"/>
      <c r="H31" s="39"/>
    </row>
    <row r="32" spans="1:8" x14ac:dyDescent="0.2">
      <c r="A32" s="218" t="s">
        <v>1205</v>
      </c>
      <c r="B32" s="194"/>
      <c r="C32" s="199"/>
      <c r="D32" s="217" t="s">
        <v>1206</v>
      </c>
      <c r="E32" s="197"/>
      <c r="F32" s="197"/>
      <c r="G32" s="38"/>
      <c r="H32" s="39"/>
    </row>
    <row r="33" spans="1:10" x14ac:dyDescent="0.2">
      <c r="A33" s="218"/>
      <c r="B33" s="194"/>
      <c r="C33" s="199"/>
      <c r="D33" s="217"/>
      <c r="E33" s="197"/>
      <c r="F33" s="197"/>
      <c r="G33" s="38"/>
      <c r="H33" s="39"/>
    </row>
    <row r="34" spans="1:10" x14ac:dyDescent="0.2">
      <c r="A34" s="218"/>
      <c r="B34" s="194" t="s">
        <v>1207</v>
      </c>
      <c r="C34" s="199"/>
      <c r="D34" s="230" t="s">
        <v>1208</v>
      </c>
      <c r="E34" s="197"/>
      <c r="F34" s="197"/>
      <c r="G34" s="38"/>
      <c r="H34" s="39"/>
    </row>
    <row r="35" spans="1:10" x14ac:dyDescent="0.2">
      <c r="A35" s="218"/>
      <c r="B35" s="194"/>
      <c r="C35" s="199"/>
      <c r="D35" s="230"/>
      <c r="E35" s="197"/>
      <c r="F35" s="197"/>
      <c r="G35" s="38"/>
      <c r="H35" s="39"/>
    </row>
    <row r="36" spans="1:10" ht="14.25" x14ac:dyDescent="0.2">
      <c r="A36" s="218"/>
      <c r="B36" s="194"/>
      <c r="C36" s="199" t="s">
        <v>104</v>
      </c>
      <c r="D36" s="125" t="s">
        <v>1209</v>
      </c>
      <c r="E36" s="197" t="s">
        <v>327</v>
      </c>
      <c r="F36" s="197">
        <v>16400</v>
      </c>
      <c r="G36" s="38"/>
      <c r="H36" s="39">
        <f>F36*G36</f>
        <v>0</v>
      </c>
      <c r="I36" s="102"/>
      <c r="J36" s="108"/>
    </row>
    <row r="37" spans="1:10" x14ac:dyDescent="0.2">
      <c r="A37" s="218"/>
      <c r="B37" s="194"/>
      <c r="C37" s="199"/>
      <c r="D37" s="125"/>
      <c r="E37" s="197"/>
      <c r="F37" s="197"/>
      <c r="G37" s="38"/>
      <c r="H37" s="39"/>
      <c r="I37" s="102"/>
    </row>
    <row r="38" spans="1:10" x14ac:dyDescent="0.2">
      <c r="A38" s="218"/>
      <c r="B38" s="194" t="s">
        <v>1210</v>
      </c>
      <c r="C38" s="199"/>
      <c r="D38" s="230" t="s">
        <v>1211</v>
      </c>
      <c r="E38" s="197"/>
      <c r="F38" s="197"/>
      <c r="G38" s="38"/>
      <c r="H38" s="39"/>
    </row>
    <row r="39" spans="1:10" x14ac:dyDescent="0.2">
      <c r="A39" s="218"/>
      <c r="B39" s="194"/>
      <c r="C39" s="199"/>
      <c r="D39" s="230"/>
      <c r="E39" s="197"/>
      <c r="F39" s="197"/>
      <c r="G39" s="38"/>
      <c r="H39" s="39"/>
    </row>
    <row r="40" spans="1:10" ht="25.5" x14ac:dyDescent="0.2">
      <c r="A40" s="218"/>
      <c r="B40" s="194"/>
      <c r="C40" s="199" t="s">
        <v>104</v>
      </c>
      <c r="D40" s="230" t="s">
        <v>1212</v>
      </c>
      <c r="E40" s="197" t="s">
        <v>65</v>
      </c>
      <c r="F40" s="197">
        <v>3400</v>
      </c>
      <c r="G40" s="38"/>
      <c r="H40" s="39">
        <f t="shared" ref="H40:H46" si="1">F40*G40</f>
        <v>0</v>
      </c>
    </row>
    <row r="41" spans="1:10" x14ac:dyDescent="0.2">
      <c r="A41" s="218"/>
      <c r="B41" s="194"/>
      <c r="C41" s="199"/>
      <c r="D41" s="230"/>
      <c r="E41" s="197"/>
      <c r="F41" s="197"/>
      <c r="G41" s="38"/>
      <c r="H41" s="39"/>
    </row>
    <row r="42" spans="1:10" x14ac:dyDescent="0.2">
      <c r="A42" s="218"/>
      <c r="B42" s="194"/>
      <c r="C42" s="199" t="s">
        <v>107</v>
      </c>
      <c r="D42" s="230" t="s">
        <v>1213</v>
      </c>
      <c r="E42" s="197" t="s">
        <v>65</v>
      </c>
      <c r="F42" s="197">
        <v>20800</v>
      </c>
      <c r="G42" s="38"/>
      <c r="H42" s="39">
        <f t="shared" si="1"/>
        <v>0</v>
      </c>
    </row>
    <row r="43" spans="1:10" x14ac:dyDescent="0.2">
      <c r="A43" s="218"/>
      <c r="B43" s="194"/>
      <c r="C43" s="199"/>
      <c r="D43" s="230"/>
      <c r="E43" s="197"/>
      <c r="F43" s="197"/>
      <c r="G43" s="38"/>
      <c r="H43" s="39"/>
    </row>
    <row r="44" spans="1:10" x14ac:dyDescent="0.2">
      <c r="A44" s="218"/>
      <c r="B44" s="194"/>
      <c r="C44" s="199" t="s">
        <v>18</v>
      </c>
      <c r="D44" s="230" t="s">
        <v>1214</v>
      </c>
      <c r="E44" s="197" t="s">
        <v>52</v>
      </c>
      <c r="F44" s="197">
        <v>83</v>
      </c>
      <c r="G44" s="38"/>
      <c r="H44" s="39">
        <f t="shared" si="1"/>
        <v>0</v>
      </c>
    </row>
    <row r="45" spans="1:10" x14ac:dyDescent="0.2">
      <c r="A45" s="218"/>
      <c r="B45" s="194"/>
      <c r="C45" s="199"/>
      <c r="D45" s="230"/>
      <c r="E45" s="197"/>
      <c r="F45" s="197"/>
      <c r="G45" s="38"/>
      <c r="H45" s="39"/>
    </row>
    <row r="46" spans="1:10" ht="25.5" x14ac:dyDescent="0.2">
      <c r="A46" s="218" t="s">
        <v>1215</v>
      </c>
      <c r="B46" s="194"/>
      <c r="C46" s="199"/>
      <c r="D46" s="257" t="s">
        <v>1216</v>
      </c>
      <c r="E46" s="197" t="s">
        <v>65</v>
      </c>
      <c r="F46" s="197">
        <v>2200</v>
      </c>
      <c r="G46" s="38"/>
      <c r="H46" s="39">
        <f t="shared" si="1"/>
        <v>0</v>
      </c>
      <c r="I46" s="102"/>
    </row>
    <row r="47" spans="1:10" x14ac:dyDescent="0.2">
      <c r="A47" s="218"/>
      <c r="B47" s="194"/>
      <c r="C47" s="199"/>
      <c r="D47" s="257"/>
      <c r="E47" s="197"/>
      <c r="F47" s="197"/>
      <c r="G47" s="38"/>
      <c r="H47" s="39"/>
      <c r="I47" s="102"/>
    </row>
    <row r="48" spans="1:10" x14ac:dyDescent="0.2">
      <c r="A48" s="218" t="s">
        <v>1217</v>
      </c>
      <c r="B48" s="194"/>
      <c r="C48" s="199"/>
      <c r="D48" s="231" t="s">
        <v>1218</v>
      </c>
      <c r="E48" s="197"/>
      <c r="F48" s="197"/>
      <c r="G48" s="38"/>
      <c r="H48" s="39"/>
    </row>
    <row r="49" spans="1:9" x14ac:dyDescent="0.2">
      <c r="A49" s="218"/>
      <c r="B49" s="194"/>
      <c r="C49" s="199"/>
      <c r="D49" s="231"/>
      <c r="E49" s="197"/>
      <c r="F49" s="197"/>
      <c r="G49" s="38"/>
      <c r="H49" s="39"/>
    </row>
    <row r="50" spans="1:9" x14ac:dyDescent="0.2">
      <c r="A50" s="218"/>
      <c r="B50" s="194" t="s">
        <v>1219</v>
      </c>
      <c r="C50" s="199"/>
      <c r="D50" s="125" t="s">
        <v>1220</v>
      </c>
      <c r="E50" s="197"/>
      <c r="F50" s="197"/>
      <c r="G50" s="38"/>
      <c r="H50" s="39"/>
    </row>
    <row r="51" spans="1:9" x14ac:dyDescent="0.2">
      <c r="A51" s="218"/>
      <c r="B51" s="194"/>
      <c r="C51" s="199"/>
      <c r="D51" s="125"/>
      <c r="E51" s="197"/>
      <c r="F51" s="197"/>
      <c r="G51" s="38"/>
      <c r="H51" s="39"/>
    </row>
    <row r="52" spans="1:9" ht="25.5" x14ac:dyDescent="0.2">
      <c r="A52" s="218"/>
      <c r="B52" s="194"/>
      <c r="C52" s="199" t="s">
        <v>104</v>
      </c>
      <c r="D52" s="125" t="s">
        <v>1221</v>
      </c>
      <c r="E52" s="197" t="s">
        <v>170</v>
      </c>
      <c r="F52" s="197">
        <v>350</v>
      </c>
      <c r="G52" s="38"/>
      <c r="H52" s="39">
        <f>F52*G52</f>
        <v>0</v>
      </c>
      <c r="I52" s="102"/>
    </row>
    <row r="53" spans="1:9" x14ac:dyDescent="0.2">
      <c r="A53" s="218"/>
      <c r="B53" s="194"/>
      <c r="C53" s="199"/>
      <c r="D53" s="125"/>
      <c r="E53" s="197"/>
      <c r="F53" s="197"/>
      <c r="G53" s="38"/>
      <c r="H53" s="39"/>
      <c r="I53" s="102"/>
    </row>
    <row r="54" spans="1:9" ht="25.5" x14ac:dyDescent="0.2">
      <c r="A54" s="218"/>
      <c r="B54" s="194"/>
      <c r="C54" s="199" t="s">
        <v>107</v>
      </c>
      <c r="D54" s="125" t="s">
        <v>1222</v>
      </c>
      <c r="E54" s="197" t="s">
        <v>170</v>
      </c>
      <c r="F54" s="197">
        <v>3500</v>
      </c>
      <c r="G54" s="38"/>
      <c r="H54" s="39">
        <f>F54*G54</f>
        <v>0</v>
      </c>
      <c r="I54" s="102"/>
    </row>
    <row r="55" spans="1:9" x14ac:dyDescent="0.2">
      <c r="A55" s="218"/>
      <c r="B55" s="194"/>
      <c r="C55" s="199"/>
      <c r="D55" s="125"/>
      <c r="E55" s="197"/>
      <c r="F55" s="197"/>
      <c r="G55" s="38"/>
      <c r="H55" s="39"/>
      <c r="I55" s="102"/>
    </row>
    <row r="56" spans="1:9" x14ac:dyDescent="0.2">
      <c r="A56" s="218"/>
      <c r="B56" s="194" t="s">
        <v>1223</v>
      </c>
      <c r="C56" s="199"/>
      <c r="D56" s="86" t="s">
        <v>1224</v>
      </c>
      <c r="E56" s="197"/>
      <c r="F56" s="197"/>
      <c r="G56" s="38"/>
      <c r="H56" s="39"/>
    </row>
    <row r="57" spans="1:9" x14ac:dyDescent="0.2">
      <c r="A57" s="218"/>
      <c r="B57" s="194"/>
      <c r="C57" s="199"/>
      <c r="D57" s="86"/>
      <c r="E57" s="197"/>
      <c r="F57" s="197"/>
      <c r="G57" s="38"/>
      <c r="H57" s="39"/>
    </row>
    <row r="58" spans="1:9" x14ac:dyDescent="0.2">
      <c r="A58" s="218"/>
      <c r="B58" s="194"/>
      <c r="C58" s="199" t="s">
        <v>104</v>
      </c>
      <c r="D58" s="120" t="s">
        <v>1225</v>
      </c>
      <c r="E58" s="197" t="s">
        <v>170</v>
      </c>
      <c r="F58" s="197">
        <v>350</v>
      </c>
      <c r="G58" s="38"/>
      <c r="H58" s="39">
        <f>F58*G58</f>
        <v>0</v>
      </c>
    </row>
    <row r="59" spans="1:9" x14ac:dyDescent="0.2">
      <c r="A59" s="218"/>
      <c r="B59" s="194"/>
      <c r="C59" s="199"/>
      <c r="D59" s="120"/>
      <c r="E59" s="197"/>
      <c r="F59" s="197"/>
      <c r="G59" s="38"/>
      <c r="H59" s="39"/>
    </row>
    <row r="60" spans="1:9" x14ac:dyDescent="0.2">
      <c r="A60" s="218"/>
      <c r="B60" s="194"/>
      <c r="C60" s="199" t="s">
        <v>107</v>
      </c>
      <c r="D60" s="120" t="s">
        <v>1226</v>
      </c>
      <c r="E60" s="197" t="s">
        <v>170</v>
      </c>
      <c r="F60" s="197">
        <v>3500</v>
      </c>
      <c r="G60" s="38"/>
      <c r="H60" s="39">
        <f>F60*G60</f>
        <v>0</v>
      </c>
    </row>
    <row r="61" spans="1:9" x14ac:dyDescent="0.2">
      <c r="A61" s="218"/>
      <c r="B61" s="194"/>
      <c r="C61" s="199"/>
      <c r="D61" s="120"/>
      <c r="E61" s="197"/>
      <c r="F61" s="197"/>
      <c r="G61" s="40"/>
      <c r="H61" s="39"/>
    </row>
    <row r="62" spans="1:9" x14ac:dyDescent="0.2">
      <c r="A62" s="218" t="s">
        <v>1227</v>
      </c>
      <c r="B62" s="194"/>
      <c r="C62" s="199"/>
      <c r="D62" s="231" t="s">
        <v>1228</v>
      </c>
      <c r="E62" s="197" t="s">
        <v>76</v>
      </c>
      <c r="F62" s="197">
        <v>1</v>
      </c>
      <c r="G62" s="40">
        <v>50000</v>
      </c>
      <c r="H62" s="39">
        <f>F62*G62</f>
        <v>50000</v>
      </c>
    </row>
    <row r="63" spans="1:9" x14ac:dyDescent="0.2">
      <c r="A63" s="218"/>
      <c r="B63" s="194"/>
      <c r="C63" s="199"/>
      <c r="D63" s="231"/>
      <c r="E63" s="197"/>
      <c r="F63" s="197"/>
      <c r="G63" s="40"/>
      <c r="H63" s="39"/>
    </row>
    <row r="64" spans="1:9" ht="14.25" x14ac:dyDescent="0.2">
      <c r="A64" s="218" t="s">
        <v>1229</v>
      </c>
      <c r="B64" s="194"/>
      <c r="C64" s="199"/>
      <c r="D64" s="85" t="s">
        <v>1230</v>
      </c>
      <c r="E64" s="197" t="s">
        <v>327</v>
      </c>
      <c r="F64" s="197">
        <v>5000</v>
      </c>
      <c r="G64" s="38"/>
      <c r="H64" s="39">
        <f>F64*G64</f>
        <v>0</v>
      </c>
    </row>
    <row r="65" spans="1:8" x14ac:dyDescent="0.2">
      <c r="A65" s="357"/>
      <c r="B65" s="194"/>
      <c r="C65" s="199"/>
      <c r="D65" s="358"/>
      <c r="E65" s="197"/>
      <c r="F65" s="197"/>
      <c r="G65" s="38"/>
      <c r="H65" s="39"/>
    </row>
    <row r="66" spans="1:8" x14ac:dyDescent="0.2">
      <c r="A66" s="357"/>
      <c r="B66" s="194"/>
      <c r="C66" s="199"/>
      <c r="D66" s="358"/>
      <c r="E66" s="197"/>
      <c r="F66" s="197"/>
      <c r="G66" s="38"/>
      <c r="H66" s="39"/>
    </row>
    <row r="67" spans="1:8" x14ac:dyDescent="0.2">
      <c r="A67" s="357"/>
      <c r="B67" s="194"/>
      <c r="C67" s="199"/>
      <c r="D67" s="358"/>
      <c r="E67" s="197"/>
      <c r="F67" s="197"/>
      <c r="G67" s="38"/>
      <c r="H67" s="39"/>
    </row>
    <row r="68" spans="1:8" x14ac:dyDescent="0.2">
      <c r="A68" s="357"/>
      <c r="B68" s="194"/>
      <c r="C68" s="199"/>
      <c r="D68" s="358"/>
      <c r="E68" s="197"/>
      <c r="F68" s="197"/>
      <c r="G68" s="38"/>
      <c r="H68" s="39"/>
    </row>
    <row r="69" spans="1:8" x14ac:dyDescent="0.2">
      <c r="A69" s="357"/>
      <c r="B69" s="194"/>
      <c r="C69" s="199"/>
      <c r="D69" s="358"/>
      <c r="E69" s="197"/>
      <c r="F69" s="197"/>
      <c r="G69" s="38"/>
      <c r="H69" s="39"/>
    </row>
    <row r="70" spans="1:8" x14ac:dyDescent="0.2">
      <c r="A70" s="357"/>
      <c r="B70" s="194"/>
      <c r="C70" s="199"/>
      <c r="D70" s="358"/>
      <c r="E70" s="197"/>
      <c r="F70" s="197"/>
      <c r="G70" s="38"/>
      <c r="H70" s="39"/>
    </row>
    <row r="71" spans="1:8" x14ac:dyDescent="0.2">
      <c r="A71" s="248" t="s">
        <v>154</v>
      </c>
      <c r="B71" s="248"/>
      <c r="C71" s="248"/>
      <c r="D71" s="248"/>
      <c r="E71" s="181"/>
      <c r="F71" s="260"/>
      <c r="G71" s="43"/>
      <c r="H71" s="37">
        <f>SUM(H5:H70)</f>
        <v>50000</v>
      </c>
    </row>
    <row r="1048347" spans="5:5" x14ac:dyDescent="0.2">
      <c r="E1048347" s="89"/>
    </row>
  </sheetData>
  <sheetProtection algorithmName="SHA-512" hashValue="hKMr/LjxKMD+okg3uhzHg5UvjYKVHaOOYJNKDkHkxWjKPaly+lcHFxyKlsTCyP1K95Xrpc8Sk37jUHrS2febrg==" saltValue="K24yoX3gzDEUrOeGnM74kA==" spinCount="100000" sheet="1" objects="1" scenarios="1"/>
  <mergeCells count="1">
    <mergeCell ref="D1:H1"/>
  </mergeCells>
  <phoneticPr fontId="9" type="noConversion"/>
  <pageMargins left="0.70866141732283472" right="0.23622047244094491" top="0.74803149606299213" bottom="0.74803149606299213" header="0.31496062992125984" footer="0.31496062992125984"/>
  <pageSetup paperSize="9" scale="70" firstPageNumber="39" orientation="portrait" useFirstPageNumber="1" r:id="rId1"/>
  <headerFooter>
    <oddHeader>&amp;C&amp;"Arial,Bold"NRA R.033-130-2019-3 SCHEDULE OF QUANTITIES</oddHeader>
    <oddFooter>&amp;RC3-&amp;P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G1048359"/>
  <sheetViews>
    <sheetView view="pageBreakPreview" topLeftCell="A5" zoomScaleNormal="100" zoomScaleSheetLayoutView="100" workbookViewId="0">
      <selection activeCell="G5" sqref="G5:G82"/>
    </sheetView>
  </sheetViews>
  <sheetFormatPr defaultRowHeight="12.75" x14ac:dyDescent="0.2"/>
  <cols>
    <col min="1" max="1" width="9.28515625" style="92" customWidth="1"/>
    <col min="2" max="2" width="10" style="92" bestFit="1" customWidth="1"/>
    <col min="3" max="3" width="40.7109375" style="92" customWidth="1"/>
    <col min="4" max="4" width="21.5703125" style="92" customWidth="1"/>
    <col min="5" max="5" width="11.42578125" style="92" customWidth="1"/>
    <col min="6" max="7" width="20.7109375" style="92" customWidth="1"/>
    <col min="8" max="256" width="9.28515625" style="92"/>
    <col min="257" max="257" width="9.28515625" style="92" customWidth="1"/>
    <col min="258" max="258" width="6.7109375" style="92" customWidth="1"/>
    <col min="259" max="259" width="40.7109375" style="92" customWidth="1"/>
    <col min="260" max="263" width="9.28515625" style="92" customWidth="1"/>
    <col min="264" max="512" width="9.28515625" style="92"/>
    <col min="513" max="513" width="9.28515625" style="92" customWidth="1"/>
    <col min="514" max="514" width="6.7109375" style="92" customWidth="1"/>
    <col min="515" max="515" width="40.7109375" style="92" customWidth="1"/>
    <col min="516" max="519" width="9.28515625" style="92" customWidth="1"/>
    <col min="520" max="768" width="9.28515625" style="92"/>
    <col min="769" max="769" width="9.28515625" style="92" customWidth="1"/>
    <col min="770" max="770" width="6.7109375" style="92" customWidth="1"/>
    <col min="771" max="771" width="40.7109375" style="92" customWidth="1"/>
    <col min="772" max="775" width="9.28515625" style="92" customWidth="1"/>
    <col min="776" max="1024" width="9.28515625" style="92"/>
    <col min="1025" max="1025" width="9.28515625" style="92" customWidth="1"/>
    <col min="1026" max="1026" width="6.7109375" style="92" customWidth="1"/>
    <col min="1027" max="1027" width="40.7109375" style="92" customWidth="1"/>
    <col min="1028" max="1031" width="9.28515625" style="92" customWidth="1"/>
    <col min="1032" max="1280" width="9.28515625" style="92"/>
    <col min="1281" max="1281" width="9.28515625" style="92" customWidth="1"/>
    <col min="1282" max="1282" width="6.7109375" style="92" customWidth="1"/>
    <col min="1283" max="1283" width="40.7109375" style="92" customWidth="1"/>
    <col min="1284" max="1287" width="9.28515625" style="92" customWidth="1"/>
    <col min="1288" max="1536" width="9.28515625" style="92"/>
    <col min="1537" max="1537" width="9.28515625" style="92" customWidth="1"/>
    <col min="1538" max="1538" width="6.7109375" style="92" customWidth="1"/>
    <col min="1539" max="1539" width="40.7109375" style="92" customWidth="1"/>
    <col min="1540" max="1543" width="9.28515625" style="92" customWidth="1"/>
    <col min="1544" max="1792" width="9.28515625" style="92"/>
    <col min="1793" max="1793" width="9.28515625" style="92" customWidth="1"/>
    <col min="1794" max="1794" width="6.7109375" style="92" customWidth="1"/>
    <col min="1795" max="1795" width="40.7109375" style="92" customWidth="1"/>
    <col min="1796" max="1799" width="9.28515625" style="92" customWidth="1"/>
    <col min="1800" max="2048" width="9.28515625" style="92"/>
    <col min="2049" max="2049" width="9.28515625" style="92" customWidth="1"/>
    <col min="2050" max="2050" width="6.7109375" style="92" customWidth="1"/>
    <col min="2051" max="2051" width="40.7109375" style="92" customWidth="1"/>
    <col min="2052" max="2055" width="9.28515625" style="92" customWidth="1"/>
    <col min="2056" max="2304" width="9.28515625" style="92"/>
    <col min="2305" max="2305" width="9.28515625" style="92" customWidth="1"/>
    <col min="2306" max="2306" width="6.7109375" style="92" customWidth="1"/>
    <col min="2307" max="2307" width="40.7109375" style="92" customWidth="1"/>
    <col min="2308" max="2311" width="9.28515625" style="92" customWidth="1"/>
    <col min="2312" max="2560" width="9.28515625" style="92"/>
    <col min="2561" max="2561" width="9.28515625" style="92" customWidth="1"/>
    <col min="2562" max="2562" width="6.7109375" style="92" customWidth="1"/>
    <col min="2563" max="2563" width="40.7109375" style="92" customWidth="1"/>
    <col min="2564" max="2567" width="9.28515625" style="92" customWidth="1"/>
    <col min="2568" max="2816" width="9.28515625" style="92"/>
    <col min="2817" max="2817" width="9.28515625" style="92" customWidth="1"/>
    <col min="2818" max="2818" width="6.7109375" style="92" customWidth="1"/>
    <col min="2819" max="2819" width="40.7109375" style="92" customWidth="1"/>
    <col min="2820" max="2823" width="9.28515625" style="92" customWidth="1"/>
    <col min="2824" max="3072" width="9.28515625" style="92"/>
    <col min="3073" max="3073" width="9.28515625" style="92" customWidth="1"/>
    <col min="3074" max="3074" width="6.7109375" style="92" customWidth="1"/>
    <col min="3075" max="3075" width="40.7109375" style="92" customWidth="1"/>
    <col min="3076" max="3079" width="9.28515625" style="92" customWidth="1"/>
    <col min="3080" max="3328" width="9.28515625" style="92"/>
    <col min="3329" max="3329" width="9.28515625" style="92" customWidth="1"/>
    <col min="3330" max="3330" width="6.7109375" style="92" customWidth="1"/>
    <col min="3331" max="3331" width="40.7109375" style="92" customWidth="1"/>
    <col min="3332" max="3335" width="9.28515625" style="92" customWidth="1"/>
    <col min="3336" max="3584" width="9.28515625" style="92"/>
    <col min="3585" max="3585" width="9.28515625" style="92" customWidth="1"/>
    <col min="3586" max="3586" width="6.7109375" style="92" customWidth="1"/>
    <col min="3587" max="3587" width="40.7109375" style="92" customWidth="1"/>
    <col min="3588" max="3591" width="9.28515625" style="92" customWidth="1"/>
    <col min="3592" max="3840" width="9.28515625" style="92"/>
    <col min="3841" max="3841" width="9.28515625" style="92" customWidth="1"/>
    <col min="3842" max="3842" width="6.7109375" style="92" customWidth="1"/>
    <col min="3843" max="3843" width="40.7109375" style="92" customWidth="1"/>
    <col min="3844" max="3847" width="9.28515625" style="92" customWidth="1"/>
    <col min="3848" max="4096" width="9.28515625" style="92"/>
    <col min="4097" max="4097" width="9.28515625" style="92" customWidth="1"/>
    <col min="4098" max="4098" width="6.7109375" style="92" customWidth="1"/>
    <col min="4099" max="4099" width="40.7109375" style="92" customWidth="1"/>
    <col min="4100" max="4103" width="9.28515625" style="92" customWidth="1"/>
    <col min="4104" max="4352" width="9.28515625" style="92"/>
    <col min="4353" max="4353" width="9.28515625" style="92" customWidth="1"/>
    <col min="4354" max="4354" width="6.7109375" style="92" customWidth="1"/>
    <col min="4355" max="4355" width="40.7109375" style="92" customWidth="1"/>
    <col min="4356" max="4359" width="9.28515625" style="92" customWidth="1"/>
    <col min="4360" max="4608" width="9.28515625" style="92"/>
    <col min="4609" max="4609" width="9.28515625" style="92" customWidth="1"/>
    <col min="4610" max="4610" width="6.7109375" style="92" customWidth="1"/>
    <col min="4611" max="4611" width="40.7109375" style="92" customWidth="1"/>
    <col min="4612" max="4615" width="9.28515625" style="92" customWidth="1"/>
    <col min="4616" max="4864" width="9.28515625" style="92"/>
    <col min="4865" max="4865" width="9.28515625" style="92" customWidth="1"/>
    <col min="4866" max="4866" width="6.7109375" style="92" customWidth="1"/>
    <col min="4867" max="4867" width="40.7109375" style="92" customWidth="1"/>
    <col min="4868" max="4871" width="9.28515625" style="92" customWidth="1"/>
    <col min="4872" max="5120" width="9.28515625" style="92"/>
    <col min="5121" max="5121" width="9.28515625" style="92" customWidth="1"/>
    <col min="5122" max="5122" width="6.7109375" style="92" customWidth="1"/>
    <col min="5123" max="5123" width="40.7109375" style="92" customWidth="1"/>
    <col min="5124" max="5127" width="9.28515625" style="92" customWidth="1"/>
    <col min="5128" max="5376" width="9.28515625" style="92"/>
    <col min="5377" max="5377" width="9.28515625" style="92" customWidth="1"/>
    <col min="5378" max="5378" width="6.7109375" style="92" customWidth="1"/>
    <col min="5379" max="5379" width="40.7109375" style="92" customWidth="1"/>
    <col min="5380" max="5383" width="9.28515625" style="92" customWidth="1"/>
    <col min="5384" max="5632" width="9.28515625" style="92"/>
    <col min="5633" max="5633" width="9.28515625" style="92" customWidth="1"/>
    <col min="5634" max="5634" width="6.7109375" style="92" customWidth="1"/>
    <col min="5635" max="5635" width="40.7109375" style="92" customWidth="1"/>
    <col min="5636" max="5639" width="9.28515625" style="92" customWidth="1"/>
    <col min="5640" max="5888" width="9.28515625" style="92"/>
    <col min="5889" max="5889" width="9.28515625" style="92" customWidth="1"/>
    <col min="5890" max="5890" width="6.7109375" style="92" customWidth="1"/>
    <col min="5891" max="5891" width="40.7109375" style="92" customWidth="1"/>
    <col min="5892" max="5895" width="9.28515625" style="92" customWidth="1"/>
    <col min="5896" max="6144" width="9.28515625" style="92"/>
    <col min="6145" max="6145" width="9.28515625" style="92" customWidth="1"/>
    <col min="6146" max="6146" width="6.7109375" style="92" customWidth="1"/>
    <col min="6147" max="6147" width="40.7109375" style="92" customWidth="1"/>
    <col min="6148" max="6151" width="9.28515625" style="92" customWidth="1"/>
    <col min="6152" max="6400" width="9.28515625" style="92"/>
    <col min="6401" max="6401" width="9.28515625" style="92" customWidth="1"/>
    <col min="6402" max="6402" width="6.7109375" style="92" customWidth="1"/>
    <col min="6403" max="6403" width="40.7109375" style="92" customWidth="1"/>
    <col min="6404" max="6407" width="9.28515625" style="92" customWidth="1"/>
    <col min="6408" max="6656" width="9.28515625" style="92"/>
    <col min="6657" max="6657" width="9.28515625" style="92" customWidth="1"/>
    <col min="6658" max="6658" width="6.7109375" style="92" customWidth="1"/>
    <col min="6659" max="6659" width="40.7109375" style="92" customWidth="1"/>
    <col min="6660" max="6663" width="9.28515625" style="92" customWidth="1"/>
    <col min="6664" max="6912" width="9.28515625" style="92"/>
    <col min="6913" max="6913" width="9.28515625" style="92" customWidth="1"/>
    <col min="6914" max="6914" width="6.7109375" style="92" customWidth="1"/>
    <col min="6915" max="6915" width="40.7109375" style="92" customWidth="1"/>
    <col min="6916" max="6919" width="9.28515625" style="92" customWidth="1"/>
    <col min="6920" max="7168" width="9.28515625" style="92"/>
    <col min="7169" max="7169" width="9.28515625" style="92" customWidth="1"/>
    <col min="7170" max="7170" width="6.7109375" style="92" customWidth="1"/>
    <col min="7171" max="7171" width="40.7109375" style="92" customWidth="1"/>
    <col min="7172" max="7175" width="9.28515625" style="92" customWidth="1"/>
    <col min="7176" max="7424" width="9.28515625" style="92"/>
    <col min="7425" max="7425" width="9.28515625" style="92" customWidth="1"/>
    <col min="7426" max="7426" width="6.7109375" style="92" customWidth="1"/>
    <col min="7427" max="7427" width="40.7109375" style="92" customWidth="1"/>
    <col min="7428" max="7431" width="9.28515625" style="92" customWidth="1"/>
    <col min="7432" max="7680" width="9.28515625" style="92"/>
    <col min="7681" max="7681" width="9.28515625" style="92" customWidth="1"/>
    <col min="7682" max="7682" width="6.7109375" style="92" customWidth="1"/>
    <col min="7683" max="7683" width="40.7109375" style="92" customWidth="1"/>
    <col min="7684" max="7687" width="9.28515625" style="92" customWidth="1"/>
    <col min="7688" max="7936" width="9.28515625" style="92"/>
    <col min="7937" max="7937" width="9.28515625" style="92" customWidth="1"/>
    <col min="7938" max="7938" width="6.7109375" style="92" customWidth="1"/>
    <col min="7939" max="7939" width="40.7109375" style="92" customWidth="1"/>
    <col min="7940" max="7943" width="9.28515625" style="92" customWidth="1"/>
    <col min="7944" max="8192" width="9.28515625" style="92"/>
    <col min="8193" max="8193" width="9.28515625" style="92" customWidth="1"/>
    <col min="8194" max="8194" width="6.7109375" style="92" customWidth="1"/>
    <col min="8195" max="8195" width="40.7109375" style="92" customWidth="1"/>
    <col min="8196" max="8199" width="9.28515625" style="92" customWidth="1"/>
    <col min="8200" max="8448" width="9.28515625" style="92"/>
    <col min="8449" max="8449" width="9.28515625" style="92" customWidth="1"/>
    <col min="8450" max="8450" width="6.7109375" style="92" customWidth="1"/>
    <col min="8451" max="8451" width="40.7109375" style="92" customWidth="1"/>
    <col min="8452" max="8455" width="9.28515625" style="92" customWidth="1"/>
    <col min="8456" max="8704" width="9.28515625" style="92"/>
    <col min="8705" max="8705" width="9.28515625" style="92" customWidth="1"/>
    <col min="8706" max="8706" width="6.7109375" style="92" customWidth="1"/>
    <col min="8707" max="8707" width="40.7109375" style="92" customWidth="1"/>
    <col min="8708" max="8711" width="9.28515625" style="92" customWidth="1"/>
    <col min="8712" max="8960" width="9.28515625" style="92"/>
    <col min="8961" max="8961" width="9.28515625" style="92" customWidth="1"/>
    <col min="8962" max="8962" width="6.7109375" style="92" customWidth="1"/>
    <col min="8963" max="8963" width="40.7109375" style="92" customWidth="1"/>
    <col min="8964" max="8967" width="9.28515625" style="92" customWidth="1"/>
    <col min="8968" max="9216" width="9.28515625" style="92"/>
    <col min="9217" max="9217" width="9.28515625" style="92" customWidth="1"/>
    <col min="9218" max="9218" width="6.7109375" style="92" customWidth="1"/>
    <col min="9219" max="9219" width="40.7109375" style="92" customWidth="1"/>
    <col min="9220" max="9223" width="9.28515625" style="92" customWidth="1"/>
    <col min="9224" max="9472" width="9.28515625" style="92"/>
    <col min="9473" max="9473" width="9.28515625" style="92" customWidth="1"/>
    <col min="9474" max="9474" width="6.7109375" style="92" customWidth="1"/>
    <col min="9475" max="9475" width="40.7109375" style="92" customWidth="1"/>
    <col min="9476" max="9479" width="9.28515625" style="92" customWidth="1"/>
    <col min="9480" max="9728" width="9.28515625" style="92"/>
    <col min="9729" max="9729" width="9.28515625" style="92" customWidth="1"/>
    <col min="9730" max="9730" width="6.7109375" style="92" customWidth="1"/>
    <col min="9731" max="9731" width="40.7109375" style="92" customWidth="1"/>
    <col min="9732" max="9735" width="9.28515625" style="92" customWidth="1"/>
    <col min="9736" max="9984" width="9.28515625" style="92"/>
    <col min="9985" max="9985" width="9.28515625" style="92" customWidth="1"/>
    <col min="9986" max="9986" width="6.7109375" style="92" customWidth="1"/>
    <col min="9987" max="9987" width="40.7109375" style="92" customWidth="1"/>
    <col min="9988" max="9991" width="9.28515625" style="92" customWidth="1"/>
    <col min="9992" max="10240" width="9.28515625" style="92"/>
    <col min="10241" max="10241" width="9.28515625" style="92" customWidth="1"/>
    <col min="10242" max="10242" width="6.7109375" style="92" customWidth="1"/>
    <col min="10243" max="10243" width="40.7109375" style="92" customWidth="1"/>
    <col min="10244" max="10247" width="9.28515625" style="92" customWidth="1"/>
    <col min="10248" max="10496" width="9.28515625" style="92"/>
    <col min="10497" max="10497" width="9.28515625" style="92" customWidth="1"/>
    <col min="10498" max="10498" width="6.7109375" style="92" customWidth="1"/>
    <col min="10499" max="10499" width="40.7109375" style="92" customWidth="1"/>
    <col min="10500" max="10503" width="9.28515625" style="92" customWidth="1"/>
    <col min="10504" max="10752" width="9.28515625" style="92"/>
    <col min="10753" max="10753" width="9.28515625" style="92" customWidth="1"/>
    <col min="10754" max="10754" width="6.7109375" style="92" customWidth="1"/>
    <col min="10755" max="10755" width="40.7109375" style="92" customWidth="1"/>
    <col min="10756" max="10759" width="9.28515625" style="92" customWidth="1"/>
    <col min="10760" max="11008" width="9.28515625" style="92"/>
    <col min="11009" max="11009" width="9.28515625" style="92" customWidth="1"/>
    <col min="11010" max="11010" width="6.7109375" style="92" customWidth="1"/>
    <col min="11011" max="11011" width="40.7109375" style="92" customWidth="1"/>
    <col min="11012" max="11015" width="9.28515625" style="92" customWidth="1"/>
    <col min="11016" max="11264" width="9.28515625" style="92"/>
    <col min="11265" max="11265" width="9.28515625" style="92" customWidth="1"/>
    <col min="11266" max="11266" width="6.7109375" style="92" customWidth="1"/>
    <col min="11267" max="11267" width="40.7109375" style="92" customWidth="1"/>
    <col min="11268" max="11271" width="9.28515625" style="92" customWidth="1"/>
    <col min="11272" max="11520" width="9.28515625" style="92"/>
    <col min="11521" max="11521" width="9.28515625" style="92" customWidth="1"/>
    <col min="11522" max="11522" width="6.7109375" style="92" customWidth="1"/>
    <col min="11523" max="11523" width="40.7109375" style="92" customWidth="1"/>
    <col min="11524" max="11527" width="9.28515625" style="92" customWidth="1"/>
    <col min="11528" max="11776" width="9.28515625" style="92"/>
    <col min="11777" max="11777" width="9.28515625" style="92" customWidth="1"/>
    <col min="11778" max="11778" width="6.7109375" style="92" customWidth="1"/>
    <col min="11779" max="11779" width="40.7109375" style="92" customWidth="1"/>
    <col min="11780" max="11783" width="9.28515625" style="92" customWidth="1"/>
    <col min="11784" max="12032" width="9.28515625" style="92"/>
    <col min="12033" max="12033" width="9.28515625" style="92" customWidth="1"/>
    <col min="12034" max="12034" width="6.7109375" style="92" customWidth="1"/>
    <col min="12035" max="12035" width="40.7109375" style="92" customWidth="1"/>
    <col min="12036" max="12039" width="9.28515625" style="92" customWidth="1"/>
    <col min="12040" max="12288" width="9.28515625" style="92"/>
    <col min="12289" max="12289" width="9.28515625" style="92" customWidth="1"/>
    <col min="12290" max="12290" width="6.7109375" style="92" customWidth="1"/>
    <col min="12291" max="12291" width="40.7109375" style="92" customWidth="1"/>
    <col min="12292" max="12295" width="9.28515625" style="92" customWidth="1"/>
    <col min="12296" max="12544" width="9.28515625" style="92"/>
    <col min="12545" max="12545" width="9.28515625" style="92" customWidth="1"/>
    <col min="12546" max="12546" width="6.7109375" style="92" customWidth="1"/>
    <col min="12547" max="12547" width="40.7109375" style="92" customWidth="1"/>
    <col min="12548" max="12551" width="9.28515625" style="92" customWidth="1"/>
    <col min="12552" max="12800" width="9.28515625" style="92"/>
    <col min="12801" max="12801" width="9.28515625" style="92" customWidth="1"/>
    <col min="12802" max="12802" width="6.7109375" style="92" customWidth="1"/>
    <col min="12803" max="12803" width="40.7109375" style="92" customWidth="1"/>
    <col min="12804" max="12807" width="9.28515625" style="92" customWidth="1"/>
    <col min="12808" max="13056" width="9.28515625" style="92"/>
    <col min="13057" max="13057" width="9.28515625" style="92" customWidth="1"/>
    <col min="13058" max="13058" width="6.7109375" style="92" customWidth="1"/>
    <col min="13059" max="13059" width="40.7109375" style="92" customWidth="1"/>
    <col min="13060" max="13063" width="9.28515625" style="92" customWidth="1"/>
    <col min="13064" max="13312" width="9.28515625" style="92"/>
    <col min="13313" max="13313" width="9.28515625" style="92" customWidth="1"/>
    <col min="13314" max="13314" width="6.7109375" style="92" customWidth="1"/>
    <col min="13315" max="13315" width="40.7109375" style="92" customWidth="1"/>
    <col min="13316" max="13319" width="9.28515625" style="92" customWidth="1"/>
    <col min="13320" max="13568" width="9.28515625" style="92"/>
    <col min="13569" max="13569" width="9.28515625" style="92" customWidth="1"/>
    <col min="13570" max="13570" width="6.7109375" style="92" customWidth="1"/>
    <col min="13571" max="13571" width="40.7109375" style="92" customWidth="1"/>
    <col min="13572" max="13575" width="9.28515625" style="92" customWidth="1"/>
    <col min="13576" max="13824" width="9.28515625" style="92"/>
    <col min="13825" max="13825" width="9.28515625" style="92" customWidth="1"/>
    <col min="13826" max="13826" width="6.7109375" style="92" customWidth="1"/>
    <col min="13827" max="13827" width="40.7109375" style="92" customWidth="1"/>
    <col min="13828" max="13831" width="9.28515625" style="92" customWidth="1"/>
    <col min="13832" max="14080" width="9.28515625" style="92"/>
    <col min="14081" max="14081" width="9.28515625" style="92" customWidth="1"/>
    <col min="14082" max="14082" width="6.7109375" style="92" customWidth="1"/>
    <col min="14083" max="14083" width="40.7109375" style="92" customWidth="1"/>
    <col min="14084" max="14087" width="9.28515625" style="92" customWidth="1"/>
    <col min="14088" max="14336" width="9.28515625" style="92"/>
    <col min="14337" max="14337" width="9.28515625" style="92" customWidth="1"/>
    <col min="14338" max="14338" width="6.7109375" style="92" customWidth="1"/>
    <col min="14339" max="14339" width="40.7109375" style="92" customWidth="1"/>
    <col min="14340" max="14343" width="9.28515625" style="92" customWidth="1"/>
    <col min="14344" max="14592" width="9.28515625" style="92"/>
    <col min="14593" max="14593" width="9.28515625" style="92" customWidth="1"/>
    <col min="14594" max="14594" width="6.7109375" style="92" customWidth="1"/>
    <col min="14595" max="14595" width="40.7109375" style="92" customWidth="1"/>
    <col min="14596" max="14599" width="9.28515625" style="92" customWidth="1"/>
    <col min="14600" max="14848" width="9.28515625" style="92"/>
    <col min="14849" max="14849" width="9.28515625" style="92" customWidth="1"/>
    <col min="14850" max="14850" width="6.7109375" style="92" customWidth="1"/>
    <col min="14851" max="14851" width="40.7109375" style="92" customWidth="1"/>
    <col min="14852" max="14855" width="9.28515625" style="92" customWidth="1"/>
    <col min="14856" max="15104" width="9.28515625" style="92"/>
    <col min="15105" max="15105" width="9.28515625" style="92" customWidth="1"/>
    <col min="15106" max="15106" width="6.7109375" style="92" customWidth="1"/>
    <col min="15107" max="15107" width="40.7109375" style="92" customWidth="1"/>
    <col min="15108" max="15111" width="9.28515625" style="92" customWidth="1"/>
    <col min="15112" max="15360" width="9.28515625" style="92"/>
    <col min="15361" max="15361" width="9.28515625" style="92" customWidth="1"/>
    <col min="15362" max="15362" width="6.7109375" style="92" customWidth="1"/>
    <col min="15363" max="15363" width="40.7109375" style="92" customWidth="1"/>
    <col min="15364" max="15367" width="9.28515625" style="92" customWidth="1"/>
    <col min="15368" max="15616" width="9.28515625" style="92"/>
    <col min="15617" max="15617" width="9.28515625" style="92" customWidth="1"/>
    <col min="15618" max="15618" width="6.7109375" style="92" customWidth="1"/>
    <col min="15619" max="15619" width="40.7109375" style="92" customWidth="1"/>
    <col min="15620" max="15623" width="9.28515625" style="92" customWidth="1"/>
    <col min="15624" max="15872" width="9.28515625" style="92"/>
    <col min="15873" max="15873" width="9.28515625" style="92" customWidth="1"/>
    <col min="15874" max="15874" width="6.7109375" style="92" customWidth="1"/>
    <col min="15875" max="15875" width="40.7109375" style="92" customWidth="1"/>
    <col min="15876" max="15879" width="9.28515625" style="92" customWidth="1"/>
    <col min="15880" max="16128" width="9.28515625" style="92"/>
    <col min="16129" max="16129" width="9.28515625" style="92" customWidth="1"/>
    <col min="16130" max="16130" width="6.7109375" style="92" customWidth="1"/>
    <col min="16131" max="16131" width="40.7109375" style="92" customWidth="1"/>
    <col min="16132" max="16135" width="9.28515625" style="92" customWidth="1"/>
    <col min="16136" max="16384" width="9.28515625" style="92"/>
  </cols>
  <sheetData>
    <row r="1" spans="1:7" ht="48" customHeight="1" x14ac:dyDescent="0.2">
      <c r="A1" s="90" t="s">
        <v>1231</v>
      </c>
      <c r="B1" s="91"/>
      <c r="C1" s="542" t="s">
        <v>1232</v>
      </c>
      <c r="D1" s="542"/>
      <c r="E1" s="542"/>
      <c r="F1" s="542"/>
      <c r="G1" s="542"/>
    </row>
    <row r="2" spans="1:7" x14ac:dyDescent="0.2">
      <c r="A2" s="93" t="s">
        <v>24</v>
      </c>
      <c r="B2" s="93"/>
      <c r="C2" s="95" t="s">
        <v>25</v>
      </c>
      <c r="D2" s="95" t="s">
        <v>26</v>
      </c>
      <c r="E2" s="95" t="s">
        <v>27</v>
      </c>
      <c r="F2" s="95" t="s">
        <v>28</v>
      </c>
      <c r="G2" s="95" t="s">
        <v>29</v>
      </c>
    </row>
    <row r="3" spans="1:7" x14ac:dyDescent="0.2">
      <c r="A3" s="97"/>
      <c r="B3" s="97"/>
      <c r="C3" s="83"/>
      <c r="D3" s="84"/>
      <c r="E3" s="84"/>
      <c r="F3" s="17"/>
      <c r="G3" s="17"/>
    </row>
    <row r="4" spans="1:7" x14ac:dyDescent="0.2">
      <c r="A4" s="194"/>
      <c r="B4" s="194"/>
      <c r="C4" s="174"/>
      <c r="D4" s="197"/>
      <c r="E4" s="197"/>
      <c r="F4" s="39"/>
      <c r="G4" s="39"/>
    </row>
    <row r="5" spans="1:7" x14ac:dyDescent="0.2">
      <c r="A5" s="194" t="s">
        <v>1233</v>
      </c>
      <c r="B5" s="194"/>
      <c r="C5" s="359" t="s">
        <v>1234</v>
      </c>
      <c r="D5" s="197"/>
      <c r="E5" s="197"/>
      <c r="F5" s="39"/>
      <c r="G5" s="39"/>
    </row>
    <row r="6" spans="1:7" x14ac:dyDescent="0.2">
      <c r="A6" s="194"/>
      <c r="B6" s="194"/>
      <c r="C6" s="359"/>
      <c r="D6" s="197"/>
      <c r="E6" s="197"/>
      <c r="F6" s="39"/>
      <c r="G6" s="39"/>
    </row>
    <row r="7" spans="1:7" x14ac:dyDescent="0.2">
      <c r="A7" s="194"/>
      <c r="B7" s="194" t="s">
        <v>1235</v>
      </c>
      <c r="C7" s="103" t="s">
        <v>1236</v>
      </c>
      <c r="D7" s="197" t="s">
        <v>55</v>
      </c>
      <c r="E7" s="197">
        <v>4</v>
      </c>
      <c r="F7" s="38"/>
      <c r="G7" s="39">
        <f>E7*F7</f>
        <v>0</v>
      </c>
    </row>
    <row r="8" spans="1:7" x14ac:dyDescent="0.2">
      <c r="A8" s="194"/>
      <c r="B8" s="194"/>
      <c r="C8" s="316"/>
      <c r="D8" s="197"/>
      <c r="E8" s="197"/>
      <c r="F8" s="38"/>
      <c r="G8" s="39"/>
    </row>
    <row r="9" spans="1:7" x14ac:dyDescent="0.2">
      <c r="A9" s="194"/>
      <c r="B9" s="194" t="s">
        <v>1237</v>
      </c>
      <c r="C9" s="316" t="s">
        <v>1238</v>
      </c>
      <c r="D9" s="197" t="s">
        <v>55</v>
      </c>
      <c r="E9" s="197">
        <v>8</v>
      </c>
      <c r="F9" s="38"/>
      <c r="G9" s="39">
        <f>E9*F9</f>
        <v>0</v>
      </c>
    </row>
    <row r="10" spans="1:7" ht="25.5" hidden="1" x14ac:dyDescent="0.2">
      <c r="A10" s="194" t="s">
        <v>1239</v>
      </c>
      <c r="B10" s="194"/>
      <c r="C10" s="249" t="s">
        <v>1240</v>
      </c>
      <c r="D10" s="197"/>
      <c r="E10" s="197"/>
      <c r="F10" s="40"/>
      <c r="G10" s="39"/>
    </row>
    <row r="11" spans="1:7" hidden="1" x14ac:dyDescent="0.2">
      <c r="A11" s="194"/>
      <c r="B11" s="194" t="s">
        <v>1241</v>
      </c>
      <c r="C11" s="360" t="s">
        <v>1242</v>
      </c>
      <c r="D11" s="197" t="s">
        <v>55</v>
      </c>
      <c r="E11" s="197"/>
      <c r="F11" s="40"/>
      <c r="G11" s="39">
        <f>E11*F11</f>
        <v>0</v>
      </c>
    </row>
    <row r="12" spans="1:7" hidden="1" x14ac:dyDescent="0.2">
      <c r="A12" s="194"/>
      <c r="B12" s="194" t="s">
        <v>1243</v>
      </c>
      <c r="C12" s="360" t="s">
        <v>1244</v>
      </c>
      <c r="D12" s="197" t="s">
        <v>55</v>
      </c>
      <c r="E12" s="197"/>
      <c r="F12" s="40"/>
      <c r="G12" s="39">
        <f>E12*F12</f>
        <v>0</v>
      </c>
    </row>
    <row r="13" spans="1:7" x14ac:dyDescent="0.2">
      <c r="A13" s="194"/>
      <c r="B13" s="194"/>
      <c r="C13" s="103"/>
      <c r="D13" s="197"/>
      <c r="E13" s="197"/>
      <c r="F13" s="40"/>
      <c r="G13" s="39"/>
    </row>
    <row r="14" spans="1:7" x14ac:dyDescent="0.2">
      <c r="A14" s="194"/>
      <c r="B14" s="194"/>
      <c r="C14" s="103"/>
      <c r="D14" s="197"/>
      <c r="E14" s="197"/>
      <c r="F14" s="40"/>
      <c r="G14" s="39"/>
    </row>
    <row r="15" spans="1:7" x14ac:dyDescent="0.2">
      <c r="A15" s="194"/>
      <c r="B15" s="194"/>
      <c r="C15" s="103"/>
      <c r="D15" s="197"/>
      <c r="E15" s="197"/>
      <c r="F15" s="40"/>
      <c r="G15" s="39"/>
    </row>
    <row r="16" spans="1:7" x14ac:dyDescent="0.2">
      <c r="A16" s="194"/>
      <c r="B16" s="194"/>
      <c r="C16" s="103"/>
      <c r="D16" s="197"/>
      <c r="E16" s="197"/>
      <c r="F16" s="40"/>
      <c r="G16" s="39"/>
    </row>
    <row r="17" spans="1:7" x14ac:dyDescent="0.2">
      <c r="A17" s="194"/>
      <c r="B17" s="194"/>
      <c r="C17" s="103"/>
      <c r="D17" s="197"/>
      <c r="E17" s="197"/>
      <c r="F17" s="40"/>
      <c r="G17" s="39"/>
    </row>
    <row r="18" spans="1:7" x14ac:dyDescent="0.2">
      <c r="A18" s="194"/>
      <c r="B18" s="194"/>
      <c r="C18" s="103"/>
      <c r="D18" s="197"/>
      <c r="E18" s="197"/>
      <c r="F18" s="40"/>
      <c r="G18" s="39"/>
    </row>
    <row r="19" spans="1:7" x14ac:dyDescent="0.2">
      <c r="A19" s="194"/>
      <c r="B19" s="194"/>
      <c r="C19" s="103"/>
      <c r="D19" s="197"/>
      <c r="E19" s="197"/>
      <c r="F19" s="40"/>
      <c r="G19" s="39"/>
    </row>
    <row r="20" spans="1:7" x14ac:dyDescent="0.2">
      <c r="A20" s="194"/>
      <c r="B20" s="194"/>
      <c r="C20" s="103"/>
      <c r="D20" s="197"/>
      <c r="E20" s="197"/>
      <c r="F20" s="40"/>
      <c r="G20" s="39"/>
    </row>
    <row r="21" spans="1:7" x14ac:dyDescent="0.2">
      <c r="A21" s="194"/>
      <c r="B21" s="194"/>
      <c r="C21" s="103"/>
      <c r="D21" s="197"/>
      <c r="E21" s="197"/>
      <c r="F21" s="40"/>
      <c r="G21" s="39"/>
    </row>
    <row r="22" spans="1:7" x14ac:dyDescent="0.2">
      <c r="A22" s="194"/>
      <c r="B22" s="194"/>
      <c r="C22" s="103"/>
      <c r="D22" s="197"/>
      <c r="E22" s="197"/>
      <c r="F22" s="40"/>
      <c r="G22" s="39"/>
    </row>
    <row r="23" spans="1:7" x14ac:dyDescent="0.2">
      <c r="A23" s="194"/>
      <c r="B23" s="194"/>
      <c r="C23" s="103"/>
      <c r="D23" s="197"/>
      <c r="E23" s="197"/>
      <c r="F23" s="40"/>
      <c r="G23" s="39"/>
    </row>
    <row r="24" spans="1:7" x14ac:dyDescent="0.2">
      <c r="A24" s="194"/>
      <c r="B24" s="194"/>
      <c r="C24" s="103"/>
      <c r="D24" s="197"/>
      <c r="E24" s="197"/>
      <c r="F24" s="40"/>
      <c r="G24" s="39"/>
    </row>
    <row r="25" spans="1:7" x14ac:dyDescent="0.2">
      <c r="A25" s="194"/>
      <c r="B25" s="194"/>
      <c r="C25" s="103"/>
      <c r="D25" s="197"/>
      <c r="E25" s="197"/>
      <c r="F25" s="40"/>
      <c r="G25" s="39"/>
    </row>
    <row r="26" spans="1:7" x14ac:dyDescent="0.2">
      <c r="A26" s="194"/>
      <c r="B26" s="194"/>
      <c r="C26" s="103"/>
      <c r="D26" s="197"/>
      <c r="E26" s="197"/>
      <c r="F26" s="40"/>
      <c r="G26" s="39"/>
    </row>
    <row r="27" spans="1:7" x14ac:dyDescent="0.2">
      <c r="A27" s="194"/>
      <c r="B27" s="194"/>
      <c r="C27" s="103"/>
      <c r="D27" s="197"/>
      <c r="E27" s="197"/>
      <c r="F27" s="40"/>
      <c r="G27" s="39"/>
    </row>
    <row r="28" spans="1:7" x14ac:dyDescent="0.2">
      <c r="A28" s="194"/>
      <c r="B28" s="194"/>
      <c r="C28" s="103"/>
      <c r="D28" s="197"/>
      <c r="E28" s="197"/>
      <c r="F28" s="40"/>
      <c r="G28" s="39"/>
    </row>
    <row r="29" spans="1:7" x14ac:dyDescent="0.2">
      <c r="A29" s="194"/>
      <c r="B29" s="194"/>
      <c r="C29" s="103"/>
      <c r="D29" s="197"/>
      <c r="E29" s="197"/>
      <c r="F29" s="40"/>
      <c r="G29" s="39"/>
    </row>
    <row r="30" spans="1:7" x14ac:dyDescent="0.2">
      <c r="A30" s="194"/>
      <c r="B30" s="194"/>
      <c r="C30" s="103"/>
      <c r="D30" s="197"/>
      <c r="E30" s="197"/>
      <c r="F30" s="40"/>
      <c r="G30" s="39"/>
    </row>
    <row r="31" spans="1:7" x14ac:dyDescent="0.2">
      <c r="A31" s="194"/>
      <c r="B31" s="194"/>
      <c r="C31" s="103"/>
      <c r="D31" s="197"/>
      <c r="E31" s="197"/>
      <c r="F31" s="40"/>
      <c r="G31" s="39"/>
    </row>
    <row r="32" spans="1:7" x14ac:dyDescent="0.2">
      <c r="A32" s="194"/>
      <c r="B32" s="194"/>
      <c r="C32" s="103"/>
      <c r="D32" s="197"/>
      <c r="E32" s="197"/>
      <c r="F32" s="40"/>
      <c r="G32" s="39"/>
    </row>
    <row r="33" spans="1:7" x14ac:dyDescent="0.2">
      <c r="A33" s="194"/>
      <c r="B33" s="194"/>
      <c r="C33" s="103"/>
      <c r="D33" s="197"/>
      <c r="E33" s="197"/>
      <c r="F33" s="40"/>
      <c r="G33" s="39"/>
    </row>
    <row r="34" spans="1:7" x14ac:dyDescent="0.2">
      <c r="A34" s="194"/>
      <c r="B34" s="194"/>
      <c r="C34" s="103"/>
      <c r="D34" s="197"/>
      <c r="E34" s="197"/>
      <c r="F34" s="40"/>
      <c r="G34" s="39"/>
    </row>
    <row r="35" spans="1:7" x14ac:dyDescent="0.2">
      <c r="A35" s="194"/>
      <c r="B35" s="194"/>
      <c r="C35" s="103"/>
      <c r="D35" s="197"/>
      <c r="E35" s="197"/>
      <c r="F35" s="40"/>
      <c r="G35" s="39"/>
    </row>
    <row r="36" spans="1:7" x14ac:dyDescent="0.2">
      <c r="A36" s="194"/>
      <c r="B36" s="194"/>
      <c r="C36" s="103"/>
      <c r="D36" s="197"/>
      <c r="E36" s="197"/>
      <c r="F36" s="40"/>
      <c r="G36" s="39"/>
    </row>
    <row r="37" spans="1:7" x14ac:dyDescent="0.2">
      <c r="A37" s="194"/>
      <c r="B37" s="194"/>
      <c r="C37" s="103"/>
      <c r="D37" s="197"/>
      <c r="E37" s="197"/>
      <c r="F37" s="40"/>
      <c r="G37" s="39"/>
    </row>
    <row r="38" spans="1:7" x14ac:dyDescent="0.2">
      <c r="A38" s="194"/>
      <c r="B38" s="194"/>
      <c r="C38" s="103"/>
      <c r="D38" s="197"/>
      <c r="E38" s="197"/>
      <c r="F38" s="40"/>
      <c r="G38" s="39"/>
    </row>
    <row r="39" spans="1:7" x14ac:dyDescent="0.2">
      <c r="A39" s="194"/>
      <c r="B39" s="194"/>
      <c r="C39" s="103"/>
      <c r="D39" s="197"/>
      <c r="E39" s="197"/>
      <c r="F39" s="40"/>
      <c r="G39" s="39"/>
    </row>
    <row r="40" spans="1:7" x14ac:dyDescent="0.2">
      <c r="A40" s="194"/>
      <c r="B40" s="194"/>
      <c r="C40" s="103"/>
      <c r="D40" s="197"/>
      <c r="E40" s="197"/>
      <c r="F40" s="40"/>
      <c r="G40" s="39"/>
    </row>
    <row r="41" spans="1:7" x14ac:dyDescent="0.2">
      <c r="A41" s="194"/>
      <c r="B41" s="194"/>
      <c r="C41" s="103"/>
      <c r="D41" s="197"/>
      <c r="E41" s="197"/>
      <c r="F41" s="40"/>
      <c r="G41" s="39"/>
    </row>
    <row r="42" spans="1:7" x14ac:dyDescent="0.2">
      <c r="A42" s="194"/>
      <c r="B42" s="194"/>
      <c r="C42" s="103"/>
      <c r="D42" s="197"/>
      <c r="E42" s="197"/>
      <c r="F42" s="40"/>
      <c r="G42" s="39"/>
    </row>
    <row r="43" spans="1:7" x14ac:dyDescent="0.2">
      <c r="A43" s="194"/>
      <c r="B43" s="194"/>
      <c r="C43" s="103"/>
      <c r="D43" s="197"/>
      <c r="E43" s="197"/>
      <c r="F43" s="40"/>
      <c r="G43" s="39"/>
    </row>
    <row r="44" spans="1:7" x14ac:dyDescent="0.2">
      <c r="A44" s="194"/>
      <c r="B44" s="194"/>
      <c r="C44" s="103"/>
      <c r="D44" s="197"/>
      <c r="E44" s="197"/>
      <c r="F44" s="40"/>
      <c r="G44" s="39"/>
    </row>
    <row r="45" spans="1:7" x14ac:dyDescent="0.2">
      <c r="A45" s="194"/>
      <c r="B45" s="194"/>
      <c r="C45" s="103"/>
      <c r="D45" s="197"/>
      <c r="E45" s="197"/>
      <c r="F45" s="40"/>
      <c r="G45" s="39"/>
    </row>
    <row r="46" spans="1:7" x14ac:dyDescent="0.2">
      <c r="A46" s="194"/>
      <c r="B46" s="194"/>
      <c r="C46" s="103"/>
      <c r="D46" s="197"/>
      <c r="E46" s="197"/>
      <c r="F46" s="40"/>
      <c r="G46" s="39"/>
    </row>
    <row r="47" spans="1:7" x14ac:dyDescent="0.2">
      <c r="A47" s="194"/>
      <c r="B47" s="194"/>
      <c r="C47" s="103"/>
      <c r="D47" s="197"/>
      <c r="E47" s="197"/>
      <c r="F47" s="40"/>
      <c r="G47" s="39"/>
    </row>
    <row r="48" spans="1:7" x14ac:dyDescent="0.2">
      <c r="A48" s="194"/>
      <c r="B48" s="194"/>
      <c r="C48" s="103"/>
      <c r="D48" s="197"/>
      <c r="E48" s="197"/>
      <c r="F48" s="40"/>
      <c r="G48" s="39"/>
    </row>
    <row r="49" spans="1:7" x14ac:dyDescent="0.2">
      <c r="A49" s="194"/>
      <c r="B49" s="194"/>
      <c r="C49" s="103"/>
      <c r="D49" s="197"/>
      <c r="E49" s="197"/>
      <c r="F49" s="40"/>
      <c r="G49" s="39"/>
    </row>
    <row r="50" spans="1:7" x14ac:dyDescent="0.2">
      <c r="A50" s="194"/>
      <c r="B50" s="194"/>
      <c r="C50" s="103"/>
      <c r="D50" s="197"/>
      <c r="E50" s="197"/>
      <c r="F50" s="40"/>
      <c r="G50" s="39"/>
    </row>
    <row r="51" spans="1:7" x14ac:dyDescent="0.2">
      <c r="A51" s="194"/>
      <c r="B51" s="194"/>
      <c r="C51" s="103"/>
      <c r="D51" s="197"/>
      <c r="E51" s="197"/>
      <c r="F51" s="40"/>
      <c r="G51" s="39"/>
    </row>
    <row r="52" spans="1:7" x14ac:dyDescent="0.2">
      <c r="A52" s="194"/>
      <c r="B52" s="194"/>
      <c r="C52" s="103"/>
      <c r="D52" s="197"/>
      <c r="E52" s="197"/>
      <c r="F52" s="40"/>
      <c r="G52" s="39"/>
    </row>
    <row r="53" spans="1:7" x14ac:dyDescent="0.2">
      <c r="A53" s="194"/>
      <c r="B53" s="194"/>
      <c r="C53" s="103"/>
      <c r="D53" s="197"/>
      <c r="E53" s="197"/>
      <c r="F53" s="40"/>
      <c r="G53" s="39"/>
    </row>
    <row r="54" spans="1:7" x14ac:dyDescent="0.2">
      <c r="A54" s="194"/>
      <c r="B54" s="194"/>
      <c r="C54" s="103"/>
      <c r="D54" s="197"/>
      <c r="E54" s="197"/>
      <c r="F54" s="40"/>
      <c r="G54" s="39"/>
    </row>
    <row r="55" spans="1:7" x14ac:dyDescent="0.2">
      <c r="A55" s="194"/>
      <c r="B55" s="194"/>
      <c r="C55" s="103"/>
      <c r="D55" s="197"/>
      <c r="E55" s="197"/>
      <c r="F55" s="40"/>
      <c r="G55" s="39"/>
    </row>
    <row r="56" spans="1:7" x14ac:dyDescent="0.2">
      <c r="A56" s="194"/>
      <c r="B56" s="194"/>
      <c r="C56" s="103"/>
      <c r="D56" s="197"/>
      <c r="E56" s="197"/>
      <c r="F56" s="40"/>
      <c r="G56" s="39"/>
    </row>
    <row r="57" spans="1:7" x14ac:dyDescent="0.2">
      <c r="A57" s="194"/>
      <c r="B57" s="194"/>
      <c r="C57" s="103"/>
      <c r="D57" s="197"/>
      <c r="E57" s="197"/>
      <c r="F57" s="40"/>
      <c r="G57" s="39"/>
    </row>
    <row r="58" spans="1:7" x14ac:dyDescent="0.2">
      <c r="A58" s="194"/>
      <c r="B58" s="194"/>
      <c r="C58" s="103"/>
      <c r="D58" s="197"/>
      <c r="E58" s="197"/>
      <c r="F58" s="40"/>
      <c r="G58" s="39"/>
    </row>
    <row r="59" spans="1:7" x14ac:dyDescent="0.2">
      <c r="A59" s="194"/>
      <c r="B59" s="194"/>
      <c r="C59" s="103"/>
      <c r="D59" s="197"/>
      <c r="E59" s="197"/>
      <c r="F59" s="40"/>
      <c r="G59" s="39"/>
    </row>
    <row r="60" spans="1:7" x14ac:dyDescent="0.2">
      <c r="A60" s="194"/>
      <c r="B60" s="194"/>
      <c r="C60" s="103"/>
      <c r="D60" s="197"/>
      <c r="E60" s="197"/>
      <c r="F60" s="40"/>
      <c r="G60" s="39"/>
    </row>
    <row r="61" spans="1:7" x14ac:dyDescent="0.2">
      <c r="A61" s="194"/>
      <c r="B61" s="194"/>
      <c r="C61" s="103"/>
      <c r="D61" s="197"/>
      <c r="E61" s="197"/>
      <c r="F61" s="40"/>
      <c r="G61" s="39"/>
    </row>
    <row r="62" spans="1:7" x14ac:dyDescent="0.2">
      <c r="A62" s="194"/>
      <c r="B62" s="194"/>
      <c r="C62" s="103"/>
      <c r="D62" s="197"/>
      <c r="E62" s="197"/>
      <c r="F62" s="40"/>
      <c r="G62" s="39"/>
    </row>
    <row r="63" spans="1:7" x14ac:dyDescent="0.2">
      <c r="A63" s="194"/>
      <c r="B63" s="194"/>
      <c r="C63" s="103"/>
      <c r="D63" s="197"/>
      <c r="E63" s="197"/>
      <c r="F63" s="40"/>
      <c r="G63" s="39"/>
    </row>
    <row r="64" spans="1:7" x14ac:dyDescent="0.2">
      <c r="A64" s="194"/>
      <c r="B64" s="194"/>
      <c r="C64" s="103"/>
      <c r="D64" s="197"/>
      <c r="E64" s="197"/>
      <c r="F64" s="40"/>
      <c r="G64" s="39"/>
    </row>
    <row r="65" spans="1:7" x14ac:dyDescent="0.2">
      <c r="A65" s="194"/>
      <c r="B65" s="194"/>
      <c r="C65" s="103"/>
      <c r="D65" s="197"/>
      <c r="E65" s="197"/>
      <c r="F65" s="40"/>
      <c r="G65" s="39"/>
    </row>
    <row r="66" spans="1:7" x14ac:dyDescent="0.2">
      <c r="A66" s="194"/>
      <c r="B66" s="194"/>
      <c r="C66" s="103"/>
      <c r="D66" s="197"/>
      <c r="E66" s="197"/>
      <c r="F66" s="40"/>
      <c r="G66" s="39"/>
    </row>
    <row r="67" spans="1:7" x14ac:dyDescent="0.2">
      <c r="A67" s="194"/>
      <c r="B67" s="194"/>
      <c r="C67" s="103"/>
      <c r="D67" s="197"/>
      <c r="E67" s="197"/>
      <c r="F67" s="40"/>
      <c r="G67" s="39"/>
    </row>
    <row r="68" spans="1:7" x14ac:dyDescent="0.2">
      <c r="A68" s="194"/>
      <c r="B68" s="194"/>
      <c r="C68" s="103"/>
      <c r="D68" s="197"/>
      <c r="E68" s="197"/>
      <c r="F68" s="40"/>
      <c r="G68" s="39"/>
    </row>
    <row r="69" spans="1:7" x14ac:dyDescent="0.2">
      <c r="A69" s="194"/>
      <c r="B69" s="194"/>
      <c r="C69" s="103"/>
      <c r="D69" s="197"/>
      <c r="E69" s="197"/>
      <c r="F69" s="40"/>
      <c r="G69" s="39"/>
    </row>
    <row r="70" spans="1:7" x14ac:dyDescent="0.2">
      <c r="A70" s="194"/>
      <c r="B70" s="194"/>
      <c r="C70" s="103"/>
      <c r="D70" s="197"/>
      <c r="E70" s="197"/>
      <c r="F70" s="40"/>
      <c r="G70" s="39"/>
    </row>
    <row r="71" spans="1:7" x14ac:dyDescent="0.2">
      <c r="A71" s="194"/>
      <c r="B71" s="194"/>
      <c r="C71" s="103"/>
      <c r="D71" s="197"/>
      <c r="E71" s="197"/>
      <c r="F71" s="40"/>
      <c r="G71" s="39"/>
    </row>
    <row r="72" spans="1:7" x14ac:dyDescent="0.2">
      <c r="A72" s="194"/>
      <c r="B72" s="194"/>
      <c r="C72" s="103"/>
      <c r="D72" s="197"/>
      <c r="E72" s="197"/>
      <c r="F72" s="40"/>
      <c r="G72" s="39"/>
    </row>
    <row r="73" spans="1:7" x14ac:dyDescent="0.2">
      <c r="A73" s="194"/>
      <c r="B73" s="194"/>
      <c r="C73" s="103"/>
      <c r="D73" s="197"/>
      <c r="E73" s="197"/>
      <c r="F73" s="40"/>
      <c r="G73" s="39"/>
    </row>
    <row r="74" spans="1:7" x14ac:dyDescent="0.2">
      <c r="A74" s="194"/>
      <c r="B74" s="194"/>
      <c r="C74" s="103"/>
      <c r="D74" s="197"/>
      <c r="E74" s="197"/>
      <c r="F74" s="40"/>
      <c r="G74" s="39"/>
    </row>
    <row r="75" spans="1:7" x14ac:dyDescent="0.2">
      <c r="A75" s="194"/>
      <c r="B75" s="194"/>
      <c r="C75" s="103"/>
      <c r="D75" s="197"/>
      <c r="E75" s="197"/>
      <c r="F75" s="40"/>
      <c r="G75" s="39"/>
    </row>
    <row r="76" spans="1:7" x14ac:dyDescent="0.2">
      <c r="A76" s="194"/>
      <c r="B76" s="194"/>
      <c r="C76" s="103"/>
      <c r="D76" s="197"/>
      <c r="E76" s="197"/>
      <c r="F76" s="40"/>
      <c r="G76" s="39"/>
    </row>
    <row r="77" spans="1:7" x14ac:dyDescent="0.2">
      <c r="A77" s="194"/>
      <c r="B77" s="194"/>
      <c r="C77" s="103"/>
      <c r="D77" s="197"/>
      <c r="E77" s="197"/>
      <c r="F77" s="40"/>
      <c r="G77" s="39"/>
    </row>
    <row r="78" spans="1:7" x14ac:dyDescent="0.2">
      <c r="A78" s="194"/>
      <c r="B78" s="194"/>
      <c r="C78" s="103"/>
      <c r="D78" s="197"/>
      <c r="E78" s="197"/>
      <c r="F78" s="40"/>
      <c r="G78" s="39"/>
    </row>
    <row r="79" spans="1:7" x14ac:dyDescent="0.2">
      <c r="A79" s="194"/>
      <c r="B79" s="194"/>
      <c r="C79" s="103"/>
      <c r="D79" s="197"/>
      <c r="E79" s="197"/>
      <c r="F79" s="40"/>
      <c r="G79" s="39"/>
    </row>
    <row r="80" spans="1:7" x14ac:dyDescent="0.2">
      <c r="A80" s="194"/>
      <c r="B80" s="194"/>
      <c r="C80" s="103"/>
      <c r="D80" s="197"/>
      <c r="E80" s="197"/>
      <c r="F80" s="40"/>
      <c r="G80" s="39"/>
    </row>
    <row r="81" spans="1:7" x14ac:dyDescent="0.2">
      <c r="A81" s="194"/>
      <c r="B81" s="194"/>
      <c r="C81" s="103"/>
      <c r="D81" s="197"/>
      <c r="E81" s="197"/>
      <c r="F81" s="40"/>
      <c r="G81" s="39"/>
    </row>
    <row r="82" spans="1:7" x14ac:dyDescent="0.2">
      <c r="A82" s="194"/>
      <c r="B82" s="194"/>
      <c r="C82" s="103"/>
      <c r="D82" s="197"/>
      <c r="E82" s="197"/>
      <c r="F82" s="40"/>
      <c r="G82" s="39"/>
    </row>
    <row r="83" spans="1:7" x14ac:dyDescent="0.2">
      <c r="A83" s="248" t="s">
        <v>154</v>
      </c>
      <c r="B83" s="248"/>
      <c r="C83" s="248"/>
      <c r="D83" s="181"/>
      <c r="E83" s="260"/>
      <c r="F83" s="43"/>
      <c r="G83" s="37">
        <f>SUM(G5:G82)</f>
        <v>0</v>
      </c>
    </row>
    <row r="1048359" spans="4:4" x14ac:dyDescent="0.2">
      <c r="D1048359" s="89"/>
    </row>
  </sheetData>
  <sheetProtection algorithmName="SHA-512" hashValue="YofmG0wOtLzDQdXZvqT+GIRQZaGNgxyvdJIByQWbTx/KQz2mCtgVqIPrPxSwZ2WNCBppZKJ6GEg7D7N1E2mE9A==" saltValue="pyFxUbW/iVQrozWz1PA1FQ==" spinCount="100000" sheet="1" objects="1" scenarios="1"/>
  <mergeCells count="1">
    <mergeCell ref="C1:G1"/>
  </mergeCells>
  <pageMargins left="0.70866141732283472" right="0.23622047244094491" top="0.74803149606299213" bottom="0.74803149606299213" header="0.31496062992125984" footer="0.31496062992125984"/>
  <pageSetup paperSize="9" scale="70" firstPageNumber="40" orientation="portrait" useFirstPageNumber="1" r:id="rId1"/>
  <headerFooter>
    <oddHeader>&amp;C&amp;"Arial,Bold"NRA R.033-130-2019-3 SCHEDULE OF QUANTITIES</oddHeader>
    <oddFooter>&amp;RC3-&amp;P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J1048348"/>
  <sheetViews>
    <sheetView view="pageBreakPreview" zoomScaleNormal="100" zoomScaleSheetLayoutView="100" workbookViewId="0">
      <selection activeCell="I20" sqref="I20"/>
    </sheetView>
  </sheetViews>
  <sheetFormatPr defaultRowHeight="12.75" x14ac:dyDescent="0.2"/>
  <cols>
    <col min="1" max="1" width="9.7109375" style="92" customWidth="1"/>
    <col min="2" max="2" width="10.140625" style="92" customWidth="1"/>
    <col min="3" max="4" width="3.7109375" style="92" customWidth="1"/>
    <col min="5" max="5" width="38.7109375" style="92" customWidth="1"/>
    <col min="6" max="6" width="19.28515625" style="92" customWidth="1"/>
    <col min="7" max="7" width="14.85546875" style="92" customWidth="1"/>
    <col min="8" max="8" width="15.140625" style="92" customWidth="1"/>
    <col min="9" max="9" width="20.7109375" style="92" customWidth="1"/>
    <col min="10" max="258" width="9.28515625" style="92"/>
    <col min="259" max="259" width="9.28515625" style="92" customWidth="1"/>
    <col min="260" max="260" width="6.7109375" style="92" customWidth="1"/>
    <col min="261" max="261" width="40.7109375" style="92" customWidth="1"/>
    <col min="262" max="265" width="9.28515625" style="92" customWidth="1"/>
    <col min="266" max="514" width="9.28515625" style="92"/>
    <col min="515" max="515" width="9.28515625" style="92" customWidth="1"/>
    <col min="516" max="516" width="6.7109375" style="92" customWidth="1"/>
    <col min="517" max="517" width="40.7109375" style="92" customWidth="1"/>
    <col min="518" max="521" width="9.28515625" style="92" customWidth="1"/>
    <col min="522" max="770" width="9.28515625" style="92"/>
    <col min="771" max="771" width="9.28515625" style="92" customWidth="1"/>
    <col min="772" max="772" width="6.7109375" style="92" customWidth="1"/>
    <col min="773" max="773" width="40.7109375" style="92" customWidth="1"/>
    <col min="774" max="777" width="9.28515625" style="92" customWidth="1"/>
    <col min="778" max="1026" width="9.28515625" style="92"/>
    <col min="1027" max="1027" width="9.28515625" style="92" customWidth="1"/>
    <col min="1028" max="1028" width="6.7109375" style="92" customWidth="1"/>
    <col min="1029" max="1029" width="40.7109375" style="92" customWidth="1"/>
    <col min="1030" max="1033" width="9.28515625" style="92" customWidth="1"/>
    <col min="1034" max="1282" width="9.28515625" style="92"/>
    <col min="1283" max="1283" width="9.28515625" style="92" customWidth="1"/>
    <col min="1284" max="1284" width="6.7109375" style="92" customWidth="1"/>
    <col min="1285" max="1285" width="40.7109375" style="92" customWidth="1"/>
    <col min="1286" max="1289" width="9.28515625" style="92" customWidth="1"/>
    <col min="1290" max="1538" width="9.28515625" style="92"/>
    <col min="1539" max="1539" width="9.28515625" style="92" customWidth="1"/>
    <col min="1540" max="1540" width="6.7109375" style="92" customWidth="1"/>
    <col min="1541" max="1541" width="40.7109375" style="92" customWidth="1"/>
    <col min="1542" max="1545" width="9.28515625" style="92" customWidth="1"/>
    <col min="1546" max="1794" width="9.28515625" style="92"/>
    <col min="1795" max="1795" width="9.28515625" style="92" customWidth="1"/>
    <col min="1796" max="1796" width="6.7109375" style="92" customWidth="1"/>
    <col min="1797" max="1797" width="40.7109375" style="92" customWidth="1"/>
    <col min="1798" max="1801" width="9.28515625" style="92" customWidth="1"/>
    <col min="1802" max="2050" width="9.28515625" style="92"/>
    <col min="2051" max="2051" width="9.28515625" style="92" customWidth="1"/>
    <col min="2052" max="2052" width="6.7109375" style="92" customWidth="1"/>
    <col min="2053" max="2053" width="40.7109375" style="92" customWidth="1"/>
    <col min="2054" max="2057" width="9.28515625" style="92" customWidth="1"/>
    <col min="2058" max="2306" width="9.28515625" style="92"/>
    <col min="2307" max="2307" width="9.28515625" style="92" customWidth="1"/>
    <col min="2308" max="2308" width="6.7109375" style="92" customWidth="1"/>
    <col min="2309" max="2309" width="40.7109375" style="92" customWidth="1"/>
    <col min="2310" max="2313" width="9.28515625" style="92" customWidth="1"/>
    <col min="2314" max="2562" width="9.28515625" style="92"/>
    <col min="2563" max="2563" width="9.28515625" style="92" customWidth="1"/>
    <col min="2564" max="2564" width="6.7109375" style="92" customWidth="1"/>
    <col min="2565" max="2565" width="40.7109375" style="92" customWidth="1"/>
    <col min="2566" max="2569" width="9.28515625" style="92" customWidth="1"/>
    <col min="2570" max="2818" width="9.28515625" style="92"/>
    <col min="2819" max="2819" width="9.28515625" style="92" customWidth="1"/>
    <col min="2820" max="2820" width="6.7109375" style="92" customWidth="1"/>
    <col min="2821" max="2821" width="40.7109375" style="92" customWidth="1"/>
    <col min="2822" max="2825" width="9.28515625" style="92" customWidth="1"/>
    <col min="2826" max="3074" width="9.28515625" style="92"/>
    <col min="3075" max="3075" width="9.28515625" style="92" customWidth="1"/>
    <col min="3076" max="3076" width="6.7109375" style="92" customWidth="1"/>
    <col min="3077" max="3077" width="40.7109375" style="92" customWidth="1"/>
    <col min="3078" max="3081" width="9.28515625" style="92" customWidth="1"/>
    <col min="3082" max="3330" width="9.28515625" style="92"/>
    <col min="3331" max="3331" width="9.28515625" style="92" customWidth="1"/>
    <col min="3332" max="3332" width="6.7109375" style="92" customWidth="1"/>
    <col min="3333" max="3333" width="40.7109375" style="92" customWidth="1"/>
    <col min="3334" max="3337" width="9.28515625" style="92" customWidth="1"/>
    <col min="3338" max="3586" width="9.28515625" style="92"/>
    <col min="3587" max="3587" width="9.28515625" style="92" customWidth="1"/>
    <col min="3588" max="3588" width="6.7109375" style="92" customWidth="1"/>
    <col min="3589" max="3589" width="40.7109375" style="92" customWidth="1"/>
    <col min="3590" max="3593" width="9.28515625" style="92" customWidth="1"/>
    <col min="3594" max="3842" width="9.28515625" style="92"/>
    <col min="3843" max="3843" width="9.28515625" style="92" customWidth="1"/>
    <col min="3844" max="3844" width="6.7109375" style="92" customWidth="1"/>
    <col min="3845" max="3845" width="40.7109375" style="92" customWidth="1"/>
    <col min="3846" max="3849" width="9.28515625" style="92" customWidth="1"/>
    <col min="3850" max="4098" width="9.28515625" style="92"/>
    <col min="4099" max="4099" width="9.28515625" style="92" customWidth="1"/>
    <col min="4100" max="4100" width="6.7109375" style="92" customWidth="1"/>
    <col min="4101" max="4101" width="40.7109375" style="92" customWidth="1"/>
    <col min="4102" max="4105" width="9.28515625" style="92" customWidth="1"/>
    <col min="4106" max="4354" width="9.28515625" style="92"/>
    <col min="4355" max="4355" width="9.28515625" style="92" customWidth="1"/>
    <col min="4356" max="4356" width="6.7109375" style="92" customWidth="1"/>
    <col min="4357" max="4357" width="40.7109375" style="92" customWidth="1"/>
    <col min="4358" max="4361" width="9.28515625" style="92" customWidth="1"/>
    <col min="4362" max="4610" width="9.28515625" style="92"/>
    <col min="4611" max="4611" width="9.28515625" style="92" customWidth="1"/>
    <col min="4612" max="4612" width="6.7109375" style="92" customWidth="1"/>
    <col min="4613" max="4613" width="40.7109375" style="92" customWidth="1"/>
    <col min="4614" max="4617" width="9.28515625" style="92" customWidth="1"/>
    <col min="4618" max="4866" width="9.28515625" style="92"/>
    <col min="4867" max="4867" width="9.28515625" style="92" customWidth="1"/>
    <col min="4868" max="4868" width="6.7109375" style="92" customWidth="1"/>
    <col min="4869" max="4869" width="40.7109375" style="92" customWidth="1"/>
    <col min="4870" max="4873" width="9.28515625" style="92" customWidth="1"/>
    <col min="4874" max="5122" width="9.28515625" style="92"/>
    <col min="5123" max="5123" width="9.28515625" style="92" customWidth="1"/>
    <col min="5124" max="5124" width="6.7109375" style="92" customWidth="1"/>
    <col min="5125" max="5125" width="40.7109375" style="92" customWidth="1"/>
    <col min="5126" max="5129" width="9.28515625" style="92" customWidth="1"/>
    <col min="5130" max="5378" width="9.28515625" style="92"/>
    <col min="5379" max="5379" width="9.28515625" style="92" customWidth="1"/>
    <col min="5380" max="5380" width="6.7109375" style="92" customWidth="1"/>
    <col min="5381" max="5381" width="40.7109375" style="92" customWidth="1"/>
    <col min="5382" max="5385" width="9.28515625" style="92" customWidth="1"/>
    <col min="5386" max="5634" width="9.28515625" style="92"/>
    <col min="5635" max="5635" width="9.28515625" style="92" customWidth="1"/>
    <col min="5636" max="5636" width="6.7109375" style="92" customWidth="1"/>
    <col min="5637" max="5637" width="40.7109375" style="92" customWidth="1"/>
    <col min="5638" max="5641" width="9.28515625" style="92" customWidth="1"/>
    <col min="5642" max="5890" width="9.28515625" style="92"/>
    <col min="5891" max="5891" width="9.28515625" style="92" customWidth="1"/>
    <col min="5892" max="5892" width="6.7109375" style="92" customWidth="1"/>
    <col min="5893" max="5893" width="40.7109375" style="92" customWidth="1"/>
    <col min="5894" max="5897" width="9.28515625" style="92" customWidth="1"/>
    <col min="5898" max="6146" width="9.28515625" style="92"/>
    <col min="6147" max="6147" width="9.28515625" style="92" customWidth="1"/>
    <col min="6148" max="6148" width="6.7109375" style="92" customWidth="1"/>
    <col min="6149" max="6149" width="40.7109375" style="92" customWidth="1"/>
    <col min="6150" max="6153" width="9.28515625" style="92" customWidth="1"/>
    <col min="6154" max="6402" width="9.28515625" style="92"/>
    <col min="6403" max="6403" width="9.28515625" style="92" customWidth="1"/>
    <col min="6404" max="6404" width="6.7109375" style="92" customWidth="1"/>
    <col min="6405" max="6405" width="40.7109375" style="92" customWidth="1"/>
    <col min="6406" max="6409" width="9.28515625" style="92" customWidth="1"/>
    <col min="6410" max="6658" width="9.28515625" style="92"/>
    <col min="6659" max="6659" width="9.28515625" style="92" customWidth="1"/>
    <col min="6660" max="6660" width="6.7109375" style="92" customWidth="1"/>
    <col min="6661" max="6661" width="40.7109375" style="92" customWidth="1"/>
    <col min="6662" max="6665" width="9.28515625" style="92" customWidth="1"/>
    <col min="6666" max="6914" width="9.28515625" style="92"/>
    <col min="6915" max="6915" width="9.28515625" style="92" customWidth="1"/>
    <col min="6916" max="6916" width="6.7109375" style="92" customWidth="1"/>
    <col min="6917" max="6917" width="40.7109375" style="92" customWidth="1"/>
    <col min="6918" max="6921" width="9.28515625" style="92" customWidth="1"/>
    <col min="6922" max="7170" width="9.28515625" style="92"/>
    <col min="7171" max="7171" width="9.28515625" style="92" customWidth="1"/>
    <col min="7172" max="7172" width="6.7109375" style="92" customWidth="1"/>
    <col min="7173" max="7173" width="40.7109375" style="92" customWidth="1"/>
    <col min="7174" max="7177" width="9.28515625" style="92" customWidth="1"/>
    <col min="7178" max="7426" width="9.28515625" style="92"/>
    <col min="7427" max="7427" width="9.28515625" style="92" customWidth="1"/>
    <col min="7428" max="7428" width="6.7109375" style="92" customWidth="1"/>
    <col min="7429" max="7429" width="40.7109375" style="92" customWidth="1"/>
    <col min="7430" max="7433" width="9.28515625" style="92" customWidth="1"/>
    <col min="7434" max="7682" width="9.28515625" style="92"/>
    <col min="7683" max="7683" width="9.28515625" style="92" customWidth="1"/>
    <col min="7684" max="7684" width="6.7109375" style="92" customWidth="1"/>
    <col min="7685" max="7685" width="40.7109375" style="92" customWidth="1"/>
    <col min="7686" max="7689" width="9.28515625" style="92" customWidth="1"/>
    <col min="7690" max="7938" width="9.28515625" style="92"/>
    <col min="7939" max="7939" width="9.28515625" style="92" customWidth="1"/>
    <col min="7940" max="7940" width="6.7109375" style="92" customWidth="1"/>
    <col min="7941" max="7941" width="40.7109375" style="92" customWidth="1"/>
    <col min="7942" max="7945" width="9.28515625" style="92" customWidth="1"/>
    <col min="7946" max="8194" width="9.28515625" style="92"/>
    <col min="8195" max="8195" width="9.28515625" style="92" customWidth="1"/>
    <col min="8196" max="8196" width="6.7109375" style="92" customWidth="1"/>
    <col min="8197" max="8197" width="40.7109375" style="92" customWidth="1"/>
    <col min="8198" max="8201" width="9.28515625" style="92" customWidth="1"/>
    <col min="8202" max="8450" width="9.28515625" style="92"/>
    <col min="8451" max="8451" width="9.28515625" style="92" customWidth="1"/>
    <col min="8452" max="8452" width="6.7109375" style="92" customWidth="1"/>
    <col min="8453" max="8453" width="40.7109375" style="92" customWidth="1"/>
    <col min="8454" max="8457" width="9.28515625" style="92" customWidth="1"/>
    <col min="8458" max="8706" width="9.28515625" style="92"/>
    <col min="8707" max="8707" width="9.28515625" style="92" customWidth="1"/>
    <col min="8708" max="8708" width="6.7109375" style="92" customWidth="1"/>
    <col min="8709" max="8709" width="40.7109375" style="92" customWidth="1"/>
    <col min="8710" max="8713" width="9.28515625" style="92" customWidth="1"/>
    <col min="8714" max="8962" width="9.28515625" style="92"/>
    <col min="8963" max="8963" width="9.28515625" style="92" customWidth="1"/>
    <col min="8964" max="8964" width="6.7109375" style="92" customWidth="1"/>
    <col min="8965" max="8965" width="40.7109375" style="92" customWidth="1"/>
    <col min="8966" max="8969" width="9.28515625" style="92" customWidth="1"/>
    <col min="8970" max="9218" width="9.28515625" style="92"/>
    <col min="9219" max="9219" width="9.28515625" style="92" customWidth="1"/>
    <col min="9220" max="9220" width="6.7109375" style="92" customWidth="1"/>
    <col min="9221" max="9221" width="40.7109375" style="92" customWidth="1"/>
    <col min="9222" max="9225" width="9.28515625" style="92" customWidth="1"/>
    <col min="9226" max="9474" width="9.28515625" style="92"/>
    <col min="9475" max="9475" width="9.28515625" style="92" customWidth="1"/>
    <col min="9476" max="9476" width="6.7109375" style="92" customWidth="1"/>
    <col min="9477" max="9477" width="40.7109375" style="92" customWidth="1"/>
    <col min="9478" max="9481" width="9.28515625" style="92" customWidth="1"/>
    <col min="9482" max="9730" width="9.28515625" style="92"/>
    <col min="9731" max="9731" width="9.28515625" style="92" customWidth="1"/>
    <col min="9732" max="9732" width="6.7109375" style="92" customWidth="1"/>
    <col min="9733" max="9733" width="40.7109375" style="92" customWidth="1"/>
    <col min="9734" max="9737" width="9.28515625" style="92" customWidth="1"/>
    <col min="9738" max="9986" width="9.28515625" style="92"/>
    <col min="9987" max="9987" width="9.28515625" style="92" customWidth="1"/>
    <col min="9988" max="9988" width="6.7109375" style="92" customWidth="1"/>
    <col min="9989" max="9989" width="40.7109375" style="92" customWidth="1"/>
    <col min="9990" max="9993" width="9.28515625" style="92" customWidth="1"/>
    <col min="9994" max="10242" width="9.28515625" style="92"/>
    <col min="10243" max="10243" width="9.28515625" style="92" customWidth="1"/>
    <col min="10244" max="10244" width="6.7109375" style="92" customWidth="1"/>
    <col min="10245" max="10245" width="40.7109375" style="92" customWidth="1"/>
    <col min="10246" max="10249" width="9.28515625" style="92" customWidth="1"/>
    <col min="10250" max="10498" width="9.28515625" style="92"/>
    <col min="10499" max="10499" width="9.28515625" style="92" customWidth="1"/>
    <col min="10500" max="10500" width="6.7109375" style="92" customWidth="1"/>
    <col min="10501" max="10501" width="40.7109375" style="92" customWidth="1"/>
    <col min="10502" max="10505" width="9.28515625" style="92" customWidth="1"/>
    <col min="10506" max="10754" width="9.28515625" style="92"/>
    <col min="10755" max="10755" width="9.28515625" style="92" customWidth="1"/>
    <col min="10756" max="10756" width="6.7109375" style="92" customWidth="1"/>
    <col min="10757" max="10757" width="40.7109375" style="92" customWidth="1"/>
    <col min="10758" max="10761" width="9.28515625" style="92" customWidth="1"/>
    <col min="10762" max="11010" width="9.28515625" style="92"/>
    <col min="11011" max="11011" width="9.28515625" style="92" customWidth="1"/>
    <col min="11012" max="11012" width="6.7109375" style="92" customWidth="1"/>
    <col min="11013" max="11013" width="40.7109375" style="92" customWidth="1"/>
    <col min="11014" max="11017" width="9.28515625" style="92" customWidth="1"/>
    <col min="11018" max="11266" width="9.28515625" style="92"/>
    <col min="11267" max="11267" width="9.28515625" style="92" customWidth="1"/>
    <col min="11268" max="11268" width="6.7109375" style="92" customWidth="1"/>
    <col min="11269" max="11269" width="40.7109375" style="92" customWidth="1"/>
    <col min="11270" max="11273" width="9.28515625" style="92" customWidth="1"/>
    <col min="11274" max="11522" width="9.28515625" style="92"/>
    <col min="11523" max="11523" width="9.28515625" style="92" customWidth="1"/>
    <col min="11524" max="11524" width="6.7109375" style="92" customWidth="1"/>
    <col min="11525" max="11525" width="40.7109375" style="92" customWidth="1"/>
    <col min="11526" max="11529" width="9.28515625" style="92" customWidth="1"/>
    <col min="11530" max="11778" width="9.28515625" style="92"/>
    <col min="11779" max="11779" width="9.28515625" style="92" customWidth="1"/>
    <col min="11780" max="11780" width="6.7109375" style="92" customWidth="1"/>
    <col min="11781" max="11781" width="40.7109375" style="92" customWidth="1"/>
    <col min="11782" max="11785" width="9.28515625" style="92" customWidth="1"/>
    <col min="11786" max="12034" width="9.28515625" style="92"/>
    <col min="12035" max="12035" width="9.28515625" style="92" customWidth="1"/>
    <col min="12036" max="12036" width="6.7109375" style="92" customWidth="1"/>
    <col min="12037" max="12037" width="40.7109375" style="92" customWidth="1"/>
    <col min="12038" max="12041" width="9.28515625" style="92" customWidth="1"/>
    <col min="12042" max="12290" width="9.28515625" style="92"/>
    <col min="12291" max="12291" width="9.28515625" style="92" customWidth="1"/>
    <col min="12292" max="12292" width="6.7109375" style="92" customWidth="1"/>
    <col min="12293" max="12293" width="40.7109375" style="92" customWidth="1"/>
    <col min="12294" max="12297" width="9.28515625" style="92" customWidth="1"/>
    <col min="12298" max="12546" width="9.28515625" style="92"/>
    <col min="12547" max="12547" width="9.28515625" style="92" customWidth="1"/>
    <col min="12548" max="12548" width="6.7109375" style="92" customWidth="1"/>
    <col min="12549" max="12549" width="40.7109375" style="92" customWidth="1"/>
    <col min="12550" max="12553" width="9.28515625" style="92" customWidth="1"/>
    <col min="12554" max="12802" width="9.28515625" style="92"/>
    <col min="12803" max="12803" width="9.28515625" style="92" customWidth="1"/>
    <col min="12804" max="12804" width="6.7109375" style="92" customWidth="1"/>
    <col min="12805" max="12805" width="40.7109375" style="92" customWidth="1"/>
    <col min="12806" max="12809" width="9.28515625" style="92" customWidth="1"/>
    <col min="12810" max="13058" width="9.28515625" style="92"/>
    <col min="13059" max="13059" width="9.28515625" style="92" customWidth="1"/>
    <col min="13060" max="13060" width="6.7109375" style="92" customWidth="1"/>
    <col min="13061" max="13061" width="40.7109375" style="92" customWidth="1"/>
    <col min="13062" max="13065" width="9.28515625" style="92" customWidth="1"/>
    <col min="13066" max="13314" width="9.28515625" style="92"/>
    <col min="13315" max="13315" width="9.28515625" style="92" customWidth="1"/>
    <col min="13316" max="13316" width="6.7109375" style="92" customWidth="1"/>
    <col min="13317" max="13317" width="40.7109375" style="92" customWidth="1"/>
    <col min="13318" max="13321" width="9.28515625" style="92" customWidth="1"/>
    <col min="13322" max="13570" width="9.28515625" style="92"/>
    <col min="13571" max="13571" width="9.28515625" style="92" customWidth="1"/>
    <col min="13572" max="13572" width="6.7109375" style="92" customWidth="1"/>
    <col min="13573" max="13573" width="40.7109375" style="92" customWidth="1"/>
    <col min="13574" max="13577" width="9.28515625" style="92" customWidth="1"/>
    <col min="13578" max="13826" width="9.28515625" style="92"/>
    <col min="13827" max="13827" width="9.28515625" style="92" customWidth="1"/>
    <col min="13828" max="13828" width="6.7109375" style="92" customWidth="1"/>
    <col min="13829" max="13829" width="40.7109375" style="92" customWidth="1"/>
    <col min="13830" max="13833" width="9.28515625" style="92" customWidth="1"/>
    <col min="13834" max="14082" width="9.28515625" style="92"/>
    <col min="14083" max="14083" width="9.28515625" style="92" customWidth="1"/>
    <col min="14084" max="14084" width="6.7109375" style="92" customWidth="1"/>
    <col min="14085" max="14085" width="40.7109375" style="92" customWidth="1"/>
    <col min="14086" max="14089" width="9.28515625" style="92" customWidth="1"/>
    <col min="14090" max="14338" width="9.28515625" style="92"/>
    <col min="14339" max="14339" width="9.28515625" style="92" customWidth="1"/>
    <col min="14340" max="14340" width="6.7109375" style="92" customWidth="1"/>
    <col min="14341" max="14341" width="40.7109375" style="92" customWidth="1"/>
    <col min="14342" max="14345" width="9.28515625" style="92" customWidth="1"/>
    <col min="14346" max="14594" width="9.28515625" style="92"/>
    <col min="14595" max="14595" width="9.28515625" style="92" customWidth="1"/>
    <col min="14596" max="14596" width="6.7109375" style="92" customWidth="1"/>
    <col min="14597" max="14597" width="40.7109375" style="92" customWidth="1"/>
    <col min="14598" max="14601" width="9.28515625" style="92" customWidth="1"/>
    <col min="14602" max="14850" width="9.28515625" style="92"/>
    <col min="14851" max="14851" width="9.28515625" style="92" customWidth="1"/>
    <col min="14852" max="14852" width="6.7109375" style="92" customWidth="1"/>
    <col min="14853" max="14853" width="40.7109375" style="92" customWidth="1"/>
    <col min="14854" max="14857" width="9.28515625" style="92" customWidth="1"/>
    <col min="14858" max="15106" width="9.28515625" style="92"/>
    <col min="15107" max="15107" width="9.28515625" style="92" customWidth="1"/>
    <col min="15108" max="15108" width="6.7109375" style="92" customWidth="1"/>
    <col min="15109" max="15109" width="40.7109375" style="92" customWidth="1"/>
    <col min="15110" max="15113" width="9.28515625" style="92" customWidth="1"/>
    <col min="15114" max="15362" width="9.28515625" style="92"/>
    <col min="15363" max="15363" width="9.28515625" style="92" customWidth="1"/>
    <col min="15364" max="15364" width="6.7109375" style="92" customWidth="1"/>
    <col min="15365" max="15365" width="40.7109375" style="92" customWidth="1"/>
    <col min="15366" max="15369" width="9.28515625" style="92" customWidth="1"/>
    <col min="15370" max="15618" width="9.28515625" style="92"/>
    <col min="15619" max="15619" width="9.28515625" style="92" customWidth="1"/>
    <col min="15620" max="15620" width="6.7109375" style="92" customWidth="1"/>
    <col min="15621" max="15621" width="40.7109375" style="92" customWidth="1"/>
    <col min="15622" max="15625" width="9.28515625" style="92" customWidth="1"/>
    <col min="15626" max="15874" width="9.28515625" style="92"/>
    <col min="15875" max="15875" width="9.28515625" style="92" customWidth="1"/>
    <col min="15876" max="15876" width="6.7109375" style="92" customWidth="1"/>
    <col min="15877" max="15877" width="40.7109375" style="92" customWidth="1"/>
    <col min="15878" max="15881" width="9.28515625" style="92" customWidth="1"/>
    <col min="15882" max="16130" width="9.28515625" style="92"/>
    <col min="16131" max="16131" width="9.28515625" style="92" customWidth="1"/>
    <col min="16132" max="16132" width="6.7109375" style="92" customWidth="1"/>
    <col min="16133" max="16133" width="40.7109375" style="92" customWidth="1"/>
    <col min="16134" max="16137" width="9.28515625" style="92" customWidth="1"/>
    <col min="16138" max="16384" width="9.28515625" style="92"/>
  </cols>
  <sheetData>
    <row r="1" spans="1:10" ht="48" customHeight="1" x14ac:dyDescent="0.2">
      <c r="A1" s="90" t="s">
        <v>1245</v>
      </c>
      <c r="B1" s="91"/>
      <c r="C1" s="91"/>
      <c r="D1" s="91"/>
      <c r="E1" s="91"/>
      <c r="F1" s="542" t="s">
        <v>1246</v>
      </c>
      <c r="G1" s="542"/>
      <c r="H1" s="542"/>
      <c r="I1" s="542"/>
    </row>
    <row r="2" spans="1:10" x14ac:dyDescent="0.2">
      <c r="A2" s="93" t="s">
        <v>24</v>
      </c>
      <c r="B2" s="93"/>
      <c r="C2" s="94"/>
      <c r="D2" s="95"/>
      <c r="E2" s="95" t="s">
        <v>25</v>
      </c>
      <c r="F2" s="95" t="s">
        <v>26</v>
      </c>
      <c r="G2" s="95" t="s">
        <v>27</v>
      </c>
      <c r="H2" s="95" t="s">
        <v>28</v>
      </c>
      <c r="I2" s="95" t="s">
        <v>29</v>
      </c>
      <c r="J2" s="96"/>
    </row>
    <row r="3" spans="1:10" x14ac:dyDescent="0.2">
      <c r="A3" s="97"/>
      <c r="B3" s="97"/>
      <c r="C3" s="98"/>
      <c r="D3" s="84"/>
      <c r="E3" s="83"/>
      <c r="F3" s="84"/>
      <c r="G3" s="84"/>
      <c r="H3" s="84"/>
      <c r="I3" s="17"/>
    </row>
    <row r="4" spans="1:10" x14ac:dyDescent="0.2">
      <c r="A4" s="194"/>
      <c r="B4" s="194"/>
      <c r="C4" s="199"/>
      <c r="D4" s="199"/>
      <c r="E4" s="174"/>
      <c r="F4" s="197"/>
      <c r="G4" s="197"/>
      <c r="H4" s="197"/>
      <c r="I4" s="39"/>
    </row>
    <row r="5" spans="1:10" x14ac:dyDescent="0.2">
      <c r="A5" s="194" t="s">
        <v>1247</v>
      </c>
      <c r="B5" s="194"/>
      <c r="C5" s="199"/>
      <c r="D5" s="199"/>
      <c r="E5" s="237" t="s">
        <v>1248</v>
      </c>
      <c r="F5" s="282"/>
      <c r="G5" s="197"/>
      <c r="H5" s="197"/>
      <c r="I5" s="39"/>
    </row>
    <row r="6" spans="1:10" x14ac:dyDescent="0.2">
      <c r="A6" s="194"/>
      <c r="B6" s="194"/>
      <c r="C6" s="199"/>
      <c r="D6" s="199"/>
      <c r="E6" s="237"/>
      <c r="F6" s="282"/>
      <c r="G6" s="197"/>
      <c r="H6" s="197"/>
      <c r="I6" s="39"/>
    </row>
    <row r="7" spans="1:10" x14ac:dyDescent="0.2">
      <c r="A7" s="194"/>
      <c r="B7" s="194"/>
      <c r="C7" s="199"/>
      <c r="D7" s="199"/>
      <c r="E7" s="125"/>
      <c r="F7" s="282"/>
      <c r="G7" s="197"/>
      <c r="H7" s="197"/>
      <c r="I7" s="39"/>
    </row>
    <row r="8" spans="1:10" ht="25.5" x14ac:dyDescent="0.2">
      <c r="A8" s="194"/>
      <c r="B8" s="194" t="s">
        <v>1249</v>
      </c>
      <c r="C8" s="218"/>
      <c r="D8" s="218"/>
      <c r="E8" s="125" t="s">
        <v>1250</v>
      </c>
      <c r="F8" s="282"/>
      <c r="G8" s="197"/>
      <c r="H8" s="197"/>
      <c r="I8" s="39"/>
    </row>
    <row r="9" spans="1:10" x14ac:dyDescent="0.2">
      <c r="A9" s="194"/>
      <c r="B9" s="194"/>
      <c r="C9" s="218"/>
      <c r="D9" s="218"/>
      <c r="E9" s="125"/>
      <c r="F9" s="282"/>
      <c r="G9" s="197"/>
      <c r="H9" s="197"/>
      <c r="I9" s="39"/>
    </row>
    <row r="10" spans="1:10" x14ac:dyDescent="0.2">
      <c r="A10" s="194"/>
      <c r="B10" s="194"/>
      <c r="C10" s="199" t="s">
        <v>104</v>
      </c>
      <c r="D10" s="199"/>
      <c r="E10" s="125" t="s">
        <v>1251</v>
      </c>
      <c r="F10" s="282" t="s">
        <v>153</v>
      </c>
      <c r="G10" s="197">
        <v>1</v>
      </c>
      <c r="H10" s="321">
        <v>250000</v>
      </c>
      <c r="I10" s="39">
        <f>G10*H10</f>
        <v>250000</v>
      </c>
      <c r="J10" s="102"/>
    </row>
    <row r="11" spans="1:10" x14ac:dyDescent="0.2">
      <c r="A11" s="194"/>
      <c r="B11" s="194"/>
      <c r="C11" s="199"/>
      <c r="D11" s="199"/>
      <c r="E11" s="125"/>
      <c r="F11" s="282"/>
      <c r="G11" s="197"/>
      <c r="H11" s="197"/>
      <c r="I11" s="39"/>
      <c r="J11" s="102"/>
    </row>
    <row r="12" spans="1:10" ht="25.5" x14ac:dyDescent="0.2">
      <c r="A12" s="194"/>
      <c r="B12" s="194"/>
      <c r="C12" s="199"/>
      <c r="D12" s="199" t="s">
        <v>533</v>
      </c>
      <c r="E12" s="125" t="s">
        <v>1252</v>
      </c>
      <c r="F12" s="282" t="s">
        <v>79</v>
      </c>
      <c r="G12" s="341">
        <f>I10</f>
        <v>250000</v>
      </c>
      <c r="H12" s="41"/>
      <c r="I12" s="39">
        <f>G12*H12</f>
        <v>0</v>
      </c>
    </row>
    <row r="13" spans="1:10" x14ac:dyDescent="0.2">
      <c r="A13" s="194"/>
      <c r="B13" s="194"/>
      <c r="C13" s="199"/>
      <c r="D13" s="199"/>
      <c r="E13" s="125"/>
      <c r="F13" s="282"/>
      <c r="G13" s="341"/>
      <c r="H13" s="342"/>
      <c r="I13" s="39"/>
    </row>
    <row r="14" spans="1:10" ht="25.5" x14ac:dyDescent="0.2">
      <c r="A14" s="198" t="s">
        <v>1253</v>
      </c>
      <c r="B14" s="194"/>
      <c r="C14" s="199"/>
      <c r="D14" s="199"/>
      <c r="E14" s="85" t="s">
        <v>1254</v>
      </c>
      <c r="F14" s="282" t="s">
        <v>34</v>
      </c>
      <c r="G14" s="197">
        <v>15</v>
      </c>
      <c r="H14" s="38"/>
      <c r="I14" s="39">
        <f>G14*H14</f>
        <v>0</v>
      </c>
    </row>
    <row r="15" spans="1:10" x14ac:dyDescent="0.2">
      <c r="A15" s="361"/>
      <c r="B15" s="361"/>
      <c r="C15" s="298"/>
      <c r="D15" s="298"/>
      <c r="E15" s="358"/>
      <c r="F15" s="282"/>
      <c r="G15" s="282"/>
      <c r="H15" s="283"/>
      <c r="I15" s="49"/>
    </row>
    <row r="16" spans="1:10" x14ac:dyDescent="0.2">
      <c r="A16" s="194" t="s">
        <v>1255</v>
      </c>
      <c r="B16" s="194"/>
      <c r="C16" s="199"/>
      <c r="D16" s="199"/>
      <c r="E16" s="85" t="s">
        <v>1256</v>
      </c>
      <c r="F16" s="282"/>
      <c r="G16" s="282"/>
      <c r="H16" s="283"/>
      <c r="I16" s="49"/>
    </row>
    <row r="17" spans="1:9" x14ac:dyDescent="0.2">
      <c r="A17" s="361"/>
      <c r="B17" s="361"/>
      <c r="C17" s="298"/>
      <c r="D17" s="298"/>
      <c r="E17" s="358"/>
      <c r="F17" s="282"/>
      <c r="G17" s="282"/>
      <c r="H17" s="283"/>
      <c r="I17" s="49"/>
    </row>
    <row r="18" spans="1:9" x14ac:dyDescent="0.2">
      <c r="A18" s="361"/>
      <c r="B18" s="194" t="s">
        <v>1257</v>
      </c>
      <c r="C18" s="199"/>
      <c r="D18" s="199"/>
      <c r="E18" s="86" t="s">
        <v>1258</v>
      </c>
      <c r="F18" s="197" t="s">
        <v>153</v>
      </c>
      <c r="G18" s="282">
        <v>1</v>
      </c>
      <c r="H18" s="283">
        <v>5000000</v>
      </c>
      <c r="I18" s="49">
        <f>G18*H18</f>
        <v>5000000</v>
      </c>
    </row>
    <row r="19" spans="1:9" x14ac:dyDescent="0.2">
      <c r="A19" s="361"/>
      <c r="B19" s="194"/>
      <c r="C19" s="199"/>
      <c r="D19" s="199"/>
      <c r="E19" s="86"/>
      <c r="F19" s="197"/>
      <c r="G19" s="282"/>
      <c r="H19" s="283"/>
      <c r="I19" s="49"/>
    </row>
    <row r="20" spans="1:9" ht="25.5" x14ac:dyDescent="0.2">
      <c r="A20" s="361"/>
      <c r="B20" s="194"/>
      <c r="C20" s="199" t="s">
        <v>104</v>
      </c>
      <c r="D20" s="199"/>
      <c r="E20" s="86" t="s">
        <v>1259</v>
      </c>
      <c r="F20" s="178" t="s">
        <v>79</v>
      </c>
      <c r="G20" s="362">
        <f>H18</f>
        <v>5000000</v>
      </c>
      <c r="H20" s="55"/>
      <c r="I20" s="49">
        <f>G20*H20</f>
        <v>0</v>
      </c>
    </row>
    <row r="21" spans="1:9" x14ac:dyDescent="0.2">
      <c r="A21" s="361"/>
      <c r="B21" s="361"/>
      <c r="C21" s="298"/>
      <c r="D21" s="298"/>
      <c r="E21" s="358"/>
      <c r="F21" s="282"/>
      <c r="G21" s="282"/>
      <c r="H21" s="283"/>
      <c r="I21" s="49"/>
    </row>
    <row r="22" spans="1:9" x14ac:dyDescent="0.2">
      <c r="A22" s="361"/>
      <c r="B22" s="361"/>
      <c r="C22" s="298"/>
      <c r="D22" s="298"/>
      <c r="E22" s="358"/>
      <c r="F22" s="282"/>
      <c r="G22" s="282"/>
      <c r="H22" s="283"/>
      <c r="I22" s="49"/>
    </row>
    <row r="23" spans="1:9" x14ac:dyDescent="0.2">
      <c r="A23" s="361"/>
      <c r="B23" s="361"/>
      <c r="C23" s="298"/>
      <c r="D23" s="298"/>
      <c r="E23" s="358"/>
      <c r="F23" s="282"/>
      <c r="G23" s="282"/>
      <c r="H23" s="283"/>
      <c r="I23" s="49"/>
    </row>
    <row r="24" spans="1:9" x14ac:dyDescent="0.2">
      <c r="A24" s="361"/>
      <c r="B24" s="361"/>
      <c r="C24" s="298"/>
      <c r="D24" s="298"/>
      <c r="E24" s="358"/>
      <c r="F24" s="282"/>
      <c r="G24" s="282"/>
      <c r="H24" s="283"/>
      <c r="I24" s="49"/>
    </row>
    <row r="25" spans="1:9" x14ac:dyDescent="0.2">
      <c r="A25" s="361"/>
      <c r="B25" s="361"/>
      <c r="C25" s="298"/>
      <c r="D25" s="298"/>
      <c r="E25" s="358"/>
      <c r="F25" s="282"/>
      <c r="G25" s="282"/>
      <c r="H25" s="283"/>
      <c r="I25" s="49"/>
    </row>
    <row r="26" spans="1:9" x14ac:dyDescent="0.2">
      <c r="A26" s="361"/>
      <c r="B26" s="361"/>
      <c r="C26" s="298"/>
      <c r="D26" s="298"/>
      <c r="E26" s="358"/>
      <c r="F26" s="282"/>
      <c r="G26" s="282"/>
      <c r="H26" s="283"/>
      <c r="I26" s="49"/>
    </row>
    <row r="27" spans="1:9" x14ac:dyDescent="0.2">
      <c r="A27" s="361"/>
      <c r="B27" s="361"/>
      <c r="C27" s="298"/>
      <c r="D27" s="298"/>
      <c r="E27" s="358"/>
      <c r="F27" s="282"/>
      <c r="G27" s="282"/>
      <c r="H27" s="283"/>
      <c r="I27" s="49"/>
    </row>
    <row r="28" spans="1:9" x14ac:dyDescent="0.2">
      <c r="A28" s="361"/>
      <c r="B28" s="361"/>
      <c r="C28" s="298"/>
      <c r="D28" s="298"/>
      <c r="E28" s="358"/>
      <c r="F28" s="282"/>
      <c r="G28" s="282"/>
      <c r="H28" s="283"/>
      <c r="I28" s="49"/>
    </row>
    <row r="29" spans="1:9" x14ac:dyDescent="0.2">
      <c r="A29" s="361"/>
      <c r="B29" s="361"/>
      <c r="C29" s="298"/>
      <c r="D29" s="298"/>
      <c r="E29" s="358"/>
      <c r="F29" s="282"/>
      <c r="G29" s="282"/>
      <c r="H29" s="283"/>
      <c r="I29" s="49"/>
    </row>
    <row r="30" spans="1:9" x14ac:dyDescent="0.2">
      <c r="A30" s="361"/>
      <c r="B30" s="361"/>
      <c r="C30" s="298"/>
      <c r="D30" s="298"/>
      <c r="E30" s="358"/>
      <c r="F30" s="282"/>
      <c r="G30" s="282"/>
      <c r="H30" s="283"/>
      <c r="I30" s="49"/>
    </row>
    <row r="31" spans="1:9" x14ac:dyDescent="0.2">
      <c r="A31" s="361"/>
      <c r="B31" s="361"/>
      <c r="C31" s="298"/>
      <c r="D31" s="298"/>
      <c r="E31" s="358"/>
      <c r="F31" s="282"/>
      <c r="G31" s="282"/>
      <c r="H31" s="283"/>
      <c r="I31" s="49"/>
    </row>
    <row r="32" spans="1:9" x14ac:dyDescent="0.2">
      <c r="A32" s="361"/>
      <c r="B32" s="361"/>
      <c r="C32" s="298"/>
      <c r="D32" s="298"/>
      <c r="E32" s="358"/>
      <c r="F32" s="282"/>
      <c r="G32" s="282"/>
      <c r="H32" s="283"/>
      <c r="I32" s="49"/>
    </row>
    <row r="33" spans="1:9" x14ac:dyDescent="0.2">
      <c r="A33" s="361"/>
      <c r="B33" s="361"/>
      <c r="C33" s="298"/>
      <c r="D33" s="298"/>
      <c r="E33" s="358"/>
      <c r="F33" s="282"/>
      <c r="G33" s="282"/>
      <c r="H33" s="283"/>
      <c r="I33" s="49"/>
    </row>
    <row r="34" spans="1:9" x14ac:dyDescent="0.2">
      <c r="A34" s="361"/>
      <c r="B34" s="361"/>
      <c r="C34" s="298"/>
      <c r="D34" s="298"/>
      <c r="E34" s="358"/>
      <c r="F34" s="282"/>
      <c r="G34" s="282"/>
      <c r="H34" s="283"/>
      <c r="I34" s="49"/>
    </row>
    <row r="35" spans="1:9" x14ac:dyDescent="0.2">
      <c r="A35" s="361"/>
      <c r="B35" s="361"/>
      <c r="C35" s="298"/>
      <c r="D35" s="298"/>
      <c r="E35" s="358"/>
      <c r="F35" s="282"/>
      <c r="G35" s="282"/>
      <c r="H35" s="283"/>
      <c r="I35" s="49"/>
    </row>
    <row r="36" spans="1:9" x14ac:dyDescent="0.2">
      <c r="A36" s="361"/>
      <c r="B36" s="361"/>
      <c r="C36" s="298"/>
      <c r="D36" s="298"/>
      <c r="E36" s="358"/>
      <c r="F36" s="282"/>
      <c r="G36" s="282"/>
      <c r="H36" s="283"/>
      <c r="I36" s="49"/>
    </row>
    <row r="37" spans="1:9" x14ac:dyDescent="0.2">
      <c r="A37" s="361"/>
      <c r="B37" s="361"/>
      <c r="C37" s="298"/>
      <c r="D37" s="298"/>
      <c r="E37" s="358"/>
      <c r="F37" s="282"/>
      <c r="G37" s="282"/>
      <c r="H37" s="283"/>
      <c r="I37" s="49"/>
    </row>
    <row r="38" spans="1:9" x14ac:dyDescent="0.2">
      <c r="A38" s="361"/>
      <c r="B38" s="361"/>
      <c r="C38" s="298"/>
      <c r="D38" s="298"/>
      <c r="E38" s="358"/>
      <c r="F38" s="282"/>
      <c r="G38" s="282"/>
      <c r="H38" s="283"/>
      <c r="I38" s="49"/>
    </row>
    <row r="39" spans="1:9" x14ac:dyDescent="0.2">
      <c r="A39" s="361"/>
      <c r="B39" s="361"/>
      <c r="C39" s="298"/>
      <c r="D39" s="298"/>
      <c r="E39" s="358"/>
      <c r="F39" s="282"/>
      <c r="G39" s="282"/>
      <c r="H39" s="283"/>
      <c r="I39" s="49"/>
    </row>
    <row r="40" spans="1:9" x14ac:dyDescent="0.2">
      <c r="A40" s="361"/>
      <c r="B40" s="361"/>
      <c r="C40" s="298"/>
      <c r="D40" s="298"/>
      <c r="E40" s="358"/>
      <c r="F40" s="282"/>
      <c r="G40" s="282"/>
      <c r="H40" s="283"/>
      <c r="I40" s="49"/>
    </row>
    <row r="41" spans="1:9" x14ac:dyDescent="0.2">
      <c r="A41" s="361"/>
      <c r="B41" s="361"/>
      <c r="C41" s="298"/>
      <c r="D41" s="298"/>
      <c r="E41" s="358"/>
      <c r="F41" s="282"/>
      <c r="G41" s="282"/>
      <c r="H41" s="283"/>
      <c r="I41" s="49"/>
    </row>
    <row r="42" spans="1:9" x14ac:dyDescent="0.2">
      <c r="A42" s="361"/>
      <c r="B42" s="361"/>
      <c r="C42" s="298"/>
      <c r="D42" s="298"/>
      <c r="E42" s="358"/>
      <c r="F42" s="282"/>
      <c r="G42" s="282"/>
      <c r="H42" s="283"/>
      <c r="I42" s="49"/>
    </row>
    <row r="43" spans="1:9" x14ac:dyDescent="0.2">
      <c r="A43" s="361"/>
      <c r="B43" s="361"/>
      <c r="C43" s="298"/>
      <c r="D43" s="298"/>
      <c r="E43" s="358"/>
      <c r="F43" s="282"/>
      <c r="G43" s="282"/>
      <c r="H43" s="283"/>
      <c r="I43" s="49"/>
    </row>
    <row r="44" spans="1:9" x14ac:dyDescent="0.2">
      <c r="A44" s="361"/>
      <c r="B44" s="361"/>
      <c r="C44" s="298"/>
      <c r="D44" s="298"/>
      <c r="E44" s="358"/>
      <c r="F44" s="282"/>
      <c r="G44" s="282"/>
      <c r="H44" s="283"/>
      <c r="I44" s="49"/>
    </row>
    <row r="45" spans="1:9" x14ac:dyDescent="0.2">
      <c r="A45" s="361"/>
      <c r="B45" s="361"/>
      <c r="C45" s="298"/>
      <c r="D45" s="298"/>
      <c r="E45" s="358"/>
      <c r="F45" s="282"/>
      <c r="G45" s="282"/>
      <c r="H45" s="283"/>
      <c r="I45" s="49"/>
    </row>
    <row r="46" spans="1:9" x14ac:dyDescent="0.2">
      <c r="A46" s="361"/>
      <c r="B46" s="361"/>
      <c r="C46" s="298"/>
      <c r="D46" s="298"/>
      <c r="E46" s="358"/>
      <c r="F46" s="282"/>
      <c r="G46" s="282"/>
      <c r="H46" s="283"/>
      <c r="I46" s="49"/>
    </row>
    <row r="47" spans="1:9" x14ac:dyDescent="0.2">
      <c r="A47" s="361"/>
      <c r="B47" s="361"/>
      <c r="C47" s="298"/>
      <c r="D47" s="298"/>
      <c r="E47" s="358"/>
      <c r="F47" s="282"/>
      <c r="G47" s="282"/>
      <c r="H47" s="283"/>
      <c r="I47" s="49"/>
    </row>
    <row r="48" spans="1:9" x14ac:dyDescent="0.2">
      <c r="A48" s="361"/>
      <c r="B48" s="361"/>
      <c r="C48" s="298"/>
      <c r="D48" s="298"/>
      <c r="E48" s="358"/>
      <c r="F48" s="282"/>
      <c r="G48" s="282"/>
      <c r="H48" s="283"/>
      <c r="I48" s="49"/>
    </row>
    <row r="49" spans="1:9" x14ac:dyDescent="0.2">
      <c r="A49" s="361"/>
      <c r="B49" s="361"/>
      <c r="C49" s="298"/>
      <c r="D49" s="298"/>
      <c r="E49" s="358"/>
      <c r="F49" s="282"/>
      <c r="G49" s="282"/>
      <c r="H49" s="283"/>
      <c r="I49" s="49"/>
    </row>
    <row r="50" spans="1:9" x14ac:dyDescent="0.2">
      <c r="A50" s="361"/>
      <c r="B50" s="361"/>
      <c r="C50" s="298"/>
      <c r="D50" s="298"/>
      <c r="E50" s="358"/>
      <c r="F50" s="282"/>
      <c r="G50" s="282"/>
      <c r="H50" s="283"/>
      <c r="I50" s="49"/>
    </row>
    <row r="51" spans="1:9" x14ac:dyDescent="0.2">
      <c r="A51" s="361"/>
      <c r="B51" s="361"/>
      <c r="C51" s="298"/>
      <c r="D51" s="298"/>
      <c r="E51" s="358"/>
      <c r="F51" s="282"/>
      <c r="G51" s="282"/>
      <c r="H51" s="283"/>
      <c r="I51" s="49"/>
    </row>
    <row r="52" spans="1:9" x14ac:dyDescent="0.2">
      <c r="A52" s="361"/>
      <c r="B52" s="361"/>
      <c r="C52" s="298"/>
      <c r="D52" s="298"/>
      <c r="E52" s="358"/>
      <c r="F52" s="282"/>
      <c r="G52" s="282"/>
      <c r="H52" s="283"/>
      <c r="I52" s="49"/>
    </row>
    <row r="53" spans="1:9" x14ac:dyDescent="0.2">
      <c r="A53" s="361"/>
      <c r="B53" s="361"/>
      <c r="C53" s="298"/>
      <c r="D53" s="298"/>
      <c r="E53" s="358"/>
      <c r="F53" s="282"/>
      <c r="G53" s="282"/>
      <c r="H53" s="283"/>
      <c r="I53" s="49"/>
    </row>
    <row r="54" spans="1:9" x14ac:dyDescent="0.2">
      <c r="A54" s="361"/>
      <c r="B54" s="361"/>
      <c r="C54" s="298"/>
      <c r="D54" s="298"/>
      <c r="E54" s="358"/>
      <c r="F54" s="282"/>
      <c r="G54" s="282"/>
      <c r="H54" s="283"/>
      <c r="I54" s="49"/>
    </row>
    <row r="55" spans="1:9" x14ac:dyDescent="0.2">
      <c r="A55" s="361"/>
      <c r="B55" s="361"/>
      <c r="C55" s="298"/>
      <c r="D55" s="298"/>
      <c r="E55" s="358"/>
      <c r="F55" s="282"/>
      <c r="G55" s="282"/>
      <c r="H55" s="283"/>
      <c r="I55" s="49"/>
    </row>
    <row r="56" spans="1:9" x14ac:dyDescent="0.2">
      <c r="A56" s="361"/>
      <c r="B56" s="361"/>
      <c r="C56" s="298"/>
      <c r="D56" s="298"/>
      <c r="E56" s="358"/>
      <c r="F56" s="282"/>
      <c r="G56" s="282"/>
      <c r="H56" s="283"/>
      <c r="I56" s="49"/>
    </row>
    <row r="57" spans="1:9" x14ac:dyDescent="0.2">
      <c r="A57" s="361"/>
      <c r="B57" s="361"/>
      <c r="C57" s="298"/>
      <c r="D57" s="298"/>
      <c r="E57" s="358"/>
      <c r="F57" s="282"/>
      <c r="G57" s="282"/>
      <c r="H57" s="283"/>
      <c r="I57" s="49"/>
    </row>
    <row r="58" spans="1:9" x14ac:dyDescent="0.2">
      <c r="A58" s="361"/>
      <c r="B58" s="361"/>
      <c r="C58" s="298"/>
      <c r="D58" s="298"/>
      <c r="E58" s="358"/>
      <c r="F58" s="282"/>
      <c r="G58" s="282"/>
      <c r="H58" s="283"/>
      <c r="I58" s="49"/>
    </row>
    <row r="59" spans="1:9" x14ac:dyDescent="0.2">
      <c r="A59" s="361"/>
      <c r="B59" s="361"/>
      <c r="C59" s="298"/>
      <c r="D59" s="298"/>
      <c r="E59" s="358"/>
      <c r="F59" s="282"/>
      <c r="G59" s="282"/>
      <c r="H59" s="283"/>
      <c r="I59" s="49"/>
    </row>
    <row r="60" spans="1:9" x14ac:dyDescent="0.2">
      <c r="A60" s="361"/>
      <c r="B60" s="361"/>
      <c r="C60" s="298"/>
      <c r="D60" s="298"/>
      <c r="E60" s="358"/>
      <c r="F60" s="282"/>
      <c r="G60" s="282"/>
      <c r="H60" s="283"/>
      <c r="I60" s="49"/>
    </row>
    <row r="61" spans="1:9" x14ac:dyDescent="0.2">
      <c r="A61" s="361"/>
      <c r="B61" s="361"/>
      <c r="C61" s="298"/>
      <c r="D61" s="298"/>
      <c r="E61" s="358"/>
      <c r="F61" s="282"/>
      <c r="G61" s="282"/>
      <c r="H61" s="283"/>
      <c r="I61" s="49"/>
    </row>
    <row r="62" spans="1:9" x14ac:dyDescent="0.2">
      <c r="A62" s="361"/>
      <c r="B62" s="361"/>
      <c r="C62" s="298"/>
      <c r="D62" s="298"/>
      <c r="E62" s="358"/>
      <c r="F62" s="282"/>
      <c r="G62" s="282"/>
      <c r="H62" s="283"/>
      <c r="I62" s="49"/>
    </row>
    <row r="63" spans="1:9" x14ac:dyDescent="0.2">
      <c r="A63" s="361"/>
      <c r="B63" s="361"/>
      <c r="C63" s="298"/>
      <c r="D63" s="298"/>
      <c r="E63" s="358"/>
      <c r="F63" s="282"/>
      <c r="G63" s="282"/>
      <c r="H63" s="283"/>
      <c r="I63" s="49"/>
    </row>
    <row r="64" spans="1:9" x14ac:dyDescent="0.2">
      <c r="A64" s="361"/>
      <c r="B64" s="361"/>
      <c r="C64" s="298"/>
      <c r="D64" s="298"/>
      <c r="E64" s="358"/>
      <c r="F64" s="282"/>
      <c r="G64" s="282"/>
      <c r="H64" s="283"/>
      <c r="I64" s="49"/>
    </row>
    <row r="65" spans="1:9" x14ac:dyDescent="0.2">
      <c r="A65" s="361"/>
      <c r="B65" s="361"/>
      <c r="C65" s="298"/>
      <c r="D65" s="298"/>
      <c r="E65" s="358"/>
      <c r="F65" s="282"/>
      <c r="G65" s="282"/>
      <c r="H65" s="283"/>
      <c r="I65" s="49"/>
    </row>
    <row r="66" spans="1:9" x14ac:dyDescent="0.2">
      <c r="A66" s="361"/>
      <c r="B66" s="361"/>
      <c r="C66" s="298"/>
      <c r="D66" s="298"/>
      <c r="E66" s="358"/>
      <c r="F66" s="282"/>
      <c r="G66" s="282"/>
      <c r="H66" s="283"/>
      <c r="I66" s="49"/>
    </row>
    <row r="67" spans="1:9" x14ac:dyDescent="0.2">
      <c r="A67" s="361"/>
      <c r="B67" s="361"/>
      <c r="C67" s="298"/>
      <c r="D67" s="298"/>
      <c r="E67" s="358"/>
      <c r="F67" s="282"/>
      <c r="G67" s="282"/>
      <c r="H67" s="283"/>
      <c r="I67" s="49"/>
    </row>
    <row r="68" spans="1:9" x14ac:dyDescent="0.2">
      <c r="A68" s="361"/>
      <c r="B68" s="361"/>
      <c r="C68" s="298"/>
      <c r="D68" s="298"/>
      <c r="E68" s="358"/>
      <c r="F68" s="282"/>
      <c r="G68" s="282"/>
      <c r="H68" s="283"/>
      <c r="I68" s="49"/>
    </row>
    <row r="69" spans="1:9" x14ac:dyDescent="0.2">
      <c r="A69" s="361"/>
      <c r="B69" s="361"/>
      <c r="C69" s="298"/>
      <c r="D69" s="298"/>
      <c r="E69" s="358"/>
      <c r="F69" s="282"/>
      <c r="G69" s="282"/>
      <c r="H69" s="283"/>
      <c r="I69" s="49"/>
    </row>
    <row r="70" spans="1:9" x14ac:dyDescent="0.2">
      <c r="A70" s="361"/>
      <c r="B70" s="361"/>
      <c r="C70" s="298"/>
      <c r="D70" s="298"/>
      <c r="E70" s="358"/>
      <c r="F70" s="282"/>
      <c r="G70" s="282"/>
      <c r="H70" s="283"/>
      <c r="I70" s="49"/>
    </row>
    <row r="71" spans="1:9" x14ac:dyDescent="0.2">
      <c r="A71" s="361"/>
      <c r="B71" s="361"/>
      <c r="C71" s="298"/>
      <c r="D71" s="298"/>
      <c r="E71" s="358"/>
      <c r="F71" s="282"/>
      <c r="G71" s="282"/>
      <c r="H71" s="283"/>
      <c r="I71" s="49"/>
    </row>
    <row r="72" spans="1:9" x14ac:dyDescent="0.2">
      <c r="A72" s="361"/>
      <c r="B72" s="361"/>
      <c r="C72" s="298"/>
      <c r="D72" s="298"/>
      <c r="E72" s="358"/>
      <c r="F72" s="282"/>
      <c r="G72" s="282"/>
      <c r="H72" s="283"/>
      <c r="I72" s="49"/>
    </row>
    <row r="73" spans="1:9" x14ac:dyDescent="0.2">
      <c r="A73" s="361"/>
      <c r="B73" s="361"/>
      <c r="C73" s="298"/>
      <c r="D73" s="298"/>
      <c r="E73" s="358"/>
      <c r="F73" s="282"/>
      <c r="G73" s="282"/>
      <c r="H73" s="283"/>
      <c r="I73" s="49"/>
    </row>
    <row r="74" spans="1:9" x14ac:dyDescent="0.2">
      <c r="A74" s="361"/>
      <c r="B74" s="361"/>
      <c r="C74" s="298"/>
      <c r="D74" s="298"/>
      <c r="E74" s="358"/>
      <c r="F74" s="282"/>
      <c r="G74" s="282"/>
      <c r="H74" s="283"/>
      <c r="I74" s="49"/>
    </row>
    <row r="75" spans="1:9" x14ac:dyDescent="0.2">
      <c r="A75" s="361"/>
      <c r="B75" s="361"/>
      <c r="C75" s="298"/>
      <c r="D75" s="298"/>
      <c r="E75" s="358"/>
      <c r="F75" s="282"/>
      <c r="G75" s="282"/>
      <c r="H75" s="283"/>
      <c r="I75" s="49"/>
    </row>
    <row r="76" spans="1:9" x14ac:dyDescent="0.2">
      <c r="A76" s="361"/>
      <c r="B76" s="361"/>
      <c r="C76" s="298"/>
      <c r="D76" s="298"/>
      <c r="E76" s="358"/>
      <c r="F76" s="282"/>
      <c r="G76" s="282"/>
      <c r="H76" s="283"/>
      <c r="I76" s="49"/>
    </row>
    <row r="77" spans="1:9" x14ac:dyDescent="0.2">
      <c r="A77" s="361"/>
      <c r="B77" s="361"/>
      <c r="C77" s="298"/>
      <c r="D77" s="298"/>
      <c r="E77" s="358"/>
      <c r="F77" s="282"/>
      <c r="G77" s="282"/>
      <c r="H77" s="283"/>
      <c r="I77" s="49"/>
    </row>
    <row r="78" spans="1:9" x14ac:dyDescent="0.2">
      <c r="A78" s="248" t="s">
        <v>154</v>
      </c>
      <c r="B78" s="248"/>
      <c r="C78" s="248"/>
      <c r="D78" s="248"/>
      <c r="E78" s="248"/>
      <c r="F78" s="248"/>
      <c r="G78" s="260"/>
      <c r="H78" s="260"/>
      <c r="I78" s="37">
        <f>SUM(I5:I22)</f>
        <v>5250000</v>
      </c>
    </row>
    <row r="1048348" spans="6:6" x14ac:dyDescent="0.2">
      <c r="F1048348" s="89"/>
    </row>
  </sheetData>
  <sheetProtection algorithmName="SHA-512" hashValue="gl9bT8N2ucIV0rrGmP/qozmhA8oqNJelaewfh3IQ3QzjvmrkLS4MJc5+12xjQI6wfjwbIsXIcz/bheqWylEQmw==" saltValue="GrFMtmEcyS2XYCESQrOOcQ==" spinCount="100000" sheet="1" objects="1" scenarios="1"/>
  <mergeCells count="1">
    <mergeCell ref="F1:I1"/>
  </mergeCells>
  <pageMargins left="0.70866141732283472" right="0.23622047244094491" top="0.74803149606299213" bottom="0.74803149606299213" header="0.31496062992125984" footer="0.31496062992125984"/>
  <pageSetup paperSize="9" scale="70" firstPageNumber="41" orientation="portrait" useFirstPageNumber="1" r:id="rId1"/>
  <headerFooter>
    <oddHeader>&amp;C&amp;"Arial,Bold"NRA R.033-130-2019-3 SCHEDULE OF QUANTITIES</oddHeader>
    <oddFooter>&amp;RC3-&amp;P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95"/>
  <dimension ref="A1:N212"/>
  <sheetViews>
    <sheetView view="pageBreakPreview" topLeftCell="A167" zoomScaleNormal="100" zoomScaleSheetLayoutView="100" workbookViewId="0">
      <selection activeCell="H209" sqref="H209"/>
    </sheetView>
  </sheetViews>
  <sheetFormatPr defaultRowHeight="12.75" x14ac:dyDescent="0.2"/>
  <cols>
    <col min="1" max="1" width="9.28515625" style="92" customWidth="1"/>
    <col min="2" max="3" width="3.7109375" style="92" customWidth="1"/>
    <col min="4" max="4" width="40.7109375" style="92" customWidth="1"/>
    <col min="5" max="5" width="20.28515625" style="92" customWidth="1"/>
    <col min="6" max="6" width="15.42578125" style="92" customWidth="1"/>
    <col min="7" max="8" width="20.7109375" style="92" customWidth="1"/>
    <col min="9" max="257" width="9.28515625" style="92"/>
    <col min="258" max="258" width="9.28515625" style="92" customWidth="1"/>
    <col min="259" max="259" width="6.7109375" style="92" customWidth="1"/>
    <col min="260" max="260" width="40.7109375" style="92" customWidth="1"/>
    <col min="261" max="264" width="9.28515625" style="92" customWidth="1"/>
    <col min="265" max="513" width="9.28515625" style="92"/>
    <col min="514" max="514" width="9.28515625" style="92" customWidth="1"/>
    <col min="515" max="515" width="6.7109375" style="92" customWidth="1"/>
    <col min="516" max="516" width="40.7109375" style="92" customWidth="1"/>
    <col min="517" max="520" width="9.28515625" style="92" customWidth="1"/>
    <col min="521" max="769" width="9.28515625" style="92"/>
    <col min="770" max="770" width="9.28515625" style="92" customWidth="1"/>
    <col min="771" max="771" width="6.7109375" style="92" customWidth="1"/>
    <col min="772" max="772" width="40.7109375" style="92" customWidth="1"/>
    <col min="773" max="776" width="9.28515625" style="92" customWidth="1"/>
    <col min="777" max="1025" width="9.28515625" style="92"/>
    <col min="1026" max="1026" width="9.28515625" style="92" customWidth="1"/>
    <col min="1027" max="1027" width="6.7109375" style="92" customWidth="1"/>
    <col min="1028" max="1028" width="40.7109375" style="92" customWidth="1"/>
    <col min="1029" max="1032" width="9.28515625" style="92" customWidth="1"/>
    <col min="1033" max="1281" width="9.28515625" style="92"/>
    <col min="1282" max="1282" width="9.28515625" style="92" customWidth="1"/>
    <col min="1283" max="1283" width="6.7109375" style="92" customWidth="1"/>
    <col min="1284" max="1284" width="40.7109375" style="92" customWidth="1"/>
    <col min="1285" max="1288" width="9.28515625" style="92" customWidth="1"/>
    <col min="1289" max="1537" width="9.28515625" style="92"/>
    <col min="1538" max="1538" width="9.28515625" style="92" customWidth="1"/>
    <col min="1539" max="1539" width="6.7109375" style="92" customWidth="1"/>
    <col min="1540" max="1540" width="40.7109375" style="92" customWidth="1"/>
    <col min="1541" max="1544" width="9.28515625" style="92" customWidth="1"/>
    <col min="1545" max="1793" width="9.28515625" style="92"/>
    <col min="1794" max="1794" width="9.28515625" style="92" customWidth="1"/>
    <col min="1795" max="1795" width="6.7109375" style="92" customWidth="1"/>
    <col min="1796" max="1796" width="40.7109375" style="92" customWidth="1"/>
    <col min="1797" max="1800" width="9.28515625" style="92" customWidth="1"/>
    <col min="1801" max="2049" width="9.28515625" style="92"/>
    <col min="2050" max="2050" width="9.28515625" style="92" customWidth="1"/>
    <col min="2051" max="2051" width="6.7109375" style="92" customWidth="1"/>
    <col min="2052" max="2052" width="40.7109375" style="92" customWidth="1"/>
    <col min="2053" max="2056" width="9.28515625" style="92" customWidth="1"/>
    <col min="2057" max="2305" width="9.28515625" style="92"/>
    <col min="2306" max="2306" width="9.28515625" style="92" customWidth="1"/>
    <col min="2307" max="2307" width="6.7109375" style="92" customWidth="1"/>
    <col min="2308" max="2308" width="40.7109375" style="92" customWidth="1"/>
    <col min="2309" max="2312" width="9.28515625" style="92" customWidth="1"/>
    <col min="2313" max="2561" width="9.28515625" style="92"/>
    <col min="2562" max="2562" width="9.28515625" style="92" customWidth="1"/>
    <col min="2563" max="2563" width="6.7109375" style="92" customWidth="1"/>
    <col min="2564" max="2564" width="40.7109375" style="92" customWidth="1"/>
    <col min="2565" max="2568" width="9.28515625" style="92" customWidth="1"/>
    <col min="2569" max="2817" width="9.28515625" style="92"/>
    <col min="2818" max="2818" width="9.28515625" style="92" customWidth="1"/>
    <col min="2819" max="2819" width="6.7109375" style="92" customWidth="1"/>
    <col min="2820" max="2820" width="40.7109375" style="92" customWidth="1"/>
    <col min="2821" max="2824" width="9.28515625" style="92" customWidth="1"/>
    <col min="2825" max="3073" width="9.28515625" style="92"/>
    <col min="3074" max="3074" width="9.28515625" style="92" customWidth="1"/>
    <col min="3075" max="3075" width="6.7109375" style="92" customWidth="1"/>
    <col min="3076" max="3076" width="40.7109375" style="92" customWidth="1"/>
    <col min="3077" max="3080" width="9.28515625" style="92" customWidth="1"/>
    <col min="3081" max="3329" width="9.28515625" style="92"/>
    <col min="3330" max="3330" width="9.28515625" style="92" customWidth="1"/>
    <col min="3331" max="3331" width="6.7109375" style="92" customWidth="1"/>
    <col min="3332" max="3332" width="40.7109375" style="92" customWidth="1"/>
    <col min="3333" max="3336" width="9.28515625" style="92" customWidth="1"/>
    <col min="3337" max="3585" width="9.28515625" style="92"/>
    <col min="3586" max="3586" width="9.28515625" style="92" customWidth="1"/>
    <col min="3587" max="3587" width="6.7109375" style="92" customWidth="1"/>
    <col min="3588" max="3588" width="40.7109375" style="92" customWidth="1"/>
    <col min="3589" max="3592" width="9.28515625" style="92" customWidth="1"/>
    <col min="3593" max="3841" width="9.28515625" style="92"/>
    <col min="3842" max="3842" width="9.28515625" style="92" customWidth="1"/>
    <col min="3843" max="3843" width="6.7109375" style="92" customWidth="1"/>
    <col min="3844" max="3844" width="40.7109375" style="92" customWidth="1"/>
    <col min="3845" max="3848" width="9.28515625" style="92" customWidth="1"/>
    <col min="3849" max="4097" width="9.28515625" style="92"/>
    <col min="4098" max="4098" width="9.28515625" style="92" customWidth="1"/>
    <col min="4099" max="4099" width="6.7109375" style="92" customWidth="1"/>
    <col min="4100" max="4100" width="40.7109375" style="92" customWidth="1"/>
    <col min="4101" max="4104" width="9.28515625" style="92" customWidth="1"/>
    <col min="4105" max="4353" width="9.28515625" style="92"/>
    <col min="4354" max="4354" width="9.28515625" style="92" customWidth="1"/>
    <col min="4355" max="4355" width="6.7109375" style="92" customWidth="1"/>
    <col min="4356" max="4356" width="40.7109375" style="92" customWidth="1"/>
    <col min="4357" max="4360" width="9.28515625" style="92" customWidth="1"/>
    <col min="4361" max="4609" width="9.28515625" style="92"/>
    <col min="4610" max="4610" width="9.28515625" style="92" customWidth="1"/>
    <col min="4611" max="4611" width="6.7109375" style="92" customWidth="1"/>
    <col min="4612" max="4612" width="40.7109375" style="92" customWidth="1"/>
    <col min="4613" max="4616" width="9.28515625" style="92" customWidth="1"/>
    <col min="4617" max="4865" width="9.28515625" style="92"/>
    <col min="4866" max="4866" width="9.28515625" style="92" customWidth="1"/>
    <col min="4867" max="4867" width="6.7109375" style="92" customWidth="1"/>
    <col min="4868" max="4868" width="40.7109375" style="92" customWidth="1"/>
    <col min="4869" max="4872" width="9.28515625" style="92" customWidth="1"/>
    <col min="4873" max="5121" width="9.28515625" style="92"/>
    <col min="5122" max="5122" width="9.28515625" style="92" customWidth="1"/>
    <col min="5123" max="5123" width="6.7109375" style="92" customWidth="1"/>
    <col min="5124" max="5124" width="40.7109375" style="92" customWidth="1"/>
    <col min="5125" max="5128" width="9.28515625" style="92" customWidth="1"/>
    <col min="5129" max="5377" width="9.28515625" style="92"/>
    <col min="5378" max="5378" width="9.28515625" style="92" customWidth="1"/>
    <col min="5379" max="5379" width="6.7109375" style="92" customWidth="1"/>
    <col min="5380" max="5380" width="40.7109375" style="92" customWidth="1"/>
    <col min="5381" max="5384" width="9.28515625" style="92" customWidth="1"/>
    <col min="5385" max="5633" width="9.28515625" style="92"/>
    <col min="5634" max="5634" width="9.28515625" style="92" customWidth="1"/>
    <col min="5635" max="5635" width="6.7109375" style="92" customWidth="1"/>
    <col min="5636" max="5636" width="40.7109375" style="92" customWidth="1"/>
    <col min="5637" max="5640" width="9.28515625" style="92" customWidth="1"/>
    <col min="5641" max="5889" width="9.28515625" style="92"/>
    <col min="5890" max="5890" width="9.28515625" style="92" customWidth="1"/>
    <col min="5891" max="5891" width="6.7109375" style="92" customWidth="1"/>
    <col min="5892" max="5892" width="40.7109375" style="92" customWidth="1"/>
    <col min="5893" max="5896" width="9.28515625" style="92" customWidth="1"/>
    <col min="5897" max="6145" width="9.28515625" style="92"/>
    <col min="6146" max="6146" width="9.28515625" style="92" customWidth="1"/>
    <col min="6147" max="6147" width="6.7109375" style="92" customWidth="1"/>
    <col min="6148" max="6148" width="40.7109375" style="92" customWidth="1"/>
    <col min="6149" max="6152" width="9.28515625" style="92" customWidth="1"/>
    <col min="6153" max="6401" width="9.28515625" style="92"/>
    <col min="6402" max="6402" width="9.28515625" style="92" customWidth="1"/>
    <col min="6403" max="6403" width="6.7109375" style="92" customWidth="1"/>
    <col min="6404" max="6404" width="40.7109375" style="92" customWidth="1"/>
    <col min="6405" max="6408" width="9.28515625" style="92" customWidth="1"/>
    <col min="6409" max="6657" width="9.28515625" style="92"/>
    <col min="6658" max="6658" width="9.28515625" style="92" customWidth="1"/>
    <col min="6659" max="6659" width="6.7109375" style="92" customWidth="1"/>
    <col min="6660" max="6660" width="40.7109375" style="92" customWidth="1"/>
    <col min="6661" max="6664" width="9.28515625" style="92" customWidth="1"/>
    <col min="6665" max="6913" width="9.28515625" style="92"/>
    <col min="6914" max="6914" width="9.28515625" style="92" customWidth="1"/>
    <col min="6915" max="6915" width="6.7109375" style="92" customWidth="1"/>
    <col min="6916" max="6916" width="40.7109375" style="92" customWidth="1"/>
    <col min="6917" max="6920" width="9.28515625" style="92" customWidth="1"/>
    <col min="6921" max="7169" width="9.28515625" style="92"/>
    <col min="7170" max="7170" width="9.28515625" style="92" customWidth="1"/>
    <col min="7171" max="7171" width="6.7109375" style="92" customWidth="1"/>
    <col min="7172" max="7172" width="40.7109375" style="92" customWidth="1"/>
    <col min="7173" max="7176" width="9.28515625" style="92" customWidth="1"/>
    <col min="7177" max="7425" width="9.28515625" style="92"/>
    <col min="7426" max="7426" width="9.28515625" style="92" customWidth="1"/>
    <col min="7427" max="7427" width="6.7109375" style="92" customWidth="1"/>
    <col min="7428" max="7428" width="40.7109375" style="92" customWidth="1"/>
    <col min="7429" max="7432" width="9.28515625" style="92" customWidth="1"/>
    <col min="7433" max="7681" width="9.28515625" style="92"/>
    <col min="7682" max="7682" width="9.28515625" style="92" customWidth="1"/>
    <col min="7683" max="7683" width="6.7109375" style="92" customWidth="1"/>
    <col min="7684" max="7684" width="40.7109375" style="92" customWidth="1"/>
    <col min="7685" max="7688" width="9.28515625" style="92" customWidth="1"/>
    <col min="7689" max="7937" width="9.28515625" style="92"/>
    <col min="7938" max="7938" width="9.28515625" style="92" customWidth="1"/>
    <col min="7939" max="7939" width="6.7109375" style="92" customWidth="1"/>
    <col min="7940" max="7940" width="40.7109375" style="92" customWidth="1"/>
    <col min="7941" max="7944" width="9.28515625" style="92" customWidth="1"/>
    <col min="7945" max="8193" width="9.28515625" style="92"/>
    <col min="8194" max="8194" width="9.28515625" style="92" customWidth="1"/>
    <col min="8195" max="8195" width="6.7109375" style="92" customWidth="1"/>
    <col min="8196" max="8196" width="40.7109375" style="92" customWidth="1"/>
    <col min="8197" max="8200" width="9.28515625" style="92" customWidth="1"/>
    <col min="8201" max="8449" width="9.28515625" style="92"/>
    <col min="8450" max="8450" width="9.28515625" style="92" customWidth="1"/>
    <col min="8451" max="8451" width="6.7109375" style="92" customWidth="1"/>
    <col min="8452" max="8452" width="40.7109375" style="92" customWidth="1"/>
    <col min="8453" max="8456" width="9.28515625" style="92" customWidth="1"/>
    <col min="8457" max="8705" width="9.28515625" style="92"/>
    <col min="8706" max="8706" width="9.28515625" style="92" customWidth="1"/>
    <col min="8707" max="8707" width="6.7109375" style="92" customWidth="1"/>
    <col min="8708" max="8708" width="40.7109375" style="92" customWidth="1"/>
    <col min="8709" max="8712" width="9.28515625" style="92" customWidth="1"/>
    <col min="8713" max="8961" width="9.28515625" style="92"/>
    <col min="8962" max="8962" width="9.28515625" style="92" customWidth="1"/>
    <col min="8963" max="8963" width="6.7109375" style="92" customWidth="1"/>
    <col min="8964" max="8964" width="40.7109375" style="92" customWidth="1"/>
    <col min="8965" max="8968" width="9.28515625" style="92" customWidth="1"/>
    <col min="8969" max="9217" width="9.28515625" style="92"/>
    <col min="9218" max="9218" width="9.28515625" style="92" customWidth="1"/>
    <col min="9219" max="9219" width="6.7109375" style="92" customWidth="1"/>
    <col min="9220" max="9220" width="40.7109375" style="92" customWidth="1"/>
    <col min="9221" max="9224" width="9.28515625" style="92" customWidth="1"/>
    <col min="9225" max="9473" width="9.28515625" style="92"/>
    <col min="9474" max="9474" width="9.28515625" style="92" customWidth="1"/>
    <col min="9475" max="9475" width="6.7109375" style="92" customWidth="1"/>
    <col min="9476" max="9476" width="40.7109375" style="92" customWidth="1"/>
    <col min="9477" max="9480" width="9.28515625" style="92" customWidth="1"/>
    <col min="9481" max="9729" width="9.28515625" style="92"/>
    <col min="9730" max="9730" width="9.28515625" style="92" customWidth="1"/>
    <col min="9731" max="9731" width="6.7109375" style="92" customWidth="1"/>
    <col min="9732" max="9732" width="40.7109375" style="92" customWidth="1"/>
    <col min="9733" max="9736" width="9.28515625" style="92" customWidth="1"/>
    <col min="9737" max="9985" width="9.28515625" style="92"/>
    <col min="9986" max="9986" width="9.28515625" style="92" customWidth="1"/>
    <col min="9987" max="9987" width="6.7109375" style="92" customWidth="1"/>
    <col min="9988" max="9988" width="40.7109375" style="92" customWidth="1"/>
    <col min="9989" max="9992" width="9.28515625" style="92" customWidth="1"/>
    <col min="9993" max="10241" width="9.28515625" style="92"/>
    <col min="10242" max="10242" width="9.28515625" style="92" customWidth="1"/>
    <col min="10243" max="10243" width="6.7109375" style="92" customWidth="1"/>
    <col min="10244" max="10244" width="40.7109375" style="92" customWidth="1"/>
    <col min="10245" max="10248" width="9.28515625" style="92" customWidth="1"/>
    <col min="10249" max="10497" width="9.28515625" style="92"/>
    <col min="10498" max="10498" width="9.28515625" style="92" customWidth="1"/>
    <col min="10499" max="10499" width="6.7109375" style="92" customWidth="1"/>
    <col min="10500" max="10500" width="40.7109375" style="92" customWidth="1"/>
    <col min="10501" max="10504" width="9.28515625" style="92" customWidth="1"/>
    <col min="10505" max="10753" width="9.28515625" style="92"/>
    <col min="10754" max="10754" width="9.28515625" style="92" customWidth="1"/>
    <col min="10755" max="10755" width="6.7109375" style="92" customWidth="1"/>
    <col min="10756" max="10756" width="40.7109375" style="92" customWidth="1"/>
    <col min="10757" max="10760" width="9.28515625" style="92" customWidth="1"/>
    <col min="10761" max="11009" width="9.28515625" style="92"/>
    <col min="11010" max="11010" width="9.28515625" style="92" customWidth="1"/>
    <col min="11011" max="11011" width="6.7109375" style="92" customWidth="1"/>
    <col min="11012" max="11012" width="40.7109375" style="92" customWidth="1"/>
    <col min="11013" max="11016" width="9.28515625" style="92" customWidth="1"/>
    <col min="11017" max="11265" width="9.28515625" style="92"/>
    <col min="11266" max="11266" width="9.28515625" style="92" customWidth="1"/>
    <col min="11267" max="11267" width="6.7109375" style="92" customWidth="1"/>
    <col min="11268" max="11268" width="40.7109375" style="92" customWidth="1"/>
    <col min="11269" max="11272" width="9.28515625" style="92" customWidth="1"/>
    <col min="11273" max="11521" width="9.28515625" style="92"/>
    <col min="11522" max="11522" width="9.28515625" style="92" customWidth="1"/>
    <col min="11523" max="11523" width="6.7109375" style="92" customWidth="1"/>
    <col min="11524" max="11524" width="40.7109375" style="92" customWidth="1"/>
    <col min="11525" max="11528" width="9.28515625" style="92" customWidth="1"/>
    <col min="11529" max="11777" width="9.28515625" style="92"/>
    <col min="11778" max="11778" width="9.28515625" style="92" customWidth="1"/>
    <col min="11779" max="11779" width="6.7109375" style="92" customWidth="1"/>
    <col min="11780" max="11780" width="40.7109375" style="92" customWidth="1"/>
    <col min="11781" max="11784" width="9.28515625" style="92" customWidth="1"/>
    <col min="11785" max="12033" width="9.28515625" style="92"/>
    <col min="12034" max="12034" width="9.28515625" style="92" customWidth="1"/>
    <col min="12035" max="12035" width="6.7109375" style="92" customWidth="1"/>
    <col min="12036" max="12036" width="40.7109375" style="92" customWidth="1"/>
    <col min="12037" max="12040" width="9.28515625" style="92" customWidth="1"/>
    <col min="12041" max="12289" width="9.28515625" style="92"/>
    <col min="12290" max="12290" width="9.28515625" style="92" customWidth="1"/>
    <col min="12291" max="12291" width="6.7109375" style="92" customWidth="1"/>
    <col min="12292" max="12292" width="40.7109375" style="92" customWidth="1"/>
    <col min="12293" max="12296" width="9.28515625" style="92" customWidth="1"/>
    <col min="12297" max="12545" width="9.28515625" style="92"/>
    <col min="12546" max="12546" width="9.28515625" style="92" customWidth="1"/>
    <col min="12547" max="12547" width="6.7109375" style="92" customWidth="1"/>
    <col min="12548" max="12548" width="40.7109375" style="92" customWidth="1"/>
    <col min="12549" max="12552" width="9.28515625" style="92" customWidth="1"/>
    <col min="12553" max="12801" width="9.28515625" style="92"/>
    <col min="12802" max="12802" width="9.28515625" style="92" customWidth="1"/>
    <col min="12803" max="12803" width="6.7109375" style="92" customWidth="1"/>
    <col min="12804" max="12804" width="40.7109375" style="92" customWidth="1"/>
    <col min="12805" max="12808" width="9.28515625" style="92" customWidth="1"/>
    <col min="12809" max="13057" width="9.28515625" style="92"/>
    <col min="13058" max="13058" width="9.28515625" style="92" customWidth="1"/>
    <col min="13059" max="13059" width="6.7109375" style="92" customWidth="1"/>
    <col min="13060" max="13060" width="40.7109375" style="92" customWidth="1"/>
    <col min="13061" max="13064" width="9.28515625" style="92" customWidth="1"/>
    <col min="13065" max="13313" width="9.28515625" style="92"/>
    <col min="13314" max="13314" width="9.28515625" style="92" customWidth="1"/>
    <col min="13315" max="13315" width="6.7109375" style="92" customWidth="1"/>
    <col min="13316" max="13316" width="40.7109375" style="92" customWidth="1"/>
    <col min="13317" max="13320" width="9.28515625" style="92" customWidth="1"/>
    <col min="13321" max="13569" width="9.28515625" style="92"/>
    <col min="13570" max="13570" width="9.28515625" style="92" customWidth="1"/>
    <col min="13571" max="13571" width="6.7109375" style="92" customWidth="1"/>
    <col min="13572" max="13572" width="40.7109375" style="92" customWidth="1"/>
    <col min="13573" max="13576" width="9.28515625" style="92" customWidth="1"/>
    <col min="13577" max="13825" width="9.28515625" style="92"/>
    <col min="13826" max="13826" width="9.28515625" style="92" customWidth="1"/>
    <col min="13827" max="13827" width="6.7109375" style="92" customWidth="1"/>
    <col min="13828" max="13828" width="40.7109375" style="92" customWidth="1"/>
    <col min="13829" max="13832" width="9.28515625" style="92" customWidth="1"/>
    <col min="13833" max="14081" width="9.28515625" style="92"/>
    <col min="14082" max="14082" width="9.28515625" style="92" customWidth="1"/>
    <col min="14083" max="14083" width="6.7109375" style="92" customWidth="1"/>
    <col min="14084" max="14084" width="40.7109375" style="92" customWidth="1"/>
    <col min="14085" max="14088" width="9.28515625" style="92" customWidth="1"/>
    <col min="14089" max="14337" width="9.28515625" style="92"/>
    <col min="14338" max="14338" width="9.28515625" style="92" customWidth="1"/>
    <col min="14339" max="14339" width="6.7109375" style="92" customWidth="1"/>
    <col min="14340" max="14340" width="40.7109375" style="92" customWidth="1"/>
    <col min="14341" max="14344" width="9.28515625" style="92" customWidth="1"/>
    <col min="14345" max="14593" width="9.28515625" style="92"/>
    <col min="14594" max="14594" width="9.28515625" style="92" customWidth="1"/>
    <col min="14595" max="14595" width="6.7109375" style="92" customWidth="1"/>
    <col min="14596" max="14596" width="40.7109375" style="92" customWidth="1"/>
    <col min="14597" max="14600" width="9.28515625" style="92" customWidth="1"/>
    <col min="14601" max="14849" width="9.28515625" style="92"/>
    <col min="14850" max="14850" width="9.28515625" style="92" customWidth="1"/>
    <col min="14851" max="14851" width="6.7109375" style="92" customWidth="1"/>
    <col min="14852" max="14852" width="40.7109375" style="92" customWidth="1"/>
    <col min="14853" max="14856" width="9.28515625" style="92" customWidth="1"/>
    <col min="14857" max="15105" width="9.28515625" style="92"/>
    <col min="15106" max="15106" width="9.28515625" style="92" customWidth="1"/>
    <col min="15107" max="15107" width="6.7109375" style="92" customWidth="1"/>
    <col min="15108" max="15108" width="40.7109375" style="92" customWidth="1"/>
    <col min="15109" max="15112" width="9.28515625" style="92" customWidth="1"/>
    <col min="15113" max="15361" width="9.28515625" style="92"/>
    <col min="15362" max="15362" width="9.28515625" style="92" customWidth="1"/>
    <col min="15363" max="15363" width="6.7109375" style="92" customWidth="1"/>
    <col min="15364" max="15364" width="40.7109375" style="92" customWidth="1"/>
    <col min="15365" max="15368" width="9.28515625" style="92" customWidth="1"/>
    <col min="15369" max="15617" width="9.28515625" style="92"/>
    <col min="15618" max="15618" width="9.28515625" style="92" customWidth="1"/>
    <col min="15619" max="15619" width="6.7109375" style="92" customWidth="1"/>
    <col min="15620" max="15620" width="40.7109375" style="92" customWidth="1"/>
    <col min="15621" max="15624" width="9.28515625" style="92" customWidth="1"/>
    <col min="15625" max="15873" width="9.28515625" style="92"/>
    <col min="15874" max="15874" width="9.28515625" style="92" customWidth="1"/>
    <col min="15875" max="15875" width="6.7109375" style="92" customWidth="1"/>
    <col min="15876" max="15876" width="40.7109375" style="92" customWidth="1"/>
    <col min="15877" max="15880" width="9.28515625" style="92" customWidth="1"/>
    <col min="15881" max="16129" width="9.28515625" style="92"/>
    <col min="16130" max="16130" width="9.28515625" style="92" customWidth="1"/>
    <col min="16131" max="16131" width="6.7109375" style="92" customWidth="1"/>
    <col min="16132" max="16132" width="40.7109375" style="92" customWidth="1"/>
    <col min="16133" max="16136" width="9.28515625" style="92" customWidth="1"/>
    <col min="16137" max="16384" width="9.28515625" style="92"/>
  </cols>
  <sheetData>
    <row r="1" spans="1:8" ht="48" customHeight="1" x14ac:dyDescent="0.2">
      <c r="A1" s="564" t="s">
        <v>1260</v>
      </c>
      <c r="B1" s="565"/>
      <c r="C1" s="565"/>
      <c r="D1" s="566"/>
      <c r="E1" s="564" t="s">
        <v>1261</v>
      </c>
      <c r="F1" s="565"/>
      <c r="G1" s="565"/>
      <c r="H1" s="566"/>
    </row>
    <row r="2" spans="1:8" x14ac:dyDescent="0.2">
      <c r="A2" s="363" t="s">
        <v>24</v>
      </c>
      <c r="B2" s="363"/>
      <c r="C2" s="363"/>
      <c r="D2" s="363" t="s">
        <v>25</v>
      </c>
      <c r="E2" s="363" t="s">
        <v>26</v>
      </c>
      <c r="F2" s="363" t="s">
        <v>27</v>
      </c>
      <c r="G2" s="363" t="s">
        <v>28</v>
      </c>
      <c r="H2" s="363" t="s">
        <v>29</v>
      </c>
    </row>
    <row r="3" spans="1:8" x14ac:dyDescent="0.2">
      <c r="A3" s="364"/>
      <c r="B3" s="364"/>
      <c r="C3" s="364"/>
      <c r="D3" s="364"/>
      <c r="E3" s="364"/>
      <c r="F3" s="364"/>
      <c r="G3" s="364"/>
      <c r="H3" s="44"/>
    </row>
    <row r="4" spans="1:8" x14ac:dyDescent="0.2">
      <c r="A4" s="103" t="s">
        <v>1262</v>
      </c>
      <c r="B4" s="97"/>
      <c r="C4" s="97"/>
      <c r="D4" s="195" t="s">
        <v>1263</v>
      </c>
      <c r="E4" s="84"/>
      <c r="F4" s="84"/>
      <c r="G4" s="84"/>
      <c r="H4" s="17"/>
    </row>
    <row r="5" spans="1:8" x14ac:dyDescent="0.2">
      <c r="A5" s="103"/>
      <c r="B5" s="97"/>
      <c r="C5" s="97"/>
      <c r="D5" s="195"/>
      <c r="E5" s="84"/>
      <c r="F5" s="84"/>
      <c r="G5" s="84"/>
      <c r="H5" s="17"/>
    </row>
    <row r="6" spans="1:8" x14ac:dyDescent="0.2">
      <c r="A6" s="97"/>
      <c r="B6" s="89" t="s">
        <v>104</v>
      </c>
      <c r="C6" s="89"/>
      <c r="D6" s="174" t="s">
        <v>1264</v>
      </c>
      <c r="E6" s="178" t="s">
        <v>153</v>
      </c>
      <c r="F6" s="84">
        <v>1</v>
      </c>
      <c r="G6" s="365">
        <v>1720000</v>
      </c>
      <c r="H6" s="17">
        <f>F6*G6</f>
        <v>1720000</v>
      </c>
    </row>
    <row r="7" spans="1:8" x14ac:dyDescent="0.2">
      <c r="A7" s="97"/>
      <c r="B7" s="89"/>
      <c r="C7" s="89"/>
      <c r="D7" s="174"/>
      <c r="E7" s="178"/>
      <c r="F7" s="84"/>
      <c r="G7" s="365"/>
      <c r="H7" s="17"/>
    </row>
    <row r="8" spans="1:8" ht="25.5" x14ac:dyDescent="0.2">
      <c r="A8" s="103" t="s">
        <v>1265</v>
      </c>
      <c r="B8" s="84"/>
      <c r="C8" s="84"/>
      <c r="D8" s="195" t="s">
        <v>1266</v>
      </c>
      <c r="E8" s="84"/>
      <c r="F8" s="84"/>
      <c r="G8" s="365"/>
      <c r="H8" s="17"/>
    </row>
    <row r="9" spans="1:8" x14ac:dyDescent="0.2">
      <c r="A9" s="103"/>
      <c r="B9" s="84"/>
      <c r="C9" s="84"/>
      <c r="D9" s="195"/>
      <c r="E9" s="84"/>
      <c r="F9" s="84"/>
      <c r="G9" s="365"/>
      <c r="H9" s="17"/>
    </row>
    <row r="10" spans="1:8" ht="25.5" x14ac:dyDescent="0.2">
      <c r="A10" s="97"/>
      <c r="B10" s="89" t="s">
        <v>104</v>
      </c>
      <c r="C10" s="89"/>
      <c r="D10" s="174" t="s">
        <v>1267</v>
      </c>
      <c r="E10" s="178" t="s">
        <v>153</v>
      </c>
      <c r="F10" s="84">
        <v>1</v>
      </c>
      <c r="G10" s="365">
        <v>500000</v>
      </c>
      <c r="H10" s="17">
        <f>F10*G10</f>
        <v>500000</v>
      </c>
    </row>
    <row r="11" spans="1:8" x14ac:dyDescent="0.2">
      <c r="A11" s="97"/>
      <c r="B11" s="89"/>
      <c r="C11" s="89"/>
      <c r="D11" s="174"/>
      <c r="E11" s="178"/>
      <c r="F11" s="84"/>
      <c r="G11" s="365"/>
      <c r="H11" s="17"/>
    </row>
    <row r="12" spans="1:8" ht="25.5" x14ac:dyDescent="0.2">
      <c r="A12" s="97"/>
      <c r="B12" s="89" t="s">
        <v>107</v>
      </c>
      <c r="C12" s="89"/>
      <c r="D12" s="174" t="s">
        <v>1268</v>
      </c>
      <c r="E12" s="89" t="s">
        <v>79</v>
      </c>
      <c r="F12" s="20">
        <f>H10</f>
        <v>500000</v>
      </c>
      <c r="G12" s="42"/>
      <c r="H12" s="17">
        <f>F12*G12</f>
        <v>0</v>
      </c>
    </row>
    <row r="13" spans="1:8" x14ac:dyDescent="0.2">
      <c r="A13" s="97"/>
      <c r="B13" s="89"/>
      <c r="C13" s="89"/>
      <c r="D13" s="174"/>
      <c r="E13" s="89"/>
      <c r="F13" s="20"/>
      <c r="G13" s="42"/>
      <c r="H13" s="17"/>
    </row>
    <row r="14" spans="1:8" x14ac:dyDescent="0.2">
      <c r="A14" s="103" t="s">
        <v>1269</v>
      </c>
      <c r="B14" s="84"/>
      <c r="C14" s="84"/>
      <c r="D14" s="195" t="s">
        <v>1270</v>
      </c>
      <c r="E14" s="84"/>
      <c r="F14" s="84"/>
      <c r="G14" s="11"/>
      <c r="H14" s="17"/>
    </row>
    <row r="15" spans="1:8" x14ac:dyDescent="0.2">
      <c r="A15" s="103"/>
      <c r="B15" s="84"/>
      <c r="C15" s="84"/>
      <c r="D15" s="195"/>
      <c r="E15" s="84"/>
      <c r="F15" s="84"/>
      <c r="G15" s="11"/>
      <c r="H15" s="17"/>
    </row>
    <row r="16" spans="1:8" ht="38.25" x14ac:dyDescent="0.2">
      <c r="A16" s="97"/>
      <c r="B16" s="89" t="s">
        <v>104</v>
      </c>
      <c r="C16" s="84"/>
      <c r="D16" s="174" t="s">
        <v>1271</v>
      </c>
      <c r="E16" s="84"/>
      <c r="F16" s="84"/>
      <c r="G16" s="11"/>
      <c r="H16" s="17"/>
    </row>
    <row r="17" spans="1:8" x14ac:dyDescent="0.2">
      <c r="A17" s="97"/>
      <c r="B17" s="89"/>
      <c r="C17" s="84"/>
      <c r="D17" s="174"/>
      <c r="E17" s="84"/>
      <c r="F17" s="84"/>
      <c r="G17" s="11"/>
      <c r="H17" s="17"/>
    </row>
    <row r="18" spans="1:8" ht="51" x14ac:dyDescent="0.2">
      <c r="A18" s="97"/>
      <c r="B18" s="84"/>
      <c r="C18" s="89" t="s">
        <v>533</v>
      </c>
      <c r="D18" s="174" t="s">
        <v>1272</v>
      </c>
      <c r="E18" s="197" t="s">
        <v>170</v>
      </c>
      <c r="F18" s="84">
        <v>10</v>
      </c>
      <c r="G18" s="61"/>
      <c r="H18" s="17">
        <f>F18*G18</f>
        <v>0</v>
      </c>
    </row>
    <row r="19" spans="1:8" x14ac:dyDescent="0.2">
      <c r="A19" s="97"/>
      <c r="B19" s="84"/>
      <c r="C19" s="89"/>
      <c r="D19" s="174"/>
      <c r="E19" s="197"/>
      <c r="F19" s="84"/>
      <c r="G19" s="61"/>
      <c r="H19" s="17"/>
    </row>
    <row r="20" spans="1:8" ht="51" x14ac:dyDescent="0.2">
      <c r="A20" s="97"/>
      <c r="B20" s="84"/>
      <c r="C20" s="89" t="s">
        <v>361</v>
      </c>
      <c r="D20" s="174" t="s">
        <v>1273</v>
      </c>
      <c r="E20" s="197" t="s">
        <v>170</v>
      </c>
      <c r="F20" s="84">
        <v>5</v>
      </c>
      <c r="G20" s="61"/>
      <c r="H20" s="17">
        <f>F20*G20</f>
        <v>0</v>
      </c>
    </row>
    <row r="21" spans="1:8" x14ac:dyDescent="0.2">
      <c r="A21" s="97"/>
      <c r="B21" s="84"/>
      <c r="C21" s="89"/>
      <c r="D21" s="174"/>
      <c r="E21" s="197"/>
      <c r="F21" s="84"/>
      <c r="G21" s="61"/>
      <c r="H21" s="17"/>
    </row>
    <row r="22" spans="1:8" ht="51" x14ac:dyDescent="0.2">
      <c r="A22" s="97"/>
      <c r="B22" s="84"/>
      <c r="C22" s="89" t="s">
        <v>1274</v>
      </c>
      <c r="D22" s="174" t="s">
        <v>1275</v>
      </c>
      <c r="E22" s="197" t="s">
        <v>170</v>
      </c>
      <c r="F22" s="84">
        <v>5</v>
      </c>
      <c r="G22" s="61"/>
      <c r="H22" s="17">
        <f>F22*G22</f>
        <v>0</v>
      </c>
    </row>
    <row r="23" spans="1:8" x14ac:dyDescent="0.2">
      <c r="A23" s="97"/>
      <c r="B23" s="84"/>
      <c r="C23" s="89"/>
      <c r="D23" s="174"/>
      <c r="E23" s="197"/>
      <c r="F23" s="84"/>
      <c r="G23" s="61"/>
      <c r="H23" s="17"/>
    </row>
    <row r="24" spans="1:8" ht="38.25" x14ac:dyDescent="0.2">
      <c r="A24" s="97"/>
      <c r="B24" s="84"/>
      <c r="C24" s="89" t="s">
        <v>1276</v>
      </c>
      <c r="D24" s="174" t="s">
        <v>1277</v>
      </c>
      <c r="E24" s="197" t="s">
        <v>170</v>
      </c>
      <c r="F24" s="84">
        <v>10</v>
      </c>
      <c r="G24" s="61"/>
      <c r="H24" s="17">
        <f>F24*G24</f>
        <v>0</v>
      </c>
    </row>
    <row r="25" spans="1:8" x14ac:dyDescent="0.2">
      <c r="A25" s="97"/>
      <c r="B25" s="84"/>
      <c r="C25" s="89"/>
      <c r="D25" s="174"/>
      <c r="E25" s="197"/>
      <c r="F25" s="84"/>
      <c r="G25" s="61"/>
      <c r="H25" s="17"/>
    </row>
    <row r="26" spans="1:8" x14ac:dyDescent="0.2">
      <c r="A26" s="97"/>
      <c r="B26" s="89" t="s">
        <v>107</v>
      </c>
      <c r="C26" s="84"/>
      <c r="D26" s="174" t="s">
        <v>1278</v>
      </c>
      <c r="E26" s="89" t="s">
        <v>34</v>
      </c>
      <c r="F26" s="84">
        <v>15</v>
      </c>
      <c r="G26" s="61"/>
      <c r="H26" s="17">
        <f>F26*G26</f>
        <v>0</v>
      </c>
    </row>
    <row r="27" spans="1:8" x14ac:dyDescent="0.2">
      <c r="A27" s="97"/>
      <c r="B27" s="89"/>
      <c r="C27" s="84"/>
      <c r="D27" s="174"/>
      <c r="E27" s="89"/>
      <c r="F27" s="84"/>
      <c r="G27" s="61"/>
      <c r="H27" s="17"/>
    </row>
    <row r="28" spans="1:8" ht="25.5" x14ac:dyDescent="0.2">
      <c r="A28" s="103" t="s">
        <v>1279</v>
      </c>
      <c r="B28" s="84"/>
      <c r="C28" s="84"/>
      <c r="D28" s="195" t="s">
        <v>1280</v>
      </c>
      <c r="E28" s="84"/>
      <c r="F28" s="84"/>
      <c r="G28" s="61"/>
      <c r="H28" s="17"/>
    </row>
    <row r="29" spans="1:8" x14ac:dyDescent="0.2">
      <c r="A29" s="103"/>
      <c r="B29" s="84"/>
      <c r="C29" s="84"/>
      <c r="D29" s="195"/>
      <c r="E29" s="84"/>
      <c r="F29" s="84"/>
      <c r="G29" s="61"/>
      <c r="H29" s="17"/>
    </row>
    <row r="30" spans="1:8" ht="51" x14ac:dyDescent="0.2">
      <c r="A30" s="97"/>
      <c r="B30" s="89" t="s">
        <v>104</v>
      </c>
      <c r="C30" s="97"/>
      <c r="D30" s="174" t="s">
        <v>1281</v>
      </c>
      <c r="E30" s="89" t="s">
        <v>34</v>
      </c>
      <c r="F30" s="84">
        <v>15</v>
      </c>
      <c r="G30" s="61"/>
      <c r="H30" s="17">
        <f>F30*G30</f>
        <v>0</v>
      </c>
    </row>
    <row r="31" spans="1:8" x14ac:dyDescent="0.2">
      <c r="A31" s="97"/>
      <c r="B31" s="89"/>
      <c r="C31" s="97"/>
      <c r="D31" s="174"/>
      <c r="E31" s="89"/>
      <c r="F31" s="84"/>
      <c r="G31" s="61"/>
      <c r="H31" s="17"/>
    </row>
    <row r="32" spans="1:8" ht="19.149999999999999" customHeight="1" x14ac:dyDescent="0.2">
      <c r="A32" s="97"/>
      <c r="B32" s="89" t="s">
        <v>107</v>
      </c>
      <c r="C32" s="97"/>
      <c r="D32" s="174" t="s">
        <v>1282</v>
      </c>
      <c r="E32" s="89" t="s">
        <v>1283</v>
      </c>
      <c r="F32" s="84">
        <v>15</v>
      </c>
      <c r="G32" s="61"/>
      <c r="H32" s="17">
        <f>F32*G32</f>
        <v>0</v>
      </c>
    </row>
    <row r="33" spans="1:10" ht="19.149999999999999" customHeight="1" x14ac:dyDescent="0.2">
      <c r="A33" s="97"/>
      <c r="B33" s="89"/>
      <c r="C33" s="97"/>
      <c r="D33" s="174"/>
      <c r="E33" s="89"/>
      <c r="F33" s="84"/>
      <c r="G33" s="61"/>
      <c r="H33" s="17"/>
    </row>
    <row r="34" spans="1:10" ht="20.65" customHeight="1" x14ac:dyDescent="0.2">
      <c r="A34" s="97"/>
      <c r="B34" s="89" t="s">
        <v>18</v>
      </c>
      <c r="C34" s="97"/>
      <c r="D34" s="174" t="s">
        <v>1284</v>
      </c>
      <c r="E34" s="89" t="s">
        <v>1283</v>
      </c>
      <c r="F34" s="84">
        <v>30</v>
      </c>
      <c r="G34" s="61"/>
      <c r="H34" s="17">
        <f>F34*G34</f>
        <v>0</v>
      </c>
      <c r="J34" s="108"/>
    </row>
    <row r="35" spans="1:10" ht="20.65" customHeight="1" x14ac:dyDescent="0.2">
      <c r="A35" s="97"/>
      <c r="B35" s="89"/>
      <c r="C35" s="97"/>
      <c r="D35" s="174"/>
      <c r="E35" s="89"/>
      <c r="F35" s="84"/>
      <c r="G35" s="365"/>
      <c r="H35" s="17"/>
    </row>
    <row r="36" spans="1:10" ht="25.5" x14ac:dyDescent="0.2">
      <c r="A36" s="103" t="s">
        <v>1285</v>
      </c>
      <c r="B36" s="97"/>
      <c r="C36" s="97"/>
      <c r="D36" s="195" t="s">
        <v>1286</v>
      </c>
      <c r="E36" s="84"/>
      <c r="F36" s="84"/>
      <c r="G36" s="365"/>
      <c r="H36" s="17"/>
    </row>
    <row r="37" spans="1:10" x14ac:dyDescent="0.2">
      <c r="A37" s="103"/>
      <c r="B37" s="97"/>
      <c r="C37" s="97"/>
      <c r="D37" s="195"/>
      <c r="E37" s="84"/>
      <c r="F37" s="84"/>
      <c r="G37" s="365"/>
      <c r="H37" s="17"/>
    </row>
    <row r="38" spans="1:10" ht="63.75" x14ac:dyDescent="0.2">
      <c r="A38" s="366"/>
      <c r="B38" s="89" t="s">
        <v>104</v>
      </c>
      <c r="C38" s="366"/>
      <c r="D38" s="174" t="s">
        <v>1287</v>
      </c>
      <c r="E38" s="105" t="s">
        <v>76</v>
      </c>
      <c r="F38" s="84">
        <v>1</v>
      </c>
      <c r="G38" s="365">
        <v>5000000</v>
      </c>
      <c r="H38" s="17">
        <f>F38*G38</f>
        <v>5000000</v>
      </c>
    </row>
    <row r="39" spans="1:10" x14ac:dyDescent="0.2">
      <c r="A39" s="366"/>
      <c r="B39" s="89"/>
      <c r="C39" s="366"/>
      <c r="D39" s="174"/>
      <c r="E39" s="105"/>
      <c r="F39" s="84"/>
      <c r="G39" s="84"/>
      <c r="H39" s="17"/>
    </row>
    <row r="40" spans="1:10" ht="25.5" x14ac:dyDescent="0.2">
      <c r="A40" s="366"/>
      <c r="B40" s="89" t="s">
        <v>107</v>
      </c>
      <c r="C40" s="366"/>
      <c r="D40" s="174" t="s">
        <v>1288</v>
      </c>
      <c r="E40" s="89" t="s">
        <v>79</v>
      </c>
      <c r="F40" s="20">
        <f>H38</f>
        <v>5000000</v>
      </c>
      <c r="G40" s="42"/>
      <c r="H40" s="17">
        <f>F40*G40</f>
        <v>0</v>
      </c>
    </row>
    <row r="41" spans="1:10" x14ac:dyDescent="0.2">
      <c r="A41" s="366"/>
      <c r="B41" s="89"/>
      <c r="C41" s="366"/>
      <c r="D41" s="174"/>
      <c r="E41" s="89"/>
      <c r="F41" s="20"/>
      <c r="G41" s="42"/>
      <c r="H41" s="17"/>
    </row>
    <row r="42" spans="1:10" ht="38.25" x14ac:dyDescent="0.2">
      <c r="A42" s="366"/>
      <c r="B42" s="89" t="s">
        <v>18</v>
      </c>
      <c r="C42" s="366"/>
      <c r="D42" s="174" t="s">
        <v>1289</v>
      </c>
      <c r="E42" s="197" t="s">
        <v>41</v>
      </c>
      <c r="F42" s="84">
        <v>1</v>
      </c>
      <c r="G42" s="61"/>
      <c r="H42" s="17">
        <f>F42*G42</f>
        <v>0</v>
      </c>
    </row>
    <row r="43" spans="1:10" x14ac:dyDescent="0.2">
      <c r="A43" s="366"/>
      <c r="B43" s="89"/>
      <c r="C43" s="366"/>
      <c r="D43" s="174"/>
      <c r="E43" s="197"/>
      <c r="F43" s="84"/>
      <c r="G43" s="61"/>
      <c r="H43" s="17"/>
    </row>
    <row r="44" spans="1:10" ht="38.25" x14ac:dyDescent="0.2">
      <c r="A44" s="366"/>
      <c r="B44" s="89" t="s">
        <v>19</v>
      </c>
      <c r="C44" s="366"/>
      <c r="D44" s="174" t="s">
        <v>1290</v>
      </c>
      <c r="E44" s="89" t="s">
        <v>41</v>
      </c>
      <c r="F44" s="84">
        <v>1</v>
      </c>
      <c r="G44" s="61"/>
      <c r="H44" s="17">
        <f>F44*G44</f>
        <v>0</v>
      </c>
    </row>
    <row r="45" spans="1:10" x14ac:dyDescent="0.2">
      <c r="A45" s="366"/>
      <c r="B45" s="89"/>
      <c r="C45" s="366"/>
      <c r="D45" s="174"/>
      <c r="E45" s="89"/>
      <c r="F45" s="84"/>
      <c r="G45" s="61"/>
      <c r="H45" s="17"/>
    </row>
    <row r="46" spans="1:10" x14ac:dyDescent="0.2">
      <c r="A46" s="366"/>
      <c r="B46" s="89"/>
      <c r="C46" s="366"/>
      <c r="D46" s="174"/>
      <c r="E46" s="89"/>
      <c r="F46" s="84"/>
      <c r="G46" s="61"/>
      <c r="H46" s="17"/>
    </row>
    <row r="47" spans="1:10" x14ac:dyDescent="0.2">
      <c r="A47" s="366"/>
      <c r="B47" s="89"/>
      <c r="C47" s="366"/>
      <c r="D47" s="174"/>
      <c r="E47" s="89"/>
      <c r="F47" s="84"/>
      <c r="G47" s="61"/>
      <c r="H47" s="17"/>
    </row>
    <row r="48" spans="1:10" x14ac:dyDescent="0.2">
      <c r="A48" s="366"/>
      <c r="B48" s="89"/>
      <c r="C48" s="366"/>
      <c r="D48" s="174"/>
      <c r="E48" s="89"/>
      <c r="F48" s="84"/>
      <c r="G48" s="61"/>
      <c r="H48" s="17"/>
    </row>
    <row r="49" spans="1:12" x14ac:dyDescent="0.2">
      <c r="A49" s="121"/>
      <c r="B49" s="543" t="s">
        <v>124</v>
      </c>
      <c r="C49" s="543"/>
      <c r="D49" s="543"/>
      <c r="E49" s="543"/>
      <c r="F49" s="543"/>
      <c r="G49" s="543"/>
      <c r="H49" s="48">
        <f>SUM(H5:H44)</f>
        <v>7220000</v>
      </c>
    </row>
    <row r="50" spans="1:12" x14ac:dyDescent="0.2">
      <c r="A50" s="121"/>
      <c r="B50" s="544" t="s">
        <v>125</v>
      </c>
      <c r="C50" s="544"/>
      <c r="D50" s="544"/>
      <c r="E50" s="544"/>
      <c r="F50" s="544"/>
      <c r="G50" s="544"/>
      <c r="H50" s="48">
        <f>H49</f>
        <v>7220000</v>
      </c>
    </row>
    <row r="51" spans="1:12" ht="25.5" x14ac:dyDescent="0.2">
      <c r="A51" s="367" t="s">
        <v>1291</v>
      </c>
      <c r="B51" s="366"/>
      <c r="C51" s="366"/>
      <c r="D51" s="195" t="s">
        <v>1292</v>
      </c>
      <c r="E51" s="368"/>
      <c r="F51" s="368"/>
      <c r="G51" s="384"/>
      <c r="H51" s="31"/>
    </row>
    <row r="52" spans="1:12" x14ac:dyDescent="0.2">
      <c r="A52" s="367"/>
      <c r="B52" s="366"/>
      <c r="C52" s="366"/>
      <c r="D52" s="368"/>
      <c r="E52" s="368"/>
      <c r="F52" s="368"/>
      <c r="G52" s="384"/>
      <c r="H52" s="31"/>
    </row>
    <row r="53" spans="1:12" x14ac:dyDescent="0.2">
      <c r="A53" s="366"/>
      <c r="B53" s="89" t="s">
        <v>104</v>
      </c>
      <c r="C53" s="366"/>
      <c r="D53" s="366" t="s">
        <v>1293</v>
      </c>
      <c r="E53" s="368"/>
      <c r="F53" s="368"/>
      <c r="G53" s="384"/>
      <c r="H53" s="31"/>
    </row>
    <row r="54" spans="1:12" x14ac:dyDescent="0.2">
      <c r="A54" s="366"/>
      <c r="B54" s="89"/>
      <c r="C54" s="89"/>
      <c r="D54" s="366"/>
      <c r="E54" s="369"/>
      <c r="F54" s="84"/>
      <c r="G54" s="61"/>
      <c r="H54" s="31"/>
      <c r="I54" s="370"/>
      <c r="J54" s="370"/>
    </row>
    <row r="55" spans="1:12" x14ac:dyDescent="0.2">
      <c r="A55" s="366"/>
      <c r="B55" s="89"/>
      <c r="C55" s="89" t="s">
        <v>361</v>
      </c>
      <c r="D55" s="366" t="s">
        <v>1294</v>
      </c>
      <c r="E55" s="369" t="s">
        <v>76</v>
      </c>
      <c r="F55" s="84">
        <v>1</v>
      </c>
      <c r="G55" s="365">
        <v>300000</v>
      </c>
      <c r="H55" s="17">
        <f>F55*G55</f>
        <v>300000</v>
      </c>
      <c r="I55" s="370"/>
      <c r="J55" s="108"/>
      <c r="L55" s="108"/>
    </row>
    <row r="56" spans="1:12" x14ac:dyDescent="0.2">
      <c r="A56" s="366"/>
      <c r="B56" s="89"/>
      <c r="C56" s="89"/>
      <c r="D56" s="366"/>
      <c r="E56" s="369"/>
      <c r="F56" s="84"/>
      <c r="G56" s="365"/>
      <c r="H56" s="17"/>
      <c r="I56" s="370"/>
      <c r="J56" s="370"/>
    </row>
    <row r="57" spans="1:12" x14ac:dyDescent="0.2">
      <c r="A57" s="366"/>
      <c r="B57" s="89"/>
      <c r="C57" s="89" t="s">
        <v>1274</v>
      </c>
      <c r="D57" s="366" t="s">
        <v>1295</v>
      </c>
      <c r="E57" s="369" t="s">
        <v>76</v>
      </c>
      <c r="F57" s="84">
        <v>1</v>
      </c>
      <c r="G57" s="365">
        <v>300000</v>
      </c>
      <c r="H57" s="17">
        <f>F57*G57</f>
        <v>300000</v>
      </c>
      <c r="I57" s="370"/>
      <c r="J57" s="108"/>
      <c r="L57" s="108"/>
    </row>
    <row r="58" spans="1:12" x14ac:dyDescent="0.2">
      <c r="A58" s="366"/>
      <c r="B58" s="89"/>
      <c r="C58" s="89"/>
      <c r="D58" s="366"/>
      <c r="E58" s="369"/>
      <c r="F58" s="84"/>
      <c r="G58" s="84"/>
      <c r="H58" s="17"/>
      <c r="I58" s="370"/>
      <c r="J58" s="370"/>
    </row>
    <row r="59" spans="1:12" x14ac:dyDescent="0.2">
      <c r="A59" s="366"/>
      <c r="B59" s="89"/>
      <c r="C59" s="89" t="s">
        <v>1276</v>
      </c>
      <c r="D59" s="366" t="s">
        <v>1296</v>
      </c>
      <c r="E59" s="89" t="s">
        <v>79</v>
      </c>
      <c r="F59" s="106">
        <f>+H55+H57</f>
        <v>600000</v>
      </c>
      <c r="G59" s="42"/>
      <c r="H59" s="17">
        <f>F59*G59</f>
        <v>0</v>
      </c>
      <c r="I59" s="370"/>
      <c r="J59" s="370"/>
    </row>
    <row r="60" spans="1:12" x14ac:dyDescent="0.2">
      <c r="A60" s="366"/>
      <c r="B60" s="89"/>
      <c r="C60" s="89"/>
      <c r="D60" s="366"/>
      <c r="E60" s="371"/>
      <c r="F60" s="368"/>
      <c r="G60" s="368"/>
      <c r="H60" s="31"/>
    </row>
    <row r="61" spans="1:12" x14ac:dyDescent="0.2">
      <c r="A61" s="366"/>
      <c r="B61" s="89" t="s">
        <v>18</v>
      </c>
      <c r="C61" s="366"/>
      <c r="D61" s="366" t="s">
        <v>1297</v>
      </c>
      <c r="E61" s="371" t="s">
        <v>76</v>
      </c>
      <c r="F61" s="84">
        <v>1</v>
      </c>
      <c r="G61" s="365">
        <v>500000</v>
      </c>
      <c r="H61" s="31">
        <f>F61*G61</f>
        <v>500000</v>
      </c>
    </row>
    <row r="62" spans="1:12" x14ac:dyDescent="0.2">
      <c r="A62" s="366"/>
      <c r="B62" s="89"/>
      <c r="C62" s="366"/>
      <c r="D62" s="366"/>
      <c r="E62" s="371"/>
      <c r="F62" s="84"/>
      <c r="G62" s="365"/>
      <c r="H62" s="31"/>
    </row>
    <row r="63" spans="1:12" x14ac:dyDescent="0.2">
      <c r="A63" s="366"/>
      <c r="B63" s="89" t="s">
        <v>19</v>
      </c>
      <c r="C63" s="366"/>
      <c r="D63" s="366" t="s">
        <v>1298</v>
      </c>
      <c r="E63" s="371" t="s">
        <v>41</v>
      </c>
      <c r="F63" s="84">
        <v>1</v>
      </c>
      <c r="G63" s="61"/>
      <c r="H63" s="31">
        <f>F63*G63</f>
        <v>0</v>
      </c>
    </row>
    <row r="64" spans="1:12" x14ac:dyDescent="0.2">
      <c r="A64" s="372"/>
      <c r="B64" s="164"/>
      <c r="C64" s="372"/>
      <c r="D64" s="366"/>
      <c r="E64" s="373"/>
      <c r="F64" s="165"/>
      <c r="G64" s="374"/>
      <c r="H64" s="60"/>
    </row>
    <row r="65" spans="1:8" x14ac:dyDescent="0.2">
      <c r="A65" s="366" t="s">
        <v>1299</v>
      </c>
      <c r="B65" s="366"/>
      <c r="C65" s="366"/>
      <c r="D65" s="366" t="s">
        <v>1300</v>
      </c>
      <c r="E65" s="368"/>
      <c r="F65" s="165"/>
      <c r="G65" s="374"/>
      <c r="H65" s="60"/>
    </row>
    <row r="66" spans="1:8" x14ac:dyDescent="0.2">
      <c r="A66" s="366"/>
      <c r="B66" s="366"/>
      <c r="C66" s="366"/>
      <c r="D66" s="366"/>
      <c r="E66" s="368"/>
      <c r="F66" s="165"/>
      <c r="G66" s="374"/>
      <c r="H66" s="60"/>
    </row>
    <row r="67" spans="1:8" x14ac:dyDescent="0.2">
      <c r="A67" s="367" t="s">
        <v>1301</v>
      </c>
      <c r="B67" s="366"/>
      <c r="C67" s="366"/>
      <c r="D67" s="366" t="s">
        <v>1302</v>
      </c>
      <c r="E67" s="368"/>
      <c r="F67" s="165"/>
      <c r="G67" s="374"/>
      <c r="H67" s="60"/>
    </row>
    <row r="68" spans="1:8" x14ac:dyDescent="0.2">
      <c r="A68" s="367"/>
      <c r="B68" s="366"/>
      <c r="C68" s="366"/>
      <c r="D68" s="366"/>
      <c r="E68" s="368"/>
      <c r="F68" s="165"/>
      <c r="G68" s="374"/>
      <c r="H68" s="60"/>
    </row>
    <row r="69" spans="1:8" x14ac:dyDescent="0.2">
      <c r="A69" s="366"/>
      <c r="B69" s="367" t="s">
        <v>104</v>
      </c>
      <c r="C69" s="366"/>
      <c r="D69" s="366" t="s">
        <v>1303</v>
      </c>
      <c r="E69" s="368"/>
      <c r="F69" s="165"/>
      <c r="G69" s="374"/>
      <c r="H69" s="60"/>
    </row>
    <row r="70" spans="1:8" x14ac:dyDescent="0.2">
      <c r="A70" s="366"/>
      <c r="B70" s="367"/>
      <c r="C70" s="366"/>
      <c r="D70" s="366"/>
      <c r="E70" s="368"/>
      <c r="F70" s="165"/>
      <c r="G70" s="374"/>
      <c r="H70" s="60"/>
    </row>
    <row r="71" spans="1:8" x14ac:dyDescent="0.2">
      <c r="A71" s="366"/>
      <c r="B71" s="366"/>
      <c r="C71" s="367" t="s">
        <v>533</v>
      </c>
      <c r="D71" s="367" t="s">
        <v>1304</v>
      </c>
      <c r="E71" s="197" t="s">
        <v>41</v>
      </c>
      <c r="F71" s="165">
        <v>1</v>
      </c>
      <c r="G71" s="385"/>
      <c r="H71" s="60">
        <f>F71*G71</f>
        <v>0</v>
      </c>
    </row>
    <row r="72" spans="1:8" x14ac:dyDescent="0.2">
      <c r="A72" s="366"/>
      <c r="B72" s="366"/>
      <c r="C72" s="367"/>
      <c r="D72" s="367"/>
      <c r="E72" s="197"/>
      <c r="F72" s="165"/>
      <c r="G72" s="385"/>
      <c r="H72" s="60"/>
    </row>
    <row r="73" spans="1:8" x14ac:dyDescent="0.2">
      <c r="A73" s="366"/>
      <c r="B73" s="366"/>
      <c r="C73" s="367" t="s">
        <v>361</v>
      </c>
      <c r="D73" s="367" t="s">
        <v>1305</v>
      </c>
      <c r="E73" s="197" t="s">
        <v>41</v>
      </c>
      <c r="F73" s="165">
        <v>1</v>
      </c>
      <c r="G73" s="385"/>
      <c r="H73" s="60">
        <f>F73*G73</f>
        <v>0</v>
      </c>
    </row>
    <row r="74" spans="1:8" x14ac:dyDescent="0.2">
      <c r="A74" s="366"/>
      <c r="B74" s="366"/>
      <c r="C74" s="367"/>
      <c r="D74" s="367"/>
      <c r="E74" s="197"/>
      <c r="F74" s="165"/>
      <c r="G74" s="385"/>
      <c r="H74" s="60"/>
    </row>
    <row r="75" spans="1:8" x14ac:dyDescent="0.2">
      <c r="A75" s="366"/>
      <c r="B75" s="366"/>
      <c r="C75" s="367" t="s">
        <v>1274</v>
      </c>
      <c r="D75" s="103" t="s">
        <v>1306</v>
      </c>
      <c r="E75" s="197" t="s">
        <v>41</v>
      </c>
      <c r="F75" s="165">
        <v>1</v>
      </c>
      <c r="G75" s="385"/>
      <c r="H75" s="60">
        <f>F75*G75</f>
        <v>0</v>
      </c>
    </row>
    <row r="76" spans="1:8" x14ac:dyDescent="0.2">
      <c r="A76" s="366"/>
      <c r="B76" s="366"/>
      <c r="C76" s="367"/>
      <c r="D76" s="375"/>
      <c r="E76" s="197"/>
      <c r="F76" s="165"/>
      <c r="G76" s="385"/>
      <c r="H76" s="60"/>
    </row>
    <row r="77" spans="1:8" x14ac:dyDescent="0.2">
      <c r="A77" s="366"/>
      <c r="B77" s="366"/>
      <c r="C77" s="367" t="s">
        <v>1276</v>
      </c>
      <c r="D77" s="375" t="s">
        <v>1307</v>
      </c>
      <c r="E77" s="197" t="s">
        <v>41</v>
      </c>
      <c r="F77" s="165">
        <v>1</v>
      </c>
      <c r="G77" s="385"/>
      <c r="H77" s="60">
        <f>F77*G77</f>
        <v>0</v>
      </c>
    </row>
    <row r="78" spans="1:8" x14ac:dyDescent="0.2">
      <c r="A78" s="366"/>
      <c r="B78" s="366"/>
      <c r="C78" s="367"/>
      <c r="D78" s="375"/>
      <c r="E78" s="197"/>
      <c r="F78" s="165"/>
      <c r="G78" s="385"/>
      <c r="H78" s="60"/>
    </row>
    <row r="79" spans="1:8" x14ac:dyDescent="0.2">
      <c r="A79" s="366"/>
      <c r="B79" s="367" t="s">
        <v>107</v>
      </c>
      <c r="C79" s="366"/>
      <c r="D79" s="375" t="s">
        <v>1308</v>
      </c>
      <c r="E79" s="84"/>
      <c r="F79" s="165"/>
      <c r="G79" s="385"/>
      <c r="H79" s="60"/>
    </row>
    <row r="80" spans="1:8" x14ac:dyDescent="0.2">
      <c r="A80" s="366"/>
      <c r="B80" s="367"/>
      <c r="C80" s="366"/>
      <c r="D80" s="367"/>
      <c r="E80" s="84"/>
      <c r="F80" s="165"/>
      <c r="G80" s="385"/>
      <c r="H80" s="60"/>
    </row>
    <row r="81" spans="1:8" x14ac:dyDescent="0.2">
      <c r="A81" s="366"/>
      <c r="B81" s="366"/>
      <c r="C81" s="367" t="s">
        <v>533</v>
      </c>
      <c r="D81" s="367" t="s">
        <v>1309</v>
      </c>
      <c r="E81" s="197" t="s">
        <v>41</v>
      </c>
      <c r="F81" s="165">
        <v>1</v>
      </c>
      <c r="G81" s="385"/>
      <c r="H81" s="60">
        <f>F81*G81</f>
        <v>0</v>
      </c>
    </row>
    <row r="82" spans="1:8" x14ac:dyDescent="0.2">
      <c r="A82" s="366"/>
      <c r="B82" s="366"/>
      <c r="C82" s="367"/>
      <c r="D82" s="367"/>
      <c r="E82" s="197"/>
      <c r="F82" s="165"/>
      <c r="G82" s="385"/>
      <c r="H82" s="60"/>
    </row>
    <row r="83" spans="1:8" x14ac:dyDescent="0.2">
      <c r="A83" s="366"/>
      <c r="B83" s="366"/>
      <c r="C83" s="367" t="s">
        <v>361</v>
      </c>
      <c r="D83" s="367" t="s">
        <v>1310</v>
      </c>
      <c r="E83" s="197" t="s">
        <v>41</v>
      </c>
      <c r="F83" s="165">
        <v>1</v>
      </c>
      <c r="G83" s="385"/>
      <c r="H83" s="60">
        <f>F83*G83</f>
        <v>0</v>
      </c>
    </row>
    <row r="84" spans="1:8" x14ac:dyDescent="0.2">
      <c r="A84" s="366"/>
      <c r="B84" s="366"/>
      <c r="C84" s="367"/>
      <c r="D84" s="103"/>
      <c r="E84" s="197"/>
      <c r="F84" s="165"/>
      <c r="G84" s="385"/>
      <c r="H84" s="60"/>
    </row>
    <row r="85" spans="1:8" x14ac:dyDescent="0.2">
      <c r="A85" s="366"/>
      <c r="B85" s="366"/>
      <c r="C85" s="367" t="s">
        <v>1274</v>
      </c>
      <c r="D85" s="375" t="s">
        <v>1311</v>
      </c>
      <c r="E85" s="197" t="s">
        <v>41</v>
      </c>
      <c r="F85" s="165">
        <v>1</v>
      </c>
      <c r="G85" s="385"/>
      <c r="H85" s="60">
        <f>F85*G85</f>
        <v>0</v>
      </c>
    </row>
    <row r="86" spans="1:8" x14ac:dyDescent="0.2">
      <c r="A86" s="366"/>
      <c r="B86" s="366"/>
      <c r="C86" s="367"/>
      <c r="D86" s="375"/>
      <c r="E86" s="197"/>
      <c r="F86" s="165"/>
      <c r="G86" s="385"/>
      <c r="H86" s="60"/>
    </row>
    <row r="87" spans="1:8" x14ac:dyDescent="0.2">
      <c r="A87" s="366"/>
      <c r="B87" s="366"/>
      <c r="C87" s="367" t="s">
        <v>1276</v>
      </c>
      <c r="D87" s="375" t="s">
        <v>1312</v>
      </c>
      <c r="E87" s="197" t="s">
        <v>41</v>
      </c>
      <c r="F87" s="165">
        <v>1</v>
      </c>
      <c r="G87" s="385"/>
      <c r="H87" s="60">
        <f>F87*G87</f>
        <v>0</v>
      </c>
    </row>
    <row r="88" spans="1:8" x14ac:dyDescent="0.2">
      <c r="A88" s="366"/>
      <c r="B88" s="366"/>
      <c r="C88" s="367"/>
      <c r="D88" s="375"/>
      <c r="E88" s="197"/>
      <c r="F88" s="165"/>
      <c r="G88" s="385"/>
      <c r="H88" s="60"/>
    </row>
    <row r="89" spans="1:8" x14ac:dyDescent="0.2">
      <c r="A89" s="367" t="s">
        <v>1313</v>
      </c>
      <c r="B89" s="366"/>
      <c r="C89" s="366"/>
      <c r="D89" s="367" t="s">
        <v>1314</v>
      </c>
      <c r="E89" s="84"/>
      <c r="F89" s="165"/>
      <c r="G89" s="385"/>
      <c r="H89" s="60"/>
    </row>
    <row r="90" spans="1:8" x14ac:dyDescent="0.2">
      <c r="A90" s="367"/>
      <c r="B90" s="366"/>
      <c r="C90" s="366"/>
      <c r="D90" s="367"/>
      <c r="E90" s="84"/>
      <c r="F90" s="165"/>
      <c r="G90" s="385"/>
      <c r="H90" s="60"/>
    </row>
    <row r="91" spans="1:8" x14ac:dyDescent="0.2">
      <c r="A91" s="366"/>
      <c r="B91" s="367" t="s">
        <v>104</v>
      </c>
      <c r="C91" s="366"/>
      <c r="D91" s="367" t="s">
        <v>1315</v>
      </c>
      <c r="E91" s="197" t="s">
        <v>41</v>
      </c>
      <c r="F91" s="165">
        <v>1</v>
      </c>
      <c r="G91" s="385"/>
      <c r="H91" s="60">
        <f>F91*G91</f>
        <v>0</v>
      </c>
    </row>
    <row r="92" spans="1:8" x14ac:dyDescent="0.2">
      <c r="A92" s="366"/>
      <c r="B92" s="367"/>
      <c r="C92" s="366"/>
      <c r="D92" s="367"/>
      <c r="E92" s="197"/>
      <c r="F92" s="165"/>
      <c r="G92" s="385"/>
      <c r="H92" s="60"/>
    </row>
    <row r="93" spans="1:8" ht="38.25" x14ac:dyDescent="0.2">
      <c r="A93" s="366"/>
      <c r="B93" s="367" t="s">
        <v>107</v>
      </c>
      <c r="C93" s="366"/>
      <c r="D93" s="86" t="s">
        <v>1316</v>
      </c>
      <c r="E93" s="197" t="s">
        <v>41</v>
      </c>
      <c r="F93" s="165">
        <v>1</v>
      </c>
      <c r="G93" s="385"/>
      <c r="H93" s="60">
        <f>F93*G93</f>
        <v>0</v>
      </c>
    </row>
    <row r="94" spans="1:8" x14ac:dyDescent="0.2">
      <c r="A94" s="366"/>
      <c r="B94" s="367"/>
      <c r="C94" s="366"/>
      <c r="D94" s="375"/>
      <c r="E94" s="197"/>
      <c r="F94" s="165"/>
      <c r="G94" s="385"/>
      <c r="H94" s="60"/>
    </row>
    <row r="95" spans="1:8" ht="38.25" x14ac:dyDescent="0.2">
      <c r="A95" s="366"/>
      <c r="B95" s="103" t="s">
        <v>18</v>
      </c>
      <c r="C95" s="366"/>
      <c r="D95" s="375" t="s">
        <v>1317</v>
      </c>
      <c r="E95" s="197" t="s">
        <v>41</v>
      </c>
      <c r="F95" s="165">
        <v>1</v>
      </c>
      <c r="G95" s="385"/>
      <c r="H95" s="60">
        <f>F95*G95</f>
        <v>0</v>
      </c>
    </row>
    <row r="96" spans="1:8" x14ac:dyDescent="0.2">
      <c r="A96" s="366"/>
      <c r="B96" s="367"/>
      <c r="C96" s="366"/>
      <c r="D96" s="375"/>
      <c r="E96" s="197"/>
      <c r="F96" s="165"/>
      <c r="G96" s="385"/>
      <c r="H96" s="60"/>
    </row>
    <row r="97" spans="1:14" x14ac:dyDescent="0.2">
      <c r="A97" s="367" t="s">
        <v>1318</v>
      </c>
      <c r="B97" s="366"/>
      <c r="C97" s="366"/>
      <c r="D97" s="375" t="s">
        <v>1319</v>
      </c>
      <c r="E97" s="368"/>
      <c r="F97" s="165"/>
      <c r="G97" s="385"/>
      <c r="H97" s="60"/>
    </row>
    <row r="98" spans="1:14" x14ac:dyDescent="0.2">
      <c r="A98" s="367"/>
      <c r="B98" s="366"/>
      <c r="C98" s="366"/>
      <c r="D98" s="367"/>
      <c r="E98" s="368"/>
      <c r="F98" s="165"/>
      <c r="G98" s="385"/>
      <c r="H98" s="60"/>
    </row>
    <row r="99" spans="1:14" x14ac:dyDescent="0.2">
      <c r="A99" s="366"/>
      <c r="B99" s="367" t="s">
        <v>104</v>
      </c>
      <c r="C99" s="366"/>
      <c r="D99" s="367" t="s">
        <v>1320</v>
      </c>
      <c r="E99" s="197" t="s">
        <v>41</v>
      </c>
      <c r="F99" s="165">
        <v>1</v>
      </c>
      <c r="G99" s="385"/>
      <c r="H99" s="60">
        <f>F99*G99</f>
        <v>0</v>
      </c>
    </row>
    <row r="100" spans="1:14" x14ac:dyDescent="0.2">
      <c r="A100" s="366"/>
      <c r="B100" s="367"/>
      <c r="C100" s="366"/>
      <c r="D100" s="367"/>
      <c r="E100" s="197"/>
      <c r="F100" s="165"/>
      <c r="G100" s="385"/>
      <c r="H100" s="60"/>
    </row>
    <row r="101" spans="1:14" x14ac:dyDescent="0.2">
      <c r="A101" s="366"/>
      <c r="B101" s="367" t="s">
        <v>107</v>
      </c>
      <c r="C101" s="366"/>
      <c r="D101" s="367" t="s">
        <v>1321</v>
      </c>
      <c r="E101" s="197" t="s">
        <v>41</v>
      </c>
      <c r="F101" s="165">
        <v>1</v>
      </c>
      <c r="G101" s="385"/>
      <c r="H101" s="60">
        <f>F101*G101</f>
        <v>0</v>
      </c>
    </row>
    <row r="102" spans="1:14" x14ac:dyDescent="0.2">
      <c r="A102" s="366"/>
      <c r="B102" s="367"/>
      <c r="C102" s="366"/>
      <c r="D102" s="103"/>
      <c r="E102" s="197"/>
      <c r="F102" s="165"/>
      <c r="G102" s="385"/>
      <c r="H102" s="60"/>
    </row>
    <row r="103" spans="1:14" x14ac:dyDescent="0.2">
      <c r="A103" s="366"/>
      <c r="B103" s="367" t="s">
        <v>18</v>
      </c>
      <c r="C103" s="366"/>
      <c r="D103" s="375" t="s">
        <v>1322</v>
      </c>
      <c r="E103" s="197" t="s">
        <v>41</v>
      </c>
      <c r="F103" s="165">
        <v>1</v>
      </c>
      <c r="G103" s="385"/>
      <c r="H103" s="60">
        <f>F103*G103</f>
        <v>0</v>
      </c>
    </row>
    <row r="104" spans="1:14" x14ac:dyDescent="0.2">
      <c r="A104" s="366"/>
      <c r="B104" s="367"/>
      <c r="C104" s="366"/>
      <c r="D104" s="375"/>
      <c r="E104" s="197"/>
      <c r="F104" s="165"/>
      <c r="G104" s="385"/>
      <c r="H104" s="60"/>
    </row>
    <row r="105" spans="1:14" ht="25.5" x14ac:dyDescent="0.2">
      <c r="A105" s="366"/>
      <c r="B105" s="367" t="s">
        <v>19</v>
      </c>
      <c r="C105" s="366"/>
      <c r="D105" s="375" t="s">
        <v>1323</v>
      </c>
      <c r="E105" s="197" t="s">
        <v>41</v>
      </c>
      <c r="F105" s="165">
        <v>1</v>
      </c>
      <c r="G105" s="385"/>
      <c r="H105" s="60">
        <f>F105*G105</f>
        <v>0</v>
      </c>
    </row>
    <row r="106" spans="1:14" x14ac:dyDescent="0.2">
      <c r="A106" s="366"/>
      <c r="B106" s="367"/>
      <c r="C106" s="366"/>
      <c r="D106" s="375"/>
      <c r="E106" s="197"/>
      <c r="F106" s="165"/>
      <c r="G106" s="385"/>
      <c r="H106" s="60"/>
    </row>
    <row r="107" spans="1:14" x14ac:dyDescent="0.2">
      <c r="A107" s="367" t="s">
        <v>1324</v>
      </c>
      <c r="B107" s="366"/>
      <c r="C107" s="366"/>
      <c r="D107" s="367" t="s">
        <v>1325</v>
      </c>
      <c r="E107" s="368"/>
      <c r="F107" s="165"/>
      <c r="G107" s="385"/>
      <c r="H107" s="60"/>
    </row>
    <row r="108" spans="1:14" x14ac:dyDescent="0.2">
      <c r="A108" s="367"/>
      <c r="B108" s="366"/>
      <c r="C108" s="366"/>
      <c r="D108" s="367"/>
      <c r="E108" s="368"/>
      <c r="F108" s="165"/>
      <c r="G108" s="385"/>
      <c r="H108" s="60"/>
    </row>
    <row r="109" spans="1:14" x14ac:dyDescent="0.2">
      <c r="A109" s="366"/>
      <c r="B109" s="367" t="s">
        <v>104</v>
      </c>
      <c r="C109" s="366"/>
      <c r="D109" s="367" t="s">
        <v>1326</v>
      </c>
      <c r="E109" s="368"/>
      <c r="F109" s="165"/>
      <c r="G109" s="385"/>
      <c r="H109" s="60"/>
    </row>
    <row r="110" spans="1:14" x14ac:dyDescent="0.2">
      <c r="A110" s="366"/>
      <c r="B110" s="367"/>
      <c r="C110" s="366"/>
      <c r="D110" s="367"/>
      <c r="E110" s="368"/>
      <c r="F110" s="165"/>
      <c r="G110" s="385"/>
      <c r="H110" s="60"/>
    </row>
    <row r="111" spans="1:14" x14ac:dyDescent="0.2">
      <c r="A111" s="366"/>
      <c r="B111" s="366"/>
      <c r="C111" s="367" t="s">
        <v>533</v>
      </c>
      <c r="D111" s="103" t="s">
        <v>1327</v>
      </c>
      <c r="E111" s="89" t="s">
        <v>1328</v>
      </c>
      <c r="F111" s="165">
        <f>8*120*3*1.1</f>
        <v>3168.0000000000005</v>
      </c>
      <c r="G111" s="385"/>
      <c r="H111" s="60">
        <f>F111*G111</f>
        <v>0</v>
      </c>
      <c r="N111" s="376"/>
    </row>
    <row r="112" spans="1:14" x14ac:dyDescent="0.2">
      <c r="A112" s="366"/>
      <c r="B112" s="366"/>
      <c r="C112" s="367"/>
      <c r="D112" s="375"/>
      <c r="E112" s="377"/>
      <c r="F112" s="165"/>
      <c r="G112" s="385"/>
      <c r="H112" s="60"/>
    </row>
    <row r="113" spans="1:8" x14ac:dyDescent="0.2">
      <c r="A113" s="366"/>
      <c r="B113" s="366"/>
      <c r="C113" s="367" t="s">
        <v>361</v>
      </c>
      <c r="D113" s="375" t="s">
        <v>1329</v>
      </c>
      <c r="E113" s="377" t="s">
        <v>1328</v>
      </c>
      <c r="F113" s="165">
        <f>150*8*1.1</f>
        <v>1320</v>
      </c>
      <c r="G113" s="385"/>
      <c r="H113" s="60">
        <f>F113*G113</f>
        <v>0</v>
      </c>
    </row>
    <row r="114" spans="1:8" x14ac:dyDescent="0.2">
      <c r="A114" s="366"/>
      <c r="B114" s="366"/>
      <c r="C114" s="367"/>
      <c r="D114" s="375"/>
      <c r="E114" s="377"/>
      <c r="F114" s="165"/>
      <c r="G114" s="385"/>
      <c r="H114" s="60"/>
    </row>
    <row r="115" spans="1:8" x14ac:dyDescent="0.2">
      <c r="A115" s="366"/>
      <c r="B115" s="366"/>
      <c r="C115" s="367" t="s">
        <v>1274</v>
      </c>
      <c r="D115" s="375" t="s">
        <v>1330</v>
      </c>
      <c r="E115" s="164" t="s">
        <v>1328</v>
      </c>
      <c r="F115" s="165">
        <f>8*180*1.1</f>
        <v>1584.0000000000002</v>
      </c>
      <c r="G115" s="385"/>
      <c r="H115" s="60">
        <f>F115*G115</f>
        <v>0</v>
      </c>
    </row>
    <row r="116" spans="1:8" x14ac:dyDescent="0.2">
      <c r="A116" s="366"/>
      <c r="B116" s="366"/>
      <c r="C116" s="367"/>
      <c r="D116" s="367"/>
      <c r="E116" s="164"/>
      <c r="F116" s="165"/>
      <c r="G116" s="385"/>
      <c r="H116" s="60"/>
    </row>
    <row r="117" spans="1:8" x14ac:dyDescent="0.2">
      <c r="A117" s="366"/>
      <c r="B117" s="366"/>
      <c r="C117" s="367" t="s">
        <v>1276</v>
      </c>
      <c r="D117" s="367" t="s">
        <v>1331</v>
      </c>
      <c r="E117" s="89" t="s">
        <v>1328</v>
      </c>
      <c r="F117" s="165">
        <f>4*210*1.1</f>
        <v>924.00000000000011</v>
      </c>
      <c r="G117" s="385"/>
      <c r="H117" s="60">
        <f>F117*G117</f>
        <v>0</v>
      </c>
    </row>
    <row r="118" spans="1:8" x14ac:dyDescent="0.2">
      <c r="A118" s="366"/>
      <c r="B118" s="366"/>
      <c r="C118" s="367"/>
      <c r="D118" s="367"/>
      <c r="E118" s="89"/>
      <c r="F118" s="165"/>
      <c r="G118" s="385"/>
      <c r="H118" s="60"/>
    </row>
    <row r="119" spans="1:8" x14ac:dyDescent="0.2">
      <c r="A119" s="366"/>
      <c r="B119" s="367" t="s">
        <v>107</v>
      </c>
      <c r="C119" s="367" t="s">
        <v>533</v>
      </c>
      <c r="D119" s="367" t="s">
        <v>1332</v>
      </c>
      <c r="E119" s="105" t="s">
        <v>76</v>
      </c>
      <c r="F119" s="165">
        <v>1</v>
      </c>
      <c r="G119" s="374">
        <v>200000</v>
      </c>
      <c r="H119" s="60">
        <f>F119*G119</f>
        <v>200000</v>
      </c>
    </row>
    <row r="120" spans="1:8" x14ac:dyDescent="0.2">
      <c r="A120" s="366"/>
      <c r="B120" s="367"/>
      <c r="C120" s="367"/>
      <c r="D120" s="103"/>
      <c r="E120" s="105"/>
      <c r="F120" s="165"/>
      <c r="G120" s="374"/>
      <c r="H120" s="60"/>
    </row>
    <row r="121" spans="1:8" ht="25.5" x14ac:dyDescent="0.2">
      <c r="A121" s="366"/>
      <c r="B121" s="366"/>
      <c r="C121" s="367" t="s">
        <v>361</v>
      </c>
      <c r="D121" s="375" t="s">
        <v>1333</v>
      </c>
      <c r="E121" s="89" t="s">
        <v>79</v>
      </c>
      <c r="F121" s="378">
        <f>H119</f>
        <v>200000</v>
      </c>
      <c r="G121" s="386"/>
      <c r="H121" s="60">
        <f>F121*G121</f>
        <v>0</v>
      </c>
    </row>
    <row r="122" spans="1:8" x14ac:dyDescent="0.2">
      <c r="A122" s="366"/>
      <c r="B122" s="366"/>
      <c r="C122" s="367"/>
      <c r="D122" s="375"/>
      <c r="E122" s="89"/>
      <c r="F122" s="378"/>
      <c r="G122" s="386"/>
      <c r="H122" s="60"/>
    </row>
    <row r="123" spans="1:8" x14ac:dyDescent="0.2">
      <c r="A123" s="366"/>
      <c r="B123" s="366"/>
      <c r="C123" s="367"/>
      <c r="D123" s="375"/>
      <c r="E123" s="89"/>
      <c r="F123" s="378"/>
      <c r="G123" s="386"/>
      <c r="H123" s="60"/>
    </row>
    <row r="124" spans="1:8" x14ac:dyDescent="0.2">
      <c r="A124" s="366"/>
      <c r="B124" s="366"/>
      <c r="C124" s="367"/>
      <c r="D124" s="375"/>
      <c r="E124" s="89"/>
      <c r="F124" s="378"/>
      <c r="G124" s="386"/>
      <c r="H124" s="60"/>
    </row>
    <row r="125" spans="1:8" x14ac:dyDescent="0.2">
      <c r="A125" s="366"/>
      <c r="B125" s="366"/>
      <c r="C125" s="367"/>
      <c r="D125" s="375"/>
      <c r="E125" s="89"/>
      <c r="F125" s="378"/>
      <c r="G125" s="386"/>
      <c r="H125" s="60"/>
    </row>
    <row r="126" spans="1:8" x14ac:dyDescent="0.2">
      <c r="A126" s="121"/>
      <c r="B126" s="543" t="s">
        <v>124</v>
      </c>
      <c r="C126" s="543"/>
      <c r="D126" s="543"/>
      <c r="E126" s="543"/>
      <c r="F126" s="543"/>
      <c r="G126" s="543"/>
      <c r="H126" s="48">
        <f>SUM(H50:H121)</f>
        <v>8520000</v>
      </c>
    </row>
    <row r="127" spans="1:8" x14ac:dyDescent="0.2">
      <c r="A127" s="121"/>
      <c r="B127" s="544" t="s">
        <v>125</v>
      </c>
      <c r="C127" s="544"/>
      <c r="D127" s="544"/>
      <c r="E127" s="544"/>
      <c r="F127" s="544"/>
      <c r="G127" s="544"/>
      <c r="H127" s="48">
        <f>H126</f>
        <v>8520000</v>
      </c>
    </row>
    <row r="128" spans="1:8" x14ac:dyDescent="0.2">
      <c r="A128" s="367" t="s">
        <v>1334</v>
      </c>
      <c r="B128" s="366"/>
      <c r="C128" s="366"/>
      <c r="D128" s="375" t="s">
        <v>1335</v>
      </c>
      <c r="E128" s="368"/>
      <c r="F128" s="165"/>
      <c r="G128" s="385"/>
      <c r="H128" s="60"/>
    </row>
    <row r="129" spans="1:8" x14ac:dyDescent="0.2">
      <c r="A129" s="367"/>
      <c r="B129" s="366"/>
      <c r="C129" s="366"/>
      <c r="D129" s="375"/>
      <c r="E129" s="368"/>
      <c r="F129" s="165"/>
      <c r="G129" s="385"/>
      <c r="H129" s="60"/>
    </row>
    <row r="130" spans="1:8" x14ac:dyDescent="0.2">
      <c r="A130" s="366"/>
      <c r="B130" s="367" t="s">
        <v>104</v>
      </c>
      <c r="C130" s="366"/>
      <c r="D130" s="367" t="s">
        <v>1336</v>
      </c>
      <c r="E130" s="197" t="s">
        <v>41</v>
      </c>
      <c r="F130" s="165">
        <v>1</v>
      </c>
      <c r="G130" s="385"/>
      <c r="H130" s="60">
        <f>F130*G130</f>
        <v>0</v>
      </c>
    </row>
    <row r="131" spans="1:8" x14ac:dyDescent="0.2">
      <c r="A131" s="366"/>
      <c r="B131" s="367"/>
      <c r="C131" s="366"/>
      <c r="D131" s="367"/>
      <c r="E131" s="197"/>
      <c r="F131" s="165"/>
      <c r="G131" s="385"/>
      <c r="H131" s="60"/>
    </row>
    <row r="132" spans="1:8" x14ac:dyDescent="0.2">
      <c r="A132" s="366"/>
      <c r="B132" s="367" t="s">
        <v>107</v>
      </c>
      <c r="C132" s="366"/>
      <c r="D132" s="367" t="s">
        <v>1337</v>
      </c>
      <c r="E132" s="197" t="s">
        <v>41</v>
      </c>
      <c r="F132" s="165">
        <v>1</v>
      </c>
      <c r="G132" s="385"/>
      <c r="H132" s="60">
        <f>F132*G132</f>
        <v>0</v>
      </c>
    </row>
    <row r="133" spans="1:8" x14ac:dyDescent="0.2">
      <c r="A133" s="366"/>
      <c r="B133" s="367"/>
      <c r="C133" s="366"/>
      <c r="D133" s="367"/>
      <c r="E133" s="197"/>
      <c r="F133" s="165"/>
      <c r="G133" s="385"/>
      <c r="H133" s="60"/>
    </row>
    <row r="134" spans="1:8" x14ac:dyDescent="0.2">
      <c r="A134" s="366"/>
      <c r="B134" s="367" t="s">
        <v>18</v>
      </c>
      <c r="C134" s="366"/>
      <c r="D134" s="103" t="s">
        <v>1338</v>
      </c>
      <c r="E134" s="197" t="s">
        <v>41</v>
      </c>
      <c r="F134" s="165">
        <v>1</v>
      </c>
      <c r="G134" s="385"/>
      <c r="H134" s="60">
        <f>F134*G134</f>
        <v>0</v>
      </c>
    </row>
    <row r="135" spans="1:8" x14ac:dyDescent="0.2">
      <c r="A135" s="366"/>
      <c r="B135" s="367"/>
      <c r="C135" s="366"/>
      <c r="D135" s="375"/>
      <c r="E135" s="197"/>
      <c r="F135" s="165"/>
      <c r="G135" s="385"/>
      <c r="H135" s="60"/>
    </row>
    <row r="136" spans="1:8" x14ac:dyDescent="0.2">
      <c r="A136" s="366"/>
      <c r="B136" s="367" t="s">
        <v>19</v>
      </c>
      <c r="C136" s="366"/>
      <c r="D136" s="375" t="s">
        <v>1339</v>
      </c>
      <c r="E136" s="197" t="s">
        <v>41</v>
      </c>
      <c r="F136" s="165">
        <v>1</v>
      </c>
      <c r="G136" s="385"/>
      <c r="H136" s="60">
        <f>F136*G136</f>
        <v>0</v>
      </c>
    </row>
    <row r="137" spans="1:8" x14ac:dyDescent="0.2">
      <c r="A137" s="366"/>
      <c r="B137" s="367"/>
      <c r="C137" s="366"/>
      <c r="D137" s="375"/>
      <c r="E137" s="197"/>
      <c r="F137" s="165"/>
      <c r="G137" s="385"/>
      <c r="H137" s="60"/>
    </row>
    <row r="138" spans="1:8" x14ac:dyDescent="0.2">
      <c r="A138" s="366"/>
      <c r="B138" s="367" t="s">
        <v>20</v>
      </c>
      <c r="C138" s="366"/>
      <c r="D138" s="375" t="s">
        <v>1340</v>
      </c>
      <c r="E138" s="197" t="s">
        <v>41</v>
      </c>
      <c r="F138" s="165">
        <v>1</v>
      </c>
      <c r="G138" s="385"/>
      <c r="H138" s="60">
        <f>F138*G138</f>
        <v>0</v>
      </c>
    </row>
    <row r="139" spans="1:8" x14ac:dyDescent="0.2">
      <c r="A139" s="366"/>
      <c r="B139" s="367"/>
      <c r="C139" s="366"/>
      <c r="D139" s="367"/>
      <c r="E139" s="197"/>
      <c r="F139" s="165"/>
      <c r="G139" s="385"/>
      <c r="H139" s="60"/>
    </row>
    <row r="140" spans="1:8" x14ac:dyDescent="0.2">
      <c r="A140" s="367" t="s">
        <v>1341</v>
      </c>
      <c r="B140" s="366"/>
      <c r="C140" s="366"/>
      <c r="D140" s="367" t="s">
        <v>1342</v>
      </c>
      <c r="E140" s="197" t="s">
        <v>41</v>
      </c>
      <c r="F140" s="165">
        <v>1</v>
      </c>
      <c r="G140" s="385"/>
      <c r="H140" s="60">
        <f>F140*G140</f>
        <v>0</v>
      </c>
    </row>
    <row r="141" spans="1:8" x14ac:dyDescent="0.2">
      <c r="A141" s="367"/>
      <c r="B141" s="366"/>
      <c r="C141" s="366"/>
      <c r="D141" s="367"/>
      <c r="E141" s="197"/>
      <c r="F141" s="165"/>
      <c r="G141" s="385"/>
      <c r="H141" s="60"/>
    </row>
    <row r="142" spans="1:8" x14ac:dyDescent="0.2">
      <c r="A142" s="367" t="s">
        <v>1343</v>
      </c>
      <c r="B142" s="366"/>
      <c r="C142" s="366"/>
      <c r="D142" s="367" t="s">
        <v>1344</v>
      </c>
      <c r="E142" s="368"/>
      <c r="F142" s="165"/>
      <c r="G142" s="385"/>
      <c r="H142" s="60"/>
    </row>
    <row r="143" spans="1:8" x14ac:dyDescent="0.2">
      <c r="A143" s="367"/>
      <c r="B143" s="366"/>
      <c r="C143" s="366"/>
      <c r="D143" s="103"/>
      <c r="E143" s="368"/>
      <c r="F143" s="165"/>
      <c r="G143" s="385"/>
      <c r="H143" s="60"/>
    </row>
    <row r="144" spans="1:8" x14ac:dyDescent="0.2">
      <c r="A144" s="366"/>
      <c r="B144" s="367" t="s">
        <v>104</v>
      </c>
      <c r="C144" s="367" t="s">
        <v>533</v>
      </c>
      <c r="D144" s="375" t="s">
        <v>1345</v>
      </c>
      <c r="E144" s="371" t="s">
        <v>153</v>
      </c>
      <c r="F144" s="165">
        <v>1</v>
      </c>
      <c r="G144" s="374">
        <v>400000</v>
      </c>
      <c r="H144" s="60">
        <f>F144*G144</f>
        <v>400000</v>
      </c>
    </row>
    <row r="145" spans="1:10" x14ac:dyDescent="0.2">
      <c r="A145" s="366"/>
      <c r="B145" s="367"/>
      <c r="C145" s="367"/>
      <c r="D145" s="375"/>
      <c r="E145" s="371"/>
      <c r="F145" s="165"/>
      <c r="G145" s="374"/>
      <c r="H145" s="60"/>
    </row>
    <row r="146" spans="1:10" ht="25.5" x14ac:dyDescent="0.2">
      <c r="A146" s="366"/>
      <c r="B146" s="366"/>
      <c r="C146" s="367" t="s">
        <v>361</v>
      </c>
      <c r="D146" s="375" t="s">
        <v>1346</v>
      </c>
      <c r="E146" s="89" t="s">
        <v>79</v>
      </c>
      <c r="F146" s="374">
        <f>G144</f>
        <v>400000</v>
      </c>
      <c r="G146" s="386"/>
      <c r="H146" s="60">
        <f>F146*G146</f>
        <v>0</v>
      </c>
    </row>
    <row r="147" spans="1:10" x14ac:dyDescent="0.2">
      <c r="A147" s="366"/>
      <c r="B147" s="366"/>
      <c r="C147" s="367"/>
      <c r="D147" s="375"/>
      <c r="E147" s="89"/>
      <c r="F147" s="165"/>
      <c r="G147" s="374"/>
      <c r="H147" s="60"/>
    </row>
    <row r="148" spans="1:10" x14ac:dyDescent="0.2">
      <c r="A148" s="366"/>
      <c r="B148" s="367" t="s">
        <v>107</v>
      </c>
      <c r="C148" s="367" t="s">
        <v>533</v>
      </c>
      <c r="D148" s="367" t="s">
        <v>1347</v>
      </c>
      <c r="E148" s="371" t="s">
        <v>153</v>
      </c>
      <c r="F148" s="165">
        <v>1</v>
      </c>
      <c r="G148" s="374">
        <v>150000</v>
      </c>
      <c r="H148" s="60">
        <f>F148*G148</f>
        <v>150000</v>
      </c>
      <c r="J148" s="108"/>
    </row>
    <row r="149" spans="1:10" x14ac:dyDescent="0.2">
      <c r="A149" s="366"/>
      <c r="B149" s="367"/>
      <c r="C149" s="367"/>
      <c r="D149" s="367"/>
      <c r="E149" s="371"/>
      <c r="F149" s="165"/>
      <c r="G149" s="374"/>
      <c r="H149" s="60"/>
    </row>
    <row r="150" spans="1:10" x14ac:dyDescent="0.2">
      <c r="A150" s="366"/>
      <c r="B150" s="366"/>
      <c r="C150" s="367" t="s">
        <v>361</v>
      </c>
      <c r="D150" s="367" t="s">
        <v>1348</v>
      </c>
      <c r="E150" s="89" t="s">
        <v>79</v>
      </c>
      <c r="F150" s="374">
        <f>G148</f>
        <v>150000</v>
      </c>
      <c r="G150" s="386"/>
      <c r="H150" s="60">
        <f>F150*G150</f>
        <v>0</v>
      </c>
    </row>
    <row r="151" spans="1:10" x14ac:dyDescent="0.2">
      <c r="A151" s="366"/>
      <c r="B151" s="366"/>
      <c r="C151" s="367"/>
      <c r="D151" s="367"/>
      <c r="E151" s="89"/>
      <c r="F151" s="165"/>
      <c r="G151" s="385"/>
      <c r="H151" s="60"/>
    </row>
    <row r="152" spans="1:10" x14ac:dyDescent="0.2">
      <c r="A152" s="367" t="s">
        <v>1349</v>
      </c>
      <c r="B152" s="366"/>
      <c r="C152" s="366"/>
      <c r="D152" s="103" t="s">
        <v>1350</v>
      </c>
      <c r="E152" s="197" t="s">
        <v>41</v>
      </c>
      <c r="F152" s="165">
        <v>1</v>
      </c>
      <c r="G152" s="385"/>
      <c r="H152" s="60">
        <f>F152*G152</f>
        <v>0</v>
      </c>
    </row>
    <row r="153" spans="1:10" x14ac:dyDescent="0.2">
      <c r="A153" s="367"/>
      <c r="B153" s="366"/>
      <c r="C153" s="366"/>
      <c r="D153" s="375"/>
      <c r="E153" s="197"/>
      <c r="F153" s="165"/>
      <c r="G153" s="385"/>
      <c r="H153" s="60"/>
    </row>
    <row r="154" spans="1:10" x14ac:dyDescent="0.2">
      <c r="A154" s="367" t="s">
        <v>1351</v>
      </c>
      <c r="B154" s="366"/>
      <c r="C154" s="366"/>
      <c r="D154" s="375" t="s">
        <v>1352</v>
      </c>
      <c r="E154" s="197" t="s">
        <v>41</v>
      </c>
      <c r="F154" s="165">
        <v>1</v>
      </c>
      <c r="G154" s="385"/>
      <c r="H154" s="60">
        <f>F154*G154</f>
        <v>0</v>
      </c>
    </row>
    <row r="155" spans="1:10" x14ac:dyDescent="0.2">
      <c r="A155" s="367"/>
      <c r="B155" s="366"/>
      <c r="C155" s="366"/>
      <c r="D155" s="375"/>
      <c r="E155" s="197"/>
      <c r="F155" s="165"/>
      <c r="G155" s="385"/>
      <c r="H155" s="60"/>
    </row>
    <row r="156" spans="1:10" x14ac:dyDescent="0.2">
      <c r="A156" s="367"/>
      <c r="B156" s="366"/>
      <c r="C156" s="366"/>
      <c r="D156" s="375"/>
      <c r="E156" s="197"/>
      <c r="F156" s="165"/>
      <c r="G156" s="385"/>
      <c r="H156" s="60"/>
    </row>
    <row r="157" spans="1:10" x14ac:dyDescent="0.2">
      <c r="A157" s="367"/>
      <c r="B157" s="366"/>
      <c r="C157" s="366"/>
      <c r="D157" s="375"/>
      <c r="E157" s="197"/>
      <c r="F157" s="165"/>
      <c r="G157" s="385"/>
      <c r="H157" s="60"/>
    </row>
    <row r="158" spans="1:10" x14ac:dyDescent="0.2">
      <c r="A158" s="367"/>
      <c r="B158" s="366"/>
      <c r="C158" s="366"/>
      <c r="D158" s="375"/>
      <c r="E158" s="197"/>
      <c r="F158" s="165"/>
      <c r="G158" s="385"/>
      <c r="H158" s="60"/>
    </row>
    <row r="159" spans="1:10" x14ac:dyDescent="0.2">
      <c r="A159" s="367"/>
      <c r="B159" s="366"/>
      <c r="C159" s="366"/>
      <c r="D159" s="375"/>
      <c r="E159" s="197"/>
      <c r="F159" s="165"/>
      <c r="G159" s="385"/>
      <c r="H159" s="60"/>
    </row>
    <row r="160" spans="1:10" x14ac:dyDescent="0.2">
      <c r="A160" s="367"/>
      <c r="B160" s="366"/>
      <c r="C160" s="366"/>
      <c r="D160" s="375"/>
      <c r="E160" s="197"/>
      <c r="F160" s="165"/>
      <c r="G160" s="385"/>
      <c r="H160" s="60"/>
    </row>
    <row r="161" spans="1:8" x14ac:dyDescent="0.2">
      <c r="A161" s="367"/>
      <c r="B161" s="366"/>
      <c r="C161" s="366"/>
      <c r="D161" s="375"/>
      <c r="E161" s="197"/>
      <c r="F161" s="165"/>
      <c r="G161" s="385"/>
      <c r="H161" s="60"/>
    </row>
    <row r="162" spans="1:8" x14ac:dyDescent="0.2">
      <c r="A162" s="367"/>
      <c r="B162" s="366"/>
      <c r="C162" s="366"/>
      <c r="D162" s="375"/>
      <c r="E162" s="197"/>
      <c r="F162" s="165"/>
      <c r="G162" s="385"/>
      <c r="H162" s="60"/>
    </row>
    <row r="163" spans="1:8" x14ac:dyDescent="0.2">
      <c r="A163" s="367"/>
      <c r="B163" s="366"/>
      <c r="C163" s="366"/>
      <c r="D163" s="375"/>
      <c r="E163" s="197"/>
      <c r="F163" s="165"/>
      <c r="G163" s="385"/>
      <c r="H163" s="60"/>
    </row>
    <row r="164" spans="1:8" x14ac:dyDescent="0.2">
      <c r="A164" s="367"/>
      <c r="B164" s="366"/>
      <c r="C164" s="366"/>
      <c r="D164" s="375"/>
      <c r="E164" s="197"/>
      <c r="F164" s="165"/>
      <c r="G164" s="385"/>
      <c r="H164" s="60"/>
    </row>
    <row r="165" spans="1:8" x14ac:dyDescent="0.2">
      <c r="A165" s="367"/>
      <c r="B165" s="366"/>
      <c r="C165" s="366"/>
      <c r="D165" s="375"/>
      <c r="E165" s="197"/>
      <c r="F165" s="165"/>
      <c r="G165" s="385"/>
      <c r="H165" s="60"/>
    </row>
    <row r="166" spans="1:8" x14ac:dyDescent="0.2">
      <c r="A166" s="367"/>
      <c r="B166" s="366"/>
      <c r="C166" s="366"/>
      <c r="D166" s="375"/>
      <c r="E166" s="197"/>
      <c r="F166" s="165"/>
      <c r="G166" s="385"/>
      <c r="H166" s="60"/>
    </row>
    <row r="167" spans="1:8" x14ac:dyDescent="0.2">
      <c r="A167" s="367"/>
      <c r="B167" s="366"/>
      <c r="C167" s="366"/>
      <c r="D167" s="375"/>
      <c r="E167" s="197"/>
      <c r="F167" s="165"/>
      <c r="G167" s="385"/>
      <c r="H167" s="60"/>
    </row>
    <row r="168" spans="1:8" x14ac:dyDescent="0.2">
      <c r="A168" s="367"/>
      <c r="B168" s="366"/>
      <c r="C168" s="366"/>
      <c r="D168" s="375"/>
      <c r="E168" s="197"/>
      <c r="F168" s="165"/>
      <c r="G168" s="385"/>
      <c r="H168" s="60"/>
    </row>
    <row r="169" spans="1:8" x14ac:dyDescent="0.2">
      <c r="A169" s="367"/>
      <c r="B169" s="366"/>
      <c r="C169" s="366"/>
      <c r="D169" s="375"/>
      <c r="E169" s="197"/>
      <c r="F169" s="165"/>
      <c r="G169" s="385"/>
      <c r="H169" s="60"/>
    </row>
    <row r="170" spans="1:8" x14ac:dyDescent="0.2">
      <c r="A170" s="367"/>
      <c r="B170" s="366"/>
      <c r="C170" s="366"/>
      <c r="D170" s="375"/>
      <c r="E170" s="197"/>
      <c r="F170" s="165"/>
      <c r="G170" s="385"/>
      <c r="H170" s="60"/>
    </row>
    <row r="171" spans="1:8" x14ac:dyDescent="0.2">
      <c r="A171" s="367"/>
      <c r="B171" s="366"/>
      <c r="C171" s="366"/>
      <c r="D171" s="375"/>
      <c r="E171" s="197"/>
      <c r="F171" s="165"/>
      <c r="G171" s="385"/>
      <c r="H171" s="60"/>
    </row>
    <row r="172" spans="1:8" x14ac:dyDescent="0.2">
      <c r="A172" s="367"/>
      <c r="B172" s="366"/>
      <c r="C172" s="366"/>
      <c r="D172" s="375"/>
      <c r="E172" s="197"/>
      <c r="F172" s="165"/>
      <c r="G172" s="385"/>
      <c r="H172" s="60"/>
    </row>
    <row r="173" spans="1:8" x14ac:dyDescent="0.2">
      <c r="A173" s="367"/>
      <c r="B173" s="366"/>
      <c r="C173" s="366"/>
      <c r="D173" s="375"/>
      <c r="E173" s="197"/>
      <c r="F173" s="165"/>
      <c r="G173" s="385"/>
      <c r="H173" s="60"/>
    </row>
    <row r="174" spans="1:8" x14ac:dyDescent="0.2">
      <c r="A174" s="367"/>
      <c r="B174" s="366"/>
      <c r="C174" s="366"/>
      <c r="D174" s="375"/>
      <c r="E174" s="197"/>
      <c r="F174" s="165"/>
      <c r="G174" s="385"/>
      <c r="H174" s="60"/>
    </row>
    <row r="175" spans="1:8" x14ac:dyDescent="0.2">
      <c r="A175" s="367"/>
      <c r="B175" s="366"/>
      <c r="C175" s="366"/>
      <c r="D175" s="375"/>
      <c r="E175" s="197"/>
      <c r="F175" s="165"/>
      <c r="G175" s="385"/>
      <c r="H175" s="60"/>
    </row>
    <row r="176" spans="1:8" x14ac:dyDescent="0.2">
      <c r="A176" s="367"/>
      <c r="B176" s="366"/>
      <c r="C176" s="366"/>
      <c r="D176" s="375"/>
      <c r="E176" s="197"/>
      <c r="F176" s="165"/>
      <c r="G176" s="385"/>
      <c r="H176" s="60"/>
    </row>
    <row r="177" spans="1:8" x14ac:dyDescent="0.2">
      <c r="A177" s="367"/>
      <c r="B177" s="366"/>
      <c r="C177" s="366"/>
      <c r="D177" s="375"/>
      <c r="E177" s="197"/>
      <c r="F177" s="165"/>
      <c r="G177" s="385"/>
      <c r="H177" s="60"/>
    </row>
    <row r="178" spans="1:8" x14ac:dyDescent="0.2">
      <c r="A178" s="367"/>
      <c r="B178" s="366"/>
      <c r="C178" s="366"/>
      <c r="D178" s="375"/>
      <c r="E178" s="197"/>
      <c r="F178" s="165"/>
      <c r="G178" s="385"/>
      <c r="H178" s="60"/>
    </row>
    <row r="179" spans="1:8" x14ac:dyDescent="0.2">
      <c r="A179" s="367"/>
      <c r="B179" s="366"/>
      <c r="C179" s="366"/>
      <c r="D179" s="375"/>
      <c r="E179" s="197"/>
      <c r="F179" s="165"/>
      <c r="G179" s="385"/>
      <c r="H179" s="60"/>
    </row>
    <row r="180" spans="1:8" x14ac:dyDescent="0.2">
      <c r="A180" s="367"/>
      <c r="B180" s="366"/>
      <c r="C180" s="366"/>
      <c r="D180" s="375"/>
      <c r="E180" s="197"/>
      <c r="F180" s="165"/>
      <c r="G180" s="385"/>
      <c r="H180" s="60"/>
    </row>
    <row r="181" spans="1:8" x14ac:dyDescent="0.2">
      <c r="A181" s="367"/>
      <c r="B181" s="366"/>
      <c r="C181" s="366"/>
      <c r="D181" s="375"/>
      <c r="E181" s="197"/>
      <c r="F181" s="165"/>
      <c r="G181" s="385"/>
      <c r="H181" s="60"/>
    </row>
    <row r="182" spans="1:8" x14ac:dyDescent="0.2">
      <c r="A182" s="367"/>
      <c r="B182" s="366"/>
      <c r="C182" s="366"/>
      <c r="D182" s="375"/>
      <c r="E182" s="197"/>
      <c r="F182" s="165"/>
      <c r="G182" s="385"/>
      <c r="H182" s="60"/>
    </row>
    <row r="183" spans="1:8" x14ac:dyDescent="0.2">
      <c r="A183" s="367"/>
      <c r="B183" s="366"/>
      <c r="C183" s="366"/>
      <c r="D183" s="375"/>
      <c r="E183" s="197"/>
      <c r="F183" s="165"/>
      <c r="G183" s="385"/>
      <c r="H183" s="60"/>
    </row>
    <row r="184" spans="1:8" x14ac:dyDescent="0.2">
      <c r="A184" s="367"/>
      <c r="B184" s="366"/>
      <c r="C184" s="366"/>
      <c r="D184" s="375"/>
      <c r="E184" s="197"/>
      <c r="F184" s="165"/>
      <c r="G184" s="385"/>
      <c r="H184" s="60"/>
    </row>
    <row r="185" spans="1:8" x14ac:dyDescent="0.2">
      <c r="A185" s="367"/>
      <c r="B185" s="366"/>
      <c r="C185" s="366"/>
      <c r="D185" s="375"/>
      <c r="E185" s="197"/>
      <c r="F185" s="165"/>
      <c r="G185" s="385"/>
      <c r="H185" s="60"/>
    </row>
    <row r="186" spans="1:8" x14ac:dyDescent="0.2">
      <c r="A186" s="367"/>
      <c r="B186" s="366"/>
      <c r="C186" s="366"/>
      <c r="D186" s="375"/>
      <c r="E186" s="197"/>
      <c r="F186" s="165"/>
      <c r="G186" s="385"/>
      <c r="H186" s="60"/>
    </row>
    <row r="187" spans="1:8" x14ac:dyDescent="0.2">
      <c r="A187" s="367"/>
      <c r="B187" s="366"/>
      <c r="C187" s="366"/>
      <c r="D187" s="375"/>
      <c r="E187" s="197"/>
      <c r="F187" s="165"/>
      <c r="G187" s="385"/>
      <c r="H187" s="60"/>
    </row>
    <row r="188" spans="1:8" x14ac:dyDescent="0.2">
      <c r="A188" s="367"/>
      <c r="B188" s="366"/>
      <c r="C188" s="366"/>
      <c r="D188" s="375"/>
      <c r="E188" s="197"/>
      <c r="F188" s="165"/>
      <c r="G188" s="385"/>
      <c r="H188" s="60"/>
    </row>
    <row r="189" spans="1:8" x14ac:dyDescent="0.2">
      <c r="A189" s="367"/>
      <c r="B189" s="366"/>
      <c r="C189" s="366"/>
      <c r="D189" s="375"/>
      <c r="E189" s="197"/>
      <c r="F189" s="165"/>
      <c r="G189" s="385"/>
      <c r="H189" s="60"/>
    </row>
    <row r="190" spans="1:8" x14ac:dyDescent="0.2">
      <c r="A190" s="367"/>
      <c r="B190" s="366"/>
      <c r="C190" s="366"/>
      <c r="D190" s="375"/>
      <c r="E190" s="197"/>
      <c r="F190" s="165"/>
      <c r="G190" s="385"/>
      <c r="H190" s="60"/>
    </row>
    <row r="191" spans="1:8" x14ac:dyDescent="0.2">
      <c r="A191" s="367"/>
      <c r="B191" s="366"/>
      <c r="C191" s="366"/>
      <c r="D191" s="375"/>
      <c r="E191" s="197"/>
      <c r="F191" s="165"/>
      <c r="G191" s="385"/>
      <c r="H191" s="60"/>
    </row>
    <row r="192" spans="1:8" x14ac:dyDescent="0.2">
      <c r="A192" s="367"/>
      <c r="B192" s="366"/>
      <c r="C192" s="366"/>
      <c r="D192" s="375"/>
      <c r="E192" s="197"/>
      <c r="F192" s="165"/>
      <c r="G192" s="385"/>
      <c r="H192" s="60"/>
    </row>
    <row r="193" spans="1:8" x14ac:dyDescent="0.2">
      <c r="A193" s="367"/>
      <c r="B193" s="366"/>
      <c r="C193" s="366"/>
      <c r="D193" s="375"/>
      <c r="E193" s="197"/>
      <c r="F193" s="165"/>
      <c r="G193" s="385"/>
      <c r="H193" s="60"/>
    </row>
    <row r="194" spans="1:8" x14ac:dyDescent="0.2">
      <c r="A194" s="367"/>
      <c r="B194" s="366"/>
      <c r="C194" s="366"/>
      <c r="D194" s="375"/>
      <c r="E194" s="197"/>
      <c r="F194" s="165"/>
      <c r="G194" s="385"/>
      <c r="H194" s="60"/>
    </row>
    <row r="195" spans="1:8" x14ac:dyDescent="0.2">
      <c r="A195" s="367"/>
      <c r="B195" s="366"/>
      <c r="C195" s="366"/>
      <c r="D195" s="375"/>
      <c r="E195" s="197"/>
      <c r="F195" s="165"/>
      <c r="G195" s="385"/>
      <c r="H195" s="60"/>
    </row>
    <row r="196" spans="1:8" x14ac:dyDescent="0.2">
      <c r="A196" s="367"/>
      <c r="B196" s="366"/>
      <c r="C196" s="366"/>
      <c r="D196" s="375"/>
      <c r="E196" s="197"/>
      <c r="F196" s="165"/>
      <c r="G196" s="385"/>
      <c r="H196" s="60"/>
    </row>
    <row r="197" spans="1:8" x14ac:dyDescent="0.2">
      <c r="A197" s="367"/>
      <c r="B197" s="366"/>
      <c r="C197" s="366"/>
      <c r="D197" s="375"/>
      <c r="E197" s="197"/>
      <c r="F197" s="165"/>
      <c r="G197" s="385"/>
      <c r="H197" s="60"/>
    </row>
    <row r="198" spans="1:8" x14ac:dyDescent="0.2">
      <c r="A198" s="367"/>
      <c r="B198" s="366"/>
      <c r="C198" s="366"/>
      <c r="D198" s="375"/>
      <c r="E198" s="197"/>
      <c r="F198" s="165"/>
      <c r="G198" s="385"/>
      <c r="H198" s="60"/>
    </row>
    <row r="199" spans="1:8" x14ac:dyDescent="0.2">
      <c r="A199" s="367"/>
      <c r="B199" s="366"/>
      <c r="C199" s="366"/>
      <c r="D199" s="375"/>
      <c r="E199" s="197"/>
      <c r="F199" s="165"/>
      <c r="G199" s="385"/>
      <c r="H199" s="60"/>
    </row>
    <row r="200" spans="1:8" x14ac:dyDescent="0.2">
      <c r="A200" s="367"/>
      <c r="B200" s="366"/>
      <c r="C200" s="366"/>
      <c r="D200" s="375"/>
      <c r="E200" s="197"/>
      <c r="F200" s="165"/>
      <c r="G200" s="385"/>
      <c r="H200" s="60"/>
    </row>
    <row r="201" spans="1:8" x14ac:dyDescent="0.2">
      <c r="A201" s="367"/>
      <c r="B201" s="366"/>
      <c r="C201" s="366"/>
      <c r="D201" s="375"/>
      <c r="E201" s="197"/>
      <c r="F201" s="165"/>
      <c r="G201" s="385"/>
      <c r="H201" s="60"/>
    </row>
    <row r="202" spans="1:8" x14ac:dyDescent="0.2">
      <c r="A202" s="367"/>
      <c r="B202" s="366"/>
      <c r="C202" s="366"/>
      <c r="D202" s="375"/>
      <c r="E202" s="197"/>
      <c r="F202" s="165"/>
      <c r="G202" s="385"/>
      <c r="H202" s="60"/>
    </row>
    <row r="203" spans="1:8" x14ac:dyDescent="0.2">
      <c r="A203" s="367"/>
      <c r="B203" s="366"/>
      <c r="C203" s="366"/>
      <c r="D203" s="375"/>
      <c r="E203" s="197"/>
      <c r="F203" s="165"/>
      <c r="G203" s="385"/>
      <c r="H203" s="60"/>
    </row>
    <row r="204" spans="1:8" x14ac:dyDescent="0.2">
      <c r="A204" s="367"/>
      <c r="B204" s="366"/>
      <c r="C204" s="366"/>
      <c r="D204" s="375"/>
      <c r="E204" s="197"/>
      <c r="F204" s="165"/>
      <c r="G204" s="385"/>
      <c r="H204" s="60"/>
    </row>
    <row r="205" spans="1:8" x14ac:dyDescent="0.2">
      <c r="A205" s="367"/>
      <c r="B205" s="366"/>
      <c r="C205" s="366"/>
      <c r="D205" s="375"/>
      <c r="E205" s="197"/>
      <c r="F205" s="165"/>
      <c r="G205" s="385"/>
      <c r="H205" s="60"/>
    </row>
    <row r="206" spans="1:8" x14ac:dyDescent="0.2">
      <c r="A206" s="367"/>
      <c r="B206" s="366"/>
      <c r="C206" s="366"/>
      <c r="D206" s="375"/>
      <c r="E206" s="197"/>
      <c r="F206" s="165"/>
      <c r="G206" s="385"/>
      <c r="H206" s="60"/>
    </row>
    <row r="207" spans="1:8" x14ac:dyDescent="0.2">
      <c r="A207" s="367"/>
      <c r="B207" s="366"/>
      <c r="C207" s="366"/>
      <c r="D207" s="367"/>
      <c r="E207" s="368"/>
      <c r="F207" s="165"/>
      <c r="G207" s="374"/>
      <c r="H207" s="60"/>
    </row>
    <row r="208" spans="1:8" x14ac:dyDescent="0.2">
      <c r="A208" s="128" t="s">
        <v>154</v>
      </c>
      <c r="B208" s="379"/>
      <c r="C208" s="379"/>
      <c r="D208" s="248"/>
      <c r="E208" s="380"/>
      <c r="F208" s="381"/>
      <c r="G208" s="381"/>
      <c r="H208" s="45">
        <f>SUM(H127:H207)-5000000</f>
        <v>4070000</v>
      </c>
    </row>
    <row r="211" spans="4:7" x14ac:dyDescent="0.2">
      <c r="D211" s="382" t="s">
        <v>1353</v>
      </c>
    </row>
    <row r="212" spans="4:7" x14ac:dyDescent="0.2">
      <c r="G212" s="383"/>
    </row>
  </sheetData>
  <sheetProtection algorithmName="SHA-512" hashValue="3jIYCATx9AhxWlGO7r7Bh2gd5/SyTcE9MKZw3zcZvO5tM5QDw8ibiC4G0FMoYE/Th7ycdWjIn6pm3whzgD7t4w==" saltValue="e3egQ8AkjPm2jinkdC+cYQ==" spinCount="100000" sheet="1" objects="1" scenarios="1"/>
  <mergeCells count="6">
    <mergeCell ref="B126:G126"/>
    <mergeCell ref="B127:G127"/>
    <mergeCell ref="A1:D1"/>
    <mergeCell ref="E1:H1"/>
    <mergeCell ref="B49:G49"/>
    <mergeCell ref="B50:G50"/>
  </mergeCells>
  <pageMargins left="0.70866141732283472" right="0.23622047244094491" top="0.74803149606299213" bottom="0.74803149606299213" header="0.31496062992125984" footer="0.31496062992125984"/>
  <pageSetup paperSize="9" scale="70" firstPageNumber="42" orientation="portrait" useFirstPageNumber="1" r:id="rId1"/>
  <headerFooter>
    <oddHeader>&amp;C&amp;"Arial,Bold"NRA R.033-130-2019-3 SCHEDULE OF QUANTITIES</oddHeader>
    <oddFooter>&amp;RC3-&amp;P</oddFooter>
  </headerFooter>
  <rowBreaks count="2" manualBreakCount="2">
    <brk id="49" max="7" man="1"/>
    <brk id="126" max="7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J579"/>
  <sheetViews>
    <sheetView view="pageBreakPreview" zoomScale="110" zoomScaleNormal="110" zoomScaleSheetLayoutView="110" zoomScalePageLayoutView="55" workbookViewId="0">
      <selection activeCell="E21" sqref="E21"/>
    </sheetView>
  </sheetViews>
  <sheetFormatPr defaultColWidth="9.28515625" defaultRowHeight="12.75" x14ac:dyDescent="0.2"/>
  <cols>
    <col min="1" max="1" width="3.7109375" style="387" customWidth="1"/>
    <col min="2" max="2" width="9" style="502" customWidth="1"/>
    <col min="3" max="3" width="63.85546875" style="389" customWidth="1"/>
    <col min="4" max="4" width="7.5703125" style="390" customWidth="1"/>
    <col min="5" max="5" width="15.28515625" style="391" customWidth="1"/>
    <col min="6" max="6" width="17.7109375" style="392" customWidth="1"/>
    <col min="7" max="7" width="16.7109375" style="392" customWidth="1"/>
    <col min="8" max="8" width="9.28515625" style="387" customWidth="1"/>
    <col min="9" max="16384" width="9.28515625" style="387"/>
  </cols>
  <sheetData>
    <row r="1" spans="1:8" x14ac:dyDescent="0.2">
      <c r="B1" s="388"/>
    </row>
    <row r="2" spans="1:8" ht="12.75" customHeight="1" x14ac:dyDescent="0.2">
      <c r="B2" s="567" t="s">
        <v>1354</v>
      </c>
      <c r="C2" s="567"/>
      <c r="D2" s="567"/>
      <c r="E2" s="567"/>
      <c r="F2" s="567"/>
      <c r="G2" s="567"/>
    </row>
    <row r="3" spans="1:8" x14ac:dyDescent="0.2">
      <c r="B3" s="567"/>
      <c r="C3" s="567"/>
      <c r="D3" s="567"/>
      <c r="E3" s="567"/>
      <c r="F3" s="567"/>
      <c r="G3" s="567"/>
    </row>
    <row r="4" spans="1:8" x14ac:dyDescent="0.2">
      <c r="B4" s="388" t="s">
        <v>1355</v>
      </c>
      <c r="D4" s="391"/>
    </row>
    <row r="5" spans="1:8" x14ac:dyDescent="0.2">
      <c r="B5" s="393" t="s">
        <v>24</v>
      </c>
      <c r="C5" s="394" t="s">
        <v>25</v>
      </c>
      <c r="D5" s="394" t="s">
        <v>26</v>
      </c>
      <c r="E5" s="395" t="s">
        <v>27</v>
      </c>
      <c r="F5" s="396" t="s">
        <v>28</v>
      </c>
      <c r="G5" s="397" t="s">
        <v>1356</v>
      </c>
    </row>
    <row r="6" spans="1:8" x14ac:dyDescent="0.2">
      <c r="A6" s="391"/>
      <c r="B6" s="197"/>
      <c r="C6" s="86"/>
      <c r="D6" s="197"/>
      <c r="E6" s="197"/>
      <c r="F6" s="321"/>
      <c r="G6" s="321"/>
      <c r="H6" s="391"/>
    </row>
    <row r="7" spans="1:8" x14ac:dyDescent="0.2">
      <c r="B7" s="197"/>
      <c r="C7" s="86" t="s">
        <v>1357</v>
      </c>
      <c r="D7" s="197"/>
      <c r="E7" s="197"/>
      <c r="F7" s="321"/>
      <c r="G7" s="321"/>
    </row>
    <row r="8" spans="1:8" x14ac:dyDescent="0.2">
      <c r="B8" s="197"/>
      <c r="C8" s="86"/>
      <c r="D8" s="197"/>
      <c r="E8" s="197"/>
      <c r="F8" s="321"/>
      <c r="G8" s="321"/>
    </row>
    <row r="9" spans="1:8" x14ac:dyDescent="0.2">
      <c r="B9" s="197" t="s">
        <v>1358</v>
      </c>
      <c r="C9" s="86" t="s">
        <v>1359</v>
      </c>
      <c r="D9" s="197"/>
      <c r="E9" s="197"/>
      <c r="F9" s="321"/>
      <c r="G9" s="321"/>
    </row>
    <row r="10" spans="1:8" x14ac:dyDescent="0.2">
      <c r="B10" s="197"/>
      <c r="C10" s="86"/>
      <c r="D10" s="197"/>
      <c r="E10" s="197"/>
      <c r="F10" s="321"/>
      <c r="G10" s="321"/>
    </row>
    <row r="11" spans="1:8" x14ac:dyDescent="0.2">
      <c r="B11" s="197">
        <v>1.01</v>
      </c>
      <c r="C11" s="86" t="s">
        <v>1360</v>
      </c>
      <c r="D11" s="197" t="s">
        <v>1361</v>
      </c>
      <c r="E11" s="197">
        <v>1</v>
      </c>
      <c r="F11" s="81"/>
      <c r="G11" s="321">
        <f>F11*$E11</f>
        <v>0</v>
      </c>
    </row>
    <row r="12" spans="1:8" x14ac:dyDescent="0.2">
      <c r="B12" s="197"/>
      <c r="C12" s="86"/>
      <c r="D12" s="197"/>
      <c r="E12" s="197"/>
      <c r="F12" s="81"/>
      <c r="G12" s="321"/>
    </row>
    <row r="13" spans="1:8" x14ac:dyDescent="0.2">
      <c r="B13" s="197">
        <f>B11+0.01</f>
        <v>1.02</v>
      </c>
      <c r="C13" s="86" t="s">
        <v>1362</v>
      </c>
      <c r="D13" s="197" t="s">
        <v>1361</v>
      </c>
      <c r="E13" s="197">
        <v>1</v>
      </c>
      <c r="F13" s="81"/>
      <c r="G13" s="321">
        <f>F13*$E13</f>
        <v>0</v>
      </c>
    </row>
    <row r="14" spans="1:8" x14ac:dyDescent="0.2">
      <c r="B14" s="197"/>
      <c r="C14" s="86"/>
      <c r="D14" s="197"/>
      <c r="E14" s="197"/>
      <c r="F14" s="81"/>
      <c r="G14" s="321"/>
    </row>
    <row r="15" spans="1:8" x14ac:dyDescent="0.2">
      <c r="B15" s="197">
        <f>B13+0.01</f>
        <v>1.03</v>
      </c>
      <c r="C15" s="86" t="s">
        <v>1363</v>
      </c>
      <c r="D15" s="197" t="s">
        <v>1364</v>
      </c>
      <c r="E15" s="197">
        <v>8</v>
      </c>
      <c r="F15" s="81"/>
      <c r="G15" s="321">
        <f>F15*$E15</f>
        <v>0</v>
      </c>
    </row>
    <row r="16" spans="1:8" x14ac:dyDescent="0.2">
      <c r="B16" s="197"/>
      <c r="C16" s="86"/>
      <c r="D16" s="197"/>
      <c r="E16" s="197"/>
      <c r="F16" s="81"/>
      <c r="G16" s="321"/>
    </row>
    <row r="17" spans="2:8" x14ac:dyDescent="0.2">
      <c r="B17" s="197">
        <f>B15+0.01</f>
        <v>1.04</v>
      </c>
      <c r="C17" s="86" t="s">
        <v>1365</v>
      </c>
      <c r="D17" s="197" t="s">
        <v>1366</v>
      </c>
      <c r="E17" s="197">
        <v>4</v>
      </c>
      <c r="F17" s="81"/>
      <c r="G17" s="321">
        <f>F17*$E17</f>
        <v>0</v>
      </c>
    </row>
    <row r="18" spans="2:8" x14ac:dyDescent="0.2">
      <c r="B18" s="197"/>
      <c r="C18" s="86"/>
      <c r="D18" s="197"/>
      <c r="E18" s="197"/>
      <c r="F18" s="81"/>
      <c r="G18" s="321"/>
    </row>
    <row r="19" spans="2:8" x14ac:dyDescent="0.2">
      <c r="B19" s="197">
        <f>B17+0.01</f>
        <v>1.05</v>
      </c>
      <c r="C19" s="86" t="s">
        <v>1367</v>
      </c>
      <c r="D19" s="197" t="s">
        <v>1366</v>
      </c>
      <c r="E19" s="197">
        <v>7</v>
      </c>
      <c r="F19" s="81"/>
      <c r="G19" s="321"/>
      <c r="H19" s="398"/>
    </row>
    <row r="20" spans="2:8" x14ac:dyDescent="0.2">
      <c r="B20" s="197"/>
      <c r="C20" s="86"/>
      <c r="D20" s="197"/>
      <c r="E20" s="197"/>
      <c r="F20" s="81"/>
      <c r="G20" s="321"/>
      <c r="H20" s="398"/>
    </row>
    <row r="21" spans="2:8" x14ac:dyDescent="0.2">
      <c r="B21" s="197">
        <f>B19+0.01</f>
        <v>1.06</v>
      </c>
      <c r="C21" s="86" t="s">
        <v>1368</v>
      </c>
      <c r="D21" s="197" t="s">
        <v>1366</v>
      </c>
      <c r="E21" s="197">
        <v>7</v>
      </c>
      <c r="F21" s="81"/>
      <c r="G21" s="321">
        <f>$E21*F21</f>
        <v>0</v>
      </c>
      <c r="H21" s="399"/>
    </row>
    <row r="22" spans="2:8" x14ac:dyDescent="0.2">
      <c r="B22" s="197"/>
      <c r="C22" s="86"/>
      <c r="D22" s="197"/>
      <c r="E22" s="197"/>
      <c r="F22" s="81"/>
      <c r="G22" s="321"/>
      <c r="H22" s="399"/>
    </row>
    <row r="23" spans="2:8" ht="25.5" x14ac:dyDescent="0.2">
      <c r="B23" s="197">
        <f>B21+0.01</f>
        <v>1.07</v>
      </c>
      <c r="C23" s="86" t="s">
        <v>1369</v>
      </c>
      <c r="D23" s="197" t="s">
        <v>1370</v>
      </c>
      <c r="E23" s="197">
        <v>1</v>
      </c>
      <c r="F23" s="321">
        <v>500000</v>
      </c>
      <c r="G23" s="321">
        <f>$E23*F23</f>
        <v>500000</v>
      </c>
      <c r="H23" s="398"/>
    </row>
    <row r="24" spans="2:8" x14ac:dyDescent="0.2">
      <c r="B24" s="197"/>
      <c r="C24" s="86"/>
      <c r="D24" s="197"/>
      <c r="E24" s="197"/>
      <c r="F24" s="81"/>
      <c r="G24" s="321"/>
      <c r="H24" s="399"/>
    </row>
    <row r="25" spans="2:8" x14ac:dyDescent="0.2">
      <c r="B25" s="197">
        <f>B23+0.01</f>
        <v>1.08</v>
      </c>
      <c r="C25" s="86" t="s">
        <v>1371</v>
      </c>
      <c r="D25" s="197" t="s">
        <v>1372</v>
      </c>
      <c r="E25" s="197"/>
      <c r="F25" s="81"/>
      <c r="G25" s="321">
        <f>G23*E25</f>
        <v>0</v>
      </c>
      <c r="H25" s="400"/>
    </row>
    <row r="26" spans="2:8" x14ac:dyDescent="0.2">
      <c r="B26" s="197"/>
      <c r="C26" s="86"/>
      <c r="D26" s="197"/>
      <c r="E26" s="197"/>
      <c r="F26" s="81"/>
      <c r="G26" s="321"/>
      <c r="H26" s="400"/>
    </row>
    <row r="27" spans="2:8" x14ac:dyDescent="0.2">
      <c r="B27" s="197">
        <f>B25+0.01</f>
        <v>1.0900000000000001</v>
      </c>
      <c r="C27" s="86" t="s">
        <v>1373</v>
      </c>
      <c r="D27" s="197" t="s">
        <v>1364</v>
      </c>
      <c r="E27" s="197">
        <f>E15</f>
        <v>8</v>
      </c>
      <c r="F27" s="81"/>
      <c r="G27" s="321">
        <f>$E27*F27</f>
        <v>0</v>
      </c>
      <c r="H27" s="400"/>
    </row>
    <row r="28" spans="2:8" x14ac:dyDescent="0.2">
      <c r="B28" s="197"/>
      <c r="C28" s="86"/>
      <c r="D28" s="197"/>
      <c r="E28" s="197"/>
      <c r="F28" s="81"/>
      <c r="G28" s="321"/>
      <c r="H28" s="399"/>
    </row>
    <row r="29" spans="2:8" x14ac:dyDescent="0.2">
      <c r="B29" s="197">
        <f>B27+0.01</f>
        <v>1.1000000000000001</v>
      </c>
      <c r="C29" s="86" t="s">
        <v>1374</v>
      </c>
      <c r="D29" s="197" t="s">
        <v>1364</v>
      </c>
      <c r="E29" s="197">
        <f>E27</f>
        <v>8</v>
      </c>
      <c r="F29" s="81"/>
      <c r="G29" s="321">
        <f>$E29*F29</f>
        <v>0</v>
      </c>
      <c r="H29" s="399"/>
    </row>
    <row r="30" spans="2:8" x14ac:dyDescent="0.2">
      <c r="B30" s="197"/>
      <c r="C30" s="86"/>
      <c r="D30" s="197"/>
      <c r="E30" s="197"/>
      <c r="F30" s="81"/>
      <c r="G30" s="321"/>
      <c r="H30" s="399"/>
    </row>
    <row r="31" spans="2:8" x14ac:dyDescent="0.2">
      <c r="B31" s="197">
        <f>B29+0.01</f>
        <v>1.1100000000000001</v>
      </c>
      <c r="C31" s="86" t="s">
        <v>1375</v>
      </c>
      <c r="D31" s="197" t="s">
        <v>1364</v>
      </c>
      <c r="E31" s="197">
        <v>8</v>
      </c>
      <c r="F31" s="81"/>
      <c r="G31" s="321">
        <f>F31*$E31</f>
        <v>0</v>
      </c>
    </row>
    <row r="32" spans="2:8" x14ac:dyDescent="0.2">
      <c r="B32" s="197"/>
      <c r="C32" s="86"/>
      <c r="D32" s="197"/>
      <c r="E32" s="197"/>
      <c r="F32" s="81"/>
      <c r="G32" s="321"/>
    </row>
    <row r="33" spans="2:10" x14ac:dyDescent="0.2">
      <c r="B33" s="197">
        <f>B31+0.01</f>
        <v>1.1200000000000001</v>
      </c>
      <c r="C33" s="86" t="s">
        <v>1376</v>
      </c>
      <c r="D33" s="197" t="s">
        <v>1361</v>
      </c>
      <c r="E33" s="197">
        <v>1</v>
      </c>
      <c r="F33" s="81"/>
      <c r="G33" s="321">
        <f>F33*$E33</f>
        <v>0</v>
      </c>
    </row>
    <row r="34" spans="2:10" x14ac:dyDescent="0.2">
      <c r="B34" s="197"/>
      <c r="C34" s="86"/>
      <c r="D34" s="197"/>
      <c r="E34" s="197"/>
      <c r="F34" s="81"/>
      <c r="G34" s="321"/>
      <c r="I34" s="401"/>
      <c r="J34" s="401"/>
    </row>
    <row r="35" spans="2:10" x14ac:dyDescent="0.2">
      <c r="B35" s="197">
        <f>B33+0.01</f>
        <v>1.1300000000000001</v>
      </c>
      <c r="C35" s="86" t="s">
        <v>1377</v>
      </c>
      <c r="D35" s="197" t="s">
        <v>1361</v>
      </c>
      <c r="E35" s="197">
        <v>1</v>
      </c>
      <c r="F35" s="81"/>
      <c r="G35" s="321">
        <f>F35*$E35</f>
        <v>0</v>
      </c>
      <c r="I35" s="401"/>
      <c r="J35" s="401"/>
    </row>
    <row r="36" spans="2:10" x14ac:dyDescent="0.2">
      <c r="B36" s="197"/>
      <c r="C36" s="86"/>
      <c r="D36" s="197"/>
      <c r="E36" s="197"/>
      <c r="F36" s="81"/>
      <c r="G36" s="321"/>
      <c r="I36" s="401"/>
      <c r="J36" s="401"/>
    </row>
    <row r="37" spans="2:10" ht="25.5" x14ac:dyDescent="0.2">
      <c r="B37" s="197">
        <f t="shared" ref="B37" si="0">B35+0.01</f>
        <v>1.1400000000000001</v>
      </c>
      <c r="C37" s="86" t="s">
        <v>1474</v>
      </c>
      <c r="D37" s="197" t="s">
        <v>1370</v>
      </c>
      <c r="E37" s="197">
        <v>4</v>
      </c>
      <c r="F37" s="321">
        <v>1000000</v>
      </c>
      <c r="G37" s="321">
        <f>F37*E37</f>
        <v>4000000</v>
      </c>
      <c r="H37" s="402"/>
      <c r="I37" s="403"/>
      <c r="J37" s="401"/>
    </row>
    <row r="38" spans="2:10" x14ac:dyDescent="0.2">
      <c r="B38" s="197"/>
      <c r="C38" s="86"/>
      <c r="D38" s="197"/>
      <c r="E38" s="197"/>
      <c r="F38" s="321"/>
      <c r="G38" s="321"/>
      <c r="I38" s="401"/>
      <c r="J38" s="401"/>
    </row>
    <row r="39" spans="2:10" x14ac:dyDescent="0.2">
      <c r="B39" s="197">
        <v>1.1499999999999999</v>
      </c>
      <c r="C39" s="86" t="s">
        <v>1507</v>
      </c>
      <c r="D39" s="197" t="s">
        <v>1372</v>
      </c>
      <c r="E39" s="197"/>
      <c r="F39" s="81"/>
      <c r="G39" s="321">
        <f>G37*E39</f>
        <v>0</v>
      </c>
      <c r="I39" s="401"/>
      <c r="J39" s="401"/>
    </row>
    <row r="40" spans="2:10" x14ac:dyDescent="0.2">
      <c r="B40" s="197"/>
      <c r="C40" s="86"/>
      <c r="D40" s="197"/>
      <c r="E40" s="197"/>
      <c r="F40" s="321"/>
      <c r="G40" s="321"/>
      <c r="I40" s="401"/>
      <c r="J40" s="401"/>
    </row>
    <row r="41" spans="2:10" x14ac:dyDescent="0.2">
      <c r="B41" s="197"/>
      <c r="C41" s="86"/>
      <c r="D41" s="197"/>
      <c r="E41" s="197"/>
      <c r="F41" s="321"/>
      <c r="G41" s="321"/>
    </row>
    <row r="42" spans="2:10" x14ac:dyDescent="0.2">
      <c r="B42" s="197"/>
      <c r="C42" s="86"/>
      <c r="D42" s="197"/>
      <c r="E42" s="197"/>
      <c r="F42" s="321"/>
      <c r="G42" s="321"/>
    </row>
    <row r="43" spans="2:10" x14ac:dyDescent="0.2">
      <c r="B43" s="197"/>
      <c r="C43" s="86"/>
      <c r="D43" s="197"/>
      <c r="E43" s="197"/>
      <c r="F43" s="321"/>
      <c r="G43" s="321"/>
    </row>
    <row r="44" spans="2:10" x14ac:dyDescent="0.2">
      <c r="B44" s="197"/>
      <c r="C44" s="86"/>
      <c r="D44" s="197"/>
      <c r="E44" s="197"/>
      <c r="F44" s="321"/>
      <c r="G44" s="321"/>
    </row>
    <row r="45" spans="2:10" x14ac:dyDescent="0.2">
      <c r="B45" s="197"/>
      <c r="C45" s="86"/>
      <c r="D45" s="197"/>
      <c r="E45" s="197"/>
      <c r="F45" s="321"/>
      <c r="G45" s="321"/>
    </row>
    <row r="46" spans="2:10" x14ac:dyDescent="0.2">
      <c r="B46" s="197"/>
      <c r="C46" s="86"/>
      <c r="D46" s="197"/>
      <c r="E46" s="197"/>
      <c r="F46" s="321"/>
      <c r="G46" s="321"/>
    </row>
    <row r="47" spans="2:10" x14ac:dyDescent="0.2">
      <c r="B47" s="197"/>
      <c r="C47" s="86"/>
      <c r="D47" s="197"/>
      <c r="E47" s="197"/>
      <c r="F47" s="321"/>
      <c r="G47" s="321"/>
    </row>
    <row r="48" spans="2:10" x14ac:dyDescent="0.2">
      <c r="B48" s="197"/>
      <c r="C48" s="86"/>
      <c r="D48" s="197"/>
      <c r="E48" s="197"/>
      <c r="F48" s="321"/>
      <c r="G48" s="321"/>
    </row>
    <row r="49" spans="2:7" x14ac:dyDescent="0.2">
      <c r="B49" s="197"/>
      <c r="C49" s="86"/>
      <c r="D49" s="197"/>
      <c r="E49" s="197"/>
      <c r="F49" s="321"/>
      <c r="G49" s="321"/>
    </row>
    <row r="50" spans="2:7" x14ac:dyDescent="0.2">
      <c r="B50" s="197"/>
      <c r="C50" s="86"/>
      <c r="D50" s="197"/>
      <c r="E50" s="197"/>
      <c r="F50" s="321"/>
      <c r="G50" s="321"/>
    </row>
    <row r="51" spans="2:7" x14ac:dyDescent="0.2">
      <c r="B51" s="197"/>
      <c r="C51" s="86"/>
      <c r="D51" s="197"/>
      <c r="E51" s="197"/>
      <c r="F51" s="321"/>
      <c r="G51" s="321"/>
    </row>
    <row r="52" spans="2:7" x14ac:dyDescent="0.2">
      <c r="B52" s="197"/>
      <c r="C52" s="86"/>
      <c r="D52" s="197"/>
      <c r="E52" s="197"/>
      <c r="F52" s="321"/>
      <c r="G52" s="321"/>
    </row>
    <row r="53" spans="2:7" x14ac:dyDescent="0.2">
      <c r="B53" s="197"/>
      <c r="C53" s="86"/>
      <c r="D53" s="197"/>
      <c r="E53" s="197"/>
      <c r="F53" s="321"/>
      <c r="G53" s="321"/>
    </row>
    <row r="54" spans="2:7" x14ac:dyDescent="0.2">
      <c r="B54" s="197"/>
      <c r="C54" s="86"/>
      <c r="D54" s="197"/>
      <c r="E54" s="197"/>
      <c r="F54" s="321"/>
      <c r="G54" s="321"/>
    </row>
    <row r="55" spans="2:7" x14ac:dyDescent="0.2">
      <c r="B55" s="197"/>
      <c r="C55" s="86"/>
      <c r="D55" s="197"/>
      <c r="E55" s="197"/>
      <c r="F55" s="321"/>
      <c r="G55" s="321"/>
    </row>
    <row r="56" spans="2:7" x14ac:dyDescent="0.2">
      <c r="B56" s="197"/>
      <c r="C56" s="86"/>
      <c r="D56" s="197"/>
      <c r="E56" s="197"/>
      <c r="F56" s="321"/>
      <c r="G56" s="321"/>
    </row>
    <row r="57" spans="2:7" x14ac:dyDescent="0.2">
      <c r="B57" s="197"/>
      <c r="C57" s="86"/>
      <c r="D57" s="197"/>
      <c r="E57" s="197"/>
      <c r="F57" s="321"/>
      <c r="G57" s="321"/>
    </row>
    <row r="58" spans="2:7" x14ac:dyDescent="0.2">
      <c r="B58" s="197"/>
      <c r="C58" s="86"/>
      <c r="D58" s="197"/>
      <c r="E58" s="197"/>
      <c r="F58" s="321"/>
      <c r="G58" s="321"/>
    </row>
    <row r="59" spans="2:7" x14ac:dyDescent="0.2">
      <c r="B59" s="197"/>
      <c r="C59" s="86"/>
      <c r="D59" s="197"/>
      <c r="E59" s="197"/>
      <c r="F59" s="321"/>
      <c r="G59" s="321"/>
    </row>
    <row r="60" spans="2:7" x14ac:dyDescent="0.2">
      <c r="B60" s="197"/>
      <c r="C60" s="86"/>
      <c r="D60" s="197"/>
      <c r="E60" s="197"/>
      <c r="F60" s="321"/>
      <c r="G60" s="321"/>
    </row>
    <row r="61" spans="2:7" x14ac:dyDescent="0.2">
      <c r="B61" s="197"/>
      <c r="C61" s="86"/>
      <c r="D61" s="197"/>
      <c r="E61" s="197"/>
      <c r="F61" s="321"/>
      <c r="G61" s="321"/>
    </row>
    <row r="62" spans="2:7" x14ac:dyDescent="0.2">
      <c r="B62" s="197"/>
      <c r="C62" s="86"/>
      <c r="D62" s="197"/>
      <c r="E62" s="197"/>
      <c r="F62" s="321"/>
      <c r="G62" s="321"/>
    </row>
    <row r="63" spans="2:7" x14ac:dyDescent="0.2">
      <c r="B63" s="197"/>
      <c r="C63" s="86"/>
      <c r="D63" s="197"/>
      <c r="E63" s="197"/>
      <c r="F63" s="321"/>
      <c r="G63" s="321"/>
    </row>
    <row r="64" spans="2:7" x14ac:dyDescent="0.2">
      <c r="B64" s="197"/>
      <c r="C64" s="86"/>
      <c r="D64" s="197"/>
      <c r="E64" s="197"/>
      <c r="F64" s="321"/>
      <c r="G64" s="321"/>
    </row>
    <row r="65" spans="2:7" x14ac:dyDescent="0.2">
      <c r="B65" s="197"/>
      <c r="C65" s="86"/>
      <c r="D65" s="197"/>
      <c r="E65" s="197"/>
      <c r="F65" s="321"/>
      <c r="G65" s="321"/>
    </row>
    <row r="66" spans="2:7" x14ac:dyDescent="0.2">
      <c r="B66" s="197"/>
      <c r="C66" s="86"/>
      <c r="D66" s="197"/>
      <c r="E66" s="197"/>
      <c r="F66" s="321"/>
      <c r="G66" s="321"/>
    </row>
    <row r="67" spans="2:7" x14ac:dyDescent="0.2">
      <c r="B67" s="197"/>
      <c r="C67" s="86"/>
      <c r="D67" s="197"/>
      <c r="E67" s="197"/>
      <c r="F67" s="321"/>
      <c r="G67" s="321"/>
    </row>
    <row r="68" spans="2:7" x14ac:dyDescent="0.2">
      <c r="B68" s="197"/>
      <c r="C68" s="86"/>
      <c r="D68" s="197"/>
      <c r="E68" s="197"/>
      <c r="F68" s="321"/>
      <c r="G68" s="321"/>
    </row>
    <row r="69" spans="2:7" x14ac:dyDescent="0.2">
      <c r="B69" s="197"/>
      <c r="C69" s="86"/>
      <c r="D69" s="197"/>
      <c r="E69" s="197"/>
      <c r="F69" s="321"/>
      <c r="G69" s="321"/>
    </row>
    <row r="70" spans="2:7" x14ac:dyDescent="0.2">
      <c r="B70" s="197"/>
      <c r="C70" s="86"/>
      <c r="D70" s="197"/>
      <c r="E70" s="197"/>
      <c r="F70" s="321"/>
      <c r="G70" s="321"/>
    </row>
    <row r="71" spans="2:7" x14ac:dyDescent="0.2">
      <c r="B71" s="197"/>
      <c r="C71" s="86"/>
      <c r="D71" s="197"/>
      <c r="E71" s="197"/>
      <c r="F71" s="321"/>
      <c r="G71" s="321"/>
    </row>
    <row r="72" spans="2:7" x14ac:dyDescent="0.2">
      <c r="B72" s="197"/>
      <c r="C72" s="86"/>
      <c r="D72" s="197"/>
      <c r="E72" s="197"/>
      <c r="F72" s="321"/>
      <c r="G72" s="321"/>
    </row>
    <row r="73" spans="2:7" x14ac:dyDescent="0.2">
      <c r="B73" s="197"/>
      <c r="C73" s="86"/>
      <c r="D73" s="197"/>
      <c r="E73" s="197"/>
      <c r="F73" s="321"/>
      <c r="G73" s="321"/>
    </row>
    <row r="74" spans="2:7" x14ac:dyDescent="0.2">
      <c r="B74" s="197"/>
      <c r="C74" s="86"/>
      <c r="D74" s="197"/>
      <c r="E74" s="197"/>
      <c r="F74" s="321"/>
      <c r="G74" s="321"/>
    </row>
    <row r="75" spans="2:7" x14ac:dyDescent="0.2">
      <c r="B75" s="197"/>
      <c r="C75" s="86"/>
      <c r="D75" s="197"/>
      <c r="E75" s="197"/>
      <c r="F75" s="321"/>
      <c r="G75" s="321"/>
    </row>
    <row r="76" spans="2:7" x14ac:dyDescent="0.2">
      <c r="B76" s="197"/>
      <c r="C76" s="86"/>
      <c r="D76" s="197"/>
      <c r="E76" s="197"/>
      <c r="F76" s="321"/>
      <c r="G76" s="321"/>
    </row>
    <row r="77" spans="2:7" x14ac:dyDescent="0.2">
      <c r="B77" s="197"/>
      <c r="C77" s="86"/>
      <c r="D77" s="197"/>
      <c r="E77" s="197"/>
      <c r="F77" s="321"/>
      <c r="G77" s="321"/>
    </row>
    <row r="78" spans="2:7" x14ac:dyDescent="0.2">
      <c r="B78" s="197"/>
      <c r="C78" s="86"/>
      <c r="D78" s="197"/>
      <c r="E78" s="197"/>
      <c r="F78" s="321"/>
      <c r="G78" s="321"/>
    </row>
    <row r="79" spans="2:7" x14ac:dyDescent="0.2">
      <c r="B79" s="197"/>
      <c r="C79" s="86"/>
      <c r="D79" s="197"/>
      <c r="E79" s="197"/>
      <c r="F79" s="321"/>
      <c r="G79" s="321"/>
    </row>
    <row r="80" spans="2:7" x14ac:dyDescent="0.2">
      <c r="B80" s="197"/>
      <c r="C80" s="86"/>
      <c r="D80" s="197"/>
      <c r="E80" s="197"/>
      <c r="F80" s="321"/>
      <c r="G80" s="321"/>
    </row>
    <row r="81" spans="2:8" x14ac:dyDescent="0.2">
      <c r="B81" s="393" t="str">
        <f>B9</f>
        <v>F.1</v>
      </c>
      <c r="C81" s="404" t="s">
        <v>154</v>
      </c>
      <c r="D81" s="405"/>
      <c r="E81" s="406"/>
      <c r="F81" s="407"/>
      <c r="G81" s="408">
        <f>SUM(G6:G80)</f>
        <v>4500000</v>
      </c>
    </row>
    <row r="82" spans="2:8" x14ac:dyDescent="0.2">
      <c r="B82" s="409"/>
      <c r="C82" s="410"/>
      <c r="D82" s="411"/>
      <c r="E82" s="412"/>
      <c r="F82" s="413"/>
      <c r="G82" s="414"/>
    </row>
    <row r="83" spans="2:8" x14ac:dyDescent="0.2">
      <c r="B83" s="388">
        <f>$B$1</f>
        <v>0</v>
      </c>
      <c r="G83" s="415"/>
    </row>
    <row r="84" spans="2:8" ht="12.75" customHeight="1" x14ac:dyDescent="0.2">
      <c r="B84" s="567" t="str">
        <f>B2</f>
        <v>THE UPGRADING OF NATIONAL ROAD R33 SECTION 13 IN VAALWATER TOWN (KM 60.8 TO KM 63.0): ROAD LIGHTING COST ESTIMATE</v>
      </c>
      <c r="C84" s="567"/>
      <c r="D84" s="567"/>
      <c r="E84" s="567"/>
      <c r="F84" s="567"/>
      <c r="G84" s="567"/>
    </row>
    <row r="85" spans="2:8" x14ac:dyDescent="0.2">
      <c r="B85" s="567"/>
      <c r="C85" s="567"/>
      <c r="D85" s="567"/>
      <c r="E85" s="567"/>
      <c r="F85" s="567"/>
      <c r="G85" s="567"/>
    </row>
    <row r="86" spans="2:8" x14ac:dyDescent="0.2">
      <c r="B86" s="388" t="str">
        <f>B4</f>
        <v>PRICING SCHEDULE F:</v>
      </c>
      <c r="G86" s="415"/>
    </row>
    <row r="87" spans="2:8" x14ac:dyDescent="0.2">
      <c r="B87" s="393" t="s">
        <v>24</v>
      </c>
      <c r="C87" s="394" t="s">
        <v>25</v>
      </c>
      <c r="D87" s="394" t="s">
        <v>26</v>
      </c>
      <c r="E87" s="395" t="s">
        <v>27</v>
      </c>
      <c r="F87" s="396" t="s">
        <v>28</v>
      </c>
      <c r="G87" s="397" t="s">
        <v>1356</v>
      </c>
    </row>
    <row r="88" spans="2:8" x14ac:dyDescent="0.2">
      <c r="B88" s="416"/>
      <c r="C88" s="417"/>
      <c r="D88" s="418"/>
      <c r="E88" s="419"/>
      <c r="F88" s="420"/>
      <c r="G88" s="421"/>
    </row>
    <row r="89" spans="2:8" x14ac:dyDescent="0.2">
      <c r="B89" s="416"/>
      <c r="C89" s="417" t="s">
        <v>1378</v>
      </c>
      <c r="D89" s="418"/>
      <c r="E89" s="419"/>
      <c r="F89" s="421"/>
      <c r="G89" s="421"/>
    </row>
    <row r="90" spans="2:8" x14ac:dyDescent="0.2">
      <c r="B90" s="416"/>
      <c r="C90" s="417"/>
      <c r="D90" s="418"/>
      <c r="E90" s="419"/>
      <c r="F90" s="421"/>
      <c r="G90" s="421"/>
    </row>
    <row r="91" spans="2:8" x14ac:dyDescent="0.2">
      <c r="B91" s="416" t="s">
        <v>1379</v>
      </c>
      <c r="C91" s="422" t="s">
        <v>1380</v>
      </c>
      <c r="D91" s="418"/>
      <c r="E91" s="419"/>
      <c r="F91" s="421"/>
      <c r="G91" s="421"/>
    </row>
    <row r="92" spans="2:8" x14ac:dyDescent="0.2">
      <c r="B92" s="416"/>
      <c r="C92" s="422"/>
      <c r="D92" s="418"/>
      <c r="E92" s="419"/>
      <c r="F92" s="421"/>
      <c r="G92" s="421"/>
    </row>
    <row r="93" spans="2:8" x14ac:dyDescent="0.2">
      <c r="B93" s="197">
        <v>2.0099999999999998</v>
      </c>
      <c r="C93" s="86" t="s">
        <v>1381</v>
      </c>
      <c r="D93" s="197" t="s">
        <v>1366</v>
      </c>
      <c r="E93" s="197">
        <v>3</v>
      </c>
      <c r="F93" s="81"/>
      <c r="G93" s="321">
        <f>E93*F93</f>
        <v>0</v>
      </c>
      <c r="H93" s="423"/>
    </row>
    <row r="94" spans="2:8" x14ac:dyDescent="0.2">
      <c r="B94" s="197"/>
      <c r="C94" s="86"/>
      <c r="D94" s="197"/>
      <c r="E94" s="197"/>
      <c r="F94" s="81"/>
      <c r="G94" s="321"/>
      <c r="H94" s="400"/>
    </row>
    <row r="95" spans="2:8" x14ac:dyDescent="0.2">
      <c r="B95" s="197">
        <f>B93+0.01</f>
        <v>2.0199999999999996</v>
      </c>
      <c r="C95" s="86" t="s">
        <v>1382</v>
      </c>
      <c r="D95" s="197" t="s">
        <v>1366</v>
      </c>
      <c r="E95" s="197">
        <v>1</v>
      </c>
      <c r="F95" s="81"/>
      <c r="G95" s="321">
        <f>E95*F95</f>
        <v>0</v>
      </c>
      <c r="H95" s="400"/>
    </row>
    <row r="96" spans="2:8" x14ac:dyDescent="0.2">
      <c r="B96" s="197"/>
      <c r="C96" s="86"/>
      <c r="D96" s="197"/>
      <c r="E96" s="197"/>
      <c r="F96" s="81"/>
      <c r="G96" s="321"/>
      <c r="H96" s="400"/>
    </row>
    <row r="97" spans="2:8" x14ac:dyDescent="0.2">
      <c r="B97" s="197">
        <f>B95+0.01</f>
        <v>2.0299999999999994</v>
      </c>
      <c r="C97" s="86" t="s">
        <v>1383</v>
      </c>
      <c r="D97" s="197" t="s">
        <v>1366</v>
      </c>
      <c r="E97" s="197">
        <v>4</v>
      </c>
      <c r="F97" s="81"/>
      <c r="G97" s="321">
        <f>E97*F97</f>
        <v>0</v>
      </c>
      <c r="H97" s="400"/>
    </row>
    <row r="98" spans="2:8" x14ac:dyDescent="0.2">
      <c r="B98" s="197"/>
      <c r="C98" s="86"/>
      <c r="D98" s="197"/>
      <c r="E98" s="197"/>
      <c r="F98" s="81"/>
      <c r="G98" s="321"/>
      <c r="H98" s="400"/>
    </row>
    <row r="99" spans="2:8" x14ac:dyDescent="0.2">
      <c r="B99" s="197">
        <f>B97+0.01</f>
        <v>2.0399999999999991</v>
      </c>
      <c r="C99" s="86" t="s">
        <v>1384</v>
      </c>
      <c r="D99" s="197" t="s">
        <v>1366</v>
      </c>
      <c r="E99" s="197">
        <v>1</v>
      </c>
      <c r="F99" s="81"/>
      <c r="G99" s="321">
        <f>E99*G97</f>
        <v>0</v>
      </c>
      <c r="H99" s="400"/>
    </row>
    <row r="100" spans="2:8" x14ac:dyDescent="0.2">
      <c r="B100" s="197"/>
      <c r="C100" s="86"/>
      <c r="D100" s="197"/>
      <c r="E100" s="197"/>
      <c r="F100" s="81"/>
      <c r="G100" s="321"/>
      <c r="H100" s="400"/>
    </row>
    <row r="101" spans="2:8" x14ac:dyDescent="0.2">
      <c r="B101" s="197">
        <f>B99+0.01</f>
        <v>2.0499999999999989</v>
      </c>
      <c r="C101" s="86" t="s">
        <v>1385</v>
      </c>
      <c r="D101" s="197" t="s">
        <v>1366</v>
      </c>
      <c r="E101" s="197">
        <v>7</v>
      </c>
      <c r="F101" s="81"/>
      <c r="G101" s="321">
        <f>E101*F101</f>
        <v>0</v>
      </c>
      <c r="H101" s="400"/>
    </row>
    <row r="102" spans="2:8" x14ac:dyDescent="0.2">
      <c r="B102" s="197"/>
      <c r="C102" s="86"/>
      <c r="D102" s="197"/>
      <c r="E102" s="197"/>
      <c r="F102" s="81"/>
      <c r="G102" s="321"/>
      <c r="H102" s="391"/>
    </row>
    <row r="103" spans="2:8" x14ac:dyDescent="0.2">
      <c r="B103" s="197">
        <f>B101+0.01</f>
        <v>2.0599999999999987</v>
      </c>
      <c r="C103" s="86" t="s">
        <v>1386</v>
      </c>
      <c r="D103" s="197" t="s">
        <v>1387</v>
      </c>
      <c r="E103" s="197">
        <v>7000</v>
      </c>
      <c r="F103" s="81"/>
      <c r="G103" s="321">
        <f>E103*F103</f>
        <v>0</v>
      </c>
      <c r="H103" s="400"/>
    </row>
    <row r="104" spans="2:8" x14ac:dyDescent="0.2">
      <c r="B104" s="197"/>
      <c r="C104" s="86"/>
      <c r="D104" s="197"/>
      <c r="E104" s="197"/>
      <c r="F104" s="81"/>
      <c r="G104" s="321"/>
      <c r="H104" s="391"/>
    </row>
    <row r="105" spans="2:8" ht="12.75" customHeight="1" x14ac:dyDescent="0.2">
      <c r="B105" s="197">
        <f>B103+0.01</f>
        <v>2.0699999999999985</v>
      </c>
      <c r="C105" s="86" t="s">
        <v>1388</v>
      </c>
      <c r="D105" s="197" t="s">
        <v>1366</v>
      </c>
      <c r="E105" s="197">
        <v>24</v>
      </c>
      <c r="F105" s="81"/>
      <c r="G105" s="321">
        <f>E105*F105</f>
        <v>0</v>
      </c>
      <c r="H105" s="400"/>
    </row>
    <row r="106" spans="2:8" x14ac:dyDescent="0.2">
      <c r="B106" s="197"/>
      <c r="C106" s="86"/>
      <c r="D106" s="197"/>
      <c r="E106" s="197"/>
      <c r="F106" s="81"/>
      <c r="G106" s="321"/>
      <c r="H106" s="391"/>
    </row>
    <row r="107" spans="2:8" x14ac:dyDescent="0.2">
      <c r="B107" s="197">
        <f>B105+0.01</f>
        <v>2.0799999999999983</v>
      </c>
      <c r="C107" s="86" t="s">
        <v>1389</v>
      </c>
      <c r="D107" s="197" t="s">
        <v>1387</v>
      </c>
      <c r="E107" s="197">
        <v>3800</v>
      </c>
      <c r="F107" s="81"/>
      <c r="G107" s="321">
        <f>E107*F107</f>
        <v>0</v>
      </c>
      <c r="H107" s="400"/>
    </row>
    <row r="108" spans="2:8" x14ac:dyDescent="0.2">
      <c r="B108" s="197"/>
      <c r="C108" s="86"/>
      <c r="D108" s="197"/>
      <c r="E108" s="197"/>
      <c r="F108" s="81"/>
      <c r="G108" s="321"/>
      <c r="H108" s="391"/>
    </row>
    <row r="109" spans="2:8" x14ac:dyDescent="0.2">
      <c r="B109" s="197">
        <f>B107+0.01</f>
        <v>2.0899999999999981</v>
      </c>
      <c r="C109" s="86" t="s">
        <v>1390</v>
      </c>
      <c r="D109" s="197" t="s">
        <v>1366</v>
      </c>
      <c r="E109" s="197">
        <v>16</v>
      </c>
      <c r="F109" s="81"/>
      <c r="G109" s="321">
        <f>E109*F109</f>
        <v>0</v>
      </c>
      <c r="H109" s="400"/>
    </row>
    <row r="110" spans="2:8" x14ac:dyDescent="0.2">
      <c r="B110" s="197"/>
      <c r="C110" s="86"/>
      <c r="D110" s="197"/>
      <c r="E110" s="197"/>
      <c r="F110" s="81"/>
      <c r="G110" s="321"/>
      <c r="H110" s="400"/>
    </row>
    <row r="111" spans="2:8" x14ac:dyDescent="0.2">
      <c r="B111" s="197">
        <f>B109+0.01</f>
        <v>2.0999999999999979</v>
      </c>
      <c r="C111" s="86" t="s">
        <v>1391</v>
      </c>
      <c r="D111" s="197" t="s">
        <v>1387</v>
      </c>
      <c r="E111" s="197">
        <f>E103</f>
        <v>7000</v>
      </c>
      <c r="F111" s="81"/>
      <c r="G111" s="321">
        <f>E111*F111</f>
        <v>0</v>
      </c>
      <c r="H111" s="400"/>
    </row>
    <row r="112" spans="2:8" x14ac:dyDescent="0.2">
      <c r="B112" s="197"/>
      <c r="C112" s="86"/>
      <c r="D112" s="197"/>
      <c r="E112" s="197"/>
      <c r="F112" s="81"/>
      <c r="G112" s="321"/>
      <c r="H112" s="391"/>
    </row>
    <row r="113" spans="2:8" x14ac:dyDescent="0.2">
      <c r="B113" s="197">
        <f>B111+0.01</f>
        <v>2.1099999999999977</v>
      </c>
      <c r="C113" s="86" t="s">
        <v>1392</v>
      </c>
      <c r="D113" s="197" t="s">
        <v>1387</v>
      </c>
      <c r="E113" s="197">
        <f>E103</f>
        <v>7000</v>
      </c>
      <c r="F113" s="81"/>
      <c r="G113" s="321">
        <f>E113*F113</f>
        <v>0</v>
      </c>
      <c r="H113" s="400"/>
    </row>
    <row r="114" spans="2:8" x14ac:dyDescent="0.2">
      <c r="B114" s="197"/>
      <c r="C114" s="86"/>
      <c r="D114" s="197"/>
      <c r="E114" s="197"/>
      <c r="F114" s="321"/>
      <c r="G114" s="321"/>
      <c r="H114" s="400"/>
    </row>
    <row r="115" spans="2:8" x14ac:dyDescent="0.2">
      <c r="B115" s="197"/>
      <c r="C115" s="86"/>
      <c r="D115" s="197"/>
      <c r="E115" s="197"/>
      <c r="F115" s="321"/>
      <c r="G115" s="321"/>
      <c r="H115" s="400"/>
    </row>
    <row r="116" spans="2:8" x14ac:dyDescent="0.2">
      <c r="B116" s="197"/>
      <c r="C116" s="86"/>
      <c r="D116" s="197"/>
      <c r="E116" s="197"/>
      <c r="F116" s="321"/>
      <c r="G116" s="321"/>
      <c r="H116" s="400"/>
    </row>
    <row r="117" spans="2:8" x14ac:dyDescent="0.2">
      <c r="B117" s="86"/>
      <c r="C117" s="197"/>
      <c r="D117" s="197"/>
      <c r="E117" s="321"/>
      <c r="F117" s="321"/>
      <c r="G117" s="86"/>
      <c r="H117" s="400"/>
    </row>
    <row r="118" spans="2:8" x14ac:dyDescent="0.2">
      <c r="B118" s="86"/>
      <c r="C118" s="197"/>
      <c r="D118" s="197"/>
      <c r="E118" s="321"/>
      <c r="F118" s="321"/>
      <c r="G118" s="86"/>
      <c r="H118" s="400"/>
    </row>
    <row r="119" spans="2:8" x14ac:dyDescent="0.2">
      <c r="B119" s="86"/>
      <c r="C119" s="197"/>
      <c r="D119" s="197"/>
      <c r="E119" s="321"/>
      <c r="F119" s="321"/>
      <c r="G119" s="86"/>
      <c r="H119" s="400"/>
    </row>
    <row r="120" spans="2:8" x14ac:dyDescent="0.2">
      <c r="B120" s="86"/>
      <c r="C120" s="197"/>
      <c r="D120" s="197"/>
      <c r="E120" s="321"/>
      <c r="F120" s="321"/>
      <c r="G120" s="86"/>
      <c r="H120" s="400"/>
    </row>
    <row r="121" spans="2:8" x14ac:dyDescent="0.2">
      <c r="B121" s="86"/>
      <c r="C121" s="197"/>
      <c r="D121" s="197"/>
      <c r="E121" s="321"/>
      <c r="F121" s="321"/>
      <c r="G121" s="86"/>
      <c r="H121" s="400"/>
    </row>
    <row r="122" spans="2:8" x14ac:dyDescent="0.2">
      <c r="B122" s="86"/>
      <c r="C122" s="197"/>
      <c r="D122" s="197"/>
      <c r="E122" s="321"/>
      <c r="F122" s="321"/>
      <c r="G122" s="86"/>
      <c r="H122" s="400"/>
    </row>
    <row r="123" spans="2:8" x14ac:dyDescent="0.2">
      <c r="B123" s="86"/>
      <c r="C123" s="197"/>
      <c r="D123" s="197"/>
      <c r="E123" s="321"/>
      <c r="F123" s="321"/>
      <c r="G123" s="86"/>
      <c r="H123" s="400"/>
    </row>
    <row r="124" spans="2:8" x14ac:dyDescent="0.2">
      <c r="B124" s="86"/>
      <c r="C124" s="197"/>
      <c r="D124" s="197"/>
      <c r="E124" s="321"/>
      <c r="F124" s="321"/>
      <c r="G124" s="86"/>
      <c r="H124" s="400"/>
    </row>
    <row r="125" spans="2:8" x14ac:dyDescent="0.2">
      <c r="B125" s="86"/>
      <c r="C125" s="197"/>
      <c r="D125" s="197"/>
      <c r="E125" s="321"/>
      <c r="F125" s="321"/>
      <c r="G125" s="86"/>
      <c r="H125" s="400"/>
    </row>
    <row r="126" spans="2:8" x14ac:dyDescent="0.2">
      <c r="B126" s="86"/>
      <c r="C126" s="197"/>
      <c r="D126" s="197"/>
      <c r="E126" s="321"/>
      <c r="F126" s="321"/>
      <c r="G126" s="86"/>
      <c r="H126" s="400"/>
    </row>
    <row r="127" spans="2:8" x14ac:dyDescent="0.2">
      <c r="B127" s="86"/>
      <c r="C127" s="197"/>
      <c r="D127" s="197"/>
      <c r="E127" s="321"/>
      <c r="F127" s="321"/>
      <c r="G127" s="86"/>
      <c r="H127" s="400"/>
    </row>
    <row r="128" spans="2:8" x14ac:dyDescent="0.2">
      <c r="B128" s="86"/>
      <c r="C128" s="197"/>
      <c r="D128" s="197"/>
      <c r="E128" s="321"/>
      <c r="F128" s="321"/>
      <c r="G128" s="86"/>
      <c r="H128" s="400"/>
    </row>
    <row r="129" spans="2:8" x14ac:dyDescent="0.2">
      <c r="B129" s="86"/>
      <c r="C129" s="197"/>
      <c r="D129" s="86"/>
      <c r="E129" s="321"/>
      <c r="F129" s="321"/>
      <c r="G129" s="86"/>
      <c r="H129" s="400"/>
    </row>
    <row r="130" spans="2:8" x14ac:dyDescent="0.2">
      <c r="B130" s="86"/>
      <c r="C130" s="197"/>
      <c r="D130" s="86"/>
      <c r="E130" s="321"/>
      <c r="F130" s="321"/>
      <c r="G130" s="86"/>
      <c r="H130" s="400"/>
    </row>
    <row r="131" spans="2:8" x14ac:dyDescent="0.2">
      <c r="B131" s="86"/>
      <c r="C131" s="197"/>
      <c r="D131" s="86"/>
      <c r="E131" s="321"/>
      <c r="F131" s="321"/>
      <c r="G131" s="86"/>
      <c r="H131" s="400"/>
    </row>
    <row r="132" spans="2:8" x14ac:dyDescent="0.2">
      <c r="B132" s="86"/>
      <c r="C132" s="197"/>
      <c r="D132" s="197"/>
      <c r="E132" s="321"/>
      <c r="F132" s="321"/>
      <c r="G132" s="86"/>
      <c r="H132" s="400"/>
    </row>
    <row r="133" spans="2:8" x14ac:dyDescent="0.2">
      <c r="B133" s="86"/>
      <c r="C133" s="197"/>
      <c r="D133" s="197"/>
      <c r="E133" s="321"/>
      <c r="F133" s="321"/>
      <c r="G133" s="86"/>
      <c r="H133" s="400"/>
    </row>
    <row r="134" spans="2:8" x14ac:dyDescent="0.2">
      <c r="B134" s="86"/>
      <c r="C134" s="197"/>
      <c r="D134" s="197"/>
      <c r="E134" s="321"/>
      <c r="F134" s="321"/>
      <c r="G134" s="86"/>
      <c r="H134" s="400"/>
    </row>
    <row r="135" spans="2:8" x14ac:dyDescent="0.2">
      <c r="B135" s="86"/>
      <c r="C135" s="197"/>
      <c r="D135" s="197"/>
      <c r="E135" s="321"/>
      <c r="F135" s="321"/>
      <c r="G135" s="86"/>
      <c r="H135" s="400"/>
    </row>
    <row r="136" spans="2:8" x14ac:dyDescent="0.2">
      <c r="B136" s="86"/>
      <c r="C136" s="197"/>
      <c r="D136" s="197"/>
      <c r="E136" s="321"/>
      <c r="F136" s="321"/>
      <c r="G136" s="86"/>
      <c r="H136" s="400"/>
    </row>
    <row r="137" spans="2:8" x14ac:dyDescent="0.2">
      <c r="B137" s="86"/>
      <c r="C137" s="197"/>
      <c r="D137" s="197"/>
      <c r="E137" s="321"/>
      <c r="F137" s="321"/>
      <c r="G137" s="86"/>
      <c r="H137" s="400"/>
    </row>
    <row r="138" spans="2:8" x14ac:dyDescent="0.2">
      <c r="B138" s="86"/>
      <c r="C138" s="197"/>
      <c r="D138" s="197"/>
      <c r="E138" s="321"/>
      <c r="F138" s="321"/>
      <c r="G138" s="86"/>
      <c r="H138" s="400"/>
    </row>
    <row r="139" spans="2:8" x14ac:dyDescent="0.2">
      <c r="B139" s="86"/>
      <c r="C139" s="197"/>
      <c r="D139" s="197"/>
      <c r="E139" s="321"/>
      <c r="F139" s="321"/>
      <c r="G139" s="86"/>
      <c r="H139" s="400"/>
    </row>
    <row r="140" spans="2:8" x14ac:dyDescent="0.2">
      <c r="B140" s="86"/>
      <c r="C140" s="197"/>
      <c r="D140" s="197"/>
      <c r="E140" s="321"/>
      <c r="F140" s="321"/>
      <c r="G140" s="86"/>
      <c r="H140" s="400"/>
    </row>
    <row r="141" spans="2:8" x14ac:dyDescent="0.2">
      <c r="B141" s="86"/>
      <c r="C141" s="197"/>
      <c r="D141" s="197"/>
      <c r="E141" s="321"/>
      <c r="F141" s="321"/>
      <c r="G141" s="86"/>
      <c r="H141" s="400"/>
    </row>
    <row r="142" spans="2:8" x14ac:dyDescent="0.2">
      <c r="B142" s="86"/>
      <c r="C142" s="197"/>
      <c r="D142" s="197"/>
      <c r="E142" s="321"/>
      <c r="F142" s="321"/>
      <c r="G142" s="86"/>
      <c r="H142" s="400"/>
    </row>
    <row r="143" spans="2:8" x14ac:dyDescent="0.2">
      <c r="B143" s="86"/>
      <c r="C143" s="197"/>
      <c r="D143" s="197"/>
      <c r="E143" s="321"/>
      <c r="F143" s="321"/>
      <c r="G143" s="86"/>
      <c r="H143" s="400"/>
    </row>
    <row r="144" spans="2:8" x14ac:dyDescent="0.2">
      <c r="B144" s="86"/>
      <c r="C144" s="197"/>
      <c r="D144" s="86"/>
      <c r="E144" s="321"/>
      <c r="F144" s="321"/>
      <c r="G144" s="86"/>
      <c r="H144" s="400"/>
    </row>
    <row r="145" spans="2:8" x14ac:dyDescent="0.2">
      <c r="B145" s="86"/>
      <c r="C145" s="197"/>
      <c r="D145" s="86"/>
      <c r="E145" s="321"/>
      <c r="F145" s="321"/>
      <c r="G145" s="86"/>
      <c r="H145" s="400"/>
    </row>
    <row r="146" spans="2:8" x14ac:dyDescent="0.2">
      <c r="B146" s="86"/>
      <c r="C146" s="197"/>
      <c r="D146" s="86"/>
      <c r="E146" s="321"/>
      <c r="F146" s="321"/>
      <c r="G146" s="86"/>
      <c r="H146" s="400"/>
    </row>
    <row r="147" spans="2:8" x14ac:dyDescent="0.2">
      <c r="B147" s="86"/>
      <c r="C147" s="197"/>
      <c r="D147" s="197"/>
      <c r="E147" s="321"/>
      <c r="F147" s="321"/>
      <c r="G147" s="86"/>
      <c r="H147" s="400"/>
    </row>
    <row r="148" spans="2:8" x14ac:dyDescent="0.2">
      <c r="B148" s="86"/>
      <c r="C148" s="197"/>
      <c r="D148" s="197"/>
      <c r="E148" s="321"/>
      <c r="F148" s="321"/>
      <c r="G148" s="86"/>
      <c r="H148" s="400"/>
    </row>
    <row r="149" spans="2:8" x14ac:dyDescent="0.2">
      <c r="B149" s="86"/>
      <c r="C149" s="197"/>
      <c r="D149" s="197"/>
      <c r="E149" s="321"/>
      <c r="F149" s="321"/>
      <c r="G149" s="86"/>
      <c r="H149" s="400"/>
    </row>
    <row r="150" spans="2:8" x14ac:dyDescent="0.2">
      <c r="B150" s="86"/>
      <c r="C150" s="197"/>
      <c r="D150" s="197"/>
      <c r="E150" s="321"/>
      <c r="F150" s="321"/>
      <c r="G150" s="86"/>
      <c r="H150" s="400"/>
    </row>
    <row r="151" spans="2:8" x14ac:dyDescent="0.2">
      <c r="B151" s="86"/>
      <c r="C151" s="197"/>
      <c r="D151" s="197"/>
      <c r="E151" s="321"/>
      <c r="F151" s="321"/>
      <c r="G151" s="86"/>
      <c r="H151" s="400"/>
    </row>
    <row r="152" spans="2:8" x14ac:dyDescent="0.2">
      <c r="B152" s="86"/>
      <c r="C152" s="197"/>
      <c r="D152" s="197"/>
      <c r="E152" s="321"/>
      <c r="F152" s="321"/>
      <c r="G152" s="86"/>
      <c r="H152" s="400"/>
    </row>
    <row r="153" spans="2:8" x14ac:dyDescent="0.2">
      <c r="B153" s="86"/>
      <c r="C153" s="197"/>
      <c r="D153" s="197"/>
      <c r="E153" s="321"/>
      <c r="F153" s="321"/>
      <c r="G153" s="86"/>
      <c r="H153" s="400"/>
    </row>
    <row r="154" spans="2:8" x14ac:dyDescent="0.2">
      <c r="B154" s="86"/>
      <c r="C154" s="197"/>
      <c r="D154" s="197"/>
      <c r="E154" s="321"/>
      <c r="F154" s="321"/>
      <c r="G154" s="86"/>
      <c r="H154" s="400"/>
    </row>
    <row r="155" spans="2:8" x14ac:dyDescent="0.2">
      <c r="B155" s="86"/>
      <c r="C155" s="197"/>
      <c r="D155" s="197"/>
      <c r="E155" s="321"/>
      <c r="F155" s="321"/>
      <c r="G155" s="86"/>
      <c r="H155" s="400"/>
    </row>
    <row r="156" spans="2:8" x14ac:dyDescent="0.2">
      <c r="B156" s="86"/>
      <c r="C156" s="197"/>
      <c r="D156" s="197"/>
      <c r="E156" s="321"/>
      <c r="F156" s="321"/>
      <c r="G156" s="86"/>
      <c r="H156" s="400"/>
    </row>
    <row r="157" spans="2:8" x14ac:dyDescent="0.2">
      <c r="B157" s="86"/>
      <c r="C157" s="197"/>
      <c r="D157" s="197"/>
      <c r="E157" s="321"/>
      <c r="F157" s="321"/>
      <c r="G157" s="86"/>
      <c r="H157" s="400"/>
    </row>
    <row r="158" spans="2:8" x14ac:dyDescent="0.2">
      <c r="B158" s="86"/>
      <c r="C158" s="197"/>
      <c r="D158" s="197"/>
      <c r="E158" s="321"/>
      <c r="F158" s="321"/>
      <c r="G158" s="86"/>
      <c r="H158" s="400"/>
    </row>
    <row r="159" spans="2:8" x14ac:dyDescent="0.2">
      <c r="B159" s="86"/>
      <c r="C159" s="197"/>
      <c r="D159" s="86"/>
      <c r="E159" s="321"/>
      <c r="F159" s="321"/>
      <c r="G159" s="86"/>
      <c r="H159" s="400"/>
    </row>
    <row r="160" spans="2:8" x14ac:dyDescent="0.2">
      <c r="B160" s="86"/>
      <c r="C160" s="197"/>
      <c r="D160" s="86"/>
      <c r="E160" s="321"/>
      <c r="F160" s="321"/>
      <c r="G160" s="86"/>
      <c r="H160" s="400"/>
    </row>
    <row r="161" spans="2:8" x14ac:dyDescent="0.2">
      <c r="B161" s="86"/>
      <c r="C161" s="197"/>
      <c r="D161" s="86"/>
      <c r="E161" s="321"/>
      <c r="F161" s="321"/>
      <c r="G161" s="86"/>
      <c r="H161" s="400"/>
    </row>
    <row r="162" spans="2:8" x14ac:dyDescent="0.2">
      <c r="B162" s="86"/>
      <c r="C162" s="197"/>
      <c r="D162" s="197"/>
      <c r="E162" s="321"/>
      <c r="F162" s="321"/>
      <c r="G162" s="86"/>
      <c r="H162" s="400"/>
    </row>
    <row r="163" spans="2:8" x14ac:dyDescent="0.2">
      <c r="B163" s="86"/>
      <c r="C163" s="197"/>
      <c r="D163" s="197"/>
      <c r="E163" s="321"/>
      <c r="F163" s="321"/>
      <c r="G163" s="86"/>
      <c r="H163" s="400"/>
    </row>
    <row r="164" spans="2:8" x14ac:dyDescent="0.2">
      <c r="B164" s="416"/>
      <c r="C164" s="417"/>
      <c r="D164" s="424"/>
      <c r="E164" s="419"/>
      <c r="F164" s="421"/>
      <c r="G164" s="421"/>
      <c r="H164" s="400"/>
    </row>
    <row r="165" spans="2:8" x14ac:dyDescent="0.2">
      <c r="B165" s="393" t="str">
        <f>B91</f>
        <v>F.2</v>
      </c>
      <c r="C165" s="404" t="s">
        <v>154</v>
      </c>
      <c r="D165" s="405"/>
      <c r="E165" s="406"/>
      <c r="F165" s="425"/>
      <c r="G165" s="408">
        <f>SUM(G88:G164)</f>
        <v>0</v>
      </c>
    </row>
    <row r="166" spans="2:8" x14ac:dyDescent="0.2">
      <c r="B166" s="409"/>
      <c r="C166" s="410"/>
      <c r="D166" s="411"/>
      <c r="E166" s="412"/>
      <c r="F166" s="413"/>
      <c r="G166" s="414"/>
    </row>
    <row r="167" spans="2:8" x14ac:dyDescent="0.2">
      <c r="B167" s="388"/>
      <c r="G167" s="415"/>
    </row>
    <row r="168" spans="2:8" ht="12.75" customHeight="1" x14ac:dyDescent="0.2">
      <c r="B168" s="567" t="str">
        <f>$B$2</f>
        <v>THE UPGRADING OF NATIONAL ROAD R33 SECTION 13 IN VAALWATER TOWN (KM 60.8 TO KM 63.0): ROAD LIGHTING COST ESTIMATE</v>
      </c>
      <c r="C168" s="567"/>
      <c r="D168" s="567"/>
      <c r="E168" s="567"/>
      <c r="F168" s="567"/>
      <c r="G168" s="567"/>
    </row>
    <row r="169" spans="2:8" x14ac:dyDescent="0.2">
      <c r="B169" s="567"/>
      <c r="C169" s="567"/>
      <c r="D169" s="567"/>
      <c r="E169" s="567"/>
      <c r="F169" s="567"/>
      <c r="G169" s="567"/>
    </row>
    <row r="170" spans="2:8" x14ac:dyDescent="0.2">
      <c r="B170" s="388" t="str">
        <f>B86</f>
        <v>PRICING SCHEDULE F:</v>
      </c>
      <c r="G170" s="415"/>
    </row>
    <row r="171" spans="2:8" x14ac:dyDescent="0.2">
      <c r="B171" s="393" t="s">
        <v>24</v>
      </c>
      <c r="C171" s="394" t="s">
        <v>25</v>
      </c>
      <c r="D171" s="394" t="s">
        <v>26</v>
      </c>
      <c r="E171" s="395" t="s">
        <v>27</v>
      </c>
      <c r="F171" s="407" t="s">
        <v>28</v>
      </c>
      <c r="G171" s="397" t="s">
        <v>1356</v>
      </c>
    </row>
    <row r="172" spans="2:8" x14ac:dyDescent="0.2">
      <c r="B172" s="416"/>
      <c r="C172" s="417"/>
      <c r="D172" s="418"/>
      <c r="E172" s="419"/>
      <c r="G172" s="421"/>
    </row>
    <row r="173" spans="2:8" x14ac:dyDescent="0.2">
      <c r="B173" s="416"/>
      <c r="C173" s="417" t="s">
        <v>1393</v>
      </c>
      <c r="D173" s="418"/>
      <c r="E173" s="419"/>
      <c r="F173" s="426"/>
      <c r="G173" s="427"/>
      <c r="H173" s="428"/>
    </row>
    <row r="174" spans="2:8" x14ac:dyDescent="0.2">
      <c r="B174" s="416"/>
      <c r="C174" s="417"/>
      <c r="D174" s="418"/>
      <c r="E174" s="419"/>
      <c r="F174" s="426"/>
      <c r="G174" s="427"/>
      <c r="H174" s="428"/>
    </row>
    <row r="175" spans="2:8" x14ac:dyDescent="0.2">
      <c r="B175" s="197" t="s">
        <v>1394</v>
      </c>
      <c r="C175" s="422" t="s">
        <v>1395</v>
      </c>
      <c r="D175" s="418"/>
      <c r="E175" s="419"/>
      <c r="F175" s="426"/>
      <c r="G175" s="427"/>
      <c r="H175" s="428"/>
    </row>
    <row r="176" spans="2:8" x14ac:dyDescent="0.2">
      <c r="B176" s="197"/>
      <c r="C176" s="86" t="s">
        <v>1396</v>
      </c>
      <c r="D176" s="197"/>
      <c r="E176" s="197"/>
      <c r="F176" s="197"/>
      <c r="G176" s="197"/>
      <c r="H176" s="428"/>
    </row>
    <row r="177" spans="2:8" x14ac:dyDescent="0.2">
      <c r="B177" s="197"/>
      <c r="C177" s="86" t="s">
        <v>1397</v>
      </c>
      <c r="D177" s="197"/>
      <c r="E177" s="197"/>
      <c r="F177" s="197"/>
      <c r="G177" s="197"/>
      <c r="H177" s="428"/>
    </row>
    <row r="178" spans="2:8" x14ac:dyDescent="0.2">
      <c r="B178" s="197"/>
      <c r="C178" s="86"/>
      <c r="D178" s="197"/>
      <c r="E178" s="197"/>
      <c r="F178" s="197"/>
      <c r="G178" s="197"/>
    </row>
    <row r="179" spans="2:8" x14ac:dyDescent="0.2">
      <c r="B179" s="197">
        <v>3.01</v>
      </c>
      <c r="C179" s="86" t="s">
        <v>1398</v>
      </c>
      <c r="D179" s="197" t="s">
        <v>1399</v>
      </c>
      <c r="E179" s="197">
        <v>2320</v>
      </c>
      <c r="F179" s="34"/>
      <c r="G179" s="321">
        <f>E179*F179</f>
        <v>0</v>
      </c>
      <c r="H179" s="429"/>
    </row>
    <row r="180" spans="2:8" x14ac:dyDescent="0.2">
      <c r="B180" s="197"/>
      <c r="C180" s="86"/>
      <c r="D180" s="197"/>
      <c r="E180" s="197"/>
      <c r="F180" s="34"/>
      <c r="G180" s="321"/>
      <c r="H180" s="400"/>
    </row>
    <row r="181" spans="2:8" x14ac:dyDescent="0.2">
      <c r="B181" s="197">
        <f>B179+0.01</f>
        <v>3.0199999999999996</v>
      </c>
      <c r="C181" s="86" t="s">
        <v>1400</v>
      </c>
      <c r="D181" s="197" t="s">
        <v>1399</v>
      </c>
      <c r="E181" s="197">
        <v>2405</v>
      </c>
      <c r="F181" s="34"/>
      <c r="G181" s="321">
        <f>E181*F181</f>
        <v>0</v>
      </c>
      <c r="H181" s="429"/>
    </row>
    <row r="182" spans="2:8" x14ac:dyDescent="0.2">
      <c r="B182" s="197"/>
      <c r="C182" s="86"/>
      <c r="D182" s="197"/>
      <c r="E182" s="197"/>
      <c r="F182" s="34"/>
      <c r="G182" s="321"/>
      <c r="H182" s="400"/>
    </row>
    <row r="183" spans="2:8" x14ac:dyDescent="0.2">
      <c r="B183" s="197">
        <f>B181+0.01</f>
        <v>3.0299999999999994</v>
      </c>
      <c r="C183" s="86" t="s">
        <v>1401</v>
      </c>
      <c r="D183" s="197" t="s">
        <v>1399</v>
      </c>
      <c r="E183" s="197">
        <f>E181+E179</f>
        <v>4725</v>
      </c>
      <c r="F183" s="34"/>
      <c r="G183" s="321">
        <f>E183*F183</f>
        <v>0</v>
      </c>
      <c r="H183" s="400"/>
    </row>
    <row r="184" spans="2:8" x14ac:dyDescent="0.2">
      <c r="B184" s="197"/>
      <c r="C184" s="86"/>
      <c r="D184" s="197"/>
      <c r="E184" s="197"/>
      <c r="F184" s="34"/>
      <c r="G184" s="321"/>
      <c r="H184" s="400"/>
    </row>
    <row r="185" spans="2:8" x14ac:dyDescent="0.2">
      <c r="B185" s="197">
        <f>B183+0.01</f>
        <v>3.0399999999999991</v>
      </c>
      <c r="C185" s="86" t="s">
        <v>1402</v>
      </c>
      <c r="D185" s="197" t="s">
        <v>1399</v>
      </c>
      <c r="E185" s="197">
        <f>E103*0.45*(0.2+0.2)</f>
        <v>1260</v>
      </c>
      <c r="F185" s="34"/>
      <c r="G185" s="321">
        <f>E185*F185</f>
        <v>0</v>
      </c>
      <c r="H185" s="400"/>
    </row>
    <row r="186" spans="2:8" x14ac:dyDescent="0.2">
      <c r="B186" s="197"/>
      <c r="C186" s="86"/>
      <c r="D186" s="197"/>
      <c r="E186" s="197"/>
      <c r="F186" s="34"/>
      <c r="G186" s="321"/>
      <c r="H186" s="400"/>
    </row>
    <row r="187" spans="2:8" x14ac:dyDescent="0.2">
      <c r="B187" s="197">
        <f>B185+0.01</f>
        <v>3.0499999999999989</v>
      </c>
      <c r="C187" s="86" t="s">
        <v>1403</v>
      </c>
      <c r="D187" s="197" t="s">
        <v>1399</v>
      </c>
      <c r="E187" s="197">
        <v>400</v>
      </c>
      <c r="F187" s="34"/>
      <c r="G187" s="321">
        <f>E187*F187</f>
        <v>0</v>
      </c>
      <c r="H187" s="400"/>
    </row>
    <row r="188" spans="2:8" x14ac:dyDescent="0.2">
      <c r="B188" s="197"/>
      <c r="C188" s="86"/>
      <c r="D188" s="197"/>
      <c r="E188" s="197"/>
      <c r="F188" s="34"/>
      <c r="G188" s="321"/>
      <c r="H188" s="400"/>
    </row>
    <row r="189" spans="2:8" x14ac:dyDescent="0.2">
      <c r="B189" s="197">
        <f>B187+0.01</f>
        <v>3.0599999999999987</v>
      </c>
      <c r="C189" s="86" t="s">
        <v>1404</v>
      </c>
      <c r="D189" s="197" t="s">
        <v>1399</v>
      </c>
      <c r="E189" s="430">
        <f>E103*0.45*0.35</f>
        <v>1102.5</v>
      </c>
      <c r="F189" s="34"/>
      <c r="G189" s="321">
        <f>E189*F189</f>
        <v>0</v>
      </c>
    </row>
    <row r="190" spans="2:8" ht="15" x14ac:dyDescent="0.2">
      <c r="B190" s="416"/>
      <c r="C190" s="431"/>
      <c r="D190" s="418"/>
      <c r="E190" s="419"/>
      <c r="F190" s="421"/>
      <c r="G190" s="421"/>
    </row>
    <row r="191" spans="2:8" x14ac:dyDescent="0.2">
      <c r="B191" s="197"/>
      <c r="C191" s="86"/>
      <c r="D191" s="197"/>
      <c r="E191" s="197"/>
      <c r="F191" s="197"/>
      <c r="G191" s="321"/>
    </row>
    <row r="192" spans="2:8" x14ac:dyDescent="0.2">
      <c r="B192" s="197"/>
      <c r="C192" s="86"/>
      <c r="D192" s="197"/>
      <c r="E192" s="197"/>
      <c r="F192" s="197"/>
      <c r="G192" s="321"/>
    </row>
    <row r="193" spans="2:7" x14ac:dyDescent="0.2">
      <c r="B193" s="197"/>
      <c r="C193" s="86"/>
      <c r="D193" s="197"/>
      <c r="E193" s="197"/>
      <c r="F193" s="197"/>
      <c r="G193" s="321"/>
    </row>
    <row r="194" spans="2:7" x14ac:dyDescent="0.2">
      <c r="B194" s="197"/>
      <c r="C194" s="86"/>
      <c r="D194" s="197"/>
      <c r="E194" s="197"/>
      <c r="F194" s="197"/>
      <c r="G194" s="321"/>
    </row>
    <row r="195" spans="2:7" x14ac:dyDescent="0.2">
      <c r="B195" s="197"/>
      <c r="C195" s="86"/>
      <c r="D195" s="197"/>
      <c r="E195" s="197"/>
      <c r="F195" s="197"/>
      <c r="G195" s="321"/>
    </row>
    <row r="196" spans="2:7" x14ac:dyDescent="0.2">
      <c r="B196" s="197"/>
      <c r="C196" s="86"/>
      <c r="D196" s="197"/>
      <c r="E196" s="197"/>
      <c r="F196" s="197"/>
      <c r="G196" s="321"/>
    </row>
    <row r="197" spans="2:7" x14ac:dyDescent="0.2">
      <c r="B197" s="197"/>
      <c r="C197" s="86"/>
      <c r="D197" s="197"/>
      <c r="E197" s="430"/>
      <c r="F197" s="197"/>
      <c r="G197" s="321"/>
    </row>
    <row r="198" spans="2:7" x14ac:dyDescent="0.2">
      <c r="B198" s="197"/>
      <c r="C198" s="86"/>
      <c r="D198" s="197"/>
      <c r="E198" s="197"/>
      <c r="F198" s="197"/>
      <c r="G198" s="321"/>
    </row>
    <row r="199" spans="2:7" x14ac:dyDescent="0.2">
      <c r="B199" s="197"/>
      <c r="C199" s="86"/>
      <c r="D199" s="197"/>
      <c r="E199" s="197"/>
      <c r="F199" s="197"/>
      <c r="G199" s="321"/>
    </row>
    <row r="200" spans="2:7" x14ac:dyDescent="0.2">
      <c r="B200" s="197"/>
      <c r="C200" s="86"/>
      <c r="D200" s="197"/>
      <c r="E200" s="197"/>
      <c r="F200" s="197"/>
      <c r="G200" s="321"/>
    </row>
    <row r="201" spans="2:7" x14ac:dyDescent="0.2">
      <c r="B201" s="197"/>
      <c r="C201" s="86"/>
      <c r="D201" s="197"/>
      <c r="E201" s="197"/>
      <c r="F201" s="197"/>
      <c r="G201" s="321"/>
    </row>
    <row r="202" spans="2:7" x14ac:dyDescent="0.2">
      <c r="B202" s="197"/>
      <c r="C202" s="86"/>
      <c r="D202" s="197"/>
      <c r="E202" s="197"/>
      <c r="F202" s="197"/>
      <c r="G202" s="321"/>
    </row>
    <row r="203" spans="2:7" x14ac:dyDescent="0.2">
      <c r="B203" s="197"/>
      <c r="C203" s="86"/>
      <c r="D203" s="197"/>
      <c r="E203" s="197"/>
      <c r="F203" s="197"/>
      <c r="G203" s="321"/>
    </row>
    <row r="204" spans="2:7" x14ac:dyDescent="0.2">
      <c r="B204" s="197"/>
      <c r="C204" s="86"/>
      <c r="D204" s="197"/>
      <c r="E204" s="430"/>
      <c r="F204" s="197"/>
      <c r="G204" s="321"/>
    </row>
    <row r="205" spans="2:7" x14ac:dyDescent="0.2">
      <c r="B205" s="197"/>
      <c r="C205" s="86"/>
      <c r="D205" s="197"/>
      <c r="E205" s="197"/>
      <c r="F205" s="197"/>
      <c r="G205" s="321"/>
    </row>
    <row r="206" spans="2:7" x14ac:dyDescent="0.2">
      <c r="B206" s="197"/>
      <c r="C206" s="86"/>
      <c r="D206" s="197"/>
      <c r="E206" s="197"/>
      <c r="F206" s="197"/>
      <c r="G206" s="321"/>
    </row>
    <row r="207" spans="2:7" x14ac:dyDescent="0.2">
      <c r="B207" s="197"/>
      <c r="C207" s="86"/>
      <c r="D207" s="197"/>
      <c r="E207" s="197"/>
      <c r="F207" s="197"/>
      <c r="G207" s="321"/>
    </row>
    <row r="208" spans="2:7" x14ac:dyDescent="0.2">
      <c r="B208" s="197"/>
      <c r="C208" s="86"/>
      <c r="D208" s="197"/>
      <c r="E208" s="197"/>
      <c r="F208" s="197"/>
      <c r="G208" s="321"/>
    </row>
    <row r="209" spans="2:7" x14ac:dyDescent="0.2">
      <c r="B209" s="197"/>
      <c r="C209" s="86"/>
      <c r="D209" s="197"/>
      <c r="E209" s="197"/>
      <c r="F209" s="197"/>
      <c r="G209" s="321"/>
    </row>
    <row r="210" spans="2:7" x14ac:dyDescent="0.2">
      <c r="B210" s="197"/>
      <c r="C210" s="86"/>
      <c r="D210" s="197"/>
      <c r="E210" s="197"/>
      <c r="F210" s="197"/>
      <c r="G210" s="321"/>
    </row>
    <row r="211" spans="2:7" x14ac:dyDescent="0.2">
      <c r="B211" s="197"/>
      <c r="C211" s="86"/>
      <c r="D211" s="197"/>
      <c r="E211" s="430"/>
      <c r="F211" s="197"/>
      <c r="G211" s="321"/>
    </row>
    <row r="212" spans="2:7" x14ac:dyDescent="0.2">
      <c r="B212" s="197"/>
      <c r="C212" s="86"/>
      <c r="D212" s="197"/>
      <c r="E212" s="197"/>
      <c r="F212" s="197"/>
      <c r="G212" s="321"/>
    </row>
    <row r="213" spans="2:7" x14ac:dyDescent="0.2">
      <c r="B213" s="197"/>
      <c r="C213" s="86"/>
      <c r="D213" s="197"/>
      <c r="E213" s="197"/>
      <c r="F213" s="197"/>
      <c r="G213" s="321"/>
    </row>
    <row r="214" spans="2:7" x14ac:dyDescent="0.2">
      <c r="B214" s="197"/>
      <c r="C214" s="86"/>
      <c r="D214" s="197"/>
      <c r="E214" s="197"/>
      <c r="F214" s="197"/>
      <c r="G214" s="321"/>
    </row>
    <row r="215" spans="2:7" x14ac:dyDescent="0.2">
      <c r="B215" s="197"/>
      <c r="C215" s="86"/>
      <c r="D215" s="197"/>
      <c r="E215" s="197"/>
      <c r="F215" s="197"/>
      <c r="G215" s="321"/>
    </row>
    <row r="216" spans="2:7" x14ac:dyDescent="0.2">
      <c r="B216" s="197"/>
      <c r="C216" s="86"/>
      <c r="D216" s="197"/>
      <c r="E216" s="197"/>
      <c r="F216" s="197"/>
      <c r="G216" s="321"/>
    </row>
    <row r="217" spans="2:7" x14ac:dyDescent="0.2">
      <c r="B217" s="197"/>
      <c r="C217" s="86"/>
      <c r="D217" s="197"/>
      <c r="E217" s="197"/>
      <c r="F217" s="197"/>
      <c r="G217" s="321"/>
    </row>
    <row r="218" spans="2:7" x14ac:dyDescent="0.2">
      <c r="B218" s="197"/>
      <c r="C218" s="86"/>
      <c r="D218" s="197"/>
      <c r="E218" s="430"/>
      <c r="F218" s="197"/>
      <c r="G218" s="321"/>
    </row>
    <row r="219" spans="2:7" x14ac:dyDescent="0.2">
      <c r="B219" s="197"/>
      <c r="C219" s="86"/>
      <c r="D219" s="197"/>
      <c r="E219" s="197"/>
      <c r="F219" s="197"/>
      <c r="G219" s="321"/>
    </row>
    <row r="220" spans="2:7" x14ac:dyDescent="0.2">
      <c r="B220" s="197"/>
      <c r="C220" s="86"/>
      <c r="D220" s="197"/>
      <c r="E220" s="197"/>
      <c r="F220" s="197"/>
      <c r="G220" s="321"/>
    </row>
    <row r="221" spans="2:7" x14ac:dyDescent="0.2">
      <c r="B221" s="197"/>
      <c r="C221" s="86"/>
      <c r="D221" s="197"/>
      <c r="E221" s="197"/>
      <c r="F221" s="197"/>
      <c r="G221" s="321"/>
    </row>
    <row r="222" spans="2:7" x14ac:dyDescent="0.2">
      <c r="B222" s="197"/>
      <c r="C222" s="86"/>
      <c r="D222" s="197"/>
      <c r="E222" s="197"/>
      <c r="F222" s="197"/>
      <c r="G222" s="321"/>
    </row>
    <row r="223" spans="2:7" x14ac:dyDescent="0.2">
      <c r="B223" s="197"/>
      <c r="C223" s="86"/>
      <c r="D223" s="197"/>
      <c r="E223" s="197"/>
      <c r="F223" s="197"/>
      <c r="G223" s="321"/>
    </row>
    <row r="224" spans="2:7" x14ac:dyDescent="0.2">
      <c r="B224" s="197"/>
      <c r="C224" s="86"/>
      <c r="D224" s="197"/>
      <c r="E224" s="197"/>
      <c r="F224" s="197"/>
      <c r="G224" s="321"/>
    </row>
    <row r="225" spans="2:7" x14ac:dyDescent="0.2">
      <c r="B225" s="197"/>
      <c r="C225" s="86"/>
      <c r="D225" s="197"/>
      <c r="E225" s="430"/>
      <c r="F225" s="197"/>
      <c r="G225" s="321"/>
    </row>
    <row r="226" spans="2:7" x14ac:dyDescent="0.2">
      <c r="B226" s="197"/>
      <c r="C226" s="86"/>
      <c r="D226" s="197"/>
      <c r="E226" s="197"/>
      <c r="F226" s="197"/>
      <c r="G226" s="321"/>
    </row>
    <row r="227" spans="2:7" x14ac:dyDescent="0.2">
      <c r="B227" s="197"/>
      <c r="C227" s="86"/>
      <c r="D227" s="197"/>
      <c r="E227" s="197"/>
      <c r="F227" s="197"/>
      <c r="G227" s="321"/>
    </row>
    <row r="228" spans="2:7" x14ac:dyDescent="0.2">
      <c r="B228" s="197"/>
      <c r="C228" s="86"/>
      <c r="D228" s="197"/>
      <c r="E228" s="197"/>
      <c r="F228" s="197"/>
      <c r="G228" s="321"/>
    </row>
    <row r="229" spans="2:7" x14ac:dyDescent="0.2">
      <c r="B229" s="197"/>
      <c r="C229" s="86"/>
      <c r="D229" s="197"/>
      <c r="E229" s="197"/>
      <c r="F229" s="197"/>
      <c r="G229" s="321"/>
    </row>
    <row r="230" spans="2:7" x14ac:dyDescent="0.2">
      <c r="B230" s="197"/>
      <c r="C230" s="86"/>
      <c r="D230" s="197"/>
      <c r="E230" s="197"/>
      <c r="F230" s="197"/>
      <c r="G230" s="321"/>
    </row>
    <row r="231" spans="2:7" x14ac:dyDescent="0.2">
      <c r="B231" s="197"/>
      <c r="C231" s="86"/>
      <c r="D231" s="197"/>
      <c r="E231" s="197"/>
      <c r="F231" s="197"/>
      <c r="G231" s="321"/>
    </row>
    <row r="232" spans="2:7" x14ac:dyDescent="0.2">
      <c r="B232" s="197"/>
      <c r="C232" s="86"/>
      <c r="D232" s="197"/>
      <c r="E232" s="430"/>
      <c r="F232" s="197"/>
      <c r="G232" s="321"/>
    </row>
    <row r="233" spans="2:7" x14ac:dyDescent="0.2">
      <c r="B233" s="197"/>
      <c r="C233" s="86"/>
      <c r="D233" s="197"/>
      <c r="E233" s="197"/>
      <c r="F233" s="197"/>
      <c r="G233" s="321"/>
    </row>
    <row r="234" spans="2:7" x14ac:dyDescent="0.2">
      <c r="B234" s="197"/>
      <c r="C234" s="86"/>
      <c r="D234" s="197"/>
      <c r="E234" s="197"/>
      <c r="F234" s="197"/>
      <c r="G234" s="321"/>
    </row>
    <row r="235" spans="2:7" x14ac:dyDescent="0.2">
      <c r="B235" s="197"/>
      <c r="C235" s="86"/>
      <c r="D235" s="197"/>
      <c r="E235" s="197"/>
      <c r="F235" s="197"/>
      <c r="G235" s="321"/>
    </row>
    <row r="236" spans="2:7" x14ac:dyDescent="0.2">
      <c r="B236" s="197"/>
      <c r="C236" s="86"/>
      <c r="D236" s="197"/>
      <c r="E236" s="197"/>
      <c r="F236" s="197"/>
      <c r="G236" s="321"/>
    </row>
    <row r="237" spans="2:7" x14ac:dyDescent="0.2">
      <c r="B237" s="197"/>
      <c r="C237" s="86"/>
      <c r="D237" s="197"/>
      <c r="E237" s="197"/>
      <c r="F237" s="197"/>
      <c r="G237" s="321"/>
    </row>
    <row r="238" spans="2:7" x14ac:dyDescent="0.2">
      <c r="B238" s="197"/>
      <c r="C238" s="86"/>
      <c r="D238" s="197"/>
      <c r="E238" s="197"/>
      <c r="F238" s="197"/>
      <c r="G238" s="321"/>
    </row>
    <row r="239" spans="2:7" x14ac:dyDescent="0.2">
      <c r="B239" s="197"/>
      <c r="C239" s="86"/>
      <c r="D239" s="197"/>
      <c r="E239" s="430"/>
      <c r="F239" s="197"/>
      <c r="G239" s="321"/>
    </row>
    <row r="240" spans="2:7" x14ac:dyDescent="0.2">
      <c r="B240" s="197"/>
      <c r="C240" s="86"/>
      <c r="D240" s="197"/>
      <c r="E240" s="197"/>
      <c r="F240" s="197"/>
      <c r="G240" s="321"/>
    </row>
    <row r="241" spans="2:7" x14ac:dyDescent="0.2">
      <c r="B241" s="197"/>
      <c r="C241" s="86"/>
      <c r="D241" s="197"/>
      <c r="E241" s="197"/>
      <c r="F241" s="197"/>
      <c r="G241" s="321"/>
    </row>
    <row r="242" spans="2:7" x14ac:dyDescent="0.2">
      <c r="B242" s="197"/>
      <c r="C242" s="86"/>
      <c r="D242" s="197"/>
      <c r="E242" s="197"/>
      <c r="F242" s="197"/>
      <c r="G242" s="321"/>
    </row>
    <row r="243" spans="2:7" x14ac:dyDescent="0.2">
      <c r="B243" s="197"/>
      <c r="C243" s="86"/>
      <c r="D243" s="197"/>
      <c r="E243" s="197"/>
      <c r="F243" s="197"/>
      <c r="G243" s="321"/>
    </row>
    <row r="244" spans="2:7" x14ac:dyDescent="0.2">
      <c r="B244" s="197"/>
      <c r="C244" s="86"/>
      <c r="D244" s="197"/>
      <c r="E244" s="197"/>
      <c r="F244" s="197"/>
      <c r="G244" s="321"/>
    </row>
    <row r="245" spans="2:7" x14ac:dyDescent="0.2">
      <c r="B245" s="197"/>
      <c r="C245" s="86"/>
      <c r="D245" s="197"/>
      <c r="E245" s="197"/>
      <c r="F245" s="197"/>
      <c r="G245" s="321"/>
    </row>
    <row r="246" spans="2:7" x14ac:dyDescent="0.2">
      <c r="B246" s="197"/>
      <c r="C246" s="86"/>
      <c r="D246" s="197"/>
      <c r="E246" s="430"/>
      <c r="F246" s="197"/>
      <c r="G246" s="321"/>
    </row>
    <row r="247" spans="2:7" x14ac:dyDescent="0.2">
      <c r="B247" s="197"/>
      <c r="C247" s="86"/>
      <c r="D247" s="197"/>
      <c r="E247" s="197"/>
      <c r="F247" s="197"/>
      <c r="G247" s="321"/>
    </row>
    <row r="248" spans="2:7" x14ac:dyDescent="0.2">
      <c r="B248" s="197"/>
      <c r="C248" s="86"/>
      <c r="D248" s="197"/>
      <c r="E248" s="197"/>
      <c r="F248" s="197"/>
      <c r="G248" s="321"/>
    </row>
    <row r="249" spans="2:7" ht="15" x14ac:dyDescent="0.2">
      <c r="B249" s="416"/>
      <c r="C249" s="431"/>
      <c r="D249" s="418"/>
      <c r="E249" s="419"/>
      <c r="F249" s="421"/>
      <c r="G249" s="421"/>
    </row>
    <row r="250" spans="2:7" x14ac:dyDescent="0.2">
      <c r="B250" s="393" t="str">
        <f>B175</f>
        <v>F.3</v>
      </c>
      <c r="C250" s="404" t="s">
        <v>154</v>
      </c>
      <c r="D250" s="405"/>
      <c r="E250" s="406"/>
      <c r="F250" s="425"/>
      <c r="G250" s="408">
        <f>SUM(G172:G249)</f>
        <v>0</v>
      </c>
    </row>
    <row r="251" spans="2:7" ht="12.75" customHeight="1" x14ac:dyDescent="0.2">
      <c r="B251" s="567" t="str">
        <f>$B$2</f>
        <v>THE UPGRADING OF NATIONAL ROAD R33 SECTION 13 IN VAALWATER TOWN (KM 60.8 TO KM 63.0): ROAD LIGHTING COST ESTIMATE</v>
      </c>
      <c r="C251" s="567"/>
      <c r="D251" s="567"/>
      <c r="E251" s="567"/>
      <c r="F251" s="567"/>
      <c r="G251" s="567"/>
    </row>
    <row r="252" spans="2:7" x14ac:dyDescent="0.2">
      <c r="B252" s="567"/>
      <c r="C252" s="567"/>
      <c r="D252" s="567"/>
      <c r="E252" s="567"/>
      <c r="F252" s="567"/>
      <c r="G252" s="567"/>
    </row>
    <row r="253" spans="2:7" x14ac:dyDescent="0.2">
      <c r="B253" s="388" t="str">
        <f>B170</f>
        <v>PRICING SCHEDULE F:</v>
      </c>
      <c r="G253" s="415"/>
    </row>
    <row r="254" spans="2:7" x14ac:dyDescent="0.2">
      <c r="B254" s="393" t="s">
        <v>24</v>
      </c>
      <c r="C254" s="394" t="s">
        <v>25</v>
      </c>
      <c r="D254" s="394" t="s">
        <v>26</v>
      </c>
      <c r="E254" s="395" t="s">
        <v>27</v>
      </c>
      <c r="F254" s="396" t="s">
        <v>28</v>
      </c>
      <c r="G254" s="397" t="s">
        <v>1356</v>
      </c>
    </row>
    <row r="255" spans="2:7" x14ac:dyDescent="0.2">
      <c r="B255" s="432"/>
      <c r="C255" s="433"/>
      <c r="D255" s="434"/>
      <c r="E255" s="435"/>
      <c r="F255" s="436"/>
      <c r="G255" s="436"/>
    </row>
    <row r="256" spans="2:7" x14ac:dyDescent="0.2">
      <c r="B256" s="416"/>
      <c r="C256" s="437" t="s">
        <v>1405</v>
      </c>
      <c r="D256" s="418"/>
      <c r="E256" s="419"/>
      <c r="F256" s="427"/>
      <c r="G256" s="427"/>
    </row>
    <row r="257" spans="2:8" x14ac:dyDescent="0.2">
      <c r="B257" s="416"/>
      <c r="C257" s="417"/>
      <c r="D257" s="418"/>
      <c r="E257" s="419"/>
      <c r="F257" s="427"/>
      <c r="G257" s="427"/>
    </row>
    <row r="258" spans="2:8" x14ac:dyDescent="0.2">
      <c r="B258" s="416" t="s">
        <v>1406</v>
      </c>
      <c r="C258" s="422" t="s">
        <v>1407</v>
      </c>
      <c r="D258" s="419"/>
      <c r="E258" s="419"/>
      <c r="F258" s="427"/>
      <c r="G258" s="427"/>
    </row>
    <row r="259" spans="2:8" x14ac:dyDescent="0.2">
      <c r="B259" s="416"/>
      <c r="C259" s="417"/>
      <c r="D259" s="419"/>
      <c r="E259" s="419"/>
      <c r="F259" s="427"/>
      <c r="G259" s="427"/>
    </row>
    <row r="260" spans="2:8" x14ac:dyDescent="0.2">
      <c r="B260" s="86">
        <v>4.01</v>
      </c>
      <c r="C260" s="86" t="s">
        <v>1408</v>
      </c>
      <c r="D260" s="197" t="s">
        <v>1366</v>
      </c>
      <c r="E260" s="197">
        <v>342</v>
      </c>
      <c r="F260" s="34"/>
      <c r="G260" s="321">
        <f>F260*E260</f>
        <v>0</v>
      </c>
      <c r="H260" s="400"/>
    </row>
    <row r="261" spans="2:8" x14ac:dyDescent="0.2">
      <c r="B261" s="86"/>
      <c r="C261" s="86"/>
      <c r="D261" s="197"/>
      <c r="E261" s="197"/>
      <c r="F261" s="34"/>
      <c r="G261" s="321"/>
      <c r="H261" s="400"/>
    </row>
    <row r="262" spans="2:8" x14ac:dyDescent="0.2">
      <c r="B262" s="86">
        <f>B260+0.01</f>
        <v>4.0199999999999996</v>
      </c>
      <c r="C262" s="86" t="s">
        <v>1409</v>
      </c>
      <c r="D262" s="197" t="s">
        <v>1372</v>
      </c>
      <c r="E262" s="342">
        <v>0.1</v>
      </c>
      <c r="F262" s="34"/>
      <c r="G262" s="321">
        <f>E262*F262</f>
        <v>0</v>
      </c>
      <c r="H262" s="400"/>
    </row>
    <row r="263" spans="2:8" x14ac:dyDescent="0.2">
      <c r="B263" s="86"/>
      <c r="C263" s="86"/>
      <c r="D263" s="197"/>
      <c r="E263" s="197"/>
      <c r="F263" s="34"/>
      <c r="G263" s="321"/>
      <c r="H263" s="438"/>
    </row>
    <row r="264" spans="2:8" x14ac:dyDescent="0.2">
      <c r="B264" s="86">
        <f>B262+0.01</f>
        <v>4.0299999999999994</v>
      </c>
      <c r="C264" s="86" t="s">
        <v>1410</v>
      </c>
      <c r="D264" s="430" t="s">
        <v>1366</v>
      </c>
      <c r="E264" s="197">
        <v>342</v>
      </c>
      <c r="F264" s="34"/>
      <c r="G264" s="321">
        <f>F264*E264</f>
        <v>0</v>
      </c>
      <c r="H264" s="400"/>
    </row>
    <row r="265" spans="2:8" x14ac:dyDescent="0.2">
      <c r="B265" s="86"/>
      <c r="C265" s="86"/>
      <c r="D265" s="197"/>
      <c r="E265" s="197"/>
      <c r="F265" s="34"/>
      <c r="G265" s="321"/>
      <c r="H265" s="400"/>
    </row>
    <row r="266" spans="2:8" x14ac:dyDescent="0.2">
      <c r="B266" s="86">
        <f>B264+0.01</f>
        <v>4.0399999999999991</v>
      </c>
      <c r="C266" s="86" t="s">
        <v>1411</v>
      </c>
      <c r="D266" s="197" t="s">
        <v>1412</v>
      </c>
      <c r="E266" s="197">
        <v>1</v>
      </c>
      <c r="F266" s="321">
        <v>2500000</v>
      </c>
      <c r="G266" s="321">
        <f>F266*$E266</f>
        <v>2500000</v>
      </c>
    </row>
    <row r="267" spans="2:8" x14ac:dyDescent="0.2">
      <c r="B267" s="86"/>
      <c r="C267" s="197"/>
      <c r="D267" s="197"/>
      <c r="E267" s="86"/>
      <c r="F267" s="197"/>
      <c r="G267" s="321"/>
      <c r="H267" s="391"/>
    </row>
    <row r="268" spans="2:8" x14ac:dyDescent="0.2">
      <c r="B268" s="416"/>
      <c r="C268" s="417"/>
      <c r="D268" s="419"/>
      <c r="E268" s="419"/>
      <c r="F268" s="427"/>
      <c r="G268" s="427"/>
      <c r="H268" s="391"/>
    </row>
    <row r="269" spans="2:8" x14ac:dyDescent="0.2">
      <c r="B269" s="86"/>
      <c r="C269" s="86"/>
      <c r="D269" s="86"/>
      <c r="E269" s="86"/>
      <c r="F269" s="86"/>
      <c r="G269" s="86"/>
      <c r="H269" s="391"/>
    </row>
    <row r="270" spans="2:8" x14ac:dyDescent="0.2">
      <c r="B270" s="86"/>
      <c r="C270" s="86"/>
      <c r="D270" s="86"/>
      <c r="E270" s="86"/>
      <c r="F270" s="86"/>
      <c r="G270" s="86"/>
      <c r="H270" s="391"/>
    </row>
    <row r="271" spans="2:8" x14ac:dyDescent="0.2">
      <c r="B271" s="86"/>
      <c r="C271" s="86"/>
      <c r="D271" s="86"/>
      <c r="E271" s="86"/>
      <c r="F271" s="86"/>
      <c r="G271" s="86"/>
      <c r="H271" s="391"/>
    </row>
    <row r="272" spans="2:8" x14ac:dyDescent="0.2">
      <c r="B272" s="86"/>
      <c r="C272" s="86"/>
      <c r="D272" s="86"/>
      <c r="E272" s="86"/>
      <c r="F272" s="86"/>
      <c r="G272" s="86"/>
      <c r="H272" s="391"/>
    </row>
    <row r="273" spans="2:8" x14ac:dyDescent="0.2">
      <c r="B273" s="86"/>
      <c r="C273" s="86"/>
      <c r="D273" s="86"/>
      <c r="E273" s="86"/>
      <c r="F273" s="86"/>
      <c r="G273" s="86"/>
      <c r="H273" s="391"/>
    </row>
    <row r="274" spans="2:8" x14ac:dyDescent="0.2">
      <c r="B274" s="86"/>
      <c r="C274" s="86"/>
      <c r="D274" s="86"/>
      <c r="E274" s="86"/>
      <c r="F274" s="86"/>
      <c r="G274" s="86"/>
      <c r="H274" s="391"/>
    </row>
    <row r="275" spans="2:8" x14ac:dyDescent="0.2">
      <c r="B275" s="86"/>
      <c r="C275" s="86"/>
      <c r="D275" s="86"/>
      <c r="E275" s="86"/>
      <c r="F275" s="86"/>
      <c r="G275" s="86"/>
      <c r="H275" s="391"/>
    </row>
    <row r="276" spans="2:8" x14ac:dyDescent="0.2">
      <c r="B276" s="86"/>
      <c r="C276" s="86"/>
      <c r="D276" s="86"/>
      <c r="E276" s="86"/>
      <c r="F276" s="86"/>
      <c r="G276" s="86"/>
      <c r="H276" s="391"/>
    </row>
    <row r="277" spans="2:8" x14ac:dyDescent="0.2">
      <c r="B277" s="86"/>
      <c r="C277" s="86"/>
      <c r="D277" s="86"/>
      <c r="E277" s="86"/>
      <c r="F277" s="86"/>
      <c r="G277" s="86"/>
      <c r="H277" s="391"/>
    </row>
    <row r="278" spans="2:8" x14ac:dyDescent="0.2">
      <c r="B278" s="86"/>
      <c r="C278" s="86"/>
      <c r="D278" s="86"/>
      <c r="E278" s="86"/>
      <c r="F278" s="86"/>
      <c r="G278" s="86"/>
      <c r="H278" s="391"/>
    </row>
    <row r="279" spans="2:8" x14ac:dyDescent="0.2">
      <c r="B279" s="86"/>
      <c r="C279" s="86"/>
      <c r="D279" s="86"/>
      <c r="E279" s="86"/>
      <c r="F279" s="86"/>
      <c r="G279" s="86"/>
      <c r="H279" s="391"/>
    </row>
    <row r="280" spans="2:8" x14ac:dyDescent="0.2">
      <c r="B280" s="86"/>
      <c r="C280" s="86"/>
      <c r="D280" s="86"/>
      <c r="E280" s="86"/>
      <c r="F280" s="86"/>
      <c r="G280" s="86"/>
      <c r="H280" s="391"/>
    </row>
    <row r="281" spans="2:8" x14ac:dyDescent="0.2">
      <c r="B281" s="86"/>
      <c r="C281" s="86"/>
      <c r="D281" s="86"/>
      <c r="E281" s="86"/>
      <c r="F281" s="86"/>
      <c r="G281" s="86"/>
      <c r="H281" s="391"/>
    </row>
    <row r="282" spans="2:8" x14ac:dyDescent="0.2">
      <c r="B282" s="86"/>
      <c r="C282" s="86"/>
      <c r="D282" s="86"/>
      <c r="E282" s="86"/>
      <c r="F282" s="86"/>
      <c r="G282" s="86"/>
      <c r="H282" s="391"/>
    </row>
    <row r="283" spans="2:8" x14ac:dyDescent="0.2">
      <c r="B283" s="86"/>
      <c r="C283" s="86"/>
      <c r="D283" s="86"/>
      <c r="E283" s="86"/>
      <c r="F283" s="86"/>
      <c r="G283" s="86"/>
      <c r="H283" s="391"/>
    </row>
    <row r="284" spans="2:8" x14ac:dyDescent="0.2">
      <c r="B284" s="86"/>
      <c r="C284" s="86"/>
      <c r="D284" s="86"/>
      <c r="E284" s="86"/>
      <c r="F284" s="86"/>
      <c r="G284" s="86"/>
      <c r="H284" s="391"/>
    </row>
    <row r="285" spans="2:8" x14ac:dyDescent="0.2">
      <c r="B285" s="86"/>
      <c r="C285" s="86"/>
      <c r="D285" s="86"/>
      <c r="E285" s="86"/>
      <c r="F285" s="86"/>
      <c r="G285" s="86"/>
      <c r="H285" s="391"/>
    </row>
    <row r="286" spans="2:8" x14ac:dyDescent="0.2">
      <c r="B286" s="86"/>
      <c r="C286" s="86"/>
      <c r="D286" s="86"/>
      <c r="E286" s="86"/>
      <c r="F286" s="86"/>
      <c r="G286" s="86"/>
      <c r="H286" s="391"/>
    </row>
    <row r="287" spans="2:8" x14ac:dyDescent="0.2">
      <c r="B287" s="86"/>
      <c r="C287" s="86"/>
      <c r="D287" s="86"/>
      <c r="E287" s="86"/>
      <c r="F287" s="86"/>
      <c r="G287" s="86"/>
      <c r="H287" s="391"/>
    </row>
    <row r="288" spans="2:8" x14ac:dyDescent="0.2">
      <c r="B288" s="86"/>
      <c r="C288" s="86"/>
      <c r="D288" s="86"/>
      <c r="E288" s="86"/>
      <c r="F288" s="86"/>
      <c r="G288" s="86"/>
      <c r="H288" s="391"/>
    </row>
    <row r="289" spans="2:8" x14ac:dyDescent="0.2">
      <c r="B289" s="86"/>
      <c r="C289" s="86"/>
      <c r="D289" s="86"/>
      <c r="E289" s="86"/>
      <c r="F289" s="86"/>
      <c r="G289" s="86"/>
      <c r="H289" s="391"/>
    </row>
    <row r="290" spans="2:8" x14ac:dyDescent="0.2">
      <c r="B290" s="86"/>
      <c r="C290" s="86"/>
      <c r="D290" s="86"/>
      <c r="E290" s="86"/>
      <c r="F290" s="86"/>
      <c r="G290" s="86"/>
      <c r="H290" s="391"/>
    </row>
    <row r="291" spans="2:8" x14ac:dyDescent="0.2">
      <c r="B291" s="86"/>
      <c r="C291" s="86"/>
      <c r="D291" s="86"/>
      <c r="E291" s="86"/>
      <c r="F291" s="86"/>
      <c r="G291" s="86"/>
      <c r="H291" s="391"/>
    </row>
    <row r="292" spans="2:8" x14ac:dyDescent="0.2">
      <c r="B292" s="86"/>
      <c r="C292" s="86"/>
      <c r="D292" s="86"/>
      <c r="E292" s="86"/>
      <c r="F292" s="86"/>
      <c r="G292" s="86"/>
      <c r="H292" s="391"/>
    </row>
    <row r="293" spans="2:8" x14ac:dyDescent="0.2">
      <c r="B293" s="86"/>
      <c r="C293" s="86"/>
      <c r="D293" s="86"/>
      <c r="E293" s="86"/>
      <c r="F293" s="86"/>
      <c r="G293" s="86"/>
      <c r="H293" s="391"/>
    </row>
    <row r="294" spans="2:8" x14ac:dyDescent="0.2">
      <c r="B294" s="86"/>
      <c r="C294" s="86"/>
      <c r="D294" s="86"/>
      <c r="E294" s="86"/>
      <c r="F294" s="86"/>
      <c r="G294" s="86"/>
      <c r="H294" s="391"/>
    </row>
    <row r="295" spans="2:8" x14ac:dyDescent="0.2">
      <c r="B295" s="86"/>
      <c r="C295" s="86"/>
      <c r="D295" s="86"/>
      <c r="E295" s="86"/>
      <c r="F295" s="86"/>
      <c r="G295" s="86"/>
      <c r="H295" s="391"/>
    </row>
    <row r="296" spans="2:8" x14ac:dyDescent="0.2">
      <c r="B296" s="86"/>
      <c r="C296" s="86"/>
      <c r="D296" s="86"/>
      <c r="E296" s="86"/>
      <c r="F296" s="86"/>
      <c r="G296" s="86"/>
      <c r="H296" s="391"/>
    </row>
    <row r="297" spans="2:8" x14ac:dyDescent="0.2">
      <c r="B297" s="86"/>
      <c r="C297" s="86"/>
      <c r="D297" s="86"/>
      <c r="E297" s="86"/>
      <c r="F297" s="86"/>
      <c r="G297" s="86"/>
      <c r="H297" s="391"/>
    </row>
    <row r="298" spans="2:8" x14ac:dyDescent="0.2">
      <c r="B298" s="86"/>
      <c r="C298" s="86"/>
      <c r="D298" s="86"/>
      <c r="E298" s="86"/>
      <c r="F298" s="86"/>
      <c r="G298" s="86"/>
      <c r="H298" s="391"/>
    </row>
    <row r="299" spans="2:8" x14ac:dyDescent="0.2">
      <c r="B299" s="86"/>
      <c r="C299" s="86"/>
      <c r="D299" s="86"/>
      <c r="E299" s="86"/>
      <c r="F299" s="86"/>
      <c r="G299" s="86"/>
      <c r="H299" s="391"/>
    </row>
    <row r="300" spans="2:8" x14ac:dyDescent="0.2">
      <c r="B300" s="86"/>
      <c r="C300" s="86"/>
      <c r="D300" s="86"/>
      <c r="E300" s="86"/>
      <c r="F300" s="86"/>
      <c r="G300" s="86"/>
      <c r="H300" s="391"/>
    </row>
    <row r="301" spans="2:8" x14ac:dyDescent="0.2">
      <c r="B301" s="86"/>
      <c r="C301" s="86"/>
      <c r="D301" s="86"/>
      <c r="E301" s="86"/>
      <c r="F301" s="86"/>
      <c r="G301" s="86"/>
      <c r="H301" s="391"/>
    </row>
    <row r="302" spans="2:8" x14ac:dyDescent="0.2">
      <c r="B302" s="86"/>
      <c r="C302" s="86"/>
      <c r="D302" s="86"/>
      <c r="E302" s="86"/>
      <c r="F302" s="86"/>
      <c r="G302" s="86"/>
      <c r="H302" s="391"/>
    </row>
    <row r="303" spans="2:8" x14ac:dyDescent="0.2">
      <c r="B303" s="86"/>
      <c r="C303" s="86"/>
      <c r="D303" s="86"/>
      <c r="E303" s="86"/>
      <c r="F303" s="86"/>
      <c r="G303" s="86"/>
      <c r="H303" s="391"/>
    </row>
    <row r="304" spans="2:8" x14ac:dyDescent="0.2">
      <c r="B304" s="86"/>
      <c r="C304" s="86"/>
      <c r="D304" s="86"/>
      <c r="E304" s="86"/>
      <c r="F304" s="86"/>
      <c r="G304" s="86"/>
      <c r="H304" s="391"/>
    </row>
    <row r="305" spans="2:8" x14ac:dyDescent="0.2">
      <c r="B305" s="86"/>
      <c r="C305" s="86"/>
      <c r="D305" s="86"/>
      <c r="E305" s="86"/>
      <c r="F305" s="86"/>
      <c r="G305" s="86"/>
      <c r="H305" s="391"/>
    </row>
    <row r="306" spans="2:8" x14ac:dyDescent="0.2">
      <c r="B306" s="86"/>
      <c r="C306" s="86"/>
      <c r="D306" s="86"/>
      <c r="E306" s="86"/>
      <c r="F306" s="86"/>
      <c r="G306" s="86"/>
      <c r="H306" s="391"/>
    </row>
    <row r="307" spans="2:8" x14ac:dyDescent="0.2">
      <c r="B307" s="86"/>
      <c r="C307" s="86"/>
      <c r="D307" s="86"/>
      <c r="E307" s="86"/>
      <c r="F307" s="86"/>
      <c r="G307" s="86"/>
      <c r="H307" s="391"/>
    </row>
    <row r="308" spans="2:8" x14ac:dyDescent="0.2">
      <c r="B308" s="86"/>
      <c r="C308" s="86"/>
      <c r="D308" s="86"/>
      <c r="E308" s="86"/>
      <c r="F308" s="86"/>
      <c r="G308" s="86"/>
      <c r="H308" s="391"/>
    </row>
    <row r="309" spans="2:8" x14ac:dyDescent="0.2">
      <c r="B309" s="86"/>
      <c r="C309" s="86"/>
      <c r="D309" s="86"/>
      <c r="E309" s="86"/>
      <c r="F309" s="86"/>
      <c r="G309" s="86"/>
      <c r="H309" s="391"/>
    </row>
    <row r="310" spans="2:8" x14ac:dyDescent="0.2">
      <c r="B310" s="86"/>
      <c r="C310" s="86"/>
      <c r="D310" s="86"/>
      <c r="E310" s="86"/>
      <c r="F310" s="86"/>
      <c r="G310" s="86"/>
      <c r="H310" s="391"/>
    </row>
    <row r="311" spans="2:8" x14ac:dyDescent="0.2">
      <c r="B311" s="86"/>
      <c r="C311" s="86"/>
      <c r="D311" s="86"/>
      <c r="E311" s="86"/>
      <c r="F311" s="86"/>
      <c r="G311" s="86"/>
      <c r="H311" s="391"/>
    </row>
    <row r="312" spans="2:8" x14ac:dyDescent="0.2">
      <c r="B312" s="86"/>
      <c r="C312" s="86"/>
      <c r="D312" s="86"/>
      <c r="E312" s="86"/>
      <c r="F312" s="86"/>
      <c r="G312" s="86"/>
      <c r="H312" s="391"/>
    </row>
    <row r="313" spans="2:8" x14ac:dyDescent="0.2">
      <c r="B313" s="86"/>
      <c r="C313" s="86"/>
      <c r="D313" s="86"/>
      <c r="E313" s="86"/>
      <c r="F313" s="86"/>
      <c r="G313" s="86"/>
      <c r="H313" s="391"/>
    </row>
    <row r="314" spans="2:8" x14ac:dyDescent="0.2">
      <c r="B314" s="86"/>
      <c r="C314" s="86"/>
      <c r="D314" s="86"/>
      <c r="E314" s="86"/>
      <c r="F314" s="86"/>
      <c r="G314" s="86"/>
      <c r="H314" s="391"/>
    </row>
    <row r="315" spans="2:8" x14ac:dyDescent="0.2">
      <c r="B315" s="86"/>
      <c r="C315" s="86"/>
      <c r="D315" s="86"/>
      <c r="E315" s="86"/>
      <c r="F315" s="86"/>
      <c r="G315" s="86"/>
      <c r="H315" s="391"/>
    </row>
    <row r="316" spans="2:8" x14ac:dyDescent="0.2">
      <c r="B316" s="86"/>
      <c r="C316" s="86"/>
      <c r="D316" s="86"/>
      <c r="E316" s="86"/>
      <c r="F316" s="86"/>
      <c r="G316" s="86"/>
      <c r="H316" s="391"/>
    </row>
    <row r="317" spans="2:8" x14ac:dyDescent="0.2">
      <c r="B317" s="86"/>
      <c r="C317" s="86"/>
      <c r="D317" s="86"/>
      <c r="E317" s="86"/>
      <c r="F317" s="86"/>
      <c r="G317" s="86"/>
      <c r="H317" s="391"/>
    </row>
    <row r="318" spans="2:8" x14ac:dyDescent="0.2">
      <c r="B318" s="86"/>
      <c r="C318" s="86"/>
      <c r="D318" s="86"/>
      <c r="E318" s="86"/>
      <c r="F318" s="86"/>
      <c r="G318" s="86"/>
      <c r="H318" s="391"/>
    </row>
    <row r="319" spans="2:8" x14ac:dyDescent="0.2">
      <c r="B319" s="86"/>
      <c r="C319" s="86"/>
      <c r="D319" s="86"/>
      <c r="E319" s="86"/>
      <c r="F319" s="86"/>
      <c r="G319" s="86"/>
      <c r="H319" s="391"/>
    </row>
    <row r="320" spans="2:8" x14ac:dyDescent="0.2">
      <c r="B320" s="86"/>
      <c r="C320" s="86"/>
      <c r="D320" s="86"/>
      <c r="E320" s="86"/>
      <c r="F320" s="86"/>
      <c r="G320" s="86"/>
      <c r="H320" s="391"/>
    </row>
    <row r="321" spans="2:8" x14ac:dyDescent="0.2">
      <c r="B321" s="86"/>
      <c r="C321" s="86"/>
      <c r="D321" s="86"/>
      <c r="E321" s="86"/>
      <c r="F321" s="86"/>
      <c r="G321" s="86"/>
      <c r="H321" s="391"/>
    </row>
    <row r="322" spans="2:8" x14ac:dyDescent="0.2">
      <c r="B322" s="86"/>
      <c r="C322" s="86"/>
      <c r="D322" s="86"/>
      <c r="E322" s="86"/>
      <c r="F322" s="86"/>
      <c r="G322" s="86"/>
      <c r="H322" s="391"/>
    </row>
    <row r="323" spans="2:8" x14ac:dyDescent="0.2">
      <c r="B323" s="86"/>
      <c r="C323" s="86"/>
      <c r="D323" s="86"/>
      <c r="E323" s="86"/>
      <c r="F323" s="86"/>
      <c r="G323" s="86"/>
      <c r="H323" s="391"/>
    </row>
    <row r="324" spans="2:8" x14ac:dyDescent="0.2">
      <c r="B324" s="86"/>
      <c r="C324" s="86"/>
      <c r="D324" s="86"/>
      <c r="E324" s="86"/>
      <c r="F324" s="86"/>
      <c r="G324" s="86"/>
      <c r="H324" s="391"/>
    </row>
    <row r="325" spans="2:8" x14ac:dyDescent="0.2">
      <c r="B325" s="86"/>
      <c r="C325" s="86"/>
      <c r="D325" s="86"/>
      <c r="E325" s="86"/>
      <c r="F325" s="86"/>
      <c r="G325" s="86"/>
      <c r="H325" s="391"/>
    </row>
    <row r="326" spans="2:8" x14ac:dyDescent="0.2">
      <c r="B326" s="86"/>
      <c r="C326" s="86"/>
      <c r="D326" s="86"/>
      <c r="E326" s="86"/>
      <c r="F326" s="86"/>
      <c r="G326" s="86"/>
      <c r="H326" s="391"/>
    </row>
    <row r="327" spans="2:8" x14ac:dyDescent="0.2">
      <c r="B327" s="86"/>
      <c r="C327" s="86"/>
      <c r="D327" s="86"/>
      <c r="E327" s="86"/>
      <c r="F327" s="86"/>
      <c r="G327" s="86"/>
      <c r="H327" s="391"/>
    </row>
    <row r="328" spans="2:8" x14ac:dyDescent="0.2">
      <c r="B328" s="86"/>
      <c r="C328" s="86"/>
      <c r="D328" s="86"/>
      <c r="E328" s="86"/>
      <c r="F328" s="86"/>
      <c r="G328" s="86"/>
      <c r="H328" s="391"/>
    </row>
    <row r="329" spans="2:8" x14ac:dyDescent="0.2">
      <c r="B329" s="86"/>
      <c r="C329" s="86" t="s">
        <v>1413</v>
      </c>
      <c r="D329" s="86"/>
      <c r="E329" s="86"/>
      <c r="F329" s="86"/>
      <c r="G329" s="86"/>
    </row>
    <row r="330" spans="2:8" ht="25.5" x14ac:dyDescent="0.2">
      <c r="B330" s="86"/>
      <c r="C330" s="86" t="s">
        <v>1414</v>
      </c>
      <c r="D330" s="86"/>
      <c r="E330" s="86"/>
      <c r="F330" s="86"/>
      <c r="G330" s="86"/>
    </row>
    <row r="331" spans="2:8" x14ac:dyDescent="0.2">
      <c r="B331" s="439"/>
      <c r="C331" s="440"/>
      <c r="D331" s="441"/>
      <c r="E331" s="419"/>
      <c r="F331" s="427"/>
      <c r="G331" s="427"/>
    </row>
    <row r="332" spans="2:8" x14ac:dyDescent="0.2">
      <c r="B332" s="393" t="str">
        <f>B258</f>
        <v>F.4</v>
      </c>
      <c r="C332" s="404" t="s">
        <v>154</v>
      </c>
      <c r="D332" s="405"/>
      <c r="E332" s="406"/>
      <c r="F332" s="425"/>
      <c r="G332" s="408">
        <f>SUM(G255:G331)</f>
        <v>2500000</v>
      </c>
    </row>
    <row r="333" spans="2:8" x14ac:dyDescent="0.2">
      <c r="B333" s="409"/>
      <c r="C333" s="410"/>
      <c r="D333" s="411"/>
      <c r="E333" s="412"/>
      <c r="F333" s="413"/>
      <c r="G333" s="414"/>
    </row>
    <row r="334" spans="2:8" x14ac:dyDescent="0.2">
      <c r="B334" s="388">
        <f>$B$1</f>
        <v>0</v>
      </c>
      <c r="G334" s="415"/>
    </row>
    <row r="335" spans="2:8" ht="12.75" customHeight="1" x14ac:dyDescent="0.2">
      <c r="B335" s="567" t="str">
        <f>$B$2</f>
        <v>THE UPGRADING OF NATIONAL ROAD R33 SECTION 13 IN VAALWATER TOWN (KM 60.8 TO KM 63.0): ROAD LIGHTING COST ESTIMATE</v>
      </c>
      <c r="C335" s="567"/>
      <c r="D335" s="567"/>
      <c r="E335" s="567"/>
      <c r="F335" s="567"/>
      <c r="G335" s="567"/>
    </row>
    <row r="336" spans="2:8" x14ac:dyDescent="0.2">
      <c r="B336" s="567"/>
      <c r="C336" s="567"/>
      <c r="D336" s="567"/>
      <c r="E336" s="567"/>
      <c r="F336" s="567"/>
      <c r="G336" s="567"/>
    </row>
    <row r="337" spans="2:8" x14ac:dyDescent="0.2">
      <c r="B337" s="388" t="str">
        <f>B253</f>
        <v>PRICING SCHEDULE F:</v>
      </c>
      <c r="G337" s="415"/>
    </row>
    <row r="338" spans="2:8" x14ac:dyDescent="0.2">
      <c r="B338" s="393" t="s">
        <v>24</v>
      </c>
      <c r="C338" s="394" t="s">
        <v>25</v>
      </c>
      <c r="D338" s="394" t="s">
        <v>26</v>
      </c>
      <c r="E338" s="395" t="s">
        <v>27</v>
      </c>
      <c r="F338" s="396" t="s">
        <v>28</v>
      </c>
      <c r="G338" s="397" t="s">
        <v>1356</v>
      </c>
    </row>
    <row r="339" spans="2:8" x14ac:dyDescent="0.2">
      <c r="B339" s="432"/>
      <c r="C339" s="433"/>
      <c r="D339" s="434"/>
      <c r="E339" s="435"/>
      <c r="F339" s="442"/>
      <c r="G339" s="436"/>
    </row>
    <row r="340" spans="2:8" x14ac:dyDescent="0.2">
      <c r="B340" s="416"/>
      <c r="C340" s="417" t="s">
        <v>1415</v>
      </c>
      <c r="D340" s="418"/>
      <c r="E340" s="419"/>
      <c r="F340" s="443"/>
      <c r="G340" s="427"/>
    </row>
    <row r="341" spans="2:8" x14ac:dyDescent="0.2">
      <c r="B341" s="416"/>
      <c r="C341" s="417"/>
      <c r="D341" s="418"/>
      <c r="E341" s="419"/>
      <c r="F341" s="443"/>
      <c r="G341" s="443"/>
    </row>
    <row r="342" spans="2:8" x14ac:dyDescent="0.2">
      <c r="B342" s="416" t="s">
        <v>1416</v>
      </c>
      <c r="C342" s="422" t="s">
        <v>1417</v>
      </c>
      <c r="D342" s="419"/>
      <c r="E342" s="419"/>
      <c r="F342" s="443"/>
      <c r="G342" s="443"/>
    </row>
    <row r="343" spans="2:8" x14ac:dyDescent="0.2">
      <c r="B343" s="416"/>
      <c r="C343" s="417"/>
      <c r="D343" s="419"/>
      <c r="E343" s="419"/>
      <c r="F343" s="443"/>
      <c r="G343" s="443"/>
    </row>
    <row r="344" spans="2:8" ht="25.5" x14ac:dyDescent="0.2">
      <c r="B344" s="86">
        <v>5.01</v>
      </c>
      <c r="C344" s="86" t="s">
        <v>1418</v>
      </c>
      <c r="D344" s="197" t="s">
        <v>1366</v>
      </c>
      <c r="E344" s="444">
        <v>186</v>
      </c>
      <c r="F344" s="21"/>
      <c r="G344" s="445">
        <f>E344*F344</f>
        <v>0</v>
      </c>
    </row>
    <row r="345" spans="2:8" x14ac:dyDescent="0.2">
      <c r="B345" s="86"/>
      <c r="C345" s="86"/>
      <c r="D345" s="197"/>
      <c r="E345" s="444"/>
      <c r="F345" s="21"/>
      <c r="G345" s="445"/>
    </row>
    <row r="346" spans="2:8" ht="25.5" x14ac:dyDescent="0.2">
      <c r="B346" s="86">
        <f>B344+0.01</f>
        <v>5.0199999999999996</v>
      </c>
      <c r="C346" s="86" t="s">
        <v>1419</v>
      </c>
      <c r="D346" s="197" t="s">
        <v>1366</v>
      </c>
      <c r="E346" s="444">
        <v>1</v>
      </c>
      <c r="F346" s="21"/>
      <c r="G346" s="445">
        <f>E346*F346</f>
        <v>0</v>
      </c>
      <c r="H346" s="400"/>
    </row>
    <row r="347" spans="2:8" x14ac:dyDescent="0.2">
      <c r="B347" s="86"/>
      <c r="C347" s="86"/>
      <c r="D347" s="197"/>
      <c r="E347" s="444"/>
      <c r="F347" s="21"/>
      <c r="G347" s="445"/>
      <c r="H347" s="400"/>
    </row>
    <row r="348" spans="2:8" ht="25.5" x14ac:dyDescent="0.2">
      <c r="B348" s="86">
        <f>B346+0.01</f>
        <v>5.0299999999999994</v>
      </c>
      <c r="C348" s="86" t="s">
        <v>1420</v>
      </c>
      <c r="D348" s="197" t="s">
        <v>1366</v>
      </c>
      <c r="E348" s="444">
        <v>1</v>
      </c>
      <c r="F348" s="21"/>
      <c r="G348" s="445">
        <f>E348*F348</f>
        <v>0</v>
      </c>
      <c r="H348" s="400"/>
    </row>
    <row r="349" spans="2:8" x14ac:dyDescent="0.2">
      <c r="B349" s="86"/>
      <c r="C349" s="86"/>
      <c r="D349" s="197"/>
      <c r="E349" s="444"/>
      <c r="F349" s="21"/>
      <c r="G349" s="445"/>
      <c r="H349" s="400"/>
    </row>
    <row r="350" spans="2:8" x14ac:dyDescent="0.2">
      <c r="B350" s="86">
        <f>B348+0.01</f>
        <v>5.0399999999999991</v>
      </c>
      <c r="C350" s="86" t="s">
        <v>1421</v>
      </c>
      <c r="D350" s="197" t="s">
        <v>1422</v>
      </c>
      <c r="E350" s="444">
        <v>31</v>
      </c>
      <c r="F350" s="21"/>
      <c r="G350" s="445">
        <f>E350*F350</f>
        <v>0</v>
      </c>
    </row>
    <row r="351" spans="2:8" x14ac:dyDescent="0.2">
      <c r="B351" s="86"/>
      <c r="C351" s="86"/>
      <c r="D351" s="197"/>
      <c r="E351" s="444"/>
      <c r="F351" s="21"/>
      <c r="G351" s="445"/>
    </row>
    <row r="352" spans="2:8" x14ac:dyDescent="0.2">
      <c r="B352" s="86">
        <v>5.05</v>
      </c>
      <c r="C352" s="86" t="s">
        <v>1423</v>
      </c>
      <c r="D352" s="197" t="s">
        <v>1372</v>
      </c>
      <c r="E352" s="342">
        <v>0.1</v>
      </c>
      <c r="F352" s="21"/>
      <c r="G352" s="445">
        <f>E352*F352</f>
        <v>0</v>
      </c>
    </row>
    <row r="353" spans="2:7" x14ac:dyDescent="0.2">
      <c r="B353" s="86"/>
      <c r="C353" s="86"/>
      <c r="D353" s="86"/>
      <c r="E353" s="86"/>
      <c r="F353" s="86"/>
      <c r="G353" s="86"/>
    </row>
    <row r="354" spans="2:7" x14ac:dyDescent="0.2">
      <c r="B354" s="86"/>
      <c r="C354" s="86"/>
      <c r="D354" s="86"/>
      <c r="E354" s="86"/>
      <c r="F354" s="86"/>
      <c r="G354" s="86"/>
    </row>
    <row r="355" spans="2:7" x14ac:dyDescent="0.2">
      <c r="B355" s="86"/>
      <c r="C355" s="86"/>
      <c r="D355" s="86"/>
      <c r="E355" s="86"/>
      <c r="F355" s="86"/>
      <c r="G355" s="86"/>
    </row>
    <row r="356" spans="2:7" x14ac:dyDescent="0.2">
      <c r="B356" s="86"/>
      <c r="C356" s="86"/>
      <c r="D356" s="86"/>
      <c r="E356" s="86"/>
      <c r="F356" s="86"/>
      <c r="G356" s="86"/>
    </row>
    <row r="357" spans="2:7" x14ac:dyDescent="0.2">
      <c r="B357" s="86"/>
      <c r="C357" s="86"/>
      <c r="D357" s="86"/>
      <c r="E357" s="86"/>
      <c r="F357" s="86"/>
      <c r="G357" s="86"/>
    </row>
    <row r="358" spans="2:7" x14ac:dyDescent="0.2">
      <c r="B358" s="86"/>
      <c r="C358" s="86"/>
      <c r="D358" s="86"/>
      <c r="E358" s="86"/>
      <c r="F358" s="86"/>
      <c r="G358" s="86"/>
    </row>
    <row r="359" spans="2:7" x14ac:dyDescent="0.2">
      <c r="B359" s="86"/>
      <c r="C359" s="86"/>
      <c r="D359" s="86"/>
      <c r="E359" s="86"/>
      <c r="F359" s="86"/>
      <c r="G359" s="86"/>
    </row>
    <row r="360" spans="2:7" x14ac:dyDescent="0.2">
      <c r="B360" s="86"/>
      <c r="C360" s="86"/>
      <c r="D360" s="86"/>
      <c r="E360" s="86"/>
      <c r="F360" s="86"/>
      <c r="G360" s="86"/>
    </row>
    <row r="361" spans="2:7" x14ac:dyDescent="0.2">
      <c r="B361" s="86"/>
      <c r="C361" s="86"/>
      <c r="D361" s="86"/>
      <c r="E361" s="86"/>
      <c r="F361" s="86"/>
      <c r="G361" s="86"/>
    </row>
    <row r="362" spans="2:7" x14ac:dyDescent="0.2">
      <c r="B362" s="86"/>
      <c r="C362" s="86"/>
      <c r="D362" s="86"/>
      <c r="E362" s="86"/>
      <c r="F362" s="86"/>
      <c r="G362" s="86"/>
    </row>
    <row r="363" spans="2:7" x14ac:dyDescent="0.2">
      <c r="B363" s="86"/>
      <c r="C363" s="86"/>
      <c r="D363" s="86"/>
      <c r="E363" s="86"/>
      <c r="F363" s="86"/>
      <c r="G363" s="86"/>
    </row>
    <row r="364" spans="2:7" x14ac:dyDescent="0.2">
      <c r="B364" s="86"/>
      <c r="C364" s="86"/>
      <c r="D364" s="86"/>
      <c r="E364" s="86"/>
      <c r="F364" s="86"/>
      <c r="G364" s="86"/>
    </row>
    <row r="365" spans="2:7" x14ac:dyDescent="0.2">
      <c r="B365" s="86"/>
      <c r="C365" s="86"/>
      <c r="D365" s="86"/>
      <c r="E365" s="86"/>
      <c r="F365" s="86"/>
      <c r="G365" s="86"/>
    </row>
    <row r="366" spans="2:7" x14ac:dyDescent="0.2">
      <c r="B366" s="86"/>
      <c r="C366" s="86"/>
      <c r="D366" s="86"/>
      <c r="E366" s="86"/>
      <c r="F366" s="86"/>
      <c r="G366" s="86"/>
    </row>
    <row r="367" spans="2:7" x14ac:dyDescent="0.2">
      <c r="B367" s="86"/>
      <c r="C367" s="86"/>
      <c r="D367" s="86"/>
      <c r="E367" s="86"/>
      <c r="F367" s="86"/>
      <c r="G367" s="86"/>
    </row>
    <row r="368" spans="2:7" x14ac:dyDescent="0.2">
      <c r="B368" s="86"/>
      <c r="C368" s="86"/>
      <c r="D368" s="86"/>
      <c r="E368" s="86"/>
      <c r="F368" s="86"/>
      <c r="G368" s="86"/>
    </row>
    <row r="369" spans="2:7" x14ac:dyDescent="0.2">
      <c r="B369" s="86"/>
      <c r="C369" s="86"/>
      <c r="D369" s="86"/>
      <c r="E369" s="86"/>
      <c r="F369" s="86"/>
      <c r="G369" s="86"/>
    </row>
    <row r="370" spans="2:7" x14ac:dyDescent="0.2">
      <c r="B370" s="86"/>
      <c r="C370" s="86"/>
      <c r="D370" s="86"/>
      <c r="E370" s="86"/>
      <c r="F370" s="86"/>
      <c r="G370" s="86"/>
    </row>
    <row r="371" spans="2:7" x14ac:dyDescent="0.2">
      <c r="B371" s="86"/>
      <c r="C371" s="86"/>
      <c r="D371" s="86"/>
      <c r="E371" s="86"/>
      <c r="F371" s="86"/>
      <c r="G371" s="86"/>
    </row>
    <row r="372" spans="2:7" x14ac:dyDescent="0.2">
      <c r="B372" s="86"/>
      <c r="C372" s="86"/>
      <c r="D372" s="86"/>
      <c r="E372" s="86"/>
      <c r="F372" s="86"/>
      <c r="G372" s="86"/>
    </row>
    <row r="373" spans="2:7" x14ac:dyDescent="0.2">
      <c r="B373" s="86"/>
      <c r="C373" s="86"/>
      <c r="D373" s="86"/>
      <c r="E373" s="86"/>
      <c r="F373" s="86"/>
      <c r="G373" s="86"/>
    </row>
    <row r="374" spans="2:7" x14ac:dyDescent="0.2">
      <c r="B374" s="86"/>
      <c r="C374" s="86"/>
      <c r="D374" s="86"/>
      <c r="E374" s="86"/>
      <c r="F374" s="86"/>
      <c r="G374" s="86"/>
    </row>
    <row r="375" spans="2:7" x14ac:dyDescent="0.2">
      <c r="B375" s="86"/>
      <c r="C375" s="86"/>
      <c r="D375" s="86"/>
      <c r="E375" s="86"/>
      <c r="F375" s="86"/>
      <c r="G375" s="86"/>
    </row>
    <row r="376" spans="2:7" x14ac:dyDescent="0.2">
      <c r="B376" s="86"/>
      <c r="C376" s="86"/>
      <c r="D376" s="86"/>
      <c r="E376" s="86"/>
      <c r="F376" s="86"/>
      <c r="G376" s="86"/>
    </row>
    <row r="377" spans="2:7" x14ac:dyDescent="0.2">
      <c r="B377" s="86"/>
      <c r="C377" s="86"/>
      <c r="D377" s="86"/>
      <c r="E377" s="86"/>
      <c r="F377" s="86"/>
      <c r="G377" s="86"/>
    </row>
    <row r="378" spans="2:7" x14ac:dyDescent="0.2">
      <c r="B378" s="86"/>
      <c r="C378" s="86"/>
      <c r="D378" s="86"/>
      <c r="E378" s="86"/>
      <c r="F378" s="86"/>
      <c r="G378" s="86"/>
    </row>
    <row r="379" spans="2:7" x14ac:dyDescent="0.2">
      <c r="B379" s="86"/>
      <c r="C379" s="86"/>
      <c r="D379" s="86"/>
      <c r="E379" s="86"/>
      <c r="F379" s="86"/>
      <c r="G379" s="86"/>
    </row>
    <row r="380" spans="2:7" x14ac:dyDescent="0.2">
      <c r="B380" s="86"/>
      <c r="C380" s="86"/>
      <c r="D380" s="86"/>
      <c r="E380" s="86"/>
      <c r="F380" s="86"/>
      <c r="G380" s="86"/>
    </row>
    <row r="381" spans="2:7" x14ac:dyDescent="0.2">
      <c r="B381" s="86"/>
      <c r="C381" s="86"/>
      <c r="D381" s="86"/>
      <c r="E381" s="86"/>
      <c r="F381" s="86"/>
      <c r="G381" s="86"/>
    </row>
    <row r="382" spans="2:7" x14ac:dyDescent="0.2">
      <c r="B382" s="86"/>
      <c r="C382" s="86"/>
      <c r="D382" s="86"/>
      <c r="E382" s="86"/>
      <c r="F382" s="86"/>
      <c r="G382" s="86"/>
    </row>
    <row r="383" spans="2:7" x14ac:dyDescent="0.2">
      <c r="B383" s="86"/>
      <c r="C383" s="86"/>
      <c r="D383" s="86"/>
      <c r="E383" s="86"/>
      <c r="F383" s="86"/>
      <c r="G383" s="86"/>
    </row>
    <row r="384" spans="2:7" x14ac:dyDescent="0.2">
      <c r="B384" s="86"/>
      <c r="C384" s="86"/>
      <c r="D384" s="86"/>
      <c r="E384" s="86"/>
      <c r="F384" s="86"/>
      <c r="G384" s="86"/>
    </row>
    <row r="385" spans="2:7" x14ac:dyDescent="0.2">
      <c r="B385" s="86"/>
      <c r="C385" s="86"/>
      <c r="D385" s="86"/>
      <c r="E385" s="86"/>
      <c r="F385" s="86"/>
      <c r="G385" s="86"/>
    </row>
    <row r="386" spans="2:7" x14ac:dyDescent="0.2">
      <c r="B386" s="86"/>
      <c r="C386" s="86"/>
      <c r="D386" s="86"/>
      <c r="E386" s="86"/>
      <c r="F386" s="86"/>
      <c r="G386" s="86"/>
    </row>
    <row r="387" spans="2:7" x14ac:dyDescent="0.2">
      <c r="B387" s="86"/>
      <c r="C387" s="86"/>
      <c r="D387" s="86"/>
      <c r="E387" s="86"/>
      <c r="F387" s="86"/>
      <c r="G387" s="86"/>
    </row>
    <row r="388" spans="2:7" x14ac:dyDescent="0.2">
      <c r="B388" s="86"/>
      <c r="C388" s="86"/>
      <c r="D388" s="86"/>
      <c r="E388" s="86"/>
      <c r="F388" s="86"/>
      <c r="G388" s="86"/>
    </row>
    <row r="389" spans="2:7" x14ac:dyDescent="0.2">
      <c r="B389" s="86"/>
      <c r="C389" s="86"/>
      <c r="D389" s="86"/>
      <c r="E389" s="86"/>
      <c r="F389" s="86"/>
      <c r="G389" s="86"/>
    </row>
    <row r="390" spans="2:7" x14ac:dyDescent="0.2">
      <c r="B390" s="86"/>
      <c r="C390" s="86"/>
      <c r="D390" s="86"/>
      <c r="E390" s="86"/>
      <c r="F390" s="86"/>
      <c r="G390" s="86"/>
    </row>
    <row r="391" spans="2:7" x14ac:dyDescent="0.2">
      <c r="B391" s="86"/>
      <c r="C391" s="86"/>
      <c r="D391" s="86"/>
      <c r="E391" s="86"/>
      <c r="F391" s="86"/>
      <c r="G391" s="86"/>
    </row>
    <row r="392" spans="2:7" x14ac:dyDescent="0.2">
      <c r="B392" s="86"/>
      <c r="C392" s="86"/>
      <c r="D392" s="86"/>
      <c r="E392" s="86"/>
      <c r="F392" s="86"/>
      <c r="G392" s="86"/>
    </row>
    <row r="393" spans="2:7" x14ac:dyDescent="0.2">
      <c r="B393" s="86"/>
      <c r="C393" s="86"/>
      <c r="D393" s="86"/>
      <c r="E393" s="86"/>
      <c r="F393" s="86"/>
      <c r="G393" s="86"/>
    </row>
    <row r="394" spans="2:7" x14ac:dyDescent="0.2">
      <c r="B394" s="86"/>
      <c r="C394" s="86"/>
      <c r="D394" s="86"/>
      <c r="E394" s="86"/>
      <c r="F394" s="86"/>
      <c r="G394" s="86"/>
    </row>
    <row r="395" spans="2:7" x14ac:dyDescent="0.2">
      <c r="B395" s="86"/>
      <c r="C395" s="86"/>
      <c r="D395" s="86"/>
      <c r="E395" s="86"/>
      <c r="F395" s="86"/>
      <c r="G395" s="86"/>
    </row>
    <row r="396" spans="2:7" x14ac:dyDescent="0.2">
      <c r="B396" s="86"/>
      <c r="C396" s="86"/>
      <c r="D396" s="86"/>
      <c r="E396" s="86"/>
      <c r="F396" s="86"/>
      <c r="G396" s="86"/>
    </row>
    <row r="397" spans="2:7" x14ac:dyDescent="0.2">
      <c r="B397" s="86"/>
      <c r="C397" s="86"/>
      <c r="D397" s="86"/>
      <c r="E397" s="86"/>
      <c r="F397" s="86"/>
      <c r="G397" s="86"/>
    </row>
    <row r="398" spans="2:7" x14ac:dyDescent="0.2">
      <c r="B398" s="86"/>
      <c r="C398" s="86"/>
      <c r="D398" s="86"/>
      <c r="E398" s="86"/>
      <c r="F398" s="86"/>
      <c r="G398" s="86"/>
    </row>
    <row r="399" spans="2:7" x14ac:dyDescent="0.2">
      <c r="B399" s="86"/>
      <c r="C399" s="86"/>
      <c r="D399" s="86"/>
      <c r="E399" s="86"/>
      <c r="F399" s="86"/>
      <c r="G399" s="86"/>
    </row>
    <row r="400" spans="2:7" x14ac:dyDescent="0.2">
      <c r="B400" s="86"/>
      <c r="C400" s="86"/>
      <c r="D400" s="86"/>
      <c r="E400" s="86"/>
      <c r="F400" s="86"/>
      <c r="G400" s="86"/>
    </row>
    <row r="401" spans="2:7" x14ac:dyDescent="0.2">
      <c r="B401" s="86"/>
      <c r="C401" s="86"/>
      <c r="D401" s="86"/>
      <c r="E401" s="86"/>
      <c r="F401" s="86"/>
      <c r="G401" s="86"/>
    </row>
    <row r="402" spans="2:7" x14ac:dyDescent="0.2">
      <c r="B402" s="86"/>
      <c r="C402" s="86"/>
      <c r="D402" s="86"/>
      <c r="E402" s="86"/>
      <c r="F402" s="86"/>
      <c r="G402" s="86"/>
    </row>
    <row r="403" spans="2:7" x14ac:dyDescent="0.2">
      <c r="B403" s="86"/>
      <c r="C403" s="86"/>
      <c r="D403" s="86"/>
      <c r="E403" s="86"/>
      <c r="F403" s="86"/>
      <c r="G403" s="86"/>
    </row>
    <row r="404" spans="2:7" x14ac:dyDescent="0.2">
      <c r="B404" s="86"/>
      <c r="C404" s="86"/>
      <c r="D404" s="86"/>
      <c r="E404" s="86"/>
      <c r="F404" s="86"/>
      <c r="G404" s="86"/>
    </row>
    <row r="405" spans="2:7" x14ac:dyDescent="0.2">
      <c r="B405" s="86"/>
      <c r="C405" s="86"/>
      <c r="D405" s="86"/>
      <c r="E405" s="86"/>
      <c r="F405" s="86"/>
      <c r="G405" s="86"/>
    </row>
    <row r="406" spans="2:7" x14ac:dyDescent="0.2">
      <c r="B406" s="86"/>
      <c r="C406" s="86"/>
      <c r="D406" s="86"/>
      <c r="E406" s="86"/>
      <c r="F406" s="86"/>
      <c r="G406" s="86"/>
    </row>
    <row r="407" spans="2:7" x14ac:dyDescent="0.2">
      <c r="B407" s="86"/>
      <c r="C407" s="86"/>
      <c r="D407" s="86"/>
      <c r="E407" s="86"/>
      <c r="F407" s="86"/>
      <c r="G407" s="86"/>
    </row>
    <row r="408" spans="2:7" x14ac:dyDescent="0.2">
      <c r="B408" s="86"/>
      <c r="C408" s="86" t="s">
        <v>1424</v>
      </c>
      <c r="D408" s="86"/>
      <c r="E408" s="86"/>
      <c r="F408" s="86"/>
      <c r="G408" s="86"/>
    </row>
    <row r="409" spans="2:7" ht="38.25" x14ac:dyDescent="0.2">
      <c r="B409" s="86"/>
      <c r="C409" s="86" t="s">
        <v>1425</v>
      </c>
      <c r="D409" s="86"/>
      <c r="E409" s="86"/>
      <c r="F409" s="86"/>
      <c r="G409" s="86"/>
    </row>
    <row r="410" spans="2:7" x14ac:dyDescent="0.2">
      <c r="B410" s="446"/>
      <c r="C410" s="447"/>
      <c r="D410" s="448"/>
      <c r="E410" s="449"/>
      <c r="F410" s="450"/>
      <c r="G410" s="451"/>
    </row>
    <row r="411" spans="2:7" x14ac:dyDescent="0.2">
      <c r="B411" s="393" t="str">
        <f>B342</f>
        <v>F.5</v>
      </c>
      <c r="C411" s="404" t="s">
        <v>154</v>
      </c>
      <c r="D411" s="405"/>
      <c r="E411" s="406"/>
      <c r="F411" s="425"/>
      <c r="G411" s="408">
        <f>SUM(G339:G410)</f>
        <v>0</v>
      </c>
    </row>
    <row r="412" spans="2:7" x14ac:dyDescent="0.2">
      <c r="B412" s="409"/>
      <c r="C412" s="410"/>
      <c r="D412" s="411"/>
      <c r="E412" s="412"/>
      <c r="F412" s="413"/>
      <c r="G412" s="414"/>
    </row>
    <row r="413" spans="2:7" x14ac:dyDescent="0.2">
      <c r="B413" s="388">
        <f>$B$1</f>
        <v>0</v>
      </c>
      <c r="G413" s="415"/>
    </row>
    <row r="414" spans="2:7" ht="12.75" customHeight="1" x14ac:dyDescent="0.2">
      <c r="B414" s="567"/>
      <c r="C414" s="567"/>
      <c r="D414" s="567"/>
      <c r="E414" s="567"/>
      <c r="F414" s="567"/>
      <c r="G414" s="567"/>
    </row>
    <row r="415" spans="2:7" ht="12.75" customHeight="1" x14ac:dyDescent="0.2">
      <c r="B415" s="567" t="str">
        <f>$B$2</f>
        <v>THE UPGRADING OF NATIONAL ROAD R33 SECTION 13 IN VAALWATER TOWN (KM 60.8 TO KM 63.0): ROAD LIGHTING COST ESTIMATE</v>
      </c>
      <c r="C415" s="567"/>
      <c r="D415" s="567"/>
      <c r="E415" s="567"/>
      <c r="F415" s="567"/>
      <c r="G415" s="567"/>
    </row>
    <row r="416" spans="2:7" x14ac:dyDescent="0.2">
      <c r="B416" s="567"/>
      <c r="C416" s="567"/>
      <c r="D416" s="567"/>
      <c r="E416" s="567"/>
      <c r="F416" s="567"/>
      <c r="G416" s="567"/>
    </row>
    <row r="417" spans="2:8" x14ac:dyDescent="0.2">
      <c r="B417" s="388" t="str">
        <f>B337</f>
        <v>PRICING SCHEDULE F:</v>
      </c>
      <c r="G417" s="415"/>
    </row>
    <row r="418" spans="2:8" x14ac:dyDescent="0.2">
      <c r="B418" s="393" t="s">
        <v>24</v>
      </c>
      <c r="C418" s="394" t="s">
        <v>25</v>
      </c>
      <c r="D418" s="394" t="s">
        <v>26</v>
      </c>
      <c r="E418" s="395" t="s">
        <v>27</v>
      </c>
      <c r="F418" s="396" t="s">
        <v>28</v>
      </c>
      <c r="G418" s="397" t="s">
        <v>1356</v>
      </c>
    </row>
    <row r="419" spans="2:8" x14ac:dyDescent="0.2">
      <c r="B419" s="416"/>
      <c r="C419" s="417"/>
      <c r="D419" s="418"/>
      <c r="E419" s="419"/>
      <c r="F419" s="427"/>
      <c r="G419" s="427"/>
    </row>
    <row r="420" spans="2:8" x14ac:dyDescent="0.2">
      <c r="B420" s="416"/>
      <c r="C420" s="437" t="s">
        <v>1426</v>
      </c>
      <c r="D420" s="418"/>
      <c r="E420" s="419"/>
      <c r="F420" s="427"/>
      <c r="G420" s="427"/>
    </row>
    <row r="421" spans="2:8" x14ac:dyDescent="0.2">
      <c r="B421" s="416"/>
      <c r="C421" s="417"/>
      <c r="D421" s="418"/>
      <c r="E421" s="419"/>
      <c r="F421" s="427"/>
      <c r="G421" s="427"/>
    </row>
    <row r="422" spans="2:8" x14ac:dyDescent="0.2">
      <c r="B422" s="439" t="s">
        <v>1427</v>
      </c>
      <c r="C422" s="422" t="s">
        <v>1428</v>
      </c>
      <c r="D422" s="418"/>
      <c r="E422" s="418"/>
      <c r="F422" s="421"/>
      <c r="G422" s="421"/>
    </row>
    <row r="423" spans="2:8" x14ac:dyDescent="0.2">
      <c r="B423" s="416"/>
      <c r="C423" s="417"/>
      <c r="D423" s="418"/>
      <c r="E423" s="418"/>
      <c r="F423" s="421"/>
      <c r="G423" s="421"/>
    </row>
    <row r="424" spans="2:8" x14ac:dyDescent="0.2">
      <c r="B424" s="86">
        <v>6.01</v>
      </c>
      <c r="C424" s="86" t="s">
        <v>1429</v>
      </c>
      <c r="D424" s="197" t="s">
        <v>1366</v>
      </c>
      <c r="E424" s="197">
        <v>7</v>
      </c>
      <c r="F424" s="82"/>
      <c r="G424" s="452">
        <f>E424*F424</f>
        <v>0</v>
      </c>
      <c r="H424" s="400"/>
    </row>
    <row r="425" spans="2:8" x14ac:dyDescent="0.2">
      <c r="B425" s="86"/>
      <c r="C425" s="86"/>
      <c r="D425" s="197"/>
      <c r="E425" s="197"/>
      <c r="F425" s="82"/>
      <c r="G425" s="452"/>
      <c r="H425" s="400"/>
    </row>
    <row r="426" spans="2:8" x14ac:dyDescent="0.2">
      <c r="B426" s="86">
        <f>B424+0.01</f>
        <v>6.02</v>
      </c>
      <c r="C426" s="86" t="s">
        <v>1430</v>
      </c>
      <c r="D426" s="197" t="s">
        <v>1387</v>
      </c>
      <c r="E426" s="197">
        <v>80</v>
      </c>
      <c r="F426" s="82"/>
      <c r="G426" s="452">
        <f>E426*F426</f>
        <v>0</v>
      </c>
      <c r="H426" s="391"/>
    </row>
    <row r="427" spans="2:8" x14ac:dyDescent="0.2">
      <c r="B427" s="86"/>
      <c r="C427" s="86"/>
      <c r="D427" s="197"/>
      <c r="E427" s="197"/>
      <c r="F427" s="82"/>
      <c r="G427" s="452"/>
      <c r="H427" s="391"/>
    </row>
    <row r="428" spans="2:8" x14ac:dyDescent="0.2">
      <c r="B428" s="86">
        <f>B426+0.01</f>
        <v>6.0299999999999994</v>
      </c>
      <c r="C428" s="86" t="s">
        <v>1431</v>
      </c>
      <c r="D428" s="197" t="s">
        <v>1366</v>
      </c>
      <c r="E428" s="197">
        <v>1</v>
      </c>
      <c r="F428" s="82"/>
      <c r="G428" s="452">
        <f>E428*F428</f>
        <v>0</v>
      </c>
      <c r="H428" s="391"/>
    </row>
    <row r="429" spans="2:8" x14ac:dyDescent="0.2">
      <c r="B429" s="86"/>
      <c r="C429" s="86"/>
      <c r="D429" s="197"/>
      <c r="E429" s="197"/>
      <c r="F429" s="82"/>
      <c r="G429" s="452"/>
      <c r="H429" s="391"/>
    </row>
    <row r="430" spans="2:8" ht="25.5" x14ac:dyDescent="0.2">
      <c r="B430" s="86">
        <f>B428+0.01</f>
        <v>6.0399999999999991</v>
      </c>
      <c r="C430" s="86" t="s">
        <v>1432</v>
      </c>
      <c r="D430" s="197" t="s">
        <v>1366</v>
      </c>
      <c r="E430" s="197">
        <v>20</v>
      </c>
      <c r="F430" s="82"/>
      <c r="G430" s="452">
        <f>E430*F430</f>
        <v>0</v>
      </c>
      <c r="H430" s="400"/>
    </row>
    <row r="431" spans="2:8" x14ac:dyDescent="0.2">
      <c r="B431" s="86"/>
      <c r="C431" s="86"/>
      <c r="D431" s="197"/>
      <c r="E431" s="197"/>
      <c r="F431" s="82"/>
      <c r="G431" s="452"/>
      <c r="H431" s="391"/>
    </row>
    <row r="432" spans="2:8" x14ac:dyDescent="0.2">
      <c r="B432" s="86">
        <f>B430+0.01</f>
        <v>6.0499999999999989</v>
      </c>
      <c r="C432" s="86" t="s">
        <v>1433</v>
      </c>
      <c r="D432" s="197" t="s">
        <v>1366</v>
      </c>
      <c r="E432" s="197">
        <v>7</v>
      </c>
      <c r="F432" s="82"/>
      <c r="G432" s="452">
        <f>E432*F432</f>
        <v>0</v>
      </c>
      <c r="H432" s="400"/>
    </row>
    <row r="433" spans="2:7" x14ac:dyDescent="0.2">
      <c r="B433" s="86"/>
      <c r="C433" s="86"/>
      <c r="D433" s="197"/>
      <c r="E433" s="197"/>
      <c r="F433" s="82"/>
      <c r="G433" s="452"/>
    </row>
    <row r="434" spans="2:7" x14ac:dyDescent="0.2">
      <c r="B434" s="86">
        <f>B432+0.01</f>
        <v>6.0599999999999987</v>
      </c>
      <c r="C434" s="86" t="s">
        <v>1434</v>
      </c>
      <c r="D434" s="197" t="s">
        <v>1366</v>
      </c>
      <c r="E434" s="197">
        <v>7</v>
      </c>
      <c r="F434" s="82"/>
      <c r="G434" s="452">
        <f>E434*F434</f>
        <v>0</v>
      </c>
    </row>
    <row r="435" spans="2:7" x14ac:dyDescent="0.2">
      <c r="B435" s="86"/>
      <c r="C435" s="86"/>
      <c r="D435" s="86"/>
      <c r="E435" s="86"/>
      <c r="F435" s="86"/>
      <c r="G435" s="86"/>
    </row>
    <row r="436" spans="2:7" x14ac:dyDescent="0.2">
      <c r="B436" s="86"/>
      <c r="C436" s="86"/>
      <c r="D436" s="86"/>
      <c r="E436" s="86"/>
      <c r="F436" s="86"/>
      <c r="G436" s="86"/>
    </row>
    <row r="437" spans="2:7" x14ac:dyDescent="0.2">
      <c r="B437" s="86"/>
      <c r="C437" s="86"/>
      <c r="D437" s="86"/>
      <c r="E437" s="86"/>
      <c r="F437" s="86"/>
      <c r="G437" s="86"/>
    </row>
    <row r="438" spans="2:7" x14ac:dyDescent="0.2">
      <c r="B438" s="86"/>
      <c r="C438" s="86"/>
      <c r="D438" s="86"/>
      <c r="E438" s="86"/>
      <c r="F438" s="86"/>
      <c r="G438" s="86"/>
    </row>
    <row r="439" spans="2:7" x14ac:dyDescent="0.2">
      <c r="B439" s="86"/>
      <c r="C439" s="86"/>
      <c r="D439" s="86"/>
      <c r="E439" s="86"/>
      <c r="F439" s="86"/>
      <c r="G439" s="86"/>
    </row>
    <row r="440" spans="2:7" x14ac:dyDescent="0.2">
      <c r="B440" s="86"/>
      <c r="C440" s="86"/>
      <c r="D440" s="86"/>
      <c r="E440" s="86"/>
      <c r="F440" s="86"/>
      <c r="G440" s="86"/>
    </row>
    <row r="441" spans="2:7" x14ac:dyDescent="0.2">
      <c r="B441" s="86"/>
      <c r="C441" s="86"/>
      <c r="D441" s="86"/>
      <c r="E441" s="86"/>
      <c r="F441" s="86"/>
      <c r="G441" s="86"/>
    </row>
    <row r="442" spans="2:7" x14ac:dyDescent="0.2">
      <c r="B442" s="86"/>
      <c r="C442" s="86"/>
      <c r="D442" s="86"/>
      <c r="E442" s="86"/>
      <c r="F442" s="86"/>
      <c r="G442" s="86"/>
    </row>
    <row r="443" spans="2:7" x14ac:dyDescent="0.2">
      <c r="B443" s="86"/>
      <c r="C443" s="86"/>
      <c r="D443" s="86"/>
      <c r="E443" s="86"/>
      <c r="F443" s="86"/>
      <c r="G443" s="86"/>
    </row>
    <row r="444" spans="2:7" x14ac:dyDescent="0.2">
      <c r="B444" s="86"/>
      <c r="C444" s="86"/>
      <c r="D444" s="86"/>
      <c r="E444" s="86"/>
      <c r="F444" s="86"/>
      <c r="G444" s="86"/>
    </row>
    <row r="445" spans="2:7" x14ac:dyDescent="0.2">
      <c r="B445" s="86"/>
      <c r="C445" s="86"/>
      <c r="D445" s="86"/>
      <c r="E445" s="86"/>
      <c r="F445" s="86"/>
      <c r="G445" s="86"/>
    </row>
    <row r="446" spans="2:7" x14ac:dyDescent="0.2">
      <c r="B446" s="86"/>
      <c r="C446" s="86"/>
      <c r="D446" s="86"/>
      <c r="E446" s="86"/>
      <c r="F446" s="86"/>
      <c r="G446" s="86"/>
    </row>
    <row r="447" spans="2:7" x14ac:dyDescent="0.2">
      <c r="B447" s="86"/>
      <c r="C447" s="86"/>
      <c r="D447" s="86"/>
      <c r="E447" s="86"/>
      <c r="F447" s="86"/>
      <c r="G447" s="86"/>
    </row>
    <row r="448" spans="2:7" x14ac:dyDescent="0.2">
      <c r="B448" s="86"/>
      <c r="C448" s="86"/>
      <c r="D448" s="86"/>
      <c r="E448" s="86"/>
      <c r="F448" s="86"/>
      <c r="G448" s="86"/>
    </row>
    <row r="449" spans="2:7" x14ac:dyDescent="0.2">
      <c r="B449" s="86"/>
      <c r="C449" s="86"/>
      <c r="D449" s="86"/>
      <c r="E449" s="86"/>
      <c r="F449" s="86"/>
      <c r="G449" s="86"/>
    </row>
    <row r="450" spans="2:7" x14ac:dyDescent="0.2">
      <c r="B450" s="86"/>
      <c r="C450" s="86"/>
      <c r="D450" s="86"/>
      <c r="E450" s="86"/>
      <c r="F450" s="86"/>
      <c r="G450" s="86"/>
    </row>
    <row r="451" spans="2:7" x14ac:dyDescent="0.2">
      <c r="B451" s="86"/>
      <c r="C451" s="86"/>
      <c r="D451" s="86"/>
      <c r="E451" s="86"/>
      <c r="F451" s="86"/>
      <c r="G451" s="86"/>
    </row>
    <row r="452" spans="2:7" x14ac:dyDescent="0.2">
      <c r="B452" s="86"/>
      <c r="C452" s="86"/>
      <c r="D452" s="86"/>
      <c r="E452" s="86"/>
      <c r="F452" s="86"/>
      <c r="G452" s="86"/>
    </row>
    <row r="453" spans="2:7" x14ac:dyDescent="0.2">
      <c r="B453" s="86"/>
      <c r="C453" s="86"/>
      <c r="D453" s="86"/>
      <c r="E453" s="86"/>
      <c r="F453" s="86"/>
      <c r="G453" s="86"/>
    </row>
    <row r="454" spans="2:7" x14ac:dyDescent="0.2">
      <c r="B454" s="86"/>
      <c r="C454" s="86"/>
      <c r="D454" s="86"/>
      <c r="E454" s="86"/>
      <c r="F454" s="86"/>
      <c r="G454" s="86"/>
    </row>
    <row r="455" spans="2:7" x14ac:dyDescent="0.2">
      <c r="B455" s="86"/>
      <c r="C455" s="86"/>
      <c r="D455" s="86"/>
      <c r="E455" s="86"/>
      <c r="F455" s="86"/>
      <c r="G455" s="86"/>
    </row>
    <row r="456" spans="2:7" x14ac:dyDescent="0.2">
      <c r="B456" s="86"/>
      <c r="C456" s="86"/>
      <c r="D456" s="86"/>
      <c r="E456" s="86"/>
      <c r="F456" s="86"/>
      <c r="G456" s="86"/>
    </row>
    <row r="457" spans="2:7" x14ac:dyDescent="0.2">
      <c r="B457" s="86"/>
      <c r="C457" s="86"/>
      <c r="D457" s="86"/>
      <c r="E457" s="86"/>
      <c r="F457" s="86"/>
      <c r="G457" s="86"/>
    </row>
    <row r="458" spans="2:7" x14ac:dyDescent="0.2">
      <c r="B458" s="86"/>
      <c r="C458" s="86"/>
      <c r="D458" s="86"/>
      <c r="E458" s="86"/>
      <c r="F458" s="86"/>
      <c r="G458" s="86"/>
    </row>
    <row r="459" spans="2:7" x14ac:dyDescent="0.2">
      <c r="B459" s="86"/>
      <c r="C459" s="86"/>
      <c r="D459" s="86"/>
      <c r="E459" s="86"/>
      <c r="F459" s="86"/>
      <c r="G459" s="86"/>
    </row>
    <row r="460" spans="2:7" x14ac:dyDescent="0.2">
      <c r="B460" s="86"/>
      <c r="C460" s="86"/>
      <c r="D460" s="86"/>
      <c r="E460" s="86"/>
      <c r="F460" s="86"/>
      <c r="G460" s="86"/>
    </row>
    <row r="461" spans="2:7" x14ac:dyDescent="0.2">
      <c r="B461" s="86"/>
      <c r="C461" s="86"/>
      <c r="D461" s="86"/>
      <c r="E461" s="86"/>
      <c r="F461" s="86"/>
      <c r="G461" s="86"/>
    </row>
    <row r="462" spans="2:7" x14ac:dyDescent="0.2">
      <c r="B462" s="86"/>
      <c r="C462" s="86"/>
      <c r="D462" s="86"/>
      <c r="E462" s="86"/>
      <c r="F462" s="86"/>
      <c r="G462" s="86"/>
    </row>
    <row r="463" spans="2:7" x14ac:dyDescent="0.2">
      <c r="B463" s="86"/>
      <c r="C463" s="86"/>
      <c r="D463" s="86"/>
      <c r="E463" s="86"/>
      <c r="F463" s="86"/>
      <c r="G463" s="86"/>
    </row>
    <row r="464" spans="2:7" x14ac:dyDescent="0.2">
      <c r="B464" s="86"/>
      <c r="C464" s="86"/>
      <c r="D464" s="86"/>
      <c r="E464" s="86"/>
      <c r="F464" s="86"/>
      <c r="G464" s="86"/>
    </row>
    <row r="465" spans="2:7" x14ac:dyDescent="0.2">
      <c r="B465" s="86"/>
      <c r="C465" s="86"/>
      <c r="D465" s="86"/>
      <c r="E465" s="86"/>
      <c r="F465" s="86"/>
      <c r="G465" s="86"/>
    </row>
    <row r="466" spans="2:7" x14ac:dyDescent="0.2">
      <c r="B466" s="86"/>
      <c r="C466" s="86"/>
      <c r="D466" s="86"/>
      <c r="E466" s="86"/>
      <c r="F466" s="86"/>
      <c r="G466" s="86"/>
    </row>
    <row r="467" spans="2:7" x14ac:dyDescent="0.2">
      <c r="B467" s="86"/>
      <c r="C467" s="86"/>
      <c r="D467" s="86"/>
      <c r="E467" s="86"/>
      <c r="F467" s="86"/>
      <c r="G467" s="86"/>
    </row>
    <row r="468" spans="2:7" x14ac:dyDescent="0.2">
      <c r="B468" s="86"/>
      <c r="C468" s="86"/>
      <c r="D468" s="86"/>
      <c r="E468" s="86"/>
      <c r="F468" s="86"/>
      <c r="G468" s="86"/>
    </row>
    <row r="469" spans="2:7" x14ac:dyDescent="0.2">
      <c r="B469" s="86"/>
      <c r="C469" s="86"/>
      <c r="D469" s="86"/>
      <c r="E469" s="86"/>
      <c r="F469" s="86"/>
      <c r="G469" s="86"/>
    </row>
    <row r="470" spans="2:7" x14ac:dyDescent="0.2">
      <c r="B470" s="86"/>
      <c r="C470" s="86"/>
      <c r="D470" s="86"/>
      <c r="E470" s="86"/>
      <c r="F470" s="86"/>
      <c r="G470" s="86"/>
    </row>
    <row r="471" spans="2:7" x14ac:dyDescent="0.2">
      <c r="B471" s="86"/>
      <c r="C471" s="86"/>
      <c r="D471" s="86"/>
      <c r="E471" s="86"/>
      <c r="F471" s="86"/>
      <c r="G471" s="86"/>
    </row>
    <row r="472" spans="2:7" x14ac:dyDescent="0.2">
      <c r="B472" s="86"/>
      <c r="C472" s="86"/>
      <c r="D472" s="86"/>
      <c r="E472" s="86"/>
      <c r="F472" s="86"/>
      <c r="G472" s="86"/>
    </row>
    <row r="473" spans="2:7" x14ac:dyDescent="0.2">
      <c r="B473" s="86"/>
      <c r="C473" s="86"/>
      <c r="D473" s="86"/>
      <c r="E473" s="86"/>
      <c r="F473" s="86"/>
      <c r="G473" s="86"/>
    </row>
    <row r="474" spans="2:7" x14ac:dyDescent="0.2">
      <c r="B474" s="86"/>
      <c r="C474" s="86"/>
      <c r="D474" s="86"/>
      <c r="E474" s="86"/>
      <c r="F474" s="86"/>
      <c r="G474" s="86"/>
    </row>
    <row r="475" spans="2:7" x14ac:dyDescent="0.2">
      <c r="B475" s="86"/>
      <c r="C475" s="86"/>
      <c r="D475" s="86"/>
      <c r="E475" s="86"/>
      <c r="F475" s="86"/>
      <c r="G475" s="86"/>
    </row>
    <row r="476" spans="2:7" x14ac:dyDescent="0.2">
      <c r="B476" s="86"/>
      <c r="C476" s="86"/>
      <c r="D476" s="86"/>
      <c r="E476" s="86"/>
      <c r="F476" s="86"/>
      <c r="G476" s="86"/>
    </row>
    <row r="477" spans="2:7" x14ac:dyDescent="0.2">
      <c r="B477" s="86"/>
      <c r="C477" s="86"/>
      <c r="D477" s="86"/>
      <c r="E477" s="86"/>
      <c r="F477" s="86"/>
      <c r="G477" s="86"/>
    </row>
    <row r="478" spans="2:7" x14ac:dyDescent="0.2">
      <c r="B478" s="86"/>
      <c r="C478" s="86"/>
      <c r="D478" s="86"/>
      <c r="E478" s="86"/>
      <c r="F478" s="86"/>
      <c r="G478" s="86"/>
    </row>
    <row r="479" spans="2:7" x14ac:dyDescent="0.2">
      <c r="B479" s="86"/>
      <c r="C479" s="86"/>
      <c r="D479" s="86"/>
      <c r="E479" s="86"/>
      <c r="F479" s="86"/>
      <c r="G479" s="86"/>
    </row>
    <row r="480" spans="2:7" x14ac:dyDescent="0.2">
      <c r="B480" s="86"/>
      <c r="C480" s="86"/>
      <c r="D480" s="86"/>
      <c r="E480" s="86"/>
      <c r="F480" s="86"/>
      <c r="G480" s="86"/>
    </row>
    <row r="481" spans="2:7" x14ac:dyDescent="0.2">
      <c r="B481" s="86"/>
      <c r="C481" s="86"/>
      <c r="D481" s="86"/>
      <c r="E481" s="86"/>
      <c r="F481" s="86"/>
      <c r="G481" s="86"/>
    </row>
    <row r="482" spans="2:7" x14ac:dyDescent="0.2">
      <c r="B482" s="86"/>
      <c r="C482" s="86"/>
      <c r="D482" s="86"/>
      <c r="E482" s="86"/>
      <c r="F482" s="86"/>
      <c r="G482" s="86"/>
    </row>
    <row r="483" spans="2:7" x14ac:dyDescent="0.2">
      <c r="B483" s="86"/>
      <c r="C483" s="86"/>
      <c r="D483" s="86"/>
      <c r="E483" s="86"/>
      <c r="F483" s="86"/>
      <c r="G483" s="86"/>
    </row>
    <row r="484" spans="2:7" x14ac:dyDescent="0.2">
      <c r="B484" s="86"/>
      <c r="C484" s="86"/>
      <c r="D484" s="86"/>
      <c r="E484" s="86"/>
      <c r="F484" s="86"/>
      <c r="G484" s="86"/>
    </row>
    <row r="485" spans="2:7" x14ac:dyDescent="0.2">
      <c r="B485" s="86"/>
      <c r="C485" s="86"/>
      <c r="D485" s="86"/>
      <c r="E485" s="86"/>
      <c r="F485" s="86"/>
      <c r="G485" s="86"/>
    </row>
    <row r="486" spans="2:7" x14ac:dyDescent="0.2">
      <c r="B486" s="86"/>
      <c r="C486" s="86"/>
      <c r="D486" s="86"/>
      <c r="E486" s="86"/>
      <c r="F486" s="86"/>
      <c r="G486" s="86"/>
    </row>
    <row r="487" spans="2:7" x14ac:dyDescent="0.2">
      <c r="B487" s="86"/>
      <c r="C487" s="86"/>
      <c r="D487" s="86"/>
      <c r="E487" s="86"/>
      <c r="F487" s="86"/>
      <c r="G487" s="86"/>
    </row>
    <row r="488" spans="2:7" x14ac:dyDescent="0.2">
      <c r="B488" s="86"/>
      <c r="C488" s="86"/>
      <c r="D488" s="86"/>
      <c r="E488" s="86"/>
      <c r="F488" s="86"/>
      <c r="G488" s="86"/>
    </row>
    <row r="489" spans="2:7" x14ac:dyDescent="0.2">
      <c r="B489" s="86"/>
      <c r="C489" s="86"/>
      <c r="D489" s="86"/>
      <c r="E489" s="86"/>
      <c r="F489" s="86"/>
      <c r="G489" s="86"/>
    </row>
    <row r="490" spans="2:7" x14ac:dyDescent="0.2">
      <c r="B490" s="86"/>
      <c r="C490" s="86"/>
      <c r="D490" s="86"/>
      <c r="E490" s="86"/>
      <c r="F490" s="86"/>
      <c r="G490" s="86"/>
    </row>
    <row r="491" spans="2:7" x14ac:dyDescent="0.2">
      <c r="B491" s="86"/>
      <c r="C491" s="86"/>
      <c r="D491" s="86"/>
      <c r="E491" s="86"/>
      <c r="F491" s="86"/>
      <c r="G491" s="86"/>
    </row>
    <row r="492" spans="2:7" x14ac:dyDescent="0.2">
      <c r="B492" s="86"/>
      <c r="C492" s="86"/>
      <c r="D492" s="86"/>
      <c r="E492" s="86"/>
      <c r="F492" s="86"/>
      <c r="G492" s="86"/>
    </row>
    <row r="493" spans="2:7" x14ac:dyDescent="0.2">
      <c r="B493" s="416"/>
      <c r="C493" s="417"/>
      <c r="D493" s="418"/>
      <c r="E493" s="419"/>
      <c r="F493" s="427"/>
      <c r="G493" s="427"/>
    </row>
    <row r="494" spans="2:7" x14ac:dyDescent="0.2">
      <c r="B494" s="393" t="str">
        <f>B422</f>
        <v>F.6</v>
      </c>
      <c r="C494" s="404" t="s">
        <v>154</v>
      </c>
      <c r="D494" s="405"/>
      <c r="E494" s="406"/>
      <c r="F494" s="425"/>
      <c r="G494" s="408">
        <f>SUM(G423:G493)</f>
        <v>0</v>
      </c>
    </row>
    <row r="495" spans="2:7" x14ac:dyDescent="0.2">
      <c r="B495" s="409"/>
      <c r="C495" s="410"/>
      <c r="D495" s="411"/>
      <c r="E495" s="412"/>
      <c r="F495" s="413"/>
      <c r="G495" s="414"/>
    </row>
    <row r="496" spans="2:7" x14ac:dyDescent="0.2">
      <c r="B496" s="388">
        <f>$B$1</f>
        <v>0</v>
      </c>
      <c r="G496" s="415"/>
    </row>
    <row r="497" spans="2:9" ht="12.75" customHeight="1" x14ac:dyDescent="0.2">
      <c r="B497" s="567" t="str">
        <f>$B$2</f>
        <v>THE UPGRADING OF NATIONAL ROAD R33 SECTION 13 IN VAALWATER TOWN (KM 60.8 TO KM 63.0): ROAD LIGHTING COST ESTIMATE</v>
      </c>
      <c r="C497" s="567"/>
      <c r="D497" s="567"/>
      <c r="E497" s="567"/>
      <c r="F497" s="567"/>
      <c r="G497" s="567"/>
    </row>
    <row r="498" spans="2:9" x14ac:dyDescent="0.2">
      <c r="B498" s="453">
        <f>B496</f>
        <v>0</v>
      </c>
      <c r="C498" s="454"/>
    </row>
    <row r="499" spans="2:9" ht="12.75" customHeight="1" x14ac:dyDescent="0.2">
      <c r="B499" s="568" t="str">
        <f>$B$2</f>
        <v>THE UPGRADING OF NATIONAL ROAD R33 SECTION 13 IN VAALWATER TOWN (KM 60.8 TO KM 63.0): ROAD LIGHTING COST ESTIMATE</v>
      </c>
      <c r="C499" s="568"/>
      <c r="D499" s="568"/>
      <c r="E499" s="568"/>
      <c r="F499" s="568"/>
      <c r="G499" s="568"/>
    </row>
    <row r="500" spans="2:9" x14ac:dyDescent="0.2">
      <c r="B500" s="568"/>
      <c r="C500" s="568"/>
      <c r="D500" s="568"/>
      <c r="E500" s="568"/>
      <c r="F500" s="568"/>
      <c r="G500" s="568"/>
    </row>
    <row r="501" spans="2:9" x14ac:dyDescent="0.2">
      <c r="B501" s="455"/>
      <c r="C501" s="454"/>
      <c r="D501" s="389"/>
      <c r="G501" s="456"/>
    </row>
    <row r="502" spans="2:9" ht="13.5" thickBot="1" x14ac:dyDescent="0.25">
      <c r="B502" s="453" t="s">
        <v>1435</v>
      </c>
      <c r="D502" s="389"/>
      <c r="G502" s="456"/>
    </row>
    <row r="503" spans="2:9" ht="13.5" thickBot="1" x14ac:dyDescent="0.25">
      <c r="B503" s="457" t="s">
        <v>24</v>
      </c>
      <c r="C503" s="458" t="s">
        <v>25</v>
      </c>
      <c r="D503" s="458"/>
      <c r="E503" s="459"/>
      <c r="F503" s="460"/>
      <c r="G503" s="461" t="s">
        <v>1356</v>
      </c>
    </row>
    <row r="504" spans="2:9" x14ac:dyDescent="0.2">
      <c r="B504" s="462"/>
      <c r="C504" s="463"/>
      <c r="D504" s="464"/>
      <c r="E504" s="465"/>
      <c r="F504" s="466"/>
      <c r="G504" s="467"/>
    </row>
    <row r="505" spans="2:9" x14ac:dyDescent="0.2">
      <c r="B505" s="468" t="s">
        <v>1436</v>
      </c>
      <c r="C505" s="469" t="str">
        <f>C9</f>
        <v>GENERAL ITEMS: ELECTRICAL</v>
      </c>
      <c r="D505" s="470"/>
      <c r="E505" s="471"/>
      <c r="F505" s="472"/>
      <c r="G505" s="473">
        <f>G81</f>
        <v>4500000</v>
      </c>
      <c r="I505" s="474"/>
    </row>
    <row r="506" spans="2:9" x14ac:dyDescent="0.2">
      <c r="B506" s="468"/>
      <c r="C506" s="469"/>
      <c r="D506" s="475"/>
      <c r="E506" s="475"/>
      <c r="F506" s="472"/>
      <c r="G506" s="473"/>
    </row>
    <row r="507" spans="2:9" x14ac:dyDescent="0.2">
      <c r="B507" s="468" t="s">
        <v>1437</v>
      </c>
      <c r="C507" s="469" t="str">
        <f>C91</f>
        <v>RETICULATION SYSTEM</v>
      </c>
      <c r="D507" s="476"/>
      <c r="E507" s="477"/>
      <c r="F507" s="472"/>
      <c r="G507" s="473">
        <f>G165</f>
        <v>0</v>
      </c>
      <c r="I507" s="474"/>
    </row>
    <row r="508" spans="2:9" x14ac:dyDescent="0.2">
      <c r="B508" s="468"/>
      <c r="C508" s="469"/>
      <c r="D508" s="471"/>
      <c r="E508" s="475"/>
      <c r="F508" s="472"/>
      <c r="G508" s="473"/>
    </row>
    <row r="509" spans="2:9" x14ac:dyDescent="0.2">
      <c r="B509" s="468" t="s">
        <v>1438</v>
      </c>
      <c r="C509" s="469" t="str">
        <f>C175</f>
        <v>TRENCHING AND EARTH WORKS</v>
      </c>
      <c r="D509" s="475"/>
      <c r="E509" s="478"/>
      <c r="F509" s="472"/>
      <c r="G509" s="473">
        <f>G250</f>
        <v>0</v>
      </c>
      <c r="I509" s="474"/>
    </row>
    <row r="510" spans="2:9" x14ac:dyDescent="0.2">
      <c r="B510" s="468"/>
      <c r="C510" s="469"/>
      <c r="D510" s="478"/>
      <c r="E510" s="478"/>
      <c r="F510" s="472"/>
      <c r="G510" s="473"/>
    </row>
    <row r="511" spans="2:9" x14ac:dyDescent="0.2">
      <c r="B511" s="468" t="s">
        <v>1439</v>
      </c>
      <c r="C511" s="469" t="str">
        <f>C258</f>
        <v>LUMINAIRES</v>
      </c>
      <c r="D511" s="478"/>
      <c r="E511" s="471"/>
      <c r="F511" s="472"/>
      <c r="G511" s="473">
        <f>G332</f>
        <v>2500000</v>
      </c>
      <c r="I511" s="474"/>
    </row>
    <row r="512" spans="2:9" x14ac:dyDescent="0.2">
      <c r="B512" s="468"/>
      <c r="C512" s="469"/>
      <c r="D512" s="471"/>
      <c r="E512" s="471"/>
      <c r="F512" s="472"/>
      <c r="G512" s="473"/>
    </row>
    <row r="513" spans="2:9" x14ac:dyDescent="0.2">
      <c r="B513" s="468" t="s">
        <v>1440</v>
      </c>
      <c r="C513" s="469" t="str">
        <f>C342</f>
        <v>POLES AND MASTS</v>
      </c>
      <c r="D513" s="475"/>
      <c r="E513" s="475"/>
      <c r="F513" s="472"/>
      <c r="G513" s="473">
        <f>G411</f>
        <v>0</v>
      </c>
      <c r="I513" s="474"/>
    </row>
    <row r="514" spans="2:9" x14ac:dyDescent="0.2">
      <c r="B514" s="468"/>
      <c r="C514" s="469"/>
      <c r="D514" s="478"/>
      <c r="E514" s="471"/>
      <c r="F514" s="472"/>
      <c r="G514" s="473"/>
    </row>
    <row r="515" spans="2:9" x14ac:dyDescent="0.2">
      <c r="B515" s="468" t="s">
        <v>1441</v>
      </c>
      <c r="C515" s="469" t="str">
        <f>C422</f>
        <v>EARTHING</v>
      </c>
      <c r="D515" s="478"/>
      <c r="E515" s="475"/>
      <c r="F515" s="472"/>
      <c r="G515" s="473">
        <f>G494</f>
        <v>0</v>
      </c>
      <c r="I515" s="474"/>
    </row>
    <row r="516" spans="2:9" ht="13.5" thickBot="1" x14ac:dyDescent="0.25">
      <c r="B516" s="479"/>
      <c r="C516" s="480"/>
      <c r="D516" s="481"/>
      <c r="E516" s="482"/>
      <c r="G516" s="483"/>
    </row>
    <row r="517" spans="2:9" x14ac:dyDescent="0.2">
      <c r="B517" s="484"/>
      <c r="C517" s="485"/>
      <c r="D517" s="486"/>
      <c r="E517" s="487"/>
      <c r="F517" s="460"/>
      <c r="G517" s="488"/>
    </row>
    <row r="518" spans="2:9" x14ac:dyDescent="0.2">
      <c r="B518" s="489"/>
      <c r="C518" s="490" t="s">
        <v>1442</v>
      </c>
      <c r="D518" s="389"/>
      <c r="E518" s="491"/>
      <c r="F518" s="492"/>
      <c r="G518" s="483">
        <f>SUM(G504:G516)</f>
        <v>7000000</v>
      </c>
    </row>
    <row r="519" spans="2:9" x14ac:dyDescent="0.2">
      <c r="B519" s="540"/>
      <c r="C519" s="490"/>
      <c r="D519" s="389"/>
      <c r="E519" s="491"/>
      <c r="F519" s="492"/>
      <c r="G519" s="483"/>
    </row>
    <row r="520" spans="2:9" x14ac:dyDescent="0.2">
      <c r="B520" s="540"/>
      <c r="C520" s="490"/>
      <c r="D520" s="389"/>
      <c r="E520" s="491"/>
      <c r="F520" s="492"/>
      <c r="G520" s="483"/>
    </row>
    <row r="521" spans="2:9" x14ac:dyDescent="0.2">
      <c r="B521" s="540"/>
      <c r="C521" s="490"/>
      <c r="D521" s="389"/>
      <c r="E521" s="491"/>
      <c r="F521" s="492"/>
      <c r="G521" s="483"/>
    </row>
    <row r="522" spans="2:9" x14ac:dyDescent="0.2">
      <c r="B522" s="540"/>
      <c r="C522" s="490"/>
      <c r="D522" s="389"/>
      <c r="E522" s="491"/>
      <c r="F522" s="492"/>
      <c r="G522" s="483"/>
    </row>
    <row r="523" spans="2:9" x14ac:dyDescent="0.2">
      <c r="B523" s="540"/>
      <c r="C523" s="490"/>
      <c r="D523" s="389"/>
      <c r="E523" s="491"/>
      <c r="F523" s="492"/>
      <c r="G523" s="483"/>
    </row>
    <row r="524" spans="2:9" x14ac:dyDescent="0.2">
      <c r="B524" s="540"/>
      <c r="C524" s="490"/>
      <c r="D524" s="389"/>
      <c r="E524" s="491"/>
      <c r="F524" s="492"/>
      <c r="G524" s="483"/>
    </row>
    <row r="525" spans="2:9" x14ac:dyDescent="0.2">
      <c r="B525" s="540"/>
      <c r="C525" s="490"/>
      <c r="D525" s="389"/>
      <c r="E525" s="491"/>
      <c r="F525" s="492"/>
      <c r="G525" s="483"/>
    </row>
    <row r="526" spans="2:9" x14ac:dyDescent="0.2">
      <c r="B526" s="540"/>
      <c r="C526" s="490"/>
      <c r="D526" s="389"/>
      <c r="E526" s="491"/>
      <c r="F526" s="492"/>
      <c r="G526" s="483"/>
    </row>
    <row r="527" spans="2:9" x14ac:dyDescent="0.2">
      <c r="B527" s="540"/>
      <c r="C527" s="490"/>
      <c r="D527" s="389"/>
      <c r="E527" s="491"/>
      <c r="F527" s="492"/>
      <c r="G527" s="483"/>
    </row>
    <row r="528" spans="2:9" x14ac:dyDescent="0.2">
      <c r="B528" s="540"/>
      <c r="C528" s="490"/>
      <c r="D528" s="389"/>
      <c r="E528" s="491"/>
      <c r="F528" s="492"/>
      <c r="G528" s="483"/>
    </row>
    <row r="529" spans="2:7" x14ac:dyDescent="0.2">
      <c r="B529" s="540"/>
      <c r="C529" s="490"/>
      <c r="D529" s="389"/>
      <c r="E529" s="491"/>
      <c r="F529" s="492"/>
      <c r="G529" s="483"/>
    </row>
    <row r="530" spans="2:7" x14ac:dyDescent="0.2">
      <c r="B530" s="540"/>
      <c r="C530" s="490"/>
      <c r="D530" s="389"/>
      <c r="E530" s="491"/>
      <c r="F530" s="492"/>
      <c r="G530" s="483"/>
    </row>
    <row r="531" spans="2:7" x14ac:dyDescent="0.2">
      <c r="B531" s="540"/>
      <c r="C531" s="490"/>
      <c r="D531" s="389"/>
      <c r="E531" s="491"/>
      <c r="F531" s="492"/>
      <c r="G531" s="483"/>
    </row>
    <row r="532" spans="2:7" x14ac:dyDescent="0.2">
      <c r="B532" s="540"/>
      <c r="C532" s="490"/>
      <c r="D532" s="389"/>
      <c r="E532" s="491"/>
      <c r="F532" s="492"/>
      <c r="G532" s="483"/>
    </row>
    <row r="533" spans="2:7" x14ac:dyDescent="0.2">
      <c r="B533" s="540"/>
      <c r="C533" s="490"/>
      <c r="D533" s="389"/>
      <c r="E533" s="491"/>
      <c r="F533" s="492"/>
      <c r="G533" s="483"/>
    </row>
    <row r="534" spans="2:7" x14ac:dyDescent="0.2">
      <c r="B534" s="540"/>
      <c r="C534" s="490"/>
      <c r="D534" s="389"/>
      <c r="E534" s="491"/>
      <c r="F534" s="492"/>
      <c r="G534" s="483"/>
    </row>
    <row r="535" spans="2:7" x14ac:dyDescent="0.2">
      <c r="B535" s="540"/>
      <c r="C535" s="490"/>
      <c r="D535" s="389"/>
      <c r="E535" s="491"/>
      <c r="F535" s="492"/>
      <c r="G535" s="483"/>
    </row>
    <row r="536" spans="2:7" x14ac:dyDescent="0.2">
      <c r="B536" s="540"/>
      <c r="C536" s="490"/>
      <c r="D536" s="389"/>
      <c r="E536" s="491"/>
      <c r="F536" s="492"/>
      <c r="G536" s="483"/>
    </row>
    <row r="537" spans="2:7" x14ac:dyDescent="0.2">
      <c r="B537" s="540"/>
      <c r="C537" s="490"/>
      <c r="D537" s="389"/>
      <c r="E537" s="491"/>
      <c r="F537" s="492"/>
      <c r="G537" s="483"/>
    </row>
    <row r="538" spans="2:7" x14ac:dyDescent="0.2">
      <c r="B538" s="540"/>
      <c r="C538" s="490"/>
      <c r="D538" s="389"/>
      <c r="E538" s="491"/>
      <c r="F538" s="492"/>
      <c r="G538" s="483"/>
    </row>
    <row r="539" spans="2:7" x14ac:dyDescent="0.2">
      <c r="B539" s="540"/>
      <c r="C539" s="490"/>
      <c r="D539" s="389"/>
      <c r="E539" s="491"/>
      <c r="F539" s="492"/>
      <c r="G539" s="483"/>
    </row>
    <row r="540" spans="2:7" x14ac:dyDescent="0.2">
      <c r="B540" s="540"/>
      <c r="C540" s="490"/>
      <c r="D540" s="389"/>
      <c r="E540" s="491"/>
      <c r="F540" s="492"/>
      <c r="G540" s="483"/>
    </row>
    <row r="541" spans="2:7" x14ac:dyDescent="0.2">
      <c r="B541" s="540"/>
      <c r="C541" s="490"/>
      <c r="D541" s="389"/>
      <c r="E541" s="491"/>
      <c r="F541" s="492"/>
      <c r="G541" s="483"/>
    </row>
    <row r="542" spans="2:7" x14ac:dyDescent="0.2">
      <c r="B542" s="540"/>
      <c r="C542" s="490"/>
      <c r="D542" s="389"/>
      <c r="E542" s="491"/>
      <c r="F542" s="492"/>
      <c r="G542" s="483"/>
    </row>
    <row r="543" spans="2:7" x14ac:dyDescent="0.2">
      <c r="B543" s="540"/>
      <c r="C543" s="490"/>
      <c r="D543" s="389"/>
      <c r="E543" s="491"/>
      <c r="F543" s="492"/>
      <c r="G543" s="483"/>
    </row>
    <row r="544" spans="2:7" x14ac:dyDescent="0.2">
      <c r="B544" s="540"/>
      <c r="C544" s="490"/>
      <c r="D544" s="389"/>
      <c r="E544" s="491"/>
      <c r="F544" s="492"/>
      <c r="G544" s="483"/>
    </row>
    <row r="545" spans="2:7" x14ac:dyDescent="0.2">
      <c r="B545" s="540"/>
      <c r="C545" s="490"/>
      <c r="D545" s="389"/>
      <c r="E545" s="491"/>
      <c r="F545" s="492"/>
      <c r="G545" s="483"/>
    </row>
    <row r="546" spans="2:7" x14ac:dyDescent="0.2">
      <c r="B546" s="540"/>
      <c r="C546" s="490"/>
      <c r="D546" s="389"/>
      <c r="E546" s="491"/>
      <c r="F546" s="492"/>
      <c r="G546" s="483"/>
    </row>
    <row r="547" spans="2:7" x14ac:dyDescent="0.2">
      <c r="B547" s="540"/>
      <c r="C547" s="490"/>
      <c r="D547" s="389"/>
      <c r="E547" s="491"/>
      <c r="F547" s="492"/>
      <c r="G547" s="483"/>
    </row>
    <row r="548" spans="2:7" x14ac:dyDescent="0.2">
      <c r="B548" s="540"/>
      <c r="C548" s="490"/>
      <c r="D548" s="389"/>
      <c r="E548" s="491"/>
      <c r="F548" s="492"/>
      <c r="G548" s="483"/>
    </row>
    <row r="549" spans="2:7" x14ac:dyDescent="0.2">
      <c r="B549" s="540"/>
      <c r="C549" s="490"/>
      <c r="D549" s="389"/>
      <c r="E549" s="491"/>
      <c r="F549" s="492"/>
      <c r="G549" s="483"/>
    </row>
    <row r="550" spans="2:7" x14ac:dyDescent="0.2">
      <c r="B550" s="540"/>
      <c r="C550" s="490"/>
      <c r="D550" s="389"/>
      <c r="E550" s="491"/>
      <c r="F550" s="492"/>
      <c r="G550" s="483"/>
    </row>
    <row r="551" spans="2:7" x14ac:dyDescent="0.2">
      <c r="B551" s="540"/>
      <c r="C551" s="490"/>
      <c r="D551" s="389"/>
      <c r="E551" s="491"/>
      <c r="F551" s="492"/>
      <c r="G551" s="483"/>
    </row>
    <row r="552" spans="2:7" x14ac:dyDescent="0.2">
      <c r="B552" s="540"/>
      <c r="C552" s="490"/>
      <c r="D552" s="389"/>
      <c r="E552" s="491"/>
      <c r="F552" s="492"/>
      <c r="G552" s="483"/>
    </row>
    <row r="553" spans="2:7" x14ac:dyDescent="0.2">
      <c r="B553" s="540"/>
      <c r="C553" s="490"/>
      <c r="D553" s="389"/>
      <c r="E553" s="491"/>
      <c r="F553" s="492"/>
      <c r="G553" s="483"/>
    </row>
    <row r="554" spans="2:7" x14ac:dyDescent="0.2">
      <c r="B554" s="540"/>
      <c r="C554" s="490"/>
      <c r="D554" s="389"/>
      <c r="E554" s="491"/>
      <c r="F554" s="492"/>
      <c r="G554" s="483"/>
    </row>
    <row r="555" spans="2:7" x14ac:dyDescent="0.2">
      <c r="B555" s="540"/>
      <c r="C555" s="490"/>
      <c r="D555" s="389"/>
      <c r="E555" s="491"/>
      <c r="F555" s="492"/>
      <c r="G555" s="483"/>
    </row>
    <row r="556" spans="2:7" x14ac:dyDescent="0.2">
      <c r="B556" s="540"/>
      <c r="C556" s="490"/>
      <c r="D556" s="389"/>
      <c r="E556" s="491"/>
      <c r="F556" s="492"/>
      <c r="G556" s="483"/>
    </row>
    <row r="557" spans="2:7" x14ac:dyDescent="0.2">
      <c r="B557" s="540"/>
      <c r="C557" s="490"/>
      <c r="D557" s="389"/>
      <c r="E557" s="491"/>
      <c r="F557" s="492"/>
      <c r="G557" s="483"/>
    </row>
    <row r="558" spans="2:7" x14ac:dyDescent="0.2">
      <c r="B558" s="540"/>
      <c r="C558" s="490"/>
      <c r="D558" s="389"/>
      <c r="E558" s="491"/>
      <c r="F558" s="492"/>
      <c r="G558" s="483"/>
    </row>
    <row r="559" spans="2:7" x14ac:dyDescent="0.2">
      <c r="B559" s="540"/>
      <c r="C559" s="490"/>
      <c r="D559" s="389"/>
      <c r="E559" s="491"/>
      <c r="F559" s="492"/>
      <c r="G559" s="483"/>
    </row>
    <row r="560" spans="2:7" x14ac:dyDescent="0.2">
      <c r="B560" s="540"/>
      <c r="C560" s="490"/>
      <c r="D560" s="389"/>
      <c r="E560" s="491"/>
      <c r="F560" s="492"/>
      <c r="G560" s="483"/>
    </row>
    <row r="561" spans="2:7" x14ac:dyDescent="0.2">
      <c r="B561" s="540"/>
      <c r="C561" s="490"/>
      <c r="D561" s="389"/>
      <c r="E561" s="491"/>
      <c r="F561" s="492"/>
      <c r="G561" s="483"/>
    </row>
    <row r="562" spans="2:7" x14ac:dyDescent="0.2">
      <c r="B562" s="540"/>
      <c r="C562" s="490"/>
      <c r="D562" s="389"/>
      <c r="E562" s="491"/>
      <c r="F562" s="492"/>
      <c r="G562" s="483"/>
    </row>
    <row r="563" spans="2:7" x14ac:dyDescent="0.2">
      <c r="B563" s="540"/>
      <c r="C563" s="490"/>
      <c r="D563" s="389"/>
      <c r="E563" s="491"/>
      <c r="F563" s="492"/>
      <c r="G563" s="483"/>
    </row>
    <row r="564" spans="2:7" x14ac:dyDescent="0.2">
      <c r="B564" s="540"/>
      <c r="C564" s="490"/>
      <c r="D564" s="389"/>
      <c r="E564" s="491"/>
      <c r="F564" s="492"/>
      <c r="G564" s="483"/>
    </row>
    <row r="565" spans="2:7" x14ac:dyDescent="0.2">
      <c r="B565" s="540"/>
      <c r="C565" s="490"/>
      <c r="D565" s="389"/>
      <c r="E565" s="491"/>
      <c r="F565" s="492"/>
      <c r="G565" s="483"/>
    </row>
    <row r="566" spans="2:7" x14ac:dyDescent="0.2">
      <c r="B566" s="540"/>
      <c r="C566" s="490"/>
      <c r="D566" s="389"/>
      <c r="E566" s="491"/>
      <c r="F566" s="492"/>
      <c r="G566" s="483"/>
    </row>
    <row r="567" spans="2:7" x14ac:dyDescent="0.2">
      <c r="B567" s="540"/>
      <c r="C567" s="490"/>
      <c r="D567" s="389"/>
      <c r="E567" s="491"/>
      <c r="F567" s="492"/>
      <c r="G567" s="483"/>
    </row>
    <row r="568" spans="2:7" x14ac:dyDescent="0.2">
      <c r="B568" s="540"/>
      <c r="C568" s="490"/>
      <c r="D568" s="389"/>
      <c r="E568" s="491"/>
      <c r="F568" s="492"/>
      <c r="G568" s="483"/>
    </row>
    <row r="569" spans="2:7" x14ac:dyDescent="0.2">
      <c r="B569" s="540"/>
      <c r="C569" s="490"/>
      <c r="D569" s="389"/>
      <c r="E569" s="491"/>
      <c r="F569" s="492"/>
      <c r="G569" s="483"/>
    </row>
    <row r="570" spans="2:7" x14ac:dyDescent="0.2">
      <c r="B570" s="540"/>
      <c r="C570" s="490"/>
      <c r="D570" s="389"/>
      <c r="E570" s="491"/>
      <c r="F570" s="492"/>
      <c r="G570" s="483"/>
    </row>
    <row r="571" spans="2:7" x14ac:dyDescent="0.2">
      <c r="B571" s="540"/>
      <c r="C571" s="490"/>
      <c r="D571" s="389"/>
      <c r="E571" s="491"/>
      <c r="F571" s="492"/>
      <c r="G571" s="483"/>
    </row>
    <row r="572" spans="2:7" x14ac:dyDescent="0.2">
      <c r="B572" s="540"/>
      <c r="C572" s="490"/>
      <c r="D572" s="389"/>
      <c r="E572" s="491"/>
      <c r="F572" s="492"/>
      <c r="G572" s="483"/>
    </row>
    <row r="573" spans="2:7" x14ac:dyDescent="0.2">
      <c r="B573" s="540"/>
      <c r="C573" s="490"/>
      <c r="D573" s="389"/>
      <c r="E573" s="491"/>
      <c r="F573" s="492"/>
      <c r="G573" s="483"/>
    </row>
    <row r="574" spans="2:7" x14ac:dyDescent="0.2">
      <c r="B574" s="540"/>
      <c r="C574" s="490"/>
      <c r="D574" s="389"/>
      <c r="E574" s="491"/>
      <c r="F574" s="492"/>
      <c r="G574" s="483"/>
    </row>
    <row r="575" spans="2:7" x14ac:dyDescent="0.2">
      <c r="B575" s="540"/>
      <c r="C575" s="490"/>
      <c r="D575" s="389"/>
      <c r="E575" s="491"/>
      <c r="F575" s="492"/>
      <c r="G575" s="483"/>
    </row>
    <row r="576" spans="2:7" x14ac:dyDescent="0.2">
      <c r="B576" s="540"/>
      <c r="C576" s="490"/>
      <c r="D576" s="389"/>
      <c r="E576" s="491"/>
      <c r="F576" s="492"/>
      <c r="G576" s="483"/>
    </row>
    <row r="577" spans="2:7" x14ac:dyDescent="0.2">
      <c r="B577" s="540"/>
      <c r="C577" s="490"/>
      <c r="D577" s="389"/>
      <c r="E577" s="491"/>
      <c r="F577" s="492"/>
      <c r="G577" s="483"/>
    </row>
    <row r="578" spans="2:7" ht="13.5" thickBot="1" x14ac:dyDescent="0.25">
      <c r="B578" s="484"/>
      <c r="C578" s="493"/>
      <c r="D578" s="494"/>
      <c r="E578" s="495"/>
      <c r="F578" s="496"/>
      <c r="G578" s="497"/>
    </row>
    <row r="579" spans="2:7" ht="13.5" thickBot="1" x14ac:dyDescent="0.25">
      <c r="B579" s="498"/>
      <c r="C579" s="499" t="s">
        <v>1443</v>
      </c>
      <c r="D579" s="494"/>
      <c r="E579" s="495"/>
      <c r="F579" s="500"/>
      <c r="G579" s="501">
        <f>SUM(G517:G578)</f>
        <v>7000000</v>
      </c>
    </row>
  </sheetData>
  <sheetProtection algorithmName="SHA-512" hashValue="vYbE+ksCuThHKUAXXTUf5nQPwFCWitEt7Qg2JWRF5mKG6j/ohWEraZkfNwhR7zpABHNPb7OiG+45lwOToJ6JKw==" saltValue="gwIaPIVON69JZ7KfCM4mkw==" spinCount="100000" sheet="1" objects="1" scenarios="1"/>
  <mergeCells count="9">
    <mergeCell ref="B415:G416"/>
    <mergeCell ref="B497:G497"/>
    <mergeCell ref="B499:G500"/>
    <mergeCell ref="B2:G3"/>
    <mergeCell ref="B84:G85"/>
    <mergeCell ref="B168:G169"/>
    <mergeCell ref="B251:G252"/>
    <mergeCell ref="B335:G336"/>
    <mergeCell ref="B414:G414"/>
  </mergeCells>
  <pageMargins left="0.70866141732283472" right="0.23622047244094491" top="0.74803149606299213" bottom="0.74803149606299213" header="0.31496062992125984" footer="0.31496062992125984"/>
  <pageSetup paperSize="9" scale="70" firstPageNumber="45" orientation="portrait" useFirstPageNumber="1" r:id="rId1"/>
  <headerFooter>
    <oddHeader>&amp;C&amp;"Arial,Bold"NRA R.033-130-2019-3 SCHEDULE OF QUANTITIES</oddHeader>
    <oddFooter>&amp;RC3-&amp;P</oddFooter>
  </headerFooter>
  <rowBreaks count="6" manualBreakCount="6">
    <brk id="82" max="8" man="1"/>
    <brk id="166" max="8" man="1"/>
    <brk id="250" max="6" man="1"/>
    <brk id="333" max="8" man="1"/>
    <brk id="412" max="8" man="1"/>
    <brk id="495" max="8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97"/>
  <dimension ref="A1:K108"/>
  <sheetViews>
    <sheetView view="pageBreakPreview" topLeftCell="A41" zoomScaleNormal="100" zoomScaleSheetLayoutView="100" workbookViewId="0">
      <selection activeCell="F6" sqref="F6"/>
    </sheetView>
  </sheetViews>
  <sheetFormatPr defaultRowHeight="12.75" x14ac:dyDescent="0.2"/>
  <cols>
    <col min="1" max="1" width="9.140625" style="92"/>
    <col min="2" max="2" width="71.5703125" style="92" customWidth="1"/>
    <col min="3" max="3" width="31.7109375" style="92" customWidth="1"/>
    <col min="4" max="4" width="20.7109375" style="92" customWidth="1"/>
    <col min="5" max="5" width="9.140625" style="92"/>
    <col min="6" max="6" width="18.7109375" style="92" customWidth="1"/>
    <col min="7" max="8" width="9.140625" style="92"/>
    <col min="9" max="9" width="15.28515625" style="92" bestFit="1" customWidth="1"/>
    <col min="10" max="16384" width="9.140625" style="92"/>
  </cols>
  <sheetData>
    <row r="1" spans="1:6" x14ac:dyDescent="0.2">
      <c r="A1" s="569" t="s">
        <v>1444</v>
      </c>
      <c r="B1" s="569"/>
    </row>
    <row r="2" spans="1:6" x14ac:dyDescent="0.2">
      <c r="B2" s="503"/>
    </row>
    <row r="3" spans="1:6" x14ac:dyDescent="0.2">
      <c r="A3" s="571" t="s">
        <v>1445</v>
      </c>
      <c r="B3" s="571"/>
    </row>
    <row r="4" spans="1:6" x14ac:dyDescent="0.2">
      <c r="A4" s="569" t="s">
        <v>1446</v>
      </c>
      <c r="B4" s="569"/>
    </row>
    <row r="5" spans="1:6" x14ac:dyDescent="0.2">
      <c r="A5" s="316"/>
      <c r="B5" s="316"/>
    </row>
    <row r="6" spans="1:6" x14ac:dyDescent="0.2">
      <c r="A6" s="572" t="s">
        <v>1447</v>
      </c>
      <c r="B6" s="572"/>
    </row>
    <row r="7" spans="1:6" x14ac:dyDescent="0.2">
      <c r="A7" s="300" t="s">
        <v>22</v>
      </c>
      <c r="B7" s="314" t="s">
        <v>23</v>
      </c>
      <c r="C7" s="504">
        <f>'C1.2'!H143</f>
        <v>1310000</v>
      </c>
    </row>
    <row r="8" spans="1:6" x14ac:dyDescent="0.2">
      <c r="A8" s="300" t="s">
        <v>155</v>
      </c>
      <c r="B8" s="314" t="s">
        <v>156</v>
      </c>
      <c r="C8" s="504">
        <f>'C1.3'!H79</f>
        <v>1000000</v>
      </c>
    </row>
    <row r="9" spans="1:6" x14ac:dyDescent="0.2">
      <c r="A9" s="300" t="s">
        <v>179</v>
      </c>
      <c r="B9" s="314" t="s">
        <v>180</v>
      </c>
      <c r="C9" s="504">
        <f>'C1.4'!G147</f>
        <v>990000</v>
      </c>
    </row>
    <row r="10" spans="1:6" x14ac:dyDescent="0.2">
      <c r="A10" s="300" t="s">
        <v>300</v>
      </c>
      <c r="B10" s="314" t="s">
        <v>301</v>
      </c>
      <c r="C10" s="504">
        <f>'C1.5'!I123</f>
        <v>350000</v>
      </c>
    </row>
    <row r="11" spans="1:6" x14ac:dyDescent="0.2">
      <c r="A11" s="300" t="s">
        <v>386</v>
      </c>
      <c r="B11" s="314" t="s">
        <v>387</v>
      </c>
      <c r="C11" s="505">
        <f>'C1.6'!G72</f>
        <v>0</v>
      </c>
      <c r="D11" s="506">
        <f>SUM(C7:C11)</f>
        <v>3650000</v>
      </c>
    </row>
    <row r="12" spans="1:6" x14ac:dyDescent="0.2">
      <c r="A12" s="146"/>
      <c r="B12" s="314"/>
      <c r="C12" s="504"/>
    </row>
    <row r="13" spans="1:6" x14ac:dyDescent="0.2">
      <c r="A13" s="569" t="s">
        <v>1448</v>
      </c>
      <c r="B13" s="569"/>
      <c r="C13" s="504"/>
      <c r="F13" s="507"/>
    </row>
    <row r="14" spans="1:6" x14ac:dyDescent="0.2">
      <c r="A14" s="300" t="s">
        <v>411</v>
      </c>
      <c r="B14" s="314" t="s">
        <v>412</v>
      </c>
      <c r="C14" s="504">
        <f>'C2.1'!H74</f>
        <v>4600000</v>
      </c>
      <c r="F14" s="507"/>
    </row>
    <row r="15" spans="1:6" x14ac:dyDescent="0.2">
      <c r="A15" s="300" t="s">
        <v>429</v>
      </c>
      <c r="B15" s="314" t="s">
        <v>430</v>
      </c>
      <c r="C15" s="508">
        <f>'C2.2'!H67</f>
        <v>0</v>
      </c>
      <c r="D15" s="506">
        <f>C14+C15</f>
        <v>4600000</v>
      </c>
    </row>
    <row r="16" spans="1:6" x14ac:dyDescent="0.2">
      <c r="A16" s="146"/>
      <c r="B16" s="314"/>
      <c r="C16" s="504"/>
    </row>
    <row r="17" spans="1:4" x14ac:dyDescent="0.2">
      <c r="A17" s="569" t="s">
        <v>1449</v>
      </c>
      <c r="B17" s="569"/>
      <c r="C17" s="504"/>
    </row>
    <row r="18" spans="1:4" x14ac:dyDescent="0.2">
      <c r="A18" s="300" t="s">
        <v>469</v>
      </c>
      <c r="B18" s="314" t="s">
        <v>470</v>
      </c>
      <c r="C18" s="504">
        <f>'C3.1'!H199</f>
        <v>30000</v>
      </c>
    </row>
    <row r="19" spans="1:4" x14ac:dyDescent="0.2">
      <c r="A19" s="300" t="s">
        <v>567</v>
      </c>
      <c r="B19" s="314" t="s">
        <v>568</v>
      </c>
      <c r="C19" s="504">
        <f>'C3.2'!H141</f>
        <v>0</v>
      </c>
    </row>
    <row r="20" spans="1:4" ht="41.25" customHeight="1" x14ac:dyDescent="0.2">
      <c r="A20" s="300" t="s">
        <v>636</v>
      </c>
      <c r="B20" s="314" t="s">
        <v>637</v>
      </c>
      <c r="C20" s="508">
        <f>'C3.3'!H82</f>
        <v>0</v>
      </c>
      <c r="D20" s="506">
        <f>SUM(C18:C20)</f>
        <v>30000</v>
      </c>
    </row>
    <row r="21" spans="1:4" x14ac:dyDescent="0.2">
      <c r="A21" s="146"/>
      <c r="B21" s="314"/>
      <c r="C21" s="504"/>
    </row>
    <row r="22" spans="1:4" x14ac:dyDescent="0.2">
      <c r="A22" s="569" t="s">
        <v>1450</v>
      </c>
      <c r="B22" s="569"/>
      <c r="C22" s="504"/>
    </row>
    <row r="23" spans="1:4" x14ac:dyDescent="0.2">
      <c r="A23" s="300" t="s">
        <v>686</v>
      </c>
      <c r="B23" s="314" t="s">
        <v>687</v>
      </c>
      <c r="C23" s="504">
        <f>'C4.2'!H70</f>
        <v>0</v>
      </c>
    </row>
    <row r="24" spans="1:4" x14ac:dyDescent="0.2">
      <c r="A24" s="300" t="s">
        <v>705</v>
      </c>
      <c r="B24" s="314" t="s">
        <v>706</v>
      </c>
      <c r="C24" s="508">
        <f>'C4.4'!H78</f>
        <v>0</v>
      </c>
      <c r="D24" s="506">
        <f>SUM(C23:C25)</f>
        <v>0</v>
      </c>
    </row>
    <row r="25" spans="1:4" x14ac:dyDescent="0.2">
      <c r="A25" s="300"/>
      <c r="B25" s="314"/>
      <c r="C25" s="504"/>
    </row>
    <row r="26" spans="1:4" x14ac:dyDescent="0.2">
      <c r="A26" s="569" t="s">
        <v>1451</v>
      </c>
      <c r="B26" s="569"/>
      <c r="C26" s="504"/>
    </row>
    <row r="27" spans="1:4" x14ac:dyDescent="0.2">
      <c r="A27" s="300" t="s">
        <v>722</v>
      </c>
      <c r="B27" s="314" t="s">
        <v>723</v>
      </c>
      <c r="C27" s="504">
        <f>'C5.1'!I72</f>
        <v>0</v>
      </c>
    </row>
    <row r="28" spans="1:4" x14ac:dyDescent="0.2">
      <c r="A28" s="300" t="s">
        <v>744</v>
      </c>
      <c r="B28" s="314" t="s">
        <v>745</v>
      </c>
      <c r="C28" s="504">
        <f>'C5.2'!H73</f>
        <v>0</v>
      </c>
    </row>
    <row r="29" spans="1:4" x14ac:dyDescent="0.2">
      <c r="A29" s="300" t="s">
        <v>771</v>
      </c>
      <c r="B29" s="314" t="s">
        <v>772</v>
      </c>
      <c r="C29" s="504">
        <f>'C5.3'!H65</f>
        <v>184500</v>
      </c>
    </row>
    <row r="30" spans="1:4" x14ac:dyDescent="0.2">
      <c r="A30" s="300" t="s">
        <v>814</v>
      </c>
      <c r="B30" s="314" t="s">
        <v>815</v>
      </c>
      <c r="C30" s="508">
        <f>'C5.4'!H76</f>
        <v>0</v>
      </c>
      <c r="D30" s="506">
        <f>SUM(C27:C31)</f>
        <v>184500</v>
      </c>
    </row>
    <row r="31" spans="1:4" x14ac:dyDescent="0.2">
      <c r="A31" s="300"/>
      <c r="B31" s="314"/>
      <c r="C31" s="504"/>
    </row>
    <row r="32" spans="1:4" x14ac:dyDescent="0.2">
      <c r="A32" s="569" t="s">
        <v>1452</v>
      </c>
      <c r="B32" s="569"/>
      <c r="C32" s="504"/>
    </row>
    <row r="33" spans="1:4" x14ac:dyDescent="0.2">
      <c r="A33" s="300" t="s">
        <v>832</v>
      </c>
      <c r="B33" s="314" t="s">
        <v>833</v>
      </c>
      <c r="C33" s="508">
        <f>'C6.2'!G70</f>
        <v>0</v>
      </c>
      <c r="D33" s="506">
        <f>SUM(C33:C33)</f>
        <v>0</v>
      </c>
    </row>
    <row r="34" spans="1:4" x14ac:dyDescent="0.2">
      <c r="A34" s="146"/>
      <c r="B34" s="314"/>
      <c r="C34" s="504"/>
    </row>
    <row r="35" spans="1:4" x14ac:dyDescent="0.2">
      <c r="A35" s="569" t="s">
        <v>1453</v>
      </c>
      <c r="B35" s="569"/>
      <c r="C35" s="504"/>
    </row>
    <row r="36" spans="1:4" x14ac:dyDescent="0.2">
      <c r="A36" s="300" t="s">
        <v>850</v>
      </c>
      <c r="B36" s="314" t="s">
        <v>851</v>
      </c>
      <c r="C36" s="504">
        <f>'C8.1'!G77</f>
        <v>0</v>
      </c>
    </row>
    <row r="37" spans="1:4" x14ac:dyDescent="0.2">
      <c r="A37" s="300" t="s">
        <v>865</v>
      </c>
      <c r="B37" s="314" t="s">
        <v>866</v>
      </c>
      <c r="C37" s="508">
        <f>'C8.8'!H70</f>
        <v>0</v>
      </c>
      <c r="D37" s="506">
        <f>SUM(C36:C37)</f>
        <v>0</v>
      </c>
    </row>
    <row r="38" spans="1:4" x14ac:dyDescent="0.2">
      <c r="A38" s="146"/>
      <c r="B38" s="314"/>
      <c r="C38" s="504"/>
    </row>
    <row r="39" spans="1:4" x14ac:dyDescent="0.2">
      <c r="A39" s="569" t="s">
        <v>885</v>
      </c>
      <c r="B39" s="569"/>
      <c r="C39" s="504"/>
    </row>
    <row r="40" spans="1:4" x14ac:dyDescent="0.2">
      <c r="A40" s="300" t="s">
        <v>884</v>
      </c>
      <c r="B40" s="314" t="s">
        <v>885</v>
      </c>
      <c r="C40" s="508">
        <f>'C9.1'!H147</f>
        <v>0</v>
      </c>
      <c r="D40" s="506">
        <f>SUM(C40)</f>
        <v>0</v>
      </c>
    </row>
    <row r="41" spans="1:4" x14ac:dyDescent="0.2">
      <c r="A41" s="146"/>
      <c r="B41" s="314"/>
      <c r="C41" s="504"/>
    </row>
    <row r="42" spans="1:4" x14ac:dyDescent="0.2">
      <c r="A42" s="569" t="s">
        <v>1454</v>
      </c>
      <c r="B42" s="569"/>
      <c r="C42" s="504"/>
    </row>
    <row r="43" spans="1:4" ht="30" customHeight="1" x14ac:dyDescent="0.2">
      <c r="A43" s="300" t="s">
        <v>949</v>
      </c>
      <c r="B43" s="314" t="s">
        <v>950</v>
      </c>
      <c r="C43" s="504">
        <f>'C11.1'!H79</f>
        <v>0</v>
      </c>
    </row>
    <row r="44" spans="1:4" x14ac:dyDescent="0.2">
      <c r="A44" s="300" t="s">
        <v>955</v>
      </c>
      <c r="B44" s="314" t="s">
        <v>956</v>
      </c>
      <c r="C44" s="504">
        <f>'C11.2'!H74</f>
        <v>0</v>
      </c>
    </row>
    <row r="45" spans="1:4" x14ac:dyDescent="0.2">
      <c r="A45" s="300" t="s">
        <v>973</v>
      </c>
      <c r="B45" s="314" t="s">
        <v>974</v>
      </c>
      <c r="C45" s="504">
        <f>'C11.3'!F80</f>
        <v>0</v>
      </c>
    </row>
    <row r="46" spans="1:4" x14ac:dyDescent="0.2">
      <c r="A46" s="300" t="s">
        <v>977</v>
      </c>
      <c r="B46" s="314" t="s">
        <v>978</v>
      </c>
      <c r="C46" s="504">
        <f>'C11.5'!I90</f>
        <v>0</v>
      </c>
    </row>
    <row r="47" spans="1:4" x14ac:dyDescent="0.2">
      <c r="A47" s="300" t="s">
        <v>1050</v>
      </c>
      <c r="B47" s="314" t="s">
        <v>1455</v>
      </c>
      <c r="C47" s="504">
        <f>'C11.6'!H143</f>
        <v>6000000</v>
      </c>
    </row>
    <row r="48" spans="1:4" x14ac:dyDescent="0.2">
      <c r="A48" s="300" t="s">
        <v>1123</v>
      </c>
      <c r="B48" s="314" t="s">
        <v>1124</v>
      </c>
      <c r="C48" s="504">
        <f>'C11.7'!G75</f>
        <v>50000</v>
      </c>
    </row>
    <row r="49" spans="1:6" x14ac:dyDescent="0.2">
      <c r="A49" s="300" t="s">
        <v>1180</v>
      </c>
      <c r="B49" s="314" t="s">
        <v>1181</v>
      </c>
      <c r="C49" s="504">
        <f>'C11.8'!H71</f>
        <v>50000</v>
      </c>
    </row>
    <row r="50" spans="1:6" x14ac:dyDescent="0.2">
      <c r="A50" s="300" t="s">
        <v>1231</v>
      </c>
      <c r="B50" s="314" t="s">
        <v>1232</v>
      </c>
      <c r="C50" s="508">
        <f>'C11.9'!G83</f>
        <v>0</v>
      </c>
      <c r="D50" s="506">
        <f>SUM(C43:C50)</f>
        <v>6100000</v>
      </c>
    </row>
    <row r="51" spans="1:6" x14ac:dyDescent="0.2">
      <c r="A51" s="146"/>
      <c r="B51" s="314"/>
      <c r="C51" s="504"/>
    </row>
    <row r="52" spans="1:6" x14ac:dyDescent="0.2">
      <c r="A52" s="569" t="s">
        <v>1456</v>
      </c>
      <c r="B52" s="569"/>
      <c r="C52" s="504"/>
    </row>
    <row r="53" spans="1:6" x14ac:dyDescent="0.2">
      <c r="A53" s="300" t="s">
        <v>1245</v>
      </c>
      <c r="B53" s="314" t="s">
        <v>1246</v>
      </c>
      <c r="C53" s="504"/>
    </row>
    <row r="54" spans="1:6" x14ac:dyDescent="0.2">
      <c r="A54" s="146"/>
      <c r="B54" s="314"/>
      <c r="C54" s="508">
        <f>'C20.1'!I78</f>
        <v>5250000</v>
      </c>
      <c r="D54" s="506">
        <f>SUM(C54)</f>
        <v>5250000</v>
      </c>
      <c r="F54" s="509"/>
    </row>
    <row r="55" spans="1:6" x14ac:dyDescent="0.2">
      <c r="A55" s="570" t="s">
        <v>1457</v>
      </c>
      <c r="B55" s="570"/>
      <c r="C55" s="504"/>
    </row>
    <row r="56" spans="1:6" x14ac:dyDescent="0.2">
      <c r="A56" s="300" t="s">
        <v>1458</v>
      </c>
      <c r="B56" s="314" t="s">
        <v>1261</v>
      </c>
      <c r="C56" s="508">
        <f>'Sect D - D1000'!H208</f>
        <v>4070000</v>
      </c>
      <c r="D56" s="510">
        <f>SUM(C56)</f>
        <v>4070000</v>
      </c>
    </row>
    <row r="57" spans="1:6" x14ac:dyDescent="0.2">
      <c r="A57" s="146"/>
      <c r="B57" s="314"/>
    </row>
    <row r="58" spans="1:6" x14ac:dyDescent="0.2">
      <c r="A58" s="569" t="s">
        <v>1459</v>
      </c>
      <c r="B58" s="569"/>
      <c r="C58" s="504"/>
    </row>
    <row r="59" spans="1:6" x14ac:dyDescent="0.2">
      <c r="A59" s="146" t="s">
        <v>1460</v>
      </c>
      <c r="B59" s="314" t="s">
        <v>1359</v>
      </c>
      <c r="C59" s="504">
        <f>'Sec F- Electrical'!G505</f>
        <v>4500000</v>
      </c>
    </row>
    <row r="60" spans="1:6" x14ac:dyDescent="0.2">
      <c r="A60" s="146" t="s">
        <v>1461</v>
      </c>
      <c r="B60" s="314" t="s">
        <v>1380</v>
      </c>
      <c r="C60" s="504">
        <f>'Sec F- Electrical'!G507</f>
        <v>0</v>
      </c>
    </row>
    <row r="61" spans="1:6" x14ac:dyDescent="0.2">
      <c r="A61" s="146" t="s">
        <v>1462</v>
      </c>
      <c r="B61" s="314" t="s">
        <v>1395</v>
      </c>
      <c r="C61" s="504">
        <f>'Sec F- Electrical'!G509</f>
        <v>0</v>
      </c>
      <c r="F61" s="509"/>
    </row>
    <row r="62" spans="1:6" x14ac:dyDescent="0.2">
      <c r="A62" s="146" t="s">
        <v>1463</v>
      </c>
      <c r="B62" s="314" t="s">
        <v>1407</v>
      </c>
      <c r="C62" s="504">
        <f>'Sec F- Electrical'!G511</f>
        <v>2500000</v>
      </c>
    </row>
    <row r="63" spans="1:6" x14ac:dyDescent="0.2">
      <c r="A63" s="146" t="s">
        <v>1464</v>
      </c>
      <c r="B63" s="314" t="s">
        <v>1417</v>
      </c>
      <c r="C63" s="504">
        <f>'Sec F- Electrical'!G513</f>
        <v>0</v>
      </c>
    </row>
    <row r="64" spans="1:6" x14ac:dyDescent="0.2">
      <c r="A64" s="146" t="s">
        <v>1465</v>
      </c>
      <c r="B64" s="314" t="s">
        <v>1428</v>
      </c>
      <c r="C64" s="508">
        <f>'Sec F- Electrical'!G515</f>
        <v>0</v>
      </c>
      <c r="D64" s="506">
        <f>SUM(C59:C64)</f>
        <v>7000000</v>
      </c>
    </row>
    <row r="65" spans="1:6" x14ac:dyDescent="0.2">
      <c r="A65" s="146"/>
      <c r="B65" s="300"/>
      <c r="C65" s="504"/>
    </row>
    <row r="66" spans="1:6" x14ac:dyDescent="0.2">
      <c r="B66" s="503" t="s">
        <v>1466</v>
      </c>
      <c r="C66" s="511">
        <f>SUM(D11,D15,D20,D24,D30,D33,D37,D40,D50,D54,D56+D64)</f>
        <v>30884500</v>
      </c>
      <c r="F66" s="509"/>
    </row>
    <row r="67" spans="1:6" x14ac:dyDescent="0.2">
      <c r="B67" s="512"/>
      <c r="D67" s="509"/>
    </row>
    <row r="68" spans="1:6" x14ac:dyDescent="0.2">
      <c r="B68" s="503" t="s">
        <v>1467</v>
      </c>
    </row>
    <row r="69" spans="1:6" x14ac:dyDescent="0.2">
      <c r="B69" s="300" t="s">
        <v>1468</v>
      </c>
      <c r="C69" s="511">
        <f>0.25/100*C66</f>
        <v>77211.25</v>
      </c>
      <c r="F69" s="509"/>
    </row>
    <row r="70" spans="1:6" x14ac:dyDescent="0.2">
      <c r="B70" s="300"/>
    </row>
    <row r="71" spans="1:6" x14ac:dyDescent="0.2">
      <c r="B71" s="503" t="s">
        <v>1469</v>
      </c>
      <c r="C71" s="511">
        <f>C66+C69</f>
        <v>30961711.25</v>
      </c>
    </row>
    <row r="72" spans="1:6" x14ac:dyDescent="0.2">
      <c r="B72" s="300"/>
    </row>
    <row r="73" spans="1:6" x14ac:dyDescent="0.2">
      <c r="B73" s="503" t="s">
        <v>1470</v>
      </c>
    </row>
    <row r="74" spans="1:6" x14ac:dyDescent="0.2">
      <c r="B74" s="300" t="s">
        <v>1471</v>
      </c>
      <c r="C74" s="511">
        <f>C71*0.15</f>
        <v>4644256.6875</v>
      </c>
    </row>
    <row r="75" spans="1:6" x14ac:dyDescent="0.2">
      <c r="B75" s="300"/>
    </row>
    <row r="76" spans="1:6" x14ac:dyDescent="0.2">
      <c r="B76" s="513" t="s">
        <v>1472</v>
      </c>
      <c r="C76" s="514">
        <f>C71+C74</f>
        <v>35605967.9375</v>
      </c>
      <c r="D76" s="300"/>
    </row>
    <row r="77" spans="1:6" x14ac:dyDescent="0.2">
      <c r="B77" s="300"/>
    </row>
    <row r="78" spans="1:6" x14ac:dyDescent="0.2">
      <c r="B78" s="300"/>
    </row>
    <row r="79" spans="1:6" x14ac:dyDescent="0.2">
      <c r="B79" s="300"/>
    </row>
    <row r="80" spans="1:6" x14ac:dyDescent="0.2">
      <c r="B80" s="515" t="s">
        <v>1473</v>
      </c>
    </row>
    <row r="81" spans="2:11" x14ac:dyDescent="0.2">
      <c r="B81" s="300"/>
    </row>
    <row r="83" spans="2:11" x14ac:dyDescent="0.2">
      <c r="K83" s="108"/>
    </row>
    <row r="84" spans="2:11" ht="24" customHeight="1" x14ac:dyDescent="0.2"/>
    <row r="88" spans="2:11" x14ac:dyDescent="0.2">
      <c r="C88" s="516"/>
    </row>
    <row r="89" spans="2:11" x14ac:dyDescent="0.2">
      <c r="B89" s="108"/>
      <c r="C89" s="516"/>
    </row>
    <row r="91" spans="2:11" x14ac:dyDescent="0.2">
      <c r="C91" s="516"/>
    </row>
    <row r="92" spans="2:11" x14ac:dyDescent="0.2">
      <c r="B92" s="108"/>
    </row>
    <row r="94" spans="2:11" x14ac:dyDescent="0.2">
      <c r="C94" s="516"/>
    </row>
    <row r="108" ht="30.6" customHeight="1" x14ac:dyDescent="0.2"/>
  </sheetData>
  <sheetProtection algorithmName="SHA-512" hashValue="Mdb62E9uCrTYvn9y3BB+kfjwEL1Yxze4a4GsOoOmLiCWz3sZ7V8iOuLdH0FJtUA1Tl+8fIom7fG9ctjplt9r2Q==" saltValue="gaNxhHJIDtgPHd8tlWkoFQ==" spinCount="100000" sheet="1" objects="1" scenarios="1"/>
  <mergeCells count="15">
    <mergeCell ref="A17:B17"/>
    <mergeCell ref="A1:B1"/>
    <mergeCell ref="A3:B3"/>
    <mergeCell ref="A4:B4"/>
    <mergeCell ref="A6:B6"/>
    <mergeCell ref="A13:B13"/>
    <mergeCell ref="A58:B58"/>
    <mergeCell ref="A55:B55"/>
    <mergeCell ref="A22:B22"/>
    <mergeCell ref="A26:B26"/>
    <mergeCell ref="A32:B32"/>
    <mergeCell ref="A35:B35"/>
    <mergeCell ref="A39:B39"/>
    <mergeCell ref="A42:B42"/>
    <mergeCell ref="A52:B52"/>
  </mergeCells>
  <pageMargins left="0.70866141732283472" right="0.23622047244094491" top="0.74803149606299213" bottom="0.74803149606299213" header="0.31496062992125984" footer="0.31496062992125984"/>
  <pageSetup paperSize="9" scale="70" firstPageNumber="52" orientation="portrait" useFirstPageNumber="1" r:id="rId1"/>
  <headerFooter>
    <oddHeader>&amp;C&amp;"Arial,Bold"NRA R.033-130-2019-3 SCHEDULE OF QUANTITIES</oddHeader>
    <oddFooter>&amp;RC3-&amp;P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D1422537E3B7F4A80C269955A271FEA" ma:contentTypeVersion="" ma:contentTypeDescription="Create a new document." ma:contentTypeScope="" ma:versionID="9728d67b60ea6950b5e9081fedc1b809">
  <xsd:schema xmlns:xsd="http://www.w3.org/2001/XMLSchema" xmlns:xs="http://www.w3.org/2001/XMLSchema" xmlns:p="http://schemas.microsoft.com/office/2006/metadata/properties" xmlns:ns2="34058c07-c700-4823-9e59-b0e628ac45d4" xmlns:ns3="3a1e6160-ca5c-4b89-a52b-ccec0aae07cf" targetNamespace="http://schemas.microsoft.com/office/2006/metadata/properties" ma:root="true" ma:fieldsID="86d99628011a5c8f09a761b54b588744" ns2:_="" ns3:_="">
    <xsd:import namespace="34058c07-c700-4823-9e59-b0e628ac45d4"/>
    <xsd:import namespace="3a1e6160-ca5c-4b89-a52b-ccec0aae07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058c07-c700-4823-9e59-b0e628ac45d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1e6160-ca5c-4b89-a52b-ccec0aae07cf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FC766F1-A598-4D46-A393-07EE0F8665EE}">
  <ds:schemaRefs>
    <ds:schemaRef ds:uri="http://schemas.microsoft.com/office/infopath/2007/PartnerControls"/>
    <ds:schemaRef ds:uri="http://www.w3.org/XML/1998/namespace"/>
    <ds:schemaRef ds:uri="34058c07-c700-4823-9e59-b0e628ac45d4"/>
    <ds:schemaRef ds:uri="3a1e6160-ca5c-4b89-a52b-ccec0aae07cf"/>
    <ds:schemaRef ds:uri="http://schemas.microsoft.com/office/2006/documentManagement/type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0899DF3-450B-4D4D-A988-80DB97C05C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1F98B6-B19A-4C06-BAC7-4EA3472565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058c07-c700-4823-9e59-b0e628ac45d4"/>
    <ds:schemaRef ds:uri="3a1e6160-ca5c-4b89-a52b-ccec0aae07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33</vt:i4>
      </vt:variant>
      <vt:variant>
        <vt:lpstr>Named Ranges</vt:lpstr>
      </vt:variant>
      <vt:variant>
        <vt:i4>44</vt:i4>
      </vt:variant>
    </vt:vector>
  </HeadingPairs>
  <TitlesOfParts>
    <vt:vector size="77" baseType="lpstr">
      <vt:lpstr>Version</vt:lpstr>
      <vt:lpstr>C1.2</vt:lpstr>
      <vt:lpstr>C1.3</vt:lpstr>
      <vt:lpstr>C1.4</vt:lpstr>
      <vt:lpstr>C1.5</vt:lpstr>
      <vt:lpstr>C1.6</vt:lpstr>
      <vt:lpstr>C2.1</vt:lpstr>
      <vt:lpstr>C2.2</vt:lpstr>
      <vt:lpstr>C3.1</vt:lpstr>
      <vt:lpstr>C3.2</vt:lpstr>
      <vt:lpstr>C3.3</vt:lpstr>
      <vt:lpstr>C4.2</vt:lpstr>
      <vt:lpstr>C4.4</vt:lpstr>
      <vt:lpstr>C5.1</vt:lpstr>
      <vt:lpstr>C5.2</vt:lpstr>
      <vt:lpstr>C5.3</vt:lpstr>
      <vt:lpstr>C5.4</vt:lpstr>
      <vt:lpstr>C6.2</vt:lpstr>
      <vt:lpstr>C8.1</vt:lpstr>
      <vt:lpstr>C8.8</vt:lpstr>
      <vt:lpstr>C9.1</vt:lpstr>
      <vt:lpstr>C11.1</vt:lpstr>
      <vt:lpstr>C11.2</vt:lpstr>
      <vt:lpstr>C11.3</vt:lpstr>
      <vt:lpstr>C11.5</vt:lpstr>
      <vt:lpstr>C11.6</vt:lpstr>
      <vt:lpstr>C11.7</vt:lpstr>
      <vt:lpstr>C11.8</vt:lpstr>
      <vt:lpstr>C11.9</vt:lpstr>
      <vt:lpstr>C20.1</vt:lpstr>
      <vt:lpstr>Sect D - D1000</vt:lpstr>
      <vt:lpstr>Sec F- Electrical</vt:lpstr>
      <vt:lpstr>Summary of Pricing</vt:lpstr>
      <vt:lpstr>C1.4!_Ref461368450</vt:lpstr>
      <vt:lpstr>C1.5!_Ref461368450</vt:lpstr>
      <vt:lpstr>C1.6!_Ref461368450</vt:lpstr>
      <vt:lpstr>C2.1!_Ref461368450</vt:lpstr>
      <vt:lpstr>C2.2!_Ref461368450</vt:lpstr>
      <vt:lpstr>C3.2!_Ref461368450</vt:lpstr>
      <vt:lpstr>C1.4!_Ref461373091</vt:lpstr>
      <vt:lpstr>C1.4!_Ref461373150</vt:lpstr>
      <vt:lpstr>'Summary of Pricing'!_Toc391906137</vt:lpstr>
      <vt:lpstr>'Summary of Pricing'!_Toc407010575</vt:lpstr>
      <vt:lpstr>'Summary of Pricing'!_Toc42260028</vt:lpstr>
      <vt:lpstr>C1.2!Print_Area</vt:lpstr>
      <vt:lpstr>C1.3!Print_Area</vt:lpstr>
      <vt:lpstr>C1.4!Print_Area</vt:lpstr>
      <vt:lpstr>C1.5!Print_Area</vt:lpstr>
      <vt:lpstr>C1.6!Print_Area</vt:lpstr>
      <vt:lpstr>C11.1!Print_Area</vt:lpstr>
      <vt:lpstr>C11.2!Print_Area</vt:lpstr>
      <vt:lpstr>C11.3!Print_Area</vt:lpstr>
      <vt:lpstr>C11.5!Print_Area</vt:lpstr>
      <vt:lpstr>C11.6!Print_Area</vt:lpstr>
      <vt:lpstr>C11.7!Print_Area</vt:lpstr>
      <vt:lpstr>C11.8!Print_Area</vt:lpstr>
      <vt:lpstr>C11.9!Print_Area</vt:lpstr>
      <vt:lpstr>C2.1!Print_Area</vt:lpstr>
      <vt:lpstr>C2.2!Print_Area</vt:lpstr>
      <vt:lpstr>C20.1!Print_Area</vt:lpstr>
      <vt:lpstr>C3.1!Print_Area</vt:lpstr>
      <vt:lpstr>C3.2!Print_Area</vt:lpstr>
      <vt:lpstr>C3.3!Print_Area</vt:lpstr>
      <vt:lpstr>C4.2!Print_Area</vt:lpstr>
      <vt:lpstr>C4.4!Print_Area</vt:lpstr>
      <vt:lpstr>C5.1!Print_Area</vt:lpstr>
      <vt:lpstr>C5.2!Print_Area</vt:lpstr>
      <vt:lpstr>C5.3!Print_Area</vt:lpstr>
      <vt:lpstr>C5.4!Print_Area</vt:lpstr>
      <vt:lpstr>C6.2!Print_Area</vt:lpstr>
      <vt:lpstr>C8.1!Print_Area</vt:lpstr>
      <vt:lpstr>C8.8!Print_Area</vt:lpstr>
      <vt:lpstr>C9.1!Print_Area</vt:lpstr>
      <vt:lpstr>'Sec F- Electrical'!Print_Area</vt:lpstr>
      <vt:lpstr>'Sect D - D1000'!Print_Area</vt:lpstr>
      <vt:lpstr>'Summary of Pricing'!Print_Area</vt:lpstr>
      <vt:lpstr>Version!Print_Area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Corné Roux (ER)</dc:creator>
  <cp:keywords/>
  <dc:description/>
  <cp:lastModifiedBy>Tahulela THENGA</cp:lastModifiedBy>
  <cp:revision/>
  <cp:lastPrinted>2022-11-17T07:28:17Z</cp:lastPrinted>
  <dcterms:created xsi:type="dcterms:W3CDTF">2019-08-01T08:27:18Z</dcterms:created>
  <dcterms:modified xsi:type="dcterms:W3CDTF">2022-11-17T07:42:58Z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0x0101001D1422537E3B7F4A80C269955A271FEA</vt:lpwstr>
  </property>
</Properties>
</file>