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C:\Users\makhafmn\Desktop\Desktop Files\2020_2021 project\Ekhuruleni HV Cable Projects\ECC\"/>
    </mc:Choice>
  </mc:AlternateContent>
  <xr:revisionPtr revIDLastSave="0" documentId="13_ncr:1_{D24CFBAD-9291-4AD8-8B7E-71E5D12E6C10}" xr6:coauthVersionLast="47" xr6:coauthVersionMax="47" xr10:uidLastSave="{00000000-0000-0000-0000-000000000000}"/>
  <bookViews>
    <workbookView xWindow="-120" yWindow="-120" windowWidth="20730" windowHeight="11160" firstSheet="2" activeTab="4" xr2:uid="{00000000-000D-0000-FFFF-FFFF00000000}"/>
  </bookViews>
  <sheets>
    <sheet name="Transport (2)" sheetId="11" r:id="rId1"/>
    <sheet name="Summary" sheetId="12" r:id="rId2"/>
    <sheet name="Preliminaries &amp; Generals" sheetId="10" r:id="rId3"/>
    <sheet name="HV Cable (Civil)" sheetId="1" r:id="rId4"/>
    <sheet name="Summary (Civil)" sheetId="6" r:id="rId5"/>
    <sheet name="HV Cable (Electrical)" sheetId="8" r:id="rId6"/>
    <sheet name="Summary (Electrical)" sheetId="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9" i="1" l="1"/>
  <c r="I55" i="1"/>
  <c r="D6" i="11" l="1"/>
  <c r="F6" i="11" s="1"/>
  <c r="D5" i="11"/>
  <c r="D4" i="11"/>
  <c r="D3" i="11"/>
  <c r="F3" i="11" s="1"/>
  <c r="D2" i="11"/>
  <c r="F2" i="11" s="1"/>
  <c r="F9" i="11" s="1"/>
  <c r="G14" i="10"/>
  <c r="E12" i="10"/>
  <c r="G12" i="10" s="1"/>
  <c r="G11" i="10"/>
  <c r="G10" i="10"/>
  <c r="G9" i="10"/>
  <c r="G8" i="10"/>
  <c r="F8" i="10"/>
  <c r="G7" i="10"/>
  <c r="G6" i="10"/>
  <c r="G5" i="10"/>
  <c r="G15" i="10" s="1"/>
  <c r="I52" i="1" l="1"/>
  <c r="H16" i="8"/>
  <c r="L16" i="8" s="1"/>
  <c r="L17" i="8" s="1"/>
  <c r="K16" i="8"/>
  <c r="K17" i="8" s="1"/>
  <c r="H17" i="8"/>
  <c r="H19" i="8"/>
  <c r="L19" i="8" s="1"/>
  <c r="L22" i="8" s="1"/>
  <c r="K19" i="8"/>
  <c r="K22" i="8" s="1"/>
  <c r="H20" i="8"/>
  <c r="K20" i="8"/>
  <c r="L20" i="8"/>
  <c r="H21" i="8"/>
  <c r="K21" i="8"/>
  <c r="L21" i="8"/>
  <c r="H22" i="8" l="1"/>
  <c r="H52" i="1" l="1"/>
  <c r="K52" i="1"/>
  <c r="F65" i="1"/>
  <c r="K57" i="8"/>
  <c r="H57" i="8"/>
  <c r="L57" i="8" s="1"/>
  <c r="K56" i="8"/>
  <c r="H56" i="8"/>
  <c r="K55" i="8"/>
  <c r="H55" i="8"/>
  <c r="H60" i="8"/>
  <c r="K60" i="8"/>
  <c r="L60" i="8"/>
  <c r="H61" i="8"/>
  <c r="K61" i="8"/>
  <c r="H62" i="8"/>
  <c r="L62" i="8" s="1"/>
  <c r="K62" i="8"/>
  <c r="H63" i="8"/>
  <c r="L63" i="8" s="1"/>
  <c r="K63" i="8"/>
  <c r="H64" i="8"/>
  <c r="K64" i="8"/>
  <c r="L64" i="8"/>
  <c r="H65" i="8"/>
  <c r="K65" i="8"/>
  <c r="H66" i="8"/>
  <c r="K66" i="8"/>
  <c r="H67" i="8"/>
  <c r="K67" i="8"/>
  <c r="H68" i="8"/>
  <c r="K68" i="8"/>
  <c r="H69" i="8"/>
  <c r="K69" i="8"/>
  <c r="H70" i="8"/>
  <c r="K70" i="8"/>
  <c r="H71" i="8"/>
  <c r="K71" i="8"/>
  <c r="H72" i="8"/>
  <c r="K72" i="8"/>
  <c r="H73" i="8"/>
  <c r="L73" i="8" s="1"/>
  <c r="K73" i="8"/>
  <c r="H74" i="8"/>
  <c r="K74" i="8"/>
  <c r="H75" i="8"/>
  <c r="K75" i="8"/>
  <c r="H76" i="8"/>
  <c r="K76" i="8"/>
  <c r="L76" i="8"/>
  <c r="H77" i="8"/>
  <c r="K77" i="8"/>
  <c r="L65" i="8" l="1"/>
  <c r="L71" i="8"/>
  <c r="L68" i="8"/>
  <c r="L74" i="8"/>
  <c r="L69" i="8"/>
  <c r="L61" i="8"/>
  <c r="L72" i="8"/>
  <c r="L75" i="8"/>
  <c r="L77" i="8"/>
  <c r="L66" i="8"/>
  <c r="L70" i="8"/>
  <c r="L67" i="8"/>
  <c r="K58" i="8"/>
  <c r="L56" i="8"/>
  <c r="L52" i="1"/>
  <c r="L55" i="8"/>
  <c r="L58" i="8" s="1"/>
  <c r="D10" i="9" s="1"/>
  <c r="H58" i="8"/>
  <c r="K148" i="1"/>
  <c r="H148" i="1"/>
  <c r="K147" i="1"/>
  <c r="H147" i="1"/>
  <c r="C12" i="6"/>
  <c r="C10" i="6"/>
  <c r="K129" i="1"/>
  <c r="H129" i="1"/>
  <c r="H132" i="1"/>
  <c r="K132" i="1"/>
  <c r="H133" i="1"/>
  <c r="K133" i="1"/>
  <c r="H134" i="1"/>
  <c r="K134" i="1"/>
  <c r="H135" i="1"/>
  <c r="K135" i="1"/>
  <c r="H136" i="1"/>
  <c r="K136" i="1"/>
  <c r="H137" i="1"/>
  <c r="K137" i="1"/>
  <c r="H138" i="1"/>
  <c r="K138" i="1"/>
  <c r="L138" i="1"/>
  <c r="H139" i="1"/>
  <c r="L139" i="1" s="1"/>
  <c r="K139" i="1"/>
  <c r="H140" i="1"/>
  <c r="K140" i="1"/>
  <c r="H141" i="1"/>
  <c r="K141" i="1"/>
  <c r="H142" i="1"/>
  <c r="K142" i="1"/>
  <c r="H143" i="1"/>
  <c r="K143" i="1"/>
  <c r="H144" i="1"/>
  <c r="K144" i="1"/>
  <c r="H145" i="1"/>
  <c r="K145" i="1"/>
  <c r="H151" i="1"/>
  <c r="K151" i="1"/>
  <c r="H152" i="1"/>
  <c r="K152" i="1"/>
  <c r="H157" i="8"/>
  <c r="K157" i="8"/>
  <c r="H158" i="8"/>
  <c r="K158" i="8"/>
  <c r="H159" i="8"/>
  <c r="K159" i="8"/>
  <c r="H160" i="8"/>
  <c r="K160" i="8"/>
  <c r="H163" i="8"/>
  <c r="K163" i="8"/>
  <c r="H164" i="8"/>
  <c r="K164" i="8"/>
  <c r="H165" i="8"/>
  <c r="K165" i="8"/>
  <c r="L157" i="8" l="1"/>
  <c r="L142" i="1"/>
  <c r="L135" i="1"/>
  <c r="L152" i="1"/>
  <c r="L143" i="1"/>
  <c r="L132" i="1"/>
  <c r="L129" i="1"/>
  <c r="L130" i="1" s="1"/>
  <c r="D11" i="6" s="1"/>
  <c r="L134" i="1"/>
  <c r="L145" i="1"/>
  <c r="L140" i="1"/>
  <c r="L137" i="1"/>
  <c r="L158" i="8"/>
  <c r="L144" i="1"/>
  <c r="L141" i="1"/>
  <c r="L136" i="1"/>
  <c r="L133" i="1"/>
  <c r="L148" i="1"/>
  <c r="K146" i="1"/>
  <c r="K149" i="1" s="1"/>
  <c r="L151" i="1"/>
  <c r="L147" i="1"/>
  <c r="K166" i="8"/>
  <c r="K161" i="8"/>
  <c r="L165" i="8"/>
  <c r="L159" i="8"/>
  <c r="H166" i="8"/>
  <c r="L164" i="8"/>
  <c r="L160" i="8"/>
  <c r="L163" i="8"/>
  <c r="H161" i="8"/>
  <c r="H146" i="1"/>
  <c r="H149" i="1" s="1"/>
  <c r="L146" i="1" l="1"/>
  <c r="L149" i="1"/>
  <c r="D12" i="6" s="1"/>
  <c r="L161" i="8"/>
  <c r="L166" i="8"/>
  <c r="K154" i="8"/>
  <c r="H154" i="8"/>
  <c r="L154" i="8" l="1"/>
  <c r="C3" i="9"/>
  <c r="C3" i="6"/>
  <c r="K94" i="1"/>
  <c r="H94" i="1"/>
  <c r="K120" i="1"/>
  <c r="H120" i="1"/>
  <c r="L120" i="1" s="1"/>
  <c r="L94" i="1" l="1"/>
  <c r="K81" i="8"/>
  <c r="H81" i="8"/>
  <c r="L81" i="8" s="1"/>
  <c r="D3" i="8" l="1"/>
  <c r="D4" i="8"/>
  <c r="D5" i="8"/>
  <c r="D2" i="8"/>
  <c r="K115" i="1"/>
  <c r="H115" i="1"/>
  <c r="K103" i="1"/>
  <c r="H103" i="1"/>
  <c r="K79" i="1"/>
  <c r="H79" i="1"/>
  <c r="K56" i="1"/>
  <c r="H56" i="1"/>
  <c r="C9" i="9"/>
  <c r="C7" i="9"/>
  <c r="C8" i="9"/>
  <c r="C6" i="9"/>
  <c r="K41" i="8"/>
  <c r="H41" i="8"/>
  <c r="K40" i="8"/>
  <c r="H40" i="8"/>
  <c r="K37" i="8"/>
  <c r="H37" i="8"/>
  <c r="K36" i="8"/>
  <c r="H36" i="8"/>
  <c r="K33" i="8"/>
  <c r="H33" i="8"/>
  <c r="K32" i="8"/>
  <c r="H32" i="8"/>
  <c r="K31" i="8"/>
  <c r="H31" i="8"/>
  <c r="K30" i="8"/>
  <c r="H30" i="8"/>
  <c r="K27" i="8"/>
  <c r="H27" i="8"/>
  <c r="K26" i="8"/>
  <c r="H26" i="8"/>
  <c r="K25" i="8"/>
  <c r="H25" i="8"/>
  <c r="K24" i="8"/>
  <c r="H24" i="8"/>
  <c r="L79" i="1" l="1"/>
  <c r="L103" i="1"/>
  <c r="L56" i="1"/>
  <c r="L115" i="1"/>
  <c r="L37" i="8"/>
  <c r="L24" i="8"/>
  <c r="L31" i="8"/>
  <c r="L36" i="8"/>
  <c r="L40" i="8"/>
  <c r="H28" i="8"/>
  <c r="L33" i="8"/>
  <c r="K38" i="8"/>
  <c r="K28" i="8"/>
  <c r="L25" i="8"/>
  <c r="L27" i="8"/>
  <c r="H34" i="8"/>
  <c r="K34" i="8"/>
  <c r="K42" i="8"/>
  <c r="L26" i="8"/>
  <c r="L30" i="8"/>
  <c r="L32" i="8"/>
  <c r="L41" i="8"/>
  <c r="H38" i="8"/>
  <c r="H42" i="8"/>
  <c r="K46" i="1"/>
  <c r="H46" i="1"/>
  <c r="K95" i="1"/>
  <c r="H95" i="1"/>
  <c r="C9" i="6"/>
  <c r="K121" i="1"/>
  <c r="H121" i="1"/>
  <c r="K119" i="1"/>
  <c r="H119" i="1"/>
  <c r="K118" i="1"/>
  <c r="H118" i="1"/>
  <c r="K117" i="1"/>
  <c r="H117" i="1"/>
  <c r="K116" i="1"/>
  <c r="H116" i="1"/>
  <c r="K114" i="1"/>
  <c r="H114" i="1"/>
  <c r="K113" i="1"/>
  <c r="H113" i="1"/>
  <c r="K112" i="1"/>
  <c r="H112" i="1"/>
  <c r="K111" i="1"/>
  <c r="H111" i="1"/>
  <c r="K110" i="1"/>
  <c r="H110" i="1"/>
  <c r="C7" i="6"/>
  <c r="K93" i="1"/>
  <c r="H93" i="1"/>
  <c r="K92" i="1"/>
  <c r="H92" i="1"/>
  <c r="K91" i="1"/>
  <c r="H91" i="1"/>
  <c r="K90" i="1"/>
  <c r="H90" i="1"/>
  <c r="K89" i="1"/>
  <c r="H89" i="1"/>
  <c r="K88" i="1"/>
  <c r="H88" i="1"/>
  <c r="K87" i="1"/>
  <c r="H87" i="1"/>
  <c r="K86" i="1"/>
  <c r="H86" i="1"/>
  <c r="K85" i="1"/>
  <c r="H85" i="1"/>
  <c r="K84" i="1"/>
  <c r="H84" i="1"/>
  <c r="K83" i="1"/>
  <c r="H83" i="1"/>
  <c r="K82" i="1"/>
  <c r="H82" i="1"/>
  <c r="K81" i="1"/>
  <c r="H81" i="1"/>
  <c r="K80" i="1"/>
  <c r="H80" i="1"/>
  <c r="K78" i="1"/>
  <c r="H78" i="1"/>
  <c r="K77" i="1"/>
  <c r="H77" i="1"/>
  <c r="K76" i="1"/>
  <c r="H76" i="1"/>
  <c r="K75" i="1"/>
  <c r="H75" i="1"/>
  <c r="K74" i="1"/>
  <c r="H74" i="1"/>
  <c r="K73" i="1"/>
  <c r="H73" i="1"/>
  <c r="L46" i="1" l="1"/>
  <c r="L88" i="1"/>
  <c r="L93" i="1"/>
  <c r="L42" i="8"/>
  <c r="D9" i="9" s="1"/>
  <c r="L38" i="8"/>
  <c r="D8" i="9" s="1"/>
  <c r="L34" i="8"/>
  <c r="D7" i="9" s="1"/>
  <c r="L28" i="8"/>
  <c r="D6" i="9" s="1"/>
  <c r="L92" i="1"/>
  <c r="L114" i="1"/>
  <c r="L119" i="1"/>
  <c r="L74" i="1"/>
  <c r="L83" i="1"/>
  <c r="L95" i="1"/>
  <c r="L75" i="1"/>
  <c r="L77" i="1"/>
  <c r="L80" i="1"/>
  <c r="L84" i="1"/>
  <c r="L86" i="1"/>
  <c r="L91" i="1"/>
  <c r="L111" i="1"/>
  <c r="L113" i="1"/>
  <c r="L116" i="1"/>
  <c r="L118" i="1"/>
  <c r="L121" i="1"/>
  <c r="L76" i="1"/>
  <c r="L85" i="1"/>
  <c r="L73" i="1"/>
  <c r="L78" i="1"/>
  <c r="L81" i="1"/>
  <c r="L90" i="1"/>
  <c r="L117" i="1"/>
  <c r="L82" i="1"/>
  <c r="L87" i="1"/>
  <c r="L89" i="1"/>
  <c r="K122" i="1"/>
  <c r="L112" i="1"/>
  <c r="L110" i="1"/>
  <c r="H122" i="1"/>
  <c r="K85" i="8"/>
  <c r="H85" i="8"/>
  <c r="K84" i="8"/>
  <c r="H84" i="8"/>
  <c r="L84" i="8" l="1"/>
  <c r="L122" i="1"/>
  <c r="D9" i="6" s="1"/>
  <c r="L85" i="8"/>
  <c r="C16" i="9"/>
  <c r="C15" i="9"/>
  <c r="C14" i="9"/>
  <c r="C13" i="9"/>
  <c r="C12" i="9"/>
  <c r="C11" i="9"/>
  <c r="C10" i="9"/>
  <c r="C5" i="9"/>
  <c r="C4" i="9"/>
  <c r="F4" i="9"/>
  <c r="G4" i="9"/>
  <c r="H4" i="9"/>
  <c r="I4" i="9"/>
  <c r="J4" i="9"/>
  <c r="K4" i="9"/>
  <c r="L4" i="9"/>
  <c r="M4" i="9"/>
  <c r="C8" i="6"/>
  <c r="C6" i="6"/>
  <c r="C5" i="6"/>
  <c r="C4" i="6"/>
  <c r="F3" i="6"/>
  <c r="G3" i="6"/>
  <c r="H3" i="6"/>
  <c r="I3" i="6"/>
  <c r="J3" i="6"/>
  <c r="K3" i="6"/>
  <c r="L3" i="6"/>
  <c r="M3" i="6"/>
  <c r="H12" i="1"/>
  <c r="K12" i="1"/>
  <c r="K13" i="8"/>
  <c r="H13" i="8"/>
  <c r="K153" i="8"/>
  <c r="H153" i="8"/>
  <c r="K152" i="8"/>
  <c r="H152" i="8"/>
  <c r="K151" i="8"/>
  <c r="H151" i="8"/>
  <c r="K147" i="8"/>
  <c r="H147" i="8"/>
  <c r="K146" i="8"/>
  <c r="H146" i="8"/>
  <c r="K145" i="8"/>
  <c r="H145" i="8"/>
  <c r="K144" i="8"/>
  <c r="H144" i="8"/>
  <c r="K143" i="8"/>
  <c r="H143" i="8"/>
  <c r="K142" i="8"/>
  <c r="H142" i="8"/>
  <c r="K141" i="8"/>
  <c r="H141" i="8"/>
  <c r="K140" i="8"/>
  <c r="H140" i="8"/>
  <c r="K139" i="8"/>
  <c r="H139" i="8"/>
  <c r="K138" i="8"/>
  <c r="H138" i="8"/>
  <c r="K137" i="8"/>
  <c r="H137" i="8"/>
  <c r="K136" i="8"/>
  <c r="H136" i="8"/>
  <c r="K135" i="8"/>
  <c r="H135" i="8"/>
  <c r="K134" i="8"/>
  <c r="H134" i="8"/>
  <c r="K133" i="8"/>
  <c r="H133" i="8"/>
  <c r="K132" i="8"/>
  <c r="H132" i="8"/>
  <c r="K131" i="8"/>
  <c r="H131" i="8"/>
  <c r="K130" i="8"/>
  <c r="H130" i="8"/>
  <c r="K129" i="8"/>
  <c r="H129" i="8"/>
  <c r="K128" i="8"/>
  <c r="H128" i="8"/>
  <c r="K127" i="8"/>
  <c r="H127" i="8"/>
  <c r="K126" i="8"/>
  <c r="H126" i="8"/>
  <c r="K125" i="8"/>
  <c r="H125" i="8"/>
  <c r="K122" i="8"/>
  <c r="H122" i="8"/>
  <c r="K121" i="8"/>
  <c r="H121" i="8"/>
  <c r="K120" i="8"/>
  <c r="H120" i="8"/>
  <c r="K119" i="8"/>
  <c r="H119" i="8"/>
  <c r="K118" i="8"/>
  <c r="H118" i="8"/>
  <c r="K117" i="8"/>
  <c r="H117" i="8"/>
  <c r="K116" i="8"/>
  <c r="H116" i="8"/>
  <c r="K115" i="8"/>
  <c r="H115" i="8"/>
  <c r="K114" i="8"/>
  <c r="H114" i="8"/>
  <c r="K113" i="8"/>
  <c r="H113" i="8"/>
  <c r="K112" i="8"/>
  <c r="H112" i="8"/>
  <c r="K111" i="8"/>
  <c r="H111" i="8"/>
  <c r="K110" i="8"/>
  <c r="H110" i="8"/>
  <c r="K109" i="8"/>
  <c r="H109" i="8"/>
  <c r="K108" i="8"/>
  <c r="H108" i="8"/>
  <c r="K107" i="8"/>
  <c r="H107" i="8"/>
  <c r="K106" i="8"/>
  <c r="H106" i="8"/>
  <c r="K105" i="8"/>
  <c r="H105" i="8"/>
  <c r="K104" i="8"/>
  <c r="H104" i="8"/>
  <c r="K103" i="8"/>
  <c r="H103" i="8"/>
  <c r="K102" i="8"/>
  <c r="H102" i="8"/>
  <c r="K101" i="8"/>
  <c r="H101" i="8"/>
  <c r="K100" i="8"/>
  <c r="H100" i="8"/>
  <c r="K99" i="8"/>
  <c r="H99" i="8"/>
  <c r="K98" i="8"/>
  <c r="H98" i="8"/>
  <c r="K97" i="8"/>
  <c r="H97" i="8"/>
  <c r="K96" i="8"/>
  <c r="H96" i="8"/>
  <c r="K95" i="8"/>
  <c r="H95" i="8"/>
  <c r="K94" i="8"/>
  <c r="H94" i="8"/>
  <c r="K93" i="8"/>
  <c r="H93" i="8"/>
  <c r="K92" i="8"/>
  <c r="H92" i="8"/>
  <c r="K91" i="8"/>
  <c r="H91" i="8"/>
  <c r="K90" i="8"/>
  <c r="H90" i="8"/>
  <c r="K89" i="8"/>
  <c r="H89" i="8"/>
  <c r="K88" i="8"/>
  <c r="H88" i="8"/>
  <c r="K87" i="8"/>
  <c r="H87" i="8"/>
  <c r="K86" i="8"/>
  <c r="H86" i="8"/>
  <c r="K80" i="8"/>
  <c r="H80" i="8"/>
  <c r="K79" i="8"/>
  <c r="H79" i="8"/>
  <c r="K78" i="8"/>
  <c r="H78" i="8"/>
  <c r="K53" i="8"/>
  <c r="H53" i="8"/>
  <c r="K52" i="8"/>
  <c r="H52" i="8"/>
  <c r="K51" i="8"/>
  <c r="H51" i="8"/>
  <c r="K50" i="8"/>
  <c r="H50" i="8"/>
  <c r="K49" i="8"/>
  <c r="H49" i="8"/>
  <c r="K48" i="8"/>
  <c r="H48" i="8"/>
  <c r="K47" i="8"/>
  <c r="H47" i="8"/>
  <c r="K46" i="8"/>
  <c r="H46" i="8"/>
  <c r="K45" i="8"/>
  <c r="H45" i="8"/>
  <c r="K44" i="8"/>
  <c r="H44" i="8"/>
  <c r="K12" i="8"/>
  <c r="H12" i="8"/>
  <c r="K11" i="8"/>
  <c r="H11" i="8"/>
  <c r="H155" i="8" l="1"/>
  <c r="K155" i="8"/>
  <c r="H123" i="8"/>
  <c r="H82" i="8"/>
  <c r="K123" i="8"/>
  <c r="K82" i="8"/>
  <c r="K14" i="8"/>
  <c r="H14" i="8"/>
  <c r="K54" i="8"/>
  <c r="K148" i="8"/>
  <c r="L12" i="8"/>
  <c r="L52" i="8"/>
  <c r="L100" i="8"/>
  <c r="L49" i="8"/>
  <c r="L53" i="8"/>
  <c r="L78" i="8"/>
  <c r="L97" i="8"/>
  <c r="L101" i="8"/>
  <c r="L113" i="8"/>
  <c r="L117" i="8"/>
  <c r="L151" i="8"/>
  <c r="L121" i="8"/>
  <c r="L125" i="8"/>
  <c r="L127" i="8"/>
  <c r="L129" i="8"/>
  <c r="L131" i="8"/>
  <c r="L135" i="8"/>
  <c r="L141" i="8"/>
  <c r="L143" i="8"/>
  <c r="L146" i="8"/>
  <c r="L142" i="8"/>
  <c r="L12" i="1"/>
  <c r="L104" i="8"/>
  <c r="L132" i="8"/>
  <c r="L116" i="8"/>
  <c r="L11" i="8"/>
  <c r="L90" i="8"/>
  <c r="L92" i="8"/>
  <c r="L94" i="8"/>
  <c r="L96" i="8"/>
  <c r="L107" i="8"/>
  <c r="L122" i="8"/>
  <c r="L145" i="8"/>
  <c r="L91" i="8"/>
  <c r="L95" i="8"/>
  <c r="L13" i="8"/>
  <c r="L47" i="8"/>
  <c r="L111" i="8"/>
  <c r="L139" i="8"/>
  <c r="L44" i="8"/>
  <c r="L46" i="8"/>
  <c r="L48" i="8"/>
  <c r="L88" i="8"/>
  <c r="L106" i="8"/>
  <c r="L108" i="8"/>
  <c r="L110" i="8"/>
  <c r="L112" i="8"/>
  <c r="L126" i="8"/>
  <c r="L130" i="8"/>
  <c r="L136" i="8"/>
  <c r="L147" i="8"/>
  <c r="L153" i="8"/>
  <c r="L51" i="8"/>
  <c r="L99" i="8"/>
  <c r="L115" i="8"/>
  <c r="L134" i="8"/>
  <c r="L50" i="8"/>
  <c r="L80" i="8"/>
  <c r="L87" i="8"/>
  <c r="L89" i="8"/>
  <c r="L98" i="8"/>
  <c r="L103" i="8"/>
  <c r="L105" i="8"/>
  <c r="L114" i="8"/>
  <c r="L119" i="8"/>
  <c r="L120" i="8"/>
  <c r="L133" i="8"/>
  <c r="L138" i="8"/>
  <c r="L140" i="8"/>
  <c r="L152" i="8"/>
  <c r="L45" i="8"/>
  <c r="L79" i="8"/>
  <c r="L93" i="8"/>
  <c r="L102" i="8"/>
  <c r="L109" i="8"/>
  <c r="L118" i="8"/>
  <c r="L128" i="8"/>
  <c r="L137" i="8"/>
  <c r="L144" i="8"/>
  <c r="H54" i="8"/>
  <c r="L86" i="8"/>
  <c r="H148" i="8"/>
  <c r="L155" i="8" l="1"/>
  <c r="L82" i="8"/>
  <c r="D11" i="9" s="1"/>
  <c r="L123" i="8"/>
  <c r="D12" i="9" s="1"/>
  <c r="L14" i="8"/>
  <c r="D3" i="9" s="1"/>
  <c r="D15" i="9"/>
  <c r="L54" i="8"/>
  <c r="D4" i="9"/>
  <c r="L148" i="8"/>
  <c r="D13" i="9" s="1"/>
  <c r="D14" i="9"/>
  <c r="D5" i="9"/>
  <c r="D16" i="9"/>
  <c r="D17" i="9" l="1"/>
  <c r="K20" i="1" l="1"/>
  <c r="H20" i="1"/>
  <c r="K19" i="1"/>
  <c r="H19" i="1"/>
  <c r="L20" i="1" l="1"/>
  <c r="L19" i="1"/>
  <c r="K104" i="1"/>
  <c r="H104" i="1"/>
  <c r="K13" i="1"/>
  <c r="K14" i="1"/>
  <c r="K15" i="1"/>
  <c r="H13" i="1"/>
  <c r="H14" i="1"/>
  <c r="H15" i="1"/>
  <c r="K11" i="1"/>
  <c r="H11" i="1"/>
  <c r="K16" i="1" l="1"/>
  <c r="L104" i="1"/>
  <c r="L13" i="1"/>
  <c r="L14" i="1"/>
  <c r="L15" i="1"/>
  <c r="H16" i="1"/>
  <c r="L11" i="1"/>
  <c r="L16" i="1" l="1"/>
  <c r="D3" i="6" s="1"/>
  <c r="K63" i="1"/>
  <c r="H63" i="1"/>
  <c r="L63" i="1" l="1"/>
  <c r="K105" i="1"/>
  <c r="H105" i="1"/>
  <c r="L105" i="1" l="1"/>
  <c r="K36" i="1"/>
  <c r="H36" i="1"/>
  <c r="L36" i="1" l="1"/>
  <c r="K153" i="1" l="1"/>
  <c r="K154" i="1"/>
  <c r="K155" i="1"/>
  <c r="K156" i="1"/>
  <c r="H153" i="1"/>
  <c r="H154" i="1"/>
  <c r="H155" i="1"/>
  <c r="H156" i="1"/>
  <c r="K125" i="1"/>
  <c r="K124" i="1"/>
  <c r="H125" i="1"/>
  <c r="H124" i="1"/>
  <c r="K99" i="1"/>
  <c r="K100" i="1"/>
  <c r="K101" i="1"/>
  <c r="K102" i="1"/>
  <c r="K106" i="1"/>
  <c r="K107" i="1"/>
  <c r="K98" i="1"/>
  <c r="H99" i="1"/>
  <c r="H100" i="1"/>
  <c r="H101" i="1"/>
  <c r="H102" i="1"/>
  <c r="H106" i="1"/>
  <c r="H107" i="1"/>
  <c r="H98" i="1"/>
  <c r="K50" i="1"/>
  <c r="K51" i="1"/>
  <c r="K53" i="1"/>
  <c r="K54" i="1"/>
  <c r="K55" i="1"/>
  <c r="K57" i="1"/>
  <c r="K59" i="1"/>
  <c r="K60" i="1"/>
  <c r="K61" i="1"/>
  <c r="K62" i="1"/>
  <c r="K64" i="1"/>
  <c r="K65" i="1"/>
  <c r="K66" i="1"/>
  <c r="K67" i="1"/>
  <c r="K68" i="1"/>
  <c r="K69" i="1"/>
  <c r="K70" i="1"/>
  <c r="K49" i="1"/>
  <c r="H50" i="1"/>
  <c r="H51" i="1"/>
  <c r="H53" i="1"/>
  <c r="H54" i="1"/>
  <c r="H55" i="1"/>
  <c r="H57" i="1"/>
  <c r="H59" i="1"/>
  <c r="H60" i="1"/>
  <c r="H61" i="1"/>
  <c r="H62" i="1"/>
  <c r="H64" i="1"/>
  <c r="H65" i="1"/>
  <c r="H66" i="1"/>
  <c r="H67" i="1"/>
  <c r="H68" i="1"/>
  <c r="H69" i="1"/>
  <c r="H70" i="1"/>
  <c r="H49" i="1"/>
  <c r="K37" i="1"/>
  <c r="K38" i="1"/>
  <c r="K39" i="1"/>
  <c r="K40" i="1"/>
  <c r="K41" i="1"/>
  <c r="K42" i="1"/>
  <c r="K43" i="1"/>
  <c r="K44" i="1"/>
  <c r="K45" i="1"/>
  <c r="K35" i="1"/>
  <c r="H37" i="1"/>
  <c r="H38" i="1"/>
  <c r="H39" i="1"/>
  <c r="H40" i="1"/>
  <c r="H41" i="1"/>
  <c r="H42" i="1"/>
  <c r="H43" i="1"/>
  <c r="H44" i="1"/>
  <c r="H45" i="1"/>
  <c r="H35" i="1"/>
  <c r="K21" i="1"/>
  <c r="K22" i="1"/>
  <c r="K23" i="1"/>
  <c r="K24" i="1"/>
  <c r="K25" i="1"/>
  <c r="K26" i="1"/>
  <c r="K27" i="1"/>
  <c r="K28" i="1"/>
  <c r="K29" i="1"/>
  <c r="K30" i="1"/>
  <c r="K31" i="1"/>
  <c r="K32" i="1"/>
  <c r="K18" i="1"/>
  <c r="H21" i="1"/>
  <c r="H22" i="1"/>
  <c r="H23" i="1"/>
  <c r="H24" i="1"/>
  <c r="H25" i="1"/>
  <c r="H26" i="1"/>
  <c r="H27" i="1"/>
  <c r="H28" i="1"/>
  <c r="H29" i="1"/>
  <c r="H30" i="1"/>
  <c r="H31" i="1"/>
  <c r="H32" i="1"/>
  <c r="H18" i="1"/>
  <c r="H47" i="1" l="1"/>
  <c r="K33" i="1"/>
  <c r="K47" i="1"/>
  <c r="K108" i="1"/>
  <c r="K157" i="1"/>
  <c r="K71" i="1"/>
  <c r="K126" i="1"/>
  <c r="K130" i="1" s="1"/>
  <c r="H126" i="1"/>
  <c r="H130" i="1" s="1"/>
  <c r="L99" i="1"/>
  <c r="L106" i="1"/>
  <c r="L70" i="1"/>
  <c r="L66" i="1"/>
  <c r="L61" i="1"/>
  <c r="L51" i="1"/>
  <c r="L32" i="1"/>
  <c r="L25" i="1"/>
  <c r="L29" i="1"/>
  <c r="L22" i="1"/>
  <c r="L101" i="1"/>
  <c r="L156" i="1"/>
  <c r="L107" i="1"/>
  <c r="L100" i="1"/>
  <c r="L26" i="1"/>
  <c r="L23" i="1"/>
  <c r="L102" i="1"/>
  <c r="L155" i="1"/>
  <c r="L153" i="1"/>
  <c r="L98" i="1"/>
  <c r="L125" i="1"/>
  <c r="L154" i="1"/>
  <c r="L28" i="1"/>
  <c r="L21" i="1"/>
  <c r="L30" i="1"/>
  <c r="L27" i="1"/>
  <c r="L24" i="1"/>
  <c r="H108" i="1"/>
  <c r="H157" i="1"/>
  <c r="L31" i="1"/>
  <c r="L124" i="1"/>
  <c r="L49" i="1"/>
  <c r="L68" i="1"/>
  <c r="L64" i="1"/>
  <c r="L59" i="1"/>
  <c r="L54" i="1"/>
  <c r="L50" i="1"/>
  <c r="L43" i="1"/>
  <c r="L67" i="1"/>
  <c r="L62" i="1"/>
  <c r="L57" i="1"/>
  <c r="L53" i="1"/>
  <c r="L69" i="1"/>
  <c r="L65" i="1"/>
  <c r="L60" i="1"/>
  <c r="L55" i="1"/>
  <c r="L44" i="1"/>
  <c r="L40" i="1"/>
  <c r="H71" i="1"/>
  <c r="L37" i="1"/>
  <c r="H33" i="1"/>
  <c r="L35" i="1"/>
  <c r="L42" i="1"/>
  <c r="L39" i="1"/>
  <c r="L45" i="1"/>
  <c r="L41" i="1"/>
  <c r="L38" i="1"/>
  <c r="L18" i="1"/>
  <c r="L47" i="1" l="1"/>
  <c r="D5" i="6" s="1"/>
  <c r="L157" i="1"/>
  <c r="D13" i="6" s="1"/>
  <c r="L126" i="1"/>
  <c r="D10" i="6" s="1"/>
  <c r="L108" i="1"/>
  <c r="D8" i="6" s="1"/>
  <c r="L71" i="1"/>
  <c r="D6" i="6" s="1"/>
  <c r="L33" i="1"/>
  <c r="D4" i="6" s="1"/>
  <c r="D14" i="6"/>
  <c r="D7" i="6"/>
  <c r="L96" i="1"/>
  <c r="K96" i="1"/>
  <c r="H96" i="1"/>
</calcChain>
</file>

<file path=xl/sharedStrings.xml><?xml version="1.0" encoding="utf-8"?>
<sst xmlns="http://schemas.openxmlformats.org/spreadsheetml/2006/main" count="1167" uniqueCount="592">
  <si>
    <t>Description</t>
  </si>
  <si>
    <t>Unit</t>
  </si>
  <si>
    <t>Each</t>
  </si>
  <si>
    <t>m</t>
  </si>
  <si>
    <t>m³</t>
  </si>
  <si>
    <t>m²</t>
  </si>
  <si>
    <t>Bill of Activities</t>
  </si>
  <si>
    <t>Item</t>
  </si>
  <si>
    <t>Material Quantity</t>
  </si>
  <si>
    <t>Material Rate</t>
  </si>
  <si>
    <t>Material Total</t>
  </si>
  <si>
    <t>Labour Quantity</t>
  </si>
  <si>
    <t>Labour Rate</t>
  </si>
  <si>
    <t>Labour Total</t>
  </si>
  <si>
    <t xml:space="preserve">Total </t>
  </si>
  <si>
    <t>*Note: For the purpose of this quote, it must not be assumed that any Eskom property may be used to establish site or store any equipment, material, backfill, etc. whatsoever.</t>
  </si>
  <si>
    <t>2.1</t>
  </si>
  <si>
    <t>n/a</t>
  </si>
  <si>
    <t>2.2</t>
  </si>
  <si>
    <t>2.3</t>
  </si>
  <si>
    <t>2.4</t>
  </si>
  <si>
    <t>D-DT-8018</t>
  </si>
  <si>
    <t>Supply and Install gabions on both sides of the river, at the river crossings to impede soil erosion and the exposure of the concrete pipes installed during pipe-jacking.</t>
  </si>
  <si>
    <t>3.1</t>
  </si>
  <si>
    <t>3.2</t>
  </si>
  <si>
    <t>3.3</t>
  </si>
  <si>
    <t>3.4</t>
  </si>
  <si>
    <t>3.5</t>
  </si>
  <si>
    <t>3.7</t>
  </si>
  <si>
    <t>3.8</t>
  </si>
  <si>
    <t>3.9</t>
  </si>
  <si>
    <t>3.10</t>
  </si>
  <si>
    <t>3.11</t>
  </si>
  <si>
    <t>3.12</t>
  </si>
  <si>
    <t>Supply, deliver and fill PVC pipes, occupied by HV cable with bentonite and water mix (10:1) that is combined with a sand and cement mix (20:8) in the ratio of 100:1. The mix shall be kept in position by sealing the end of the pipe duct with densomastic paste (Supplied and installed by contractor) where the power cable enters and exits to prevent water ingress.</t>
  </si>
  <si>
    <t>Supply, deliver and fill PVC ducts with Power cable inside (total linear length longer than 3m) with bentonite and water mix (10:1) that is combined with a sand and cement mix (20:8) in the ratio of 100:1. The mix shall be kept in position by sealing the end of the pipe duct with densomastic paste (Supplied and installed by contractor) where the power cable enters and exits to prevent water ingress.</t>
  </si>
  <si>
    <t>Number of Exit and Entry points</t>
  </si>
  <si>
    <t>Number of crossings</t>
  </si>
  <si>
    <t>4.1</t>
  </si>
  <si>
    <t>4.2</t>
  </si>
  <si>
    <t>4.3</t>
  </si>
  <si>
    <t>4.4</t>
  </si>
  <si>
    <t>4.5</t>
  </si>
  <si>
    <t>4.6</t>
  </si>
  <si>
    <t>4.7</t>
  </si>
  <si>
    <t>4.9</t>
  </si>
  <si>
    <t>4.10</t>
  </si>
  <si>
    <t>4.11</t>
  </si>
  <si>
    <t>4.12</t>
  </si>
  <si>
    <t>4.13</t>
  </si>
  <si>
    <t>4.14</t>
  </si>
  <si>
    <t>4.15</t>
  </si>
  <si>
    <t>Linear Length</t>
  </si>
  <si>
    <t>Perform cross-trenches / trial holes to determine the location of services. Cross-trenches to be reinstated to their original state. (Trench sizes are: 4m wide x 1m long x 1.8m deep = 7.2m³)</t>
  </si>
  <si>
    <t xml:space="preserve">In unstable areas shorter than 10m along the HV cable route length, supply, offload (transport) and install rot-proof bags containing a weak sand-cement mix (30:1) such that it lines the bottom of the HV cable trench. The number of bags used will depend upon the ground softness but as a rule, sufficient bags shall be used to support a weight of 100 kg. </t>
  </si>
  <si>
    <t>Reference: Drawing / Standard</t>
  </si>
  <si>
    <t>Transport (from site) and store soil at suitable site. (First handling of soil).</t>
  </si>
  <si>
    <t xml:space="preserve">Chemical rock breaking. (Supply and apply safely) </t>
  </si>
  <si>
    <t xml:space="preserve">Offload and install pre-cast concrete slabs (760mm long, 200mm wide) as per D-DT-0892, along HV cable route length. </t>
  </si>
  <si>
    <t>SANS 10198-5</t>
  </si>
  <si>
    <t>Number of tests</t>
  </si>
  <si>
    <t>5.1</t>
  </si>
  <si>
    <t>5.2</t>
  </si>
  <si>
    <t>5.3</t>
  </si>
  <si>
    <t>5.4</t>
  </si>
  <si>
    <t>5.5</t>
  </si>
  <si>
    <t>5.6</t>
  </si>
  <si>
    <t>5.7</t>
  </si>
  <si>
    <t>5.8</t>
  </si>
  <si>
    <t>5.9</t>
  </si>
  <si>
    <t>5.10</t>
  </si>
  <si>
    <t xml:space="preserve">m³ </t>
  </si>
  <si>
    <t>Number of joint bays</t>
  </si>
  <si>
    <t>Off-load and install 4 x 12m of Danger/Warning tape per HV joint bay. (The tape weighs about 22kg for 330m of tape.)</t>
  </si>
  <si>
    <t>Off-load and Install pre-cast concrete slabs (D-DT-8076, 760mm long, 200mm wide), in HV joint bays. (120 Slabs per joint bay.)</t>
  </si>
  <si>
    <t>6.1</t>
  </si>
  <si>
    <t>6.2</t>
  </si>
  <si>
    <t xml:space="preserve">Install cable route markers with name plates (Descriptor) along cable route length at intervals of 150m on straight sections, at each bend, at each road crossings, railway crossing, river crossing and each HV joint bay. (Base to be 250mm below ground level. If the route marker is installed on a paved or concrete surface, the top shall be flush with this surface.) </t>
  </si>
  <si>
    <t>7.1</t>
  </si>
  <si>
    <t>7.2</t>
  </si>
  <si>
    <t>Remove (transport – First handling of soil), store, return (Second handling of soil), backfill (with normal excavated soil) and compact (in maximum layers of 300mm – 90% MOD AASHTO) all the soil previously removed to recover the HV cable.</t>
  </si>
  <si>
    <t>Test soil compaction along HV cable route length in intervals of 300m. A DCP (dynamic cone penetrometer) must be used and five blows on a given test with this device may not exceed 150mm in soil depth. (Equivalent to 90% Mod AASHTO.) If the depth is exceeded, then the Design engineer must be notified immediately. Results to be documented and stored on an electronic media and submitted to Eskom.</t>
  </si>
  <si>
    <t>(Specify cable and drawing)</t>
  </si>
  <si>
    <t>8.1</t>
  </si>
  <si>
    <t>8.2</t>
  </si>
  <si>
    <t>8.3</t>
  </si>
  <si>
    <t>8.4</t>
  </si>
  <si>
    <t>8.5</t>
  </si>
  <si>
    <t>8.6</t>
  </si>
  <si>
    <t>D-DT-0892 Sheet 1 and Sheet 3</t>
  </si>
  <si>
    <t>Number of Joints</t>
  </si>
  <si>
    <t>Number of Terminations</t>
  </si>
  <si>
    <t>Number of Link kiosks</t>
  </si>
  <si>
    <t>Number of Link manholes</t>
  </si>
  <si>
    <t>9.1</t>
  </si>
  <si>
    <t>9.2</t>
  </si>
  <si>
    <t>9.3</t>
  </si>
  <si>
    <t>9.4</t>
  </si>
  <si>
    <t>Number of manholes</t>
  </si>
  <si>
    <t>Number of kiosks</t>
  </si>
  <si>
    <t>Total number of Kiosks and manholes together</t>
  </si>
  <si>
    <t>SANS 1186, D-DT-3202 &amp; D-DT-3049</t>
  </si>
  <si>
    <t>Show applicable kiosks / manholes on design drawing</t>
  </si>
  <si>
    <t>Number of HV terminations</t>
  </si>
  <si>
    <t>10.1</t>
  </si>
  <si>
    <t>10.2</t>
  </si>
  <si>
    <t>10.3</t>
  </si>
  <si>
    <t>Number of sets of three HV terminations</t>
  </si>
  <si>
    <t>Number of draw  pits / boxes</t>
  </si>
  <si>
    <t>Reinstate gardens to its original state.</t>
  </si>
  <si>
    <t>Test entire circuit</t>
  </si>
  <si>
    <t>Number of Tests</t>
  </si>
  <si>
    <t>Total</t>
  </si>
  <si>
    <t xml:space="preserve">Entire HV cable circuit. Number of copies: </t>
  </si>
  <si>
    <t>Number of Route markers</t>
  </si>
  <si>
    <t>D-DT-0891 Sheet 1, Sheet 3 and Sheet 4.</t>
  </si>
  <si>
    <t>D-DT-8012</t>
  </si>
  <si>
    <t>D-DT-8071</t>
  </si>
  <si>
    <t>D-DT-8081 &amp; D-DT-0892 Sheet 1 and Sheet 3.</t>
  </si>
  <si>
    <r>
      <t xml:space="preserve">Install a </t>
    </r>
    <r>
      <rPr>
        <b/>
        <sz val="10"/>
        <color theme="1"/>
        <rFont val="Arial"/>
        <family val="2"/>
      </rPr>
      <t>250mm diameter PVC</t>
    </r>
    <r>
      <rPr>
        <sz val="10"/>
        <color theme="1"/>
        <rFont val="Arial"/>
        <family val="2"/>
      </rPr>
      <t xml:space="preserve"> sleeves underneath road / entrance (each PVC is in 6m length) for HV cable.  Cost to include the concrete casted over the PVC sleeves which shall have a minimum surround of 75 mm, to prevent collapsing or deformation after backfilling. The concrete strength shall be at least 15 MPA.</t>
    </r>
  </si>
  <si>
    <r>
      <t>Install</t>
    </r>
    <r>
      <rPr>
        <b/>
        <sz val="10"/>
        <color theme="1"/>
        <rFont val="Arial"/>
        <family val="2"/>
      </rPr>
      <t xml:space="preserve"> 160mm diameter PVC</t>
    </r>
    <r>
      <rPr>
        <sz val="10"/>
        <color theme="1"/>
        <rFont val="Arial"/>
        <family val="2"/>
      </rPr>
      <t xml:space="preserve"> sleeves underneath road / entrance (each PVC is in 6m length) for HV cable.  Cost to include the concrete casted over the PVC sleeves which shall have a minimum surround of 75 mm, to prevent collapsing or deformation after backfilling. The concrete strength shall be at least 15 MPA.</t>
    </r>
  </si>
  <si>
    <t>Supply, deliver and Seal spare 160mm diameter PVC ducts with suitable caps to prevent ingress of water, vermin and backfill material.</t>
  </si>
  <si>
    <t>Supply and Install non-metallic draw wires in spare 160mm diameter PVC sleeves.</t>
  </si>
  <si>
    <t>Supply, deliver and Seal spare 250mm diameter PVC ducts with suitable caps to prevent ingress of water, vermin and backfill material.</t>
  </si>
  <si>
    <t>Ea.</t>
  </si>
  <si>
    <t>Supply and Install riprap (rock armour) on both sides of the river, at the river crossings to impede soil erosion and the exposure of the concrete pipes installed during pipe-jacking.</t>
  </si>
  <si>
    <t xml:space="preserve">D-DT-3049, D-DT-3102, D-DT-8074, D-DT-3139 and D-DT-3102. </t>
  </si>
  <si>
    <t>D-DT-8075 and earthing design drawing</t>
  </si>
  <si>
    <t>Project Name:</t>
  </si>
  <si>
    <t>Project ID:</t>
  </si>
  <si>
    <t>Job Name:</t>
  </si>
  <si>
    <t>Job ID:</t>
  </si>
  <si>
    <t>Sets of equipment to be decommissioned</t>
  </si>
  <si>
    <t>Snake HV cable in trench approaching the terminations with a wavelength not less than 30 x D where D is the overall diameter of the cable and an amplitude of approximately 5% of the wavelength.</t>
  </si>
  <si>
    <t>Supply and Install non-metallic draw wires in spare 250mm diameter PVC sleeves.</t>
  </si>
  <si>
    <t>4.16</t>
  </si>
  <si>
    <t>Number of seals</t>
  </si>
  <si>
    <t>Supply and Install Danger labels indicating that Cable sheaths still have a standing voltage, even if the HV feeder is isolated. Label to read. “Danger: Live even if HV feeder is isolated!”. Label to be fixed inside kiosk / manhole . (Label to be durable and weather resistant.)</t>
  </si>
  <si>
    <t>Kiosk / Manhole labelling, Bonding lead labelling, engraving and warning signs:
Stencil Electrical address on kiosk / manhole. (See DHO for exact wording.)
Engrave and Install blank marking plates around bonding leads inside kiosk / manhole and at the joint. (Bonding leads to be source-substation and load-substation identified. See DHO for exact wording.)
Supply and mark electrical phase (red, white, blue - phase) of bonding leads with a heat-shrinkable sleeves (colour: red, white, blue), which is to be fitted over the bonding lead, both inside the kiosk / manhole and at the joint.
Supply and install Danger signage on kiosk / manhole. (Label to be durable and weather resistant and comply to D-DT-3202.) i.e. All link disconnecting box kiosk doors must be externally labelled with an electrical symbolic warning sign in accordance with SANS 1186 that is permanently attached. If pop-rivets are used to attach the signs to the doors, only aircraft or blind rivets shall be used.</t>
  </si>
  <si>
    <t xml:space="preserve">Rock blasting. (Supply and apply safely) </t>
  </si>
  <si>
    <t xml:space="preserve">Return (Transport), sift, backfill, and hand compact (90% MOD AASHTO) original soil as bedding and blanket for the HV cable.) – 1m (wide) x 0.4m (deep), 100% of the route. (Original excavated soil; Second handling of soil) </t>
  </si>
  <si>
    <t>Supply, offload (transport) and install rot-proof bags containing a weak sand-cement mix (30:1) when constructing a road crossing. Bags to be placed such that it forms a double wall on both sides of the trench (for support). (166 Bags to be used for each crossing.) Bags to be re-used at crossings.</t>
  </si>
  <si>
    <t>Supply and install during construction and remove after construction, danger labels, Water filled plastic barricading and steel guard rails along the cable route length and joint bays. – Signs must be clearly visible even in poor visibility conditions. – (Use warning illuminants where possible.)</t>
  </si>
  <si>
    <t>Provide Cable flash blankets, to be used along the cable route, when in close proximity to other live cables.</t>
  </si>
  <si>
    <t>Supply and use HV joint bay protective weather cover (waterproof tent) at joints bays.</t>
  </si>
  <si>
    <t>1.1</t>
  </si>
  <si>
    <t>1.2</t>
  </si>
  <si>
    <t>1.3</t>
  </si>
  <si>
    <t>1.4</t>
  </si>
  <si>
    <t>1.5</t>
  </si>
  <si>
    <t>1.6</t>
  </si>
  <si>
    <t>2.5</t>
  </si>
  <si>
    <t>2.6</t>
  </si>
  <si>
    <t>2.7</t>
  </si>
  <si>
    <t>2.8</t>
  </si>
  <si>
    <t>2.9</t>
  </si>
  <si>
    <t>2.10</t>
  </si>
  <si>
    <t>2.11</t>
  </si>
  <si>
    <t>2.12</t>
  </si>
  <si>
    <t>2.13</t>
  </si>
  <si>
    <t>2.14</t>
  </si>
  <si>
    <t>2.15</t>
  </si>
  <si>
    <t>4.17</t>
  </si>
  <si>
    <t>4.18</t>
  </si>
  <si>
    <t>4.19</t>
  </si>
  <si>
    <t>4.20</t>
  </si>
  <si>
    <t>7.3</t>
  </si>
  <si>
    <t>7.4</t>
  </si>
  <si>
    <t>7.5</t>
  </si>
  <si>
    <t>7.6</t>
  </si>
  <si>
    <t>7.7</t>
  </si>
  <si>
    <t>7.8</t>
  </si>
  <si>
    <t>7.9</t>
  </si>
  <si>
    <t>7.10</t>
  </si>
  <si>
    <t>7.11</t>
  </si>
  <si>
    <t>9.20</t>
  </si>
  <si>
    <t>D-DT-8020</t>
  </si>
  <si>
    <t>Supply and Install energy breakers on the river bed to decrease the increased velocity of the water caused by the gabions.</t>
  </si>
  <si>
    <r>
      <t xml:space="preserve">Supply and install draw pits along the route length for the </t>
    </r>
    <r>
      <rPr>
        <b/>
        <sz val="10"/>
        <color theme="1"/>
        <rFont val="Arial"/>
        <family val="2"/>
      </rPr>
      <t>DTS fibre</t>
    </r>
    <r>
      <rPr>
        <sz val="10"/>
        <color theme="1"/>
        <rFont val="Arial"/>
        <family val="2"/>
      </rPr>
      <t xml:space="preserve">. In high-risk areas, draw pits may be installed at least 100 mm below the normal ground level. For such a case, the ground shall be re-instated on top of the draw pit cover. </t>
    </r>
  </si>
  <si>
    <t>Supply and Install steel trench covers / plates during construction, and remove after construction, to ensure that there is access to properties while the HV cable is being installed along the route length.</t>
  </si>
  <si>
    <t>Item 1 / 
2 x pits / shafts</t>
  </si>
  <si>
    <t>Project Specific drawing.</t>
  </si>
  <si>
    <t>Supply, offload (transport) and install rot-proof bags containing a weak sand-cement mix (30:1) for a distance of approximately 0.5 m into the HV cable trench wherever cable enters or exists a pipe duct, to support the HV cable. (20 Bags to be used for each exit / entry point.)</t>
  </si>
  <si>
    <t>Total length - m</t>
  </si>
  <si>
    <t>Offload and install Danger / Warning tape along cable route length. (The tape weights about 22kg for 330m of tape.)</t>
  </si>
  <si>
    <t>Cast in-situ 7m long x 2m wide x 100mm thick concrete base for each HV joint bay  (with a 1:200 slope to sump.). Concrete base to include 75mm wide x 50mm deep drainage channel. - 1.4m³ per joint bay. 10 MPa strength. (Concrete foundation to be set and marked.) Sand, Stone (13mm) and cement to be supplied by contractor. Concrete to be mixed on-site and concrete form work to be done by contractor.  Concrete base to be coated, after construction, with a bonding agent such that it would prevent Cement dust in the jointing area.</t>
  </si>
  <si>
    <t>Supply, offload (transport) and install rot-proof bags containing a weak sand-cement mix (30:1) such that it lines the bottom of all the HV joint bays, underneath the HV cables and HV joints. Rot-proof bags also to be used to support trench walls at the start and end of the joint bays. (108 Bags per HV joint bay [Estimated].  - Includes bags used for water diversion.)</t>
  </si>
  <si>
    <t xml:space="preserve">Return (Transport), sift, backfill, and hand compact (90% MOD AASHTO) original excavated soil as bedding and blanket for the HV cable joint.) – 10m (long) x 2.1m (long) x 0.80m (deep) - 16.80m³ per joint bay. (Original excavated soil; Second handling of soil.) </t>
  </si>
  <si>
    <t xml:space="preserve">Return (Transport), sift, backfill and compact (in maximum layers of 300mm – 90% MOD AASHTO) original soil as backfill for HV cable joints. - 10m (long) x 2.1m (wide) x 0.75m (deep) – 15.75m³ per joint bay. (Top layer of soil in accordance with D-DT-0891.) (Original excavated soil; Second handling of soil.) </t>
  </si>
  <si>
    <t xml:space="preserve">Supply, offload (transport) and install rot-proof bags containing a weak sand-cement mix (30:1) for a distance of 1.5 m into the trench where HV cable enters and exits the joint bay. (20 Bags to be used for each exit / entry point.)) </t>
  </si>
  <si>
    <t>Engrave route markers. The following shall be punched or scribed onto the aluminium plate of the cable route marker:
a) an arrow indicating the cable route;
b) the cable descriptor (in accordance with 4.10.2.6 referenced to the source substation name and if applicable, “IJ” to indicate the position of a sheath interrupting joint at joint bays.)
The marker with aluminium plate must also be installed such that one can read the markings while standing on the pavement. i.e. the markings must face the pavement. See DHO for exact wording.</t>
  </si>
  <si>
    <t>DMN_240-45683927</t>
  </si>
  <si>
    <t>Determine depth of river and construct a start and end shaft  / pit for pipe jacking (Cost to include both excavations).  Pipes to be jacked a minimum of 2m below the base of the river bed. (Pipe jack pit / shaft to be done in accordance with building regulations and other applicable requirements.) Costs also to include rock blasting if required, and the removal, transportation and dumping (in accordance with the EMP) of water from the pit /shaft and installed concrete pipe, if required. Costs also to include backfilling and reinstatement of area to its original state after construction.</t>
  </si>
  <si>
    <t>Backfill (with normal excavated soil) and compact (in maximum layers of 300mm – 90% MOD AASHTO) all the soil previously removed to recover the HV cable.</t>
  </si>
  <si>
    <t>Manhole labelling, Bonding lead labelling, engraving and warning signs:
Stencil Electrical address on manhole. (See DHO for exact wording.)
Engrave and Install blank marking plates around bonding leads inside manhole and at the termination. (Bonding leads to be source-substation and load-substation identified. See DHO for exact wording.)
Supply and mark electrical phase (red, white, blue - phase) of bonding leads with a heat-shrinkable sleeves (colour: red, white, blue), which is to be fitted over the bonding lead, both inside the manhole and at the termination.
Supply and install Danger signage on manhole. (Label to be durable and weather resistant and comply to D-DT-3202.) i.e. All link disconnecting box kiosk doors must be externally labelled with an electrical symbolic warning sign in accordance with SANS 1186 that is permanently attached. If pop-rivets are used to attach the signs to the doors, only aircraft or blind rivets shall be used.</t>
  </si>
  <si>
    <t>Total number of manholes together</t>
  </si>
  <si>
    <t>Perform HV cable 10 kV d.c. sheath integrity test on all cables and sections. (Include bonding leads, kiosks and manholes, and links in test.)</t>
  </si>
  <si>
    <t>Perform link resistance test on all connections of the HV cable circuit.</t>
  </si>
  <si>
    <t>Transport and dump broken rock. (Material to be dumped at suitable site in accordance with the EMP.)</t>
  </si>
  <si>
    <t>Scrapping: Remove concrete floor underneath HV joint and dump material. (Material to be dumped at suitable site in accordance with the EMP.) Supply soil to fill the void.</t>
  </si>
  <si>
    <t>Electrical Contractor : Road crossing</t>
  </si>
  <si>
    <t xml:space="preserve">Electrical Contractor : Removal of existing HV cable </t>
  </si>
  <si>
    <t>Electrical Contractor : HV Cable</t>
  </si>
  <si>
    <t>Electrical Contractor : HV Joints</t>
  </si>
  <si>
    <t>Electrical Contractor : HV Terminations</t>
  </si>
  <si>
    <t>Electrical Contractor - Optic Fibre Work : Installation of Distributed Temperature Sensing (DTS) fibre &amp; system and protection fibre circuit</t>
  </si>
  <si>
    <t>Electrical Contractor - As-built drawings  (All documents and drawings to be documented and submitted to Eskom in paper format and Electronic media.)</t>
  </si>
  <si>
    <t>Civil Contractor : River crossing and embankment support</t>
  </si>
  <si>
    <t>Civil Contractor : Road crossing</t>
  </si>
  <si>
    <t>Civil Contractor : Cable Route Markers</t>
  </si>
  <si>
    <t xml:space="preserve">Civil Contractor : Removal of existing HV cable </t>
  </si>
  <si>
    <t>Civil Contractor : Reinstatement of Surfaces (For new cable and old cable to be decommissioned.)</t>
  </si>
  <si>
    <t>Scrapping: Remove concrete floor underneath HV joint and dump material. (Material to be dumped at suitable site in accordance with the EMP.) Supply soil to fill the void. Re-instate surfaces to original state.</t>
  </si>
  <si>
    <t xml:space="preserve">After scrapping: Decommission oil pressure kiosk(s) and gauge(s), etc. by Electrical Contractor; Supply soil to fill the void. Re-instate surfaces to original state. </t>
  </si>
  <si>
    <t>Scrap Material: HV Cable, HV Joints, HV terminations, Kiosk(s) and manhole(s), oil pressure kiosk(s), oil , tank(s), piping, monitoring equipment, etc. complete, as mentioned in activities under item 7.  (All items to be dumped at suitable site in accordance with the EMP.)</t>
  </si>
  <si>
    <t>Scrap Material: Foundations, joint bay concrete floor material, etc. complete, as mentioned in activities under item 7.  (All items to be dumped at suitable site in accordance with the EMP.)</t>
  </si>
  <si>
    <t>6.3</t>
  </si>
  <si>
    <t>6.4</t>
  </si>
  <si>
    <t>6.5</t>
  </si>
  <si>
    <t>6.6</t>
  </si>
  <si>
    <t>6.8</t>
  </si>
  <si>
    <t>6.9</t>
  </si>
  <si>
    <t>6.10</t>
  </si>
  <si>
    <t>5.11</t>
  </si>
  <si>
    <t>5.12</t>
  </si>
  <si>
    <t>5.13</t>
  </si>
  <si>
    <t>5.14</t>
  </si>
  <si>
    <t>5.15</t>
  </si>
  <si>
    <t>5.16</t>
  </si>
  <si>
    <t>5.17</t>
  </si>
  <si>
    <t>5.18</t>
  </si>
  <si>
    <t>5.19</t>
  </si>
  <si>
    <t>5.20</t>
  </si>
  <si>
    <t>5.21</t>
  </si>
  <si>
    <t>6.11</t>
  </si>
  <si>
    <t>Civil Contractor : HV Cable installation (Normal Installation)</t>
  </si>
  <si>
    <t>Civil Contractor : HV Joint bays (Normal Installation)</t>
  </si>
  <si>
    <t>Civil Contractor : HV Cable installation (Inside Culverts)</t>
  </si>
  <si>
    <t xml:space="preserve">Return (Transport), sift, backfill, and hand compact (90% MOD AASHTO) original soil as bedding and blanket for the HV cable.) – 1.2m (wide) x 0.6m (deep), 100% of the route. (Original excavated soil; Second handling of soil) </t>
  </si>
  <si>
    <t>D-ST-2328 Sheet 1 Rev 0, Sheet 6 Rev 0 and Sheet 7 Rev 0</t>
  </si>
  <si>
    <t>Supply and cast concrete with reinforcing, on-site, to fill gaps and spaces between culverts and slabs.</t>
  </si>
  <si>
    <t xml:space="preserve">Number of clamps </t>
  </si>
  <si>
    <t>D-ST-2328 Sheet 6 Rev 0 and Sheet 7 Rev 0</t>
  </si>
  <si>
    <t>4.21</t>
  </si>
  <si>
    <t>3.13</t>
  </si>
  <si>
    <t>D-ST-2328 Sheet 2 Rev 0, Sheet 3 Rev 0, Sheet 4 Rev, Sheet 5 Rev 0 and Sheet 6 Rev 0</t>
  </si>
  <si>
    <t>Off-load and install 2 x 11m of Danger/Warning tape per HV joint bay. (The tape weighs about 22kg for 330m of tape.)</t>
  </si>
  <si>
    <t>Electrical Contractor : HV Cable installation (Normal Installation)</t>
  </si>
  <si>
    <t>Electrical Contractor : HV Cable installation (Inside Culverts)</t>
  </si>
  <si>
    <t>Electrical Contractor : HV Joint bays (Normal Installation)</t>
  </si>
  <si>
    <t>Electrical Contractor : HV Joint bays (Inside Culvers)</t>
  </si>
  <si>
    <t xml:space="preserve">Return (Transport), sift, backfill, and hand compact (90% MOD AASHTO) original excavated soil as bedding and blanket for the HV cable joint.) - 11m (long) x 2.1m (wide) x 0.90m (deep) – 20.79m³ per joint bay. (Original excavated soil; Second handling of soil.) </t>
  </si>
  <si>
    <t>Sift soil with sieve having a maximum mesh size of no greater than 12mm.</t>
  </si>
  <si>
    <t>5.22</t>
  </si>
  <si>
    <t>9.5</t>
  </si>
  <si>
    <t>9.6</t>
  </si>
  <si>
    <t>9.7</t>
  </si>
  <si>
    <t>9.8</t>
  </si>
  <si>
    <t>9.9</t>
  </si>
  <si>
    <t>9.10</t>
  </si>
  <si>
    <t>9.11</t>
  </si>
  <si>
    <t>9.12</t>
  </si>
  <si>
    <t>9.13</t>
  </si>
  <si>
    <t>9.14</t>
  </si>
  <si>
    <t>10.4</t>
  </si>
  <si>
    <t>10.5</t>
  </si>
  <si>
    <t>10.6</t>
  </si>
  <si>
    <t>8.7</t>
  </si>
  <si>
    <t>8.8</t>
  </si>
  <si>
    <t>8.9</t>
  </si>
  <si>
    <t>8.10</t>
  </si>
  <si>
    <t>9.15</t>
  </si>
  <si>
    <t>9.16</t>
  </si>
  <si>
    <t>9.17</t>
  </si>
  <si>
    <t>9.18</t>
  </si>
  <si>
    <t>9.19</t>
  </si>
  <si>
    <t>9.21</t>
  </si>
  <si>
    <t>10.7</t>
  </si>
  <si>
    <t>10.8</t>
  </si>
  <si>
    <t>10.9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</si>
  <si>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</si>
  <si>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</si>
  <si>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</si>
  <si>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</si>
  <si>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</si>
  <si>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</si>
  <si>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</si>
  <si>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</si>
  <si>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</si>
  <si>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</si>
  <si>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</si>
  <si>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</si>
  <si>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</si>
  <si>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</si>
  <si>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</si>
  <si>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</si>
  <si>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</si>
  <si>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</si>
  <si>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</si>
  <si>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</si>
  <si>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</si>
  <si>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10.32</t>
  </si>
  <si>
    <t>10.33</t>
  </si>
  <si>
    <t>10.34</t>
  </si>
  <si>
    <t>10.35</t>
  </si>
  <si>
    <t>10.36</t>
  </si>
  <si>
    <t>10.38</t>
  </si>
  <si>
    <t>10.39</t>
  </si>
  <si>
    <t>10.40</t>
  </si>
  <si>
    <t>11.1</t>
  </si>
  <si>
    <t>11.2</t>
  </si>
  <si>
    <t>11.3</t>
  </si>
  <si>
    <t>11.4</t>
  </si>
  <si>
    <t>11.5</t>
  </si>
  <si>
    <t>11.6</t>
  </si>
  <si>
    <t>11.7</t>
  </si>
  <si>
    <t>11.8</t>
  </si>
  <si>
    <t>11.9</t>
  </si>
  <si>
    <t>11.10</t>
  </si>
  <si>
    <t>11.11</t>
  </si>
  <si>
    <t>11.12</t>
  </si>
  <si>
    <t>11.13</t>
  </si>
  <si>
    <t>11.14</t>
  </si>
  <si>
    <t>11.15</t>
  </si>
  <si>
    <t>11.16</t>
  </si>
  <si>
    <t>11.17</t>
  </si>
  <si>
    <t>11.18</t>
  </si>
  <si>
    <t>11.19</t>
  </si>
  <si>
    <t>11.20</t>
  </si>
  <si>
    <t>11.22</t>
  </si>
  <si>
    <t>11.23</t>
  </si>
  <si>
    <t>11.24</t>
  </si>
  <si>
    <t>12.2</t>
  </si>
  <si>
    <t>12.4</t>
  </si>
  <si>
    <t>12.5</t>
  </si>
  <si>
    <t>13.1</t>
  </si>
  <si>
    <t>13.2</t>
  </si>
  <si>
    <t>13.3</t>
  </si>
  <si>
    <t>13.4</t>
  </si>
  <si>
    <t>14.1</t>
  </si>
  <si>
    <t>14.2</t>
  </si>
  <si>
    <t>14.3</t>
  </si>
  <si>
    <t>9.22</t>
  </si>
  <si>
    <t xml:space="preserve">Return (Transport), sift, backfill and compact (in maximum layers of 300mm – 90% MOD AASHTO) original soil as backfill for HV cable joints. - 11m (long) x 2.7m (wide) x 0.45m (deep) + 11m (long) x 0.15m x 2 (wide) x 1.210m (deep) = 17.358m³ per joint bay. (Top layer of soil in accordance with D-DT-0891.) (Original excavated soil; Second handling of soil.) </t>
  </si>
  <si>
    <t>Civil Contractor - Pre-work Assessment, Engineering and Construction related activities.</t>
  </si>
  <si>
    <t>Electrical Contractor - Pre-work Assessment,  Engineering and Construction related activities.</t>
  </si>
  <si>
    <t>Supply, deliver and fill PVC pipes with concrete, reinforcing and seals at the ends to keep the concrete in place.</t>
  </si>
  <si>
    <t>Electrical Contractor : River crossing</t>
  </si>
  <si>
    <t>Space, position and fix all PVC ducts for the entire length of the PVC ducts inside the concrete pipe.  This can be achieved using rot-proof or remanufactured spacers. (Supply and install.)</t>
  </si>
  <si>
    <r>
      <t xml:space="preserve">Supply and install draw pits along the route length for the </t>
    </r>
    <r>
      <rPr>
        <b/>
        <sz val="10"/>
        <color theme="1"/>
        <rFont val="Arial"/>
        <family val="2"/>
      </rPr>
      <t>differential protection fibre</t>
    </r>
    <r>
      <rPr>
        <sz val="10"/>
        <color theme="1"/>
        <rFont val="Arial"/>
        <family val="2"/>
      </rPr>
      <t xml:space="preserve">. In high-risk areas, draw pits may be installed at least 100 mm below the normal ground level. For such a case, the ground shall be re-instated on top of the draw pit cover. </t>
    </r>
  </si>
  <si>
    <t>12.7</t>
  </si>
  <si>
    <t xml:space="preserve">Electrical Contractor : Testing </t>
  </si>
  <si>
    <t>240-56030640</t>
  </si>
  <si>
    <t>240-56030640 &amp; Examples: D-DT-0881, D-DT-0882.</t>
  </si>
  <si>
    <t>D-DT-8012 and 240-56030640</t>
  </si>
  <si>
    <t>Reference Standard to be added.</t>
  </si>
  <si>
    <t xml:space="preserve">Proving Test: Leave cable switched on, but off-load for 24 hours. 
Perform On-line Partial Discharge testing at all Outdoor / GIS terminations,  all joints  and all link kiosks / link manholes along the cable route length, during the proving test.  </t>
  </si>
  <si>
    <t>Method statement for all testing to form part of the tender submission for Eskom acceptance, prior to contract award. 
(A report with all test results, along with all calibration certificates, to be documented and submitted to Eskom in paper format and Electronic media on completion of testing.)</t>
  </si>
  <si>
    <t>Simmerpan Substation Upgrade</t>
  </si>
  <si>
    <t>NW-STM-1308-2317</t>
  </si>
  <si>
    <t>NW-STM-1308-2317-00002</t>
  </si>
  <si>
    <t>Germiston Factories- Simmerpan   88kV cables</t>
  </si>
  <si>
    <t>Ensure the wayleaves and approvals from all statutory bodies for the fibre optic route obtained from Eskom have not expired, prior to construction. Re-apply for the wayleaves and approvals if required and ensure wayleaves and approvals are renewed as necessary, throughout the duration of the construction or site works.</t>
  </si>
  <si>
    <t>Take photos and video of the existing and new HV cable route before and after construction. Photos and Video to be stored on digital media and submitted to Eskom. Photos and video to be taken by a professional and independent third party, and by date and time stamped.</t>
  </si>
  <si>
    <t>DST 34-1177</t>
  </si>
  <si>
    <t>Perform Engineering as per engineering document: General information and requirements for High Voltage systems</t>
  </si>
  <si>
    <t>Perform Engineering as per engineering report titled:General information and requirements for high voltage cable sysytems</t>
  </si>
  <si>
    <t>D-DT-3139 &amp; D-DT-0893 (Sheet 3) and earthing design drawing.</t>
  </si>
  <si>
    <t>D-DT-5240 Sheet 1 and Sheet 2 and earthing design drawing.</t>
  </si>
  <si>
    <t>CAD weld / Braze bare or insulated ECC to earthmat at source and load side</t>
  </si>
  <si>
    <t>Install 185mm² crimp ferrule to joint bare or insulated ECC’s together. (500m of ECC on a drum.)</t>
  </si>
  <si>
    <t xml:space="preserve">Germiston Factories to Simmerpan fibre route </t>
  </si>
  <si>
    <t>Reinstate susbstation yard (Sisimuka MTS) to its original state.</t>
  </si>
  <si>
    <t>Remove tar surfaces, and sub layers, transport and dump material before civil construction. (Material to be dumped at suitable site in accordance with the EMP.) After Civil construction, reinstate tar surface to Civil Engineer's specification.  (All material and sub layers to be supplied and installed by the contractor.)</t>
  </si>
  <si>
    <t>'D-DT-0892 Sheet 1 and Sheet 3</t>
  </si>
  <si>
    <t>'SANS 10198 and D-DT-0892 Sheet 1 and Sheet 3</t>
  </si>
  <si>
    <r>
      <t xml:space="preserve">Return (Transport), sift, backfill and compact (in maximum layers of 300mm – 90% MOD AASHTO) original soil as backfill for the fibre) – 1m (wide) x 0.9m (deep), for 100% of the route. (Original excavated soil; Second handling of soil) – </t>
    </r>
    <r>
      <rPr>
        <b/>
        <sz val="10"/>
        <color theme="1"/>
        <rFont val="Arial"/>
        <family val="2"/>
      </rPr>
      <t xml:space="preserve">General / Under Road Surface (Parallel to kerbing.) </t>
    </r>
  </si>
  <si>
    <t>SANS 10198 and D-DT-0892 Sheet 1 and Sheet 3</t>
  </si>
  <si>
    <t>D-DT-8076  and D-DT-0892 Sheet 1 and Sheet 3</t>
  </si>
  <si>
    <t>D-DT-0895 Sheet X and Sheet Y SANS 677</t>
  </si>
  <si>
    <t xml:space="preserve">Pipe jack concrete pipes underneath a river. Pipes to be a minimum of 2m below the base of the river bed. Costs to include reinforced precast concrete pipes of 1.2m nominal diameter, 2.5m length, for pipe jacking and Spigot and Socket joints or in-the-wall joints for the pipes. Concrete pipes shall comply to SANS 677 type SC requirements. </t>
  </si>
  <si>
    <t>D-DT-8018, D-DT-0895 sheet X.</t>
  </si>
  <si>
    <r>
      <t xml:space="preserve">Supply and Install 6m lengths of 250mm diameter PVC ducts and sockets inside the 1.2m concrete pipe for </t>
    </r>
    <r>
      <rPr>
        <b/>
        <sz val="10"/>
        <color theme="1"/>
        <rFont val="Arial"/>
        <family val="2"/>
      </rPr>
      <t>3 x HV single core cables</t>
    </r>
    <r>
      <rPr>
        <sz val="10"/>
        <color theme="1"/>
        <rFont val="Arial"/>
        <family val="2"/>
      </rPr>
      <t xml:space="preserve">. (PVC pipes to protrude a minimum of 2000mm past pre-cast channel / pipe into the bank of the river/stream. High level water mark to be used as reference.) </t>
    </r>
  </si>
  <si>
    <r>
      <t xml:space="preserve">Supply and Install 6m lengths of 250mm diameter PVC ducts and sockets inside the 1.2m concrete pipe </t>
    </r>
    <r>
      <rPr>
        <b/>
        <sz val="10"/>
        <color theme="1"/>
        <rFont val="Arial"/>
        <family val="2"/>
      </rPr>
      <t>as spares for maintenance</t>
    </r>
    <r>
      <rPr>
        <sz val="10"/>
        <color theme="1"/>
        <rFont val="Arial"/>
        <family val="2"/>
      </rPr>
      <t xml:space="preserve">. (6 x Series PVC duct spares for HV cable.) (PVC pipes to protrude a minimum of 2000mm past pre-cast channel / pipe, into the bank of the river/stream. High level water mark to be used as reference.) </t>
    </r>
  </si>
  <si>
    <r>
      <t xml:space="preserve">Supply and Install 6m lengths of 160mm diameter PVC (D-DT-8018) ducts and sockets inside the 1.2m concrete pipe for </t>
    </r>
    <r>
      <rPr>
        <b/>
        <sz val="10"/>
        <color theme="1"/>
        <rFont val="Arial"/>
        <family val="2"/>
      </rPr>
      <t>fibre optic cables and the ECC</t>
    </r>
    <r>
      <rPr>
        <sz val="10"/>
        <color theme="1"/>
        <rFont val="Arial"/>
        <family val="2"/>
      </rPr>
      <t>. (PVC pipes to protrude a minimum of 2000mm past pre-cast channel / pipe. One PVC pipe to carry the fibre cable used for differential protection, and a separate PVC pipe to be used for the ECC. The fibre cable used for DTS shall occupy the same PVC sleeve used for the HV cable.)</t>
    </r>
  </si>
  <si>
    <r>
      <t xml:space="preserve">Supply and Install 6m lengths of 160mm diameter PVC ducts and sockets inside the 1.2m concrete pipe as spare for </t>
    </r>
    <r>
      <rPr>
        <b/>
        <sz val="10"/>
        <color theme="1"/>
        <rFont val="Arial"/>
        <family val="2"/>
      </rPr>
      <t>maintenance of the fibre optic cable and ECC</t>
    </r>
    <r>
      <rPr>
        <sz val="10"/>
        <color theme="1"/>
        <rFont val="Arial"/>
        <family val="2"/>
      </rPr>
      <t xml:space="preserve">. (PVC pipes to protrude a minimum of 2000mm past pre-cast channel / pipe.) </t>
    </r>
  </si>
  <si>
    <t xml:space="preserve">Supply, deliver and fill a 1.2m concrete pipe with a bentonite and water mix (10:1) that is combined with a sand and cement mix (20:8) in the ratio 100:1. The mix must be kept in position by sealing the end of the concrete pipe with densomastic paste (to prevent water ingress), while ensuring the PVC pipes inside still protrude past the concrete pipe and is not filled with any backfill material. </t>
  </si>
  <si>
    <r>
      <t xml:space="preserve">Directionally drill underneath road and supply and install </t>
    </r>
    <r>
      <rPr>
        <b/>
        <sz val="10"/>
        <color theme="1"/>
        <rFont val="Arial"/>
        <family val="2"/>
      </rPr>
      <t>250mm diameter PVC</t>
    </r>
    <r>
      <rPr>
        <sz val="10"/>
        <color theme="1"/>
        <rFont val="Arial"/>
        <family val="2"/>
      </rPr>
      <t xml:space="preserve"> duct for HV cable. Contractor to supply PVC pipe compatible with its machine.  [Drill holes for 3 x PVC pipes above (1m apart), and 3 x PVC pipes below (1m apart – 1m lower than the first three.)]</t>
    </r>
  </si>
  <si>
    <r>
      <t xml:space="preserve">Directionally drill underneath road and supply and install </t>
    </r>
    <r>
      <rPr>
        <b/>
        <sz val="10"/>
        <color theme="1"/>
        <rFont val="Arial"/>
        <family val="2"/>
      </rPr>
      <t>160mm diameter PVC</t>
    </r>
    <r>
      <rPr>
        <sz val="10"/>
        <color theme="1"/>
        <rFont val="Arial"/>
        <family val="2"/>
      </rPr>
      <t xml:space="preserve"> duct for HV cable. Contractor to supply PVC pipe compatible with its machine.  [Drill holes for 3 x PVC pipes above (1m apart), and 3 x PVC pipes below (1m apart – 1m lower than the first three.)]</t>
    </r>
  </si>
  <si>
    <r>
      <t>Directionally drill underneath road and supply and install</t>
    </r>
    <r>
      <rPr>
        <b/>
        <sz val="10"/>
        <color theme="1"/>
        <rFont val="Arial"/>
        <family val="2"/>
      </rPr>
      <t xml:space="preserve"> 110mm diameter PVC</t>
    </r>
    <r>
      <rPr>
        <sz val="10"/>
        <color theme="1"/>
        <rFont val="Arial"/>
        <family val="2"/>
      </rPr>
      <t xml:space="preserve"> duct for fibre optic cable .  Contractor to supply PVC pipe compatible with its machine.  [Drill holes for 2 x PVC pipes (more than 1m apart.)]</t>
    </r>
  </si>
  <si>
    <r>
      <t xml:space="preserve">Supply, deliver and Seal spare </t>
    </r>
    <r>
      <rPr>
        <b/>
        <sz val="10"/>
        <color theme="1"/>
        <rFont val="Arial"/>
        <family val="2"/>
      </rPr>
      <t>250mm diameter PVC</t>
    </r>
    <r>
      <rPr>
        <sz val="10"/>
        <color theme="1"/>
        <rFont val="Arial"/>
        <family val="2"/>
      </rPr>
      <t xml:space="preserve"> ducts with suitable caps to prevent ingress of water, vermin and backfill material.</t>
    </r>
  </si>
  <si>
    <r>
      <t xml:space="preserve">Supply and Install non-metallic draw wires in spare </t>
    </r>
    <r>
      <rPr>
        <b/>
        <sz val="10"/>
        <color theme="1"/>
        <rFont val="Arial"/>
        <family val="2"/>
      </rPr>
      <t>250mm diameter PVC</t>
    </r>
    <r>
      <rPr>
        <sz val="10"/>
        <color theme="1"/>
        <rFont val="Arial"/>
        <family val="2"/>
      </rPr>
      <t xml:space="preserve"> sleeves.</t>
    </r>
  </si>
  <si>
    <r>
      <t xml:space="preserve">Supply, deliver and Seal spare </t>
    </r>
    <r>
      <rPr>
        <b/>
        <sz val="10"/>
        <color theme="1"/>
        <rFont val="Arial"/>
        <family val="2"/>
      </rPr>
      <t xml:space="preserve">160mm diameter PVC </t>
    </r>
    <r>
      <rPr>
        <sz val="10"/>
        <color theme="1"/>
        <rFont val="Arial"/>
        <family val="2"/>
      </rPr>
      <t>ducts with suitable caps to prevent ingress of water, vermin and backfill material.</t>
    </r>
  </si>
  <si>
    <r>
      <t>Supply and Install non-metallic draw wires in spare</t>
    </r>
    <r>
      <rPr>
        <b/>
        <sz val="10"/>
        <color theme="1"/>
        <rFont val="Arial"/>
        <family val="2"/>
      </rPr>
      <t xml:space="preserve"> 160mm diameter PVC</t>
    </r>
    <r>
      <rPr>
        <sz val="10"/>
        <color theme="1"/>
        <rFont val="Arial"/>
        <family val="2"/>
      </rPr>
      <t xml:space="preserve"> sleeves.</t>
    </r>
  </si>
  <si>
    <r>
      <t xml:space="preserve">Supply, deliver and Seal spare </t>
    </r>
    <r>
      <rPr>
        <b/>
        <sz val="10"/>
        <color theme="1"/>
        <rFont val="Arial"/>
        <family val="2"/>
      </rPr>
      <t>110mm diameter PVC</t>
    </r>
    <r>
      <rPr>
        <sz val="10"/>
        <color theme="1"/>
        <rFont val="Arial"/>
        <family val="2"/>
      </rPr>
      <t xml:space="preserve"> ducts with suitable caps to prevent ingress of water, vermin and backfill material.</t>
    </r>
  </si>
  <si>
    <r>
      <t>Supply and Install non-metallic draw wires in spare</t>
    </r>
    <r>
      <rPr>
        <b/>
        <sz val="10"/>
        <color theme="1"/>
        <rFont val="Arial"/>
        <family val="2"/>
      </rPr>
      <t xml:space="preserve"> 110mm diameter PVC</t>
    </r>
    <r>
      <rPr>
        <sz val="10"/>
        <color theme="1"/>
        <rFont val="Arial"/>
        <family val="2"/>
      </rPr>
      <t xml:space="preserve"> sleeves.</t>
    </r>
  </si>
  <si>
    <r>
      <t xml:space="preserve">Saw cutting of road surface. </t>
    </r>
    <r>
      <rPr>
        <b/>
        <sz val="10"/>
        <color theme="1"/>
        <rFont val="Arial"/>
        <family val="2"/>
      </rPr>
      <t>(One side of trench)</t>
    </r>
  </si>
  <si>
    <r>
      <t xml:space="preserve">Saw cutting of road surface. </t>
    </r>
    <r>
      <rPr>
        <b/>
        <sz val="10"/>
        <color theme="1"/>
        <rFont val="Arial"/>
        <family val="2"/>
      </rPr>
      <t>(On both sides of trench)</t>
    </r>
  </si>
  <si>
    <t>Transport (from site) and dump soil. (Bedding and blanket soil.) (Material to be dumped at suitable site in accordance with the EMP.)</t>
  </si>
  <si>
    <t>Supply (Import), install and hand compact (90% MOD AASHTO) imported 1.2 Km/W sifted soil as bedding and blanket for the HV cable.) – 1m (wide) x 0.4m (deep), 100% of the route.</t>
  </si>
  <si>
    <r>
      <t xml:space="preserve">Return (Transport), sift, backfill and compact (in maximum layers of 300mm – 90% MOD AASHTO ) original soil as backfill for HV cables.) – 1m (wide) x 1.2m (deep), for 100% of the route. (Original excavated soil; Second handling of soil) – </t>
    </r>
    <r>
      <rPr>
        <b/>
        <sz val="10"/>
        <color theme="1"/>
        <rFont val="Arial"/>
        <family val="2"/>
      </rPr>
      <t>Road / Railway crossing.</t>
    </r>
  </si>
  <si>
    <r>
      <t xml:space="preserve">Supply, deliver, install (at start of cable trenching) and decommission (after construction) 1.5m high shoring timber on both sides of the HV cable trench. </t>
    </r>
    <r>
      <rPr>
        <b/>
        <sz val="10"/>
        <color theme="1"/>
        <rFont val="Arial"/>
        <family val="2"/>
      </rPr>
      <t>(General / Under Road Surface (Parallel to kerbing)) - Shoring to be designed by ECSA registered Civil / Structural engineer.</t>
    </r>
  </si>
  <si>
    <r>
      <t xml:space="preserve">Supply, deliver, install (at start of cable trenching) and decommission (after construction) 1.8m high shoring timber on both sides of the HV cable trench. </t>
    </r>
    <r>
      <rPr>
        <b/>
        <sz val="10"/>
        <color theme="1"/>
        <rFont val="Arial"/>
        <family val="2"/>
      </rPr>
      <t>(Road and Railway crossings) - Shoring to be designed by ECSA registered Civil / Structural engineer.</t>
    </r>
  </si>
  <si>
    <t>Test the thermal resistivity of the imported bedding and blanket soil, after installation, at intervals of 500m along the HV cable route length in accordance with SANS 10198-5. Results to be documented and stored on an electronic media and submitted to Eskom.</t>
  </si>
  <si>
    <r>
      <t>Excavate (by hand / machine) a 1,6m wide x 1.3m deep trench for the HV cable (80% Pickable (normal), 20% Jack Hammer (mechanical)) –</t>
    </r>
    <r>
      <rPr>
        <b/>
        <sz val="10"/>
        <color theme="1"/>
        <rFont val="Arial"/>
        <family val="2"/>
      </rPr>
      <t xml:space="preserve"> General / Under Road Surface (Parallel to kerbing.) </t>
    </r>
    <r>
      <rPr>
        <sz val="10"/>
        <color theme="1"/>
        <rFont val="Arial"/>
        <family val="2"/>
      </rPr>
      <t xml:space="preserve">
(Note: Excavation to be done in sections at a time, from one HV joint bay to the next HV joint bay. After this, the trench must be backfilled, compacted and surfaces reinstated, etc. before continuing with the installation of the next section. The actual labour for backfilling, compacting, reinstatement, etc. will be covered in other activities.) </t>
    </r>
  </si>
  <si>
    <r>
      <t>Excavate (by hand / machine) a 1.6m wide x 1.6m deep trench for the HV cable. (80% Pickable (normal), 20% Jack Hammer (mechanical)) –</t>
    </r>
    <r>
      <rPr>
        <b/>
        <sz val="10"/>
        <color theme="1"/>
        <rFont val="Arial"/>
        <family val="2"/>
      </rPr>
      <t xml:space="preserve"> At Road and Railway crossings. </t>
    </r>
    <r>
      <rPr>
        <sz val="10"/>
        <color theme="1"/>
        <rFont val="Arial"/>
        <family val="2"/>
      </rPr>
      <t xml:space="preserve">
(Note: Excavation to be done in sections at a time, from one HV joint bay to the next HV joint bay. After this, the trench must be backfilled, compacted and surfaces reinstated, etc. before continuing with the installation of the next section. The actual labour for backfilling, compacting, reinstatement, etc. will be covered in other activities.)</t>
    </r>
  </si>
  <si>
    <t>SANS 10198 and D-ST-2328 Sheet 1 Rev 0, Sheet 6 Rev 0 and Sheet 7 Rev 0</t>
  </si>
  <si>
    <t>Supply (Import), install and hand compact (90% MOD AASHTO) imported 1.2 Km/W sifted soil as bedding and blanket for the HV cable.) – 1.2m (wide) x 0.6m (deep), 100% of the route.</t>
  </si>
  <si>
    <r>
      <t>Return (Transport), sift, backfill and compact (in maximum layers of 300mm – 90% MOD AASHTO) original soil as backfill for HV cables.) – 1.6m (wide) x 0.45m (deep), and next to culverts, for 100% of the route. (Original excavated soil; Second handling of soil) –</t>
    </r>
    <r>
      <rPr>
        <b/>
        <sz val="10"/>
        <color theme="1"/>
        <rFont val="Arial"/>
        <family val="2"/>
      </rPr>
      <t xml:space="preserve"> General / Under Road Surface (Parallel to kerbing.) </t>
    </r>
  </si>
  <si>
    <r>
      <t xml:space="preserve">Return (Transport), sift, backfill and compact (in maximum layers of 300mm – 90% MOD AASHTO ) original soil as backfill for HV cables.) – 1.6m (wide) x 0.75m (deep), and next to the culverts, for 100% of the route. (Original excavated soil; Second handling of soil) – </t>
    </r>
    <r>
      <rPr>
        <b/>
        <sz val="10"/>
        <color theme="1"/>
        <rFont val="Arial"/>
        <family val="2"/>
      </rPr>
      <t>Road / Railway crossing.</t>
    </r>
  </si>
  <si>
    <t xml:space="preserve">Supply and install pre-cast concrete culvert (Approximately 1440mm wide, 720mm high [Outer dimensions]) and slab (Approximately 1480mm wide, 130mm thick [Outer dimensions]) as per D-ST-2328 Sheet 1 Rev 0, along HV cable route length. </t>
  </si>
  <si>
    <t>Transport (from site) and dump soil. (Backfill soil.) (Material to be dumped at suitable site in accordance with the EMP.)</t>
  </si>
  <si>
    <t>Excavate (by hand / machine) a 10m long x 2.1m wide x 1.65m deep joint bay. (80% Pickable (normal), 20% Jack Hammer (mechanical)) – 34.65m³ per joint bay.</t>
  </si>
  <si>
    <r>
      <t xml:space="preserve">Supply, deliver, install (at the start of trenching) and decommission (after construction) 1.950m high shoring timber on both sides of the HV joint bay. (HV Joint bays are 10m long) </t>
    </r>
    <r>
      <rPr>
        <b/>
        <sz val="10"/>
        <color theme="1"/>
        <rFont val="Arial"/>
        <family val="2"/>
      </rPr>
      <t>- Shoring to be designed by ECSA registered Civil / Structural engineer.</t>
    </r>
  </si>
  <si>
    <t>Supply (Import), install and hand compact (SANS 10198) imported sifted 1.2 Km/W soil around HV cable joints. - 10m (long) x 2.1m (wide) x 0.80m (deep) – 16.8m³ per joint bay.</t>
  </si>
  <si>
    <t>Excavate (by hand / machine) a 11m long x 2.7m wide x 1.66m deep joint bay. (80% Pickable (normal), 20% Jack Hammer (mechanical)) – 49.302m³ per joint bay.</t>
  </si>
  <si>
    <r>
      <t xml:space="preserve">Supply, deliver, install (at the start of trenching) and decommission (after construction) 1.960m high shoring timber on both sides of the HV joint bay. (HV Joint bays are 10m long) </t>
    </r>
    <r>
      <rPr>
        <b/>
        <sz val="10"/>
        <color theme="1"/>
        <rFont val="Arial"/>
        <family val="2"/>
      </rPr>
      <t>- Shoring to be designed by ECSA registered Civil / Structural engineer.</t>
    </r>
  </si>
  <si>
    <t>Supply and install pre-cast concrete culvert (Approximately 2400mm wide, 1050mm high [Outer dimensions]) and slab (Approximately 2470mm wide, 160mm thick [Outer dimensions]) as per D-ST-2328 Sheet 2 Rev 0 and D-ST-2328 Sheet 4 Rev 0, for the joint bay.</t>
  </si>
  <si>
    <t>Supply (Import), install and hand compact (SANS 10198) imported sifted 1.2 Km/W soil around HV cable joints, inside culvert. - 11m (long) x 2.1m (wide) x 0.90m (deep) – 20.79m³ per joint bay.</t>
  </si>
  <si>
    <t>Transport (from site) and dump soil. (Backfill Soil.) (Material to be dumped at suitable site in accordance with the EMP.)</t>
  </si>
  <si>
    <r>
      <t>Excavate (by hand/machine) a 1m wide x 1.15m deep sloped trench for the HV cable. (80% Pickable (normal), 20% Jack Hammer (mechanical)) (Note: Excavation to be done in sections at a time, to recover an entire drum's cable, before proceeding with the next section. After this, the trench must be backfilled, compacted and surfaces reinstated, etc. before continuing with the installation of the next section. The actual labour for backfilling, compacting, reinstatement, etc. will be covered in other activities.) (The existing cable must be used as reference, as to where trenching must be done.) -</t>
    </r>
    <r>
      <rPr>
        <b/>
        <sz val="10"/>
        <color theme="1"/>
        <rFont val="Arial"/>
        <family val="2"/>
      </rPr>
      <t xml:space="preserve"> General, under road surface parallel to kerb.</t>
    </r>
  </si>
  <si>
    <r>
      <t xml:space="preserve">Excavate (by hand/machine) a 1m wide x 1.45m deep sloped trench for the HV cable. (80% Pickable (normal), 20% Jack Hammer (mechanical))(Note: Excavation to be done in sections at a time, to recover an entire drum's cable, before proceeding with the next section. After this, the trench must be backfilled, compacted and surfaces reinstated, etc. before continuing with the installation of the next section. The actual labour for backfilling, compacting, reinstatement, etc. will be covered in other activities.) (The existing cable must be used as reference, as to where trenching must be done.) - </t>
    </r>
    <r>
      <rPr>
        <b/>
        <sz val="10"/>
        <color theme="1"/>
        <rFont val="Arial"/>
        <family val="2"/>
      </rPr>
      <t>Rail or road crossings</t>
    </r>
  </si>
  <si>
    <r>
      <t xml:space="preserve">Scrapping: Remove </t>
    </r>
    <r>
      <rPr>
        <b/>
        <sz val="10"/>
        <color theme="1"/>
        <rFont val="Arial"/>
        <family val="2"/>
      </rPr>
      <t xml:space="preserve">Link kiosk foundations. </t>
    </r>
    <r>
      <rPr>
        <sz val="10"/>
        <color theme="1"/>
        <rFont val="Arial"/>
        <family val="2"/>
      </rPr>
      <t>Supply soil to fill the void. Re-instate surfaces to original state.</t>
    </r>
  </si>
  <si>
    <r>
      <t>Scrapping: Remove</t>
    </r>
    <r>
      <rPr>
        <b/>
        <sz val="10"/>
        <color theme="1"/>
        <rFont val="Arial"/>
        <family val="2"/>
      </rPr>
      <t xml:space="preserve"> Link manhole foundations. </t>
    </r>
    <r>
      <rPr>
        <sz val="10"/>
        <color theme="1"/>
        <rFont val="Arial"/>
        <family val="2"/>
      </rPr>
      <t>Supply soil to fill the void. Re-instate surfaces to original state.</t>
    </r>
  </si>
  <si>
    <r>
      <t xml:space="preserve">Scrapping: Decommission and scrap route marker(s), prepare and store for scrapping by </t>
    </r>
    <r>
      <rPr>
        <b/>
        <sz val="10"/>
        <color theme="1"/>
        <rFont val="Arial"/>
        <family val="2"/>
      </rPr>
      <t>Contractor / Eskom</t>
    </r>
    <r>
      <rPr>
        <sz val="10"/>
        <color theme="1"/>
        <rFont val="Arial"/>
        <family val="2"/>
      </rPr>
      <t>. Re-instate surfaces to original state.</t>
    </r>
  </si>
  <si>
    <r>
      <t xml:space="preserve">Remove, transport, store, transport back and reinstate </t>
    </r>
    <r>
      <rPr>
        <b/>
        <sz val="10"/>
        <color theme="1"/>
        <rFont val="Arial"/>
        <family val="2"/>
      </rPr>
      <t>kerb</t>
    </r>
    <r>
      <rPr>
        <sz val="10"/>
        <color theme="1"/>
        <rFont val="Arial"/>
        <family val="2"/>
      </rPr>
      <t xml:space="preserve"> to its original state. (On one side of trench) </t>
    </r>
  </si>
  <si>
    <r>
      <t xml:space="preserve">Remove, transport, store, transport back and reinstate </t>
    </r>
    <r>
      <rPr>
        <b/>
        <sz val="10"/>
        <color theme="1"/>
        <rFont val="Arial"/>
        <family val="2"/>
      </rPr>
      <t>paved</t>
    </r>
    <r>
      <rPr>
        <sz val="10"/>
        <color theme="1"/>
        <rFont val="Arial"/>
        <family val="2"/>
      </rPr>
      <t xml:space="preserve"> surface to its original state.</t>
    </r>
  </si>
  <si>
    <r>
      <t>Remove, transport, store, transport back, safeguard and reinstate</t>
    </r>
    <r>
      <rPr>
        <b/>
        <sz val="10"/>
        <color theme="1"/>
        <rFont val="Arial"/>
        <family val="2"/>
      </rPr>
      <t xml:space="preserve"> fences</t>
    </r>
    <r>
      <rPr>
        <sz val="10"/>
        <color theme="1"/>
        <rFont val="Arial"/>
        <family val="2"/>
      </rPr>
      <t xml:space="preserve"> to its original state.</t>
    </r>
  </si>
  <si>
    <t>D-DT-3139, D-DT-3102, D-DT-0891 Sheet 3 and earthing design drawing.</t>
  </si>
  <si>
    <t>D-DT-0891 Sheet 4 or D-ST-2328 Sheet 5 Rev 0</t>
  </si>
  <si>
    <t>D-DT-3082, D-DT-3091, D-DT-3093, D-DT-3139, D-DT-3102, D-DT-0891 Sheet 1 &amp; Sheet 3, and earthing design drawing.</t>
  </si>
  <si>
    <t>D-DT-8075, D-DT-2501, D-DT-3082 and earthing design drawing.</t>
  </si>
  <si>
    <t>D-DT-3049, D-DT-3102, D-DT-8074, D-DT-3139, D-DT-3102 and D-DT-0894 Sheet 3.</t>
  </si>
  <si>
    <t>D-DT-8072 and earthing design drawing</t>
  </si>
  <si>
    <r>
      <t xml:space="preserve">Terminate a </t>
    </r>
    <r>
      <rPr>
        <b/>
        <sz val="10"/>
        <color theme="1"/>
        <rFont val="Arial"/>
        <family val="2"/>
      </rPr>
      <t xml:space="preserve">132kV 1C 1000mm² Al XLPE cable </t>
    </r>
    <r>
      <rPr>
        <sz val="10"/>
        <color theme="1"/>
        <rFont val="Arial"/>
        <family val="2"/>
      </rPr>
      <t>onto gas-insulated (SF6) metal enclosed switchgear . Terminations should be in accordance with IEC 62271-209.</t>
    </r>
  </si>
  <si>
    <r>
      <t xml:space="preserve">Terminate a </t>
    </r>
    <r>
      <rPr>
        <b/>
        <sz val="10"/>
        <color theme="1"/>
        <rFont val="Arial"/>
        <family val="2"/>
      </rPr>
      <t xml:space="preserve">132kV 1C 500mm² Al XLPE cable </t>
    </r>
    <r>
      <rPr>
        <sz val="10"/>
        <color theme="1"/>
        <rFont val="Arial"/>
        <family val="2"/>
      </rPr>
      <t>onto gas-insulated (SF6) metal enclosed switchgear . Terminations should be in accordance with IEC 62271-209.</t>
    </r>
  </si>
  <si>
    <r>
      <t xml:space="preserve">Terminate a </t>
    </r>
    <r>
      <rPr>
        <b/>
        <sz val="10"/>
        <color theme="1"/>
        <rFont val="Arial"/>
        <family val="2"/>
      </rPr>
      <t xml:space="preserve">88kV 1C 1000mm² Al XLPE cable </t>
    </r>
    <r>
      <rPr>
        <sz val="10"/>
        <color theme="1"/>
        <rFont val="Arial"/>
        <family val="2"/>
      </rPr>
      <t>onto gas-insulated (SF6) metal enclosed switchgear . Terminations should be in accordance with IEC 62271-209.</t>
    </r>
  </si>
  <si>
    <r>
      <t xml:space="preserve">Terminate a </t>
    </r>
    <r>
      <rPr>
        <b/>
        <sz val="10"/>
        <color theme="1"/>
        <rFont val="Arial"/>
        <family val="2"/>
      </rPr>
      <t xml:space="preserve">88kV 1C 500mm² Al XLPE cable </t>
    </r>
    <r>
      <rPr>
        <sz val="10"/>
        <color theme="1"/>
        <rFont val="Arial"/>
        <family val="2"/>
      </rPr>
      <t>onto gas-insulated (SF6) metal enclosed switchgear . Terminations should be in accordance with IEC 62271-209.</t>
    </r>
  </si>
  <si>
    <r>
      <t xml:space="preserve">Terminate a </t>
    </r>
    <r>
      <rPr>
        <b/>
        <sz val="10"/>
        <color theme="1"/>
        <rFont val="Arial"/>
        <family val="2"/>
      </rPr>
      <t xml:space="preserve">66kV 1C 1000mm² Al XLPE cable </t>
    </r>
    <r>
      <rPr>
        <sz val="10"/>
        <color theme="1"/>
        <rFont val="Arial"/>
        <family val="2"/>
      </rPr>
      <t>onto gas-insulated (SF6) metal enclosed switchgear . Terminations should be in accordance with IEC 62271-209.</t>
    </r>
  </si>
  <si>
    <r>
      <t xml:space="preserve">Terminate a </t>
    </r>
    <r>
      <rPr>
        <b/>
        <sz val="10"/>
        <color theme="1"/>
        <rFont val="Arial"/>
        <family val="2"/>
      </rPr>
      <t xml:space="preserve">66kV 1C 500mm² Al XLPE cable </t>
    </r>
    <r>
      <rPr>
        <sz val="10"/>
        <color theme="1"/>
        <rFont val="Arial"/>
        <family val="2"/>
      </rPr>
      <t>onto gas-insulated (SF6) metal enclosed switchgear . Terminations should be in accordance with IEC 62271-209.</t>
    </r>
  </si>
  <si>
    <r>
      <t xml:space="preserve">Terminate a </t>
    </r>
    <r>
      <rPr>
        <b/>
        <sz val="10"/>
        <color theme="1"/>
        <rFont val="Arial"/>
        <family val="2"/>
      </rPr>
      <t xml:space="preserve">44kV 1C 1000mm² Al XLPE cable </t>
    </r>
    <r>
      <rPr>
        <sz val="10"/>
        <color theme="1"/>
        <rFont val="Arial"/>
        <family val="2"/>
      </rPr>
      <t>onto gas-insulated (SF6) metal enclosed switchgear . Terminations should be in accordance with IEC 62271-209.</t>
    </r>
  </si>
  <si>
    <r>
      <t xml:space="preserve">Terminate a </t>
    </r>
    <r>
      <rPr>
        <b/>
        <sz val="10"/>
        <color theme="1"/>
        <rFont val="Arial"/>
        <family val="2"/>
      </rPr>
      <t xml:space="preserve">44kV 1C 500mm² Al XLPE cable </t>
    </r>
    <r>
      <rPr>
        <sz val="10"/>
        <color theme="1"/>
        <rFont val="Arial"/>
        <family val="2"/>
      </rPr>
      <t>onto gas-insulated (SF6) metal enclosed switchgear . Terminations should be in accordance with IEC 62271-209.</t>
    </r>
  </si>
  <si>
    <t>D-DT-8072, D-DT-0893 Sheet 4 and earthing design drawing</t>
  </si>
  <si>
    <r>
      <t>Terminate a</t>
    </r>
    <r>
      <rPr>
        <b/>
        <sz val="10"/>
        <color theme="1"/>
        <rFont val="Arial"/>
        <family val="2"/>
      </rPr>
      <t xml:space="preserve"> 132kV 1C 1000mm² Al XLPE cable</t>
    </r>
    <r>
      <rPr>
        <sz val="10"/>
        <color theme="1"/>
        <rFont val="Arial"/>
        <family val="2"/>
      </rPr>
      <t xml:space="preserve"> onto an outdoor support structure. </t>
    </r>
  </si>
  <si>
    <r>
      <t>Terminate a</t>
    </r>
    <r>
      <rPr>
        <b/>
        <sz val="10"/>
        <color theme="1"/>
        <rFont val="Arial"/>
        <family val="2"/>
      </rPr>
      <t xml:space="preserve"> 132kV 1C 500mm² Al XLPE cable</t>
    </r>
    <r>
      <rPr>
        <sz val="10"/>
        <color theme="1"/>
        <rFont val="Arial"/>
        <family val="2"/>
      </rPr>
      <t xml:space="preserve"> onto an outdoor support structure. </t>
    </r>
  </si>
  <si>
    <r>
      <t xml:space="preserve">Terminate a </t>
    </r>
    <r>
      <rPr>
        <b/>
        <sz val="10"/>
        <color theme="1"/>
        <rFont val="Arial"/>
        <family val="2"/>
      </rPr>
      <t>88kV 1C 1000mm² Al XLPE cable</t>
    </r>
    <r>
      <rPr>
        <sz val="10"/>
        <color theme="1"/>
        <rFont val="Arial"/>
        <family val="2"/>
      </rPr>
      <t xml:space="preserve"> onto an outdoor support structure. </t>
    </r>
  </si>
  <si>
    <r>
      <t xml:space="preserve">Terminate a </t>
    </r>
    <r>
      <rPr>
        <b/>
        <sz val="10"/>
        <color theme="1"/>
        <rFont val="Arial"/>
        <family val="2"/>
      </rPr>
      <t>88kV 1C 500mm² Al XLPE cable</t>
    </r>
    <r>
      <rPr>
        <sz val="10"/>
        <color theme="1"/>
        <rFont val="Arial"/>
        <family val="2"/>
      </rPr>
      <t xml:space="preserve"> onto an outdoor support structure. </t>
    </r>
  </si>
  <si>
    <r>
      <t xml:space="preserve">Terminate a </t>
    </r>
    <r>
      <rPr>
        <b/>
        <sz val="10"/>
        <color theme="1"/>
        <rFont val="Arial"/>
        <family val="2"/>
      </rPr>
      <t>66kV 1C 1000mm² Al XLPE cable</t>
    </r>
    <r>
      <rPr>
        <sz val="10"/>
        <color theme="1"/>
        <rFont val="Arial"/>
        <family val="2"/>
      </rPr>
      <t xml:space="preserve"> onto an outdoor support structure. </t>
    </r>
  </si>
  <si>
    <r>
      <t xml:space="preserve">Terminate a </t>
    </r>
    <r>
      <rPr>
        <b/>
        <sz val="10"/>
        <color theme="1"/>
        <rFont val="Arial"/>
        <family val="2"/>
      </rPr>
      <t xml:space="preserve">66kV 1C 500mm² Al XLPE cable </t>
    </r>
    <r>
      <rPr>
        <sz val="10"/>
        <color theme="1"/>
        <rFont val="Arial"/>
        <family val="2"/>
      </rPr>
      <t xml:space="preserve">onto an outdoor support structure. </t>
    </r>
  </si>
  <si>
    <r>
      <t xml:space="preserve">Terminate a </t>
    </r>
    <r>
      <rPr>
        <b/>
        <sz val="10"/>
        <color theme="1"/>
        <rFont val="Arial"/>
        <family val="2"/>
      </rPr>
      <t xml:space="preserve">44kV 1C 1000mm² Al XLPE cable </t>
    </r>
    <r>
      <rPr>
        <sz val="10"/>
        <color theme="1"/>
        <rFont val="Arial"/>
        <family val="2"/>
      </rPr>
      <t xml:space="preserve">onto an outdoor support structure. </t>
    </r>
  </si>
  <si>
    <r>
      <t xml:space="preserve">Terminate a </t>
    </r>
    <r>
      <rPr>
        <b/>
        <sz val="10"/>
        <color theme="1"/>
        <rFont val="Arial"/>
        <family val="2"/>
      </rPr>
      <t>44kV 1C 500mm² Al XLPE cable</t>
    </r>
    <r>
      <rPr>
        <sz val="10"/>
        <color theme="1"/>
        <rFont val="Arial"/>
        <family val="2"/>
      </rPr>
      <t xml:space="preserve"> onto an outdoor support structure. </t>
    </r>
  </si>
  <si>
    <t xml:space="preserve">Install 3 x 5m Single Core Bonding lead and connect it to the three terminations and to the inside of the 3L / 3 SVL kiosk / manhole (with lugs) in accordance with the earthing design. </t>
  </si>
  <si>
    <t xml:space="preserve">D-DT-8075, D-DT-5240 Sheet 1 and Sheet 2 and earthing design drawing. </t>
  </si>
  <si>
    <t>Install 1 x 3m Single Core Bonding lead and connect it to the earth bar inside the 3L / 3 SVL kiosk / manhole (with a lug) in accordance with the earthing design. CAD weld / Braze the other end of the bonding lead to the earthmat. In addition, make an earthing connection (with lugs) between the earth bar of the kiosk and the outer housing, if required and if indicated on the earthing design.</t>
  </si>
  <si>
    <r>
      <t xml:space="preserve">Install a </t>
    </r>
    <r>
      <rPr>
        <b/>
        <sz val="10"/>
        <color theme="1"/>
        <rFont val="Arial"/>
        <family val="2"/>
      </rPr>
      <t xml:space="preserve">3L earth structure mount manhole </t>
    </r>
    <r>
      <rPr>
        <sz val="10"/>
        <color theme="1"/>
        <rFont val="Arial"/>
        <family val="2"/>
      </rPr>
      <t xml:space="preserve">at a substation onto steel support. Contractor to supply and install the following as part of the installation: Nuts, bolts, etc. </t>
    </r>
  </si>
  <si>
    <r>
      <t xml:space="preserve">Install a </t>
    </r>
    <r>
      <rPr>
        <b/>
        <sz val="10"/>
        <color theme="1"/>
        <rFont val="Arial"/>
        <family val="2"/>
      </rPr>
      <t>3L SVL earth structure mount manhole</t>
    </r>
    <r>
      <rPr>
        <sz val="10"/>
        <color theme="1"/>
        <rFont val="Arial"/>
        <family val="2"/>
      </rPr>
      <t xml:space="preserve"> at a substation onto steel support. Contractor to supply and install the following as part of the installation: Nuts, bolts, etc. </t>
    </r>
  </si>
  <si>
    <t xml:space="preserve">Create an as-built cadastral drawings that show the positions of the cable, transposition positions (if applicable, cable and bare or insulated ECC), joints, terminations, link disconnecting boxes and fibre optic cable draw pits (for differential protection and DTS fibre), relative to recognized boundaries and with Global Positioning Satellite (GPS) co-ordinates. (GPS coordinates to be accurate to 0.5m)  The diagram shall also show the route of the Distributed Temperature Sensing fibre cable and the fibre cable used for differential protection, if different from the HV cable route. In addition, these drawings shall also include positions and routes of other (third party) services in close proximity to the newly installed HV power cable as they where encountered on-site, during installation. Drawing should also be stored in *.dxf / *.dgn format capable of being uploaded into Micro-station. </t>
  </si>
  <si>
    <r>
      <t>Recovery: Remove</t>
    </r>
    <r>
      <rPr>
        <b/>
        <sz val="10"/>
        <color theme="1"/>
        <rFont val="Arial"/>
        <family val="2"/>
      </rPr>
      <t xml:space="preserve"> 88</t>
    </r>
    <r>
      <rPr>
        <b/>
        <i/>
        <sz val="10"/>
        <color theme="1"/>
        <rFont val="Arial"/>
        <family val="2"/>
      </rPr>
      <t>kV 1C 1000mm² Al XLPE / oil filled cable</t>
    </r>
    <r>
      <rPr>
        <i/>
        <sz val="10"/>
        <color theme="1"/>
        <rFont val="Arial"/>
        <family val="2"/>
      </rPr>
      <t xml:space="preserve"> </t>
    </r>
    <r>
      <rPr>
        <sz val="10"/>
        <color theme="1"/>
        <rFont val="Arial"/>
        <family val="2"/>
      </rPr>
      <t>from open trench (site), (If oil cable, then drain partially) and drum cable. (Drum to be supplied by contractor.) Drummed cable to be Transported to Roscherville stores. (A maximum of 500m of cable to be placed on a drum). Ends of cable to be sealed off with suitable caps.</t>
    </r>
  </si>
  <si>
    <r>
      <t xml:space="preserve">Scrapping: Remove </t>
    </r>
    <r>
      <rPr>
        <b/>
        <sz val="10"/>
        <color theme="1"/>
        <rFont val="Arial"/>
        <family val="2"/>
      </rPr>
      <t>88kV 1C 1000mm² Al XLPE / Oil filled cable</t>
    </r>
    <r>
      <rPr>
        <sz val="10"/>
        <color theme="1"/>
        <rFont val="Arial"/>
        <family val="2"/>
      </rPr>
      <t xml:space="preserve"> from an open trench (site), drain oil (completely), prepare and store for scrapping by </t>
    </r>
    <r>
      <rPr>
        <b/>
        <sz val="10"/>
        <color theme="1"/>
        <rFont val="Arial"/>
        <family val="2"/>
      </rPr>
      <t>Contractor / Eskom</t>
    </r>
    <r>
      <rPr>
        <sz val="10"/>
        <color theme="1"/>
        <rFont val="Arial"/>
        <family val="2"/>
      </rPr>
      <t xml:space="preserve">. </t>
    </r>
  </si>
  <si>
    <r>
      <t>Scrapping: Remove</t>
    </r>
    <r>
      <rPr>
        <b/>
        <sz val="10"/>
        <color theme="1"/>
        <rFont val="Arial"/>
        <family val="2"/>
      </rPr>
      <t xml:space="preserve"> 88kV HV joints</t>
    </r>
    <r>
      <rPr>
        <sz val="10"/>
        <color theme="1"/>
        <rFont val="Arial"/>
        <family val="2"/>
      </rPr>
      <t xml:space="preserve"> from an open trench (site), prepare and store for scrapping by </t>
    </r>
    <r>
      <rPr>
        <b/>
        <sz val="10"/>
        <color theme="1"/>
        <rFont val="Arial"/>
        <family val="2"/>
      </rPr>
      <t>Contractor / Eskom</t>
    </r>
    <r>
      <rPr>
        <sz val="10"/>
        <color theme="1"/>
        <rFont val="Arial"/>
        <family val="2"/>
      </rPr>
      <t xml:space="preserve">. </t>
    </r>
  </si>
  <si>
    <r>
      <t>Scrapping: Remove</t>
    </r>
    <r>
      <rPr>
        <b/>
        <sz val="10"/>
        <color theme="1"/>
        <rFont val="Arial"/>
        <family val="2"/>
      </rPr>
      <t xml:space="preserve"> 88kV HV terminations</t>
    </r>
    <r>
      <rPr>
        <sz val="10"/>
        <color theme="1"/>
        <rFont val="Arial"/>
        <family val="2"/>
      </rPr>
      <t xml:space="preserve"> from site, prepare and store for scrapping by </t>
    </r>
    <r>
      <rPr>
        <b/>
        <sz val="10"/>
        <color theme="1"/>
        <rFont val="Arial"/>
        <family val="2"/>
      </rPr>
      <t>Contractor / Eskom</t>
    </r>
    <r>
      <rPr>
        <sz val="10"/>
        <color theme="1"/>
        <rFont val="Arial"/>
        <family val="2"/>
      </rPr>
      <t xml:space="preserve">. </t>
    </r>
  </si>
  <si>
    <r>
      <t xml:space="preserve">Scrapping: Remove </t>
    </r>
    <r>
      <rPr>
        <b/>
        <sz val="10"/>
        <color theme="1"/>
        <rFont val="Arial"/>
        <family val="2"/>
      </rPr>
      <t>Link kiosks</t>
    </r>
    <r>
      <rPr>
        <sz val="10"/>
        <color theme="1"/>
        <rFont val="Arial"/>
        <family val="2"/>
      </rPr>
      <t xml:space="preserve">, connections and equipment from site, prepare and store for scrapping by </t>
    </r>
    <r>
      <rPr>
        <b/>
        <sz val="10"/>
        <color theme="1"/>
        <rFont val="Arial"/>
        <family val="2"/>
      </rPr>
      <t>Contractor / Eskom</t>
    </r>
    <r>
      <rPr>
        <sz val="10"/>
        <color theme="1"/>
        <rFont val="Arial"/>
        <family val="2"/>
      </rPr>
      <t xml:space="preserve">. (Includes bonding leads, Earthing, etc.; complete.) </t>
    </r>
  </si>
  <si>
    <r>
      <t>Scrapping: Remove</t>
    </r>
    <r>
      <rPr>
        <b/>
        <sz val="10"/>
        <color theme="1"/>
        <rFont val="Arial"/>
        <family val="2"/>
      </rPr>
      <t xml:space="preserve"> Link manholes,</t>
    </r>
    <r>
      <rPr>
        <sz val="10"/>
        <color theme="1"/>
        <rFont val="Arial"/>
        <family val="2"/>
      </rPr>
      <t xml:space="preserve"> connections and equipment from site, prepare and store for scrapping by </t>
    </r>
    <r>
      <rPr>
        <b/>
        <sz val="10"/>
        <color theme="1"/>
        <rFont val="Arial"/>
        <family val="2"/>
      </rPr>
      <t>Contractor / Eskom</t>
    </r>
    <r>
      <rPr>
        <sz val="10"/>
        <color theme="1"/>
        <rFont val="Arial"/>
        <family val="2"/>
      </rPr>
      <t>. (Includes bonding leads, Earthing, etc.; complete.)</t>
    </r>
  </si>
  <si>
    <r>
      <t xml:space="preserve">Scrapping: Decommission oil pressure kiosk(s) and gauge(s), oil tank(s), piping, monitoring equipment, etc. (complete), prepare and store for scrapping by </t>
    </r>
    <r>
      <rPr>
        <b/>
        <sz val="10"/>
        <color theme="1"/>
        <rFont val="Arial"/>
        <family val="2"/>
      </rPr>
      <t>Contractor / Eskom</t>
    </r>
    <r>
      <rPr>
        <sz val="10"/>
        <color theme="1"/>
        <rFont val="Arial"/>
        <family val="2"/>
      </rPr>
      <t xml:space="preserve">. </t>
    </r>
  </si>
  <si>
    <r>
      <t xml:space="preserve">Lay / pull and install </t>
    </r>
    <r>
      <rPr>
        <b/>
        <sz val="10"/>
        <color theme="1"/>
        <rFont val="Arial"/>
        <family val="2"/>
      </rPr>
      <t>132kV 1C 1000mm²  Al XLPE cable</t>
    </r>
    <r>
      <rPr>
        <sz val="10"/>
        <color theme="1"/>
        <rFont val="Arial"/>
        <family val="2"/>
      </rPr>
      <t xml:space="preserve"> into open trench in flat formation and inside PVC pipes as designed.</t>
    </r>
  </si>
  <si>
    <r>
      <t xml:space="preserve">Lay / pull and install </t>
    </r>
    <r>
      <rPr>
        <b/>
        <sz val="10"/>
        <color theme="1"/>
        <rFont val="Arial"/>
        <family val="2"/>
      </rPr>
      <t xml:space="preserve">132kV 1C 500mm²  Al XLPE cable </t>
    </r>
    <r>
      <rPr>
        <sz val="10"/>
        <color theme="1"/>
        <rFont val="Arial"/>
        <family val="2"/>
      </rPr>
      <t>into open trench in</t>
    </r>
    <r>
      <rPr>
        <i/>
        <sz val="10"/>
        <color theme="1"/>
        <rFont val="Arial"/>
        <family val="2"/>
      </rPr>
      <t xml:space="preserve"> </t>
    </r>
    <r>
      <rPr>
        <sz val="10"/>
        <color theme="1"/>
        <rFont val="Arial"/>
        <family val="2"/>
      </rPr>
      <t>flat formation and inside PVC pipes as designed.</t>
    </r>
  </si>
  <si>
    <r>
      <t xml:space="preserve">Lay / pull and install </t>
    </r>
    <r>
      <rPr>
        <b/>
        <sz val="10"/>
        <color theme="1"/>
        <rFont val="Arial"/>
        <family val="2"/>
      </rPr>
      <t>88kV 1C 1000mm²  Al XLPE cable</t>
    </r>
    <r>
      <rPr>
        <sz val="10"/>
        <color theme="1"/>
        <rFont val="Arial"/>
        <family val="2"/>
      </rPr>
      <t xml:space="preserve"> into open trench in flat formation and inside PVC pipes as designed.</t>
    </r>
  </si>
  <si>
    <r>
      <t xml:space="preserve">Lay / pull and install </t>
    </r>
    <r>
      <rPr>
        <b/>
        <sz val="10"/>
        <color theme="1"/>
        <rFont val="Arial"/>
        <family val="2"/>
      </rPr>
      <t>88kV 1C 500mm²  Al XLPE cable</t>
    </r>
    <r>
      <rPr>
        <sz val="10"/>
        <color theme="1"/>
        <rFont val="Arial"/>
        <family val="2"/>
      </rPr>
      <t xml:space="preserve"> into open trench in flat formation and inside PVC pipes as designed.</t>
    </r>
  </si>
  <si>
    <r>
      <t xml:space="preserve">Lay / pull and install </t>
    </r>
    <r>
      <rPr>
        <b/>
        <sz val="10"/>
        <color theme="1"/>
        <rFont val="Arial"/>
        <family val="2"/>
      </rPr>
      <t>66kV 1C 1000mm²  Al XLPE cable</t>
    </r>
    <r>
      <rPr>
        <sz val="10"/>
        <color theme="1"/>
        <rFont val="Arial"/>
        <family val="2"/>
      </rPr>
      <t xml:space="preserve"> into open trench in flat formation and inside PVC pipes as designed.</t>
    </r>
  </si>
  <si>
    <r>
      <t>Lay / pull and install</t>
    </r>
    <r>
      <rPr>
        <b/>
        <sz val="10"/>
        <color theme="1"/>
        <rFont val="Arial"/>
        <family val="2"/>
      </rPr>
      <t xml:space="preserve"> 66kV 1C 500mm²  Al XLPE cable </t>
    </r>
    <r>
      <rPr>
        <sz val="10"/>
        <color theme="1"/>
        <rFont val="Arial"/>
        <family val="2"/>
      </rPr>
      <t>into open trench in flat formation and inside PVC pipes as designed.</t>
    </r>
  </si>
  <si>
    <r>
      <t xml:space="preserve">Lay / pull and install </t>
    </r>
    <r>
      <rPr>
        <b/>
        <sz val="10"/>
        <color theme="1"/>
        <rFont val="Arial"/>
        <family val="2"/>
      </rPr>
      <t xml:space="preserve">44kV 1C 1000mm²  Al XLPE cable </t>
    </r>
    <r>
      <rPr>
        <sz val="10"/>
        <color theme="1"/>
        <rFont val="Arial"/>
        <family val="2"/>
      </rPr>
      <t>into open trench in flat formation</t>
    </r>
    <r>
      <rPr>
        <i/>
        <sz val="10"/>
        <color theme="1"/>
        <rFont val="Arial"/>
        <family val="2"/>
      </rPr>
      <t xml:space="preserve"> </t>
    </r>
    <r>
      <rPr>
        <sz val="10"/>
        <color theme="1"/>
        <rFont val="Arial"/>
        <family val="2"/>
      </rPr>
      <t>and inside PVC pipes as designed.</t>
    </r>
  </si>
  <si>
    <r>
      <t xml:space="preserve">Lay / pull and install </t>
    </r>
    <r>
      <rPr>
        <b/>
        <sz val="10"/>
        <color theme="1"/>
        <rFont val="Arial"/>
        <family val="2"/>
      </rPr>
      <t>44kV 1C 500mm²  Al XLPE cable</t>
    </r>
    <r>
      <rPr>
        <sz val="10"/>
        <color theme="1"/>
        <rFont val="Arial"/>
        <family val="2"/>
      </rPr>
      <t xml:space="preserve"> into open trench in flat formatio</t>
    </r>
    <r>
      <rPr>
        <i/>
        <sz val="10"/>
        <color theme="1"/>
        <rFont val="Arial"/>
        <family val="2"/>
      </rPr>
      <t>n</t>
    </r>
    <r>
      <rPr>
        <sz val="10"/>
        <color theme="1"/>
        <rFont val="Arial"/>
        <family val="2"/>
      </rPr>
      <t xml:space="preserve"> and inside PVC pipes as designed.</t>
    </r>
  </si>
  <si>
    <r>
      <t xml:space="preserve">Lay / pull and install </t>
    </r>
    <r>
      <rPr>
        <b/>
        <sz val="10"/>
        <color theme="1"/>
        <rFont val="Arial"/>
        <family val="2"/>
      </rPr>
      <t>132kV 1C 1000mm²  Al XLPE cable</t>
    </r>
    <r>
      <rPr>
        <sz val="10"/>
        <color theme="1"/>
        <rFont val="Arial"/>
        <family val="2"/>
      </rPr>
      <t xml:space="preserve"> into open trench in  tre-foil formation and inside PVC pipes as designed.</t>
    </r>
  </si>
  <si>
    <r>
      <t xml:space="preserve">Lay / pull and install </t>
    </r>
    <r>
      <rPr>
        <b/>
        <sz val="10"/>
        <color theme="1"/>
        <rFont val="Arial"/>
        <family val="2"/>
      </rPr>
      <t>132kV 1C 500mm²  Al XLPE cable</t>
    </r>
    <r>
      <rPr>
        <sz val="10"/>
        <color theme="1"/>
        <rFont val="Arial"/>
        <family val="2"/>
      </rPr>
      <t xml:space="preserve"> into open trench in</t>
    </r>
    <r>
      <rPr>
        <i/>
        <sz val="10"/>
        <color theme="1"/>
        <rFont val="Arial"/>
        <family val="2"/>
      </rPr>
      <t xml:space="preserve"> </t>
    </r>
    <r>
      <rPr>
        <sz val="10"/>
        <color theme="1"/>
        <rFont val="Arial"/>
        <family val="2"/>
      </rPr>
      <t>tre-foil formation and inside PVC pipes as designed.</t>
    </r>
  </si>
  <si>
    <r>
      <t xml:space="preserve">Lay / pull and install </t>
    </r>
    <r>
      <rPr>
        <b/>
        <sz val="10"/>
        <color theme="1"/>
        <rFont val="Arial"/>
        <family val="2"/>
      </rPr>
      <t>88kV 1C 1000mm²  Al XLPE cable</t>
    </r>
    <r>
      <rPr>
        <sz val="10"/>
        <color theme="1"/>
        <rFont val="Arial"/>
        <family val="2"/>
      </rPr>
      <t xml:space="preserve"> into open trench in </t>
    </r>
    <r>
      <rPr>
        <i/>
        <sz val="10"/>
        <color theme="1"/>
        <rFont val="Arial"/>
        <family val="2"/>
      </rPr>
      <t xml:space="preserve"> tre-foil formation </t>
    </r>
    <r>
      <rPr>
        <sz val="10"/>
        <color theme="1"/>
        <rFont val="Arial"/>
        <family val="2"/>
      </rPr>
      <t>and inside PVC pipes as designed.</t>
    </r>
  </si>
  <si>
    <r>
      <t xml:space="preserve">Lay / pull and install </t>
    </r>
    <r>
      <rPr>
        <b/>
        <sz val="10"/>
        <color theme="1"/>
        <rFont val="Arial"/>
        <family val="2"/>
      </rPr>
      <t>88kV 1C 500mm²  Al XLPE cable</t>
    </r>
    <r>
      <rPr>
        <sz val="10"/>
        <color theme="1"/>
        <rFont val="Arial"/>
        <family val="2"/>
      </rPr>
      <t xml:space="preserve"> into open trench in </t>
    </r>
    <r>
      <rPr>
        <i/>
        <sz val="10"/>
        <color theme="1"/>
        <rFont val="Arial"/>
        <family val="2"/>
      </rPr>
      <t xml:space="preserve"> </t>
    </r>
    <r>
      <rPr>
        <sz val="10"/>
        <color theme="1"/>
        <rFont val="Arial"/>
        <family val="2"/>
      </rPr>
      <t>tre-foil</t>
    </r>
    <r>
      <rPr>
        <i/>
        <sz val="10"/>
        <color theme="1"/>
        <rFont val="Arial"/>
        <family val="2"/>
      </rPr>
      <t xml:space="preserve"> formation</t>
    </r>
    <r>
      <rPr>
        <sz val="10"/>
        <color theme="1"/>
        <rFont val="Arial"/>
        <family val="2"/>
      </rPr>
      <t xml:space="preserve"> and inside PVC pipes as designed.</t>
    </r>
  </si>
  <si>
    <r>
      <t xml:space="preserve">Lay / pull and install </t>
    </r>
    <r>
      <rPr>
        <b/>
        <sz val="10"/>
        <color theme="1"/>
        <rFont val="Arial"/>
        <family val="2"/>
      </rPr>
      <t xml:space="preserve">66kV 1C 1000mm²  Al XLPE cable </t>
    </r>
    <r>
      <rPr>
        <sz val="10"/>
        <color theme="1"/>
        <rFont val="Arial"/>
        <family val="2"/>
      </rPr>
      <t>into open trench in</t>
    </r>
    <r>
      <rPr>
        <i/>
        <sz val="10"/>
        <color theme="1"/>
        <rFont val="Arial"/>
        <family val="2"/>
      </rPr>
      <t xml:space="preserve">  </t>
    </r>
    <r>
      <rPr>
        <sz val="10"/>
        <color theme="1"/>
        <rFont val="Arial"/>
        <family val="2"/>
      </rPr>
      <t>tre-foil formation and inside PVC pipes as designed.</t>
    </r>
  </si>
  <si>
    <r>
      <t xml:space="preserve">Lay / pull and install </t>
    </r>
    <r>
      <rPr>
        <b/>
        <sz val="10"/>
        <color theme="1"/>
        <rFont val="Arial"/>
        <family val="2"/>
      </rPr>
      <t>66kV 1C 500mm²  Al XLPE cable</t>
    </r>
    <r>
      <rPr>
        <sz val="10"/>
        <color theme="1"/>
        <rFont val="Arial"/>
        <family val="2"/>
      </rPr>
      <t xml:space="preserve"> into open trench in </t>
    </r>
    <r>
      <rPr>
        <i/>
        <sz val="10"/>
        <color theme="1"/>
        <rFont val="Arial"/>
        <family val="2"/>
      </rPr>
      <t xml:space="preserve"> </t>
    </r>
    <r>
      <rPr>
        <sz val="10"/>
        <color theme="1"/>
        <rFont val="Arial"/>
        <family val="2"/>
      </rPr>
      <t>tre-foil formation and inside PVC pipes as designed.</t>
    </r>
  </si>
  <si>
    <r>
      <t xml:space="preserve">Lay / pull and install </t>
    </r>
    <r>
      <rPr>
        <b/>
        <sz val="10"/>
        <color theme="1"/>
        <rFont val="Arial"/>
        <family val="2"/>
      </rPr>
      <t>44kV 1C 1000mm²  Al XLPE cable</t>
    </r>
    <r>
      <rPr>
        <sz val="10"/>
        <color theme="1"/>
        <rFont val="Arial"/>
        <family val="2"/>
      </rPr>
      <t xml:space="preserve"> into open trench in</t>
    </r>
    <r>
      <rPr>
        <i/>
        <sz val="10"/>
        <color theme="1"/>
        <rFont val="Arial"/>
        <family val="2"/>
      </rPr>
      <t xml:space="preserve"> </t>
    </r>
    <r>
      <rPr>
        <sz val="10"/>
        <color theme="1"/>
        <rFont val="Arial"/>
        <family val="2"/>
      </rPr>
      <t>tre-foil</t>
    </r>
    <r>
      <rPr>
        <i/>
        <sz val="10"/>
        <color theme="1"/>
        <rFont val="Arial"/>
        <family val="2"/>
      </rPr>
      <t xml:space="preserve"> formation </t>
    </r>
    <r>
      <rPr>
        <sz val="10"/>
        <color theme="1"/>
        <rFont val="Arial"/>
        <family val="2"/>
      </rPr>
      <t>and inside PVC pipes as designed.</t>
    </r>
  </si>
  <si>
    <r>
      <t xml:space="preserve">Lay / pull and install </t>
    </r>
    <r>
      <rPr>
        <b/>
        <sz val="10"/>
        <color theme="1"/>
        <rFont val="Arial"/>
        <family val="2"/>
      </rPr>
      <t>44kV 1C 500mm² Al XLPE cable</t>
    </r>
    <r>
      <rPr>
        <sz val="10"/>
        <color theme="1"/>
        <rFont val="Arial"/>
        <family val="2"/>
      </rPr>
      <t xml:space="preserve"> into open trench in  tre-foil formation and inside PVC pipes as designed.</t>
    </r>
  </si>
  <si>
    <r>
      <t>Lay / pull and install bare or insulated</t>
    </r>
    <r>
      <rPr>
        <b/>
        <sz val="10"/>
        <color theme="1"/>
        <rFont val="Arial"/>
        <family val="2"/>
      </rPr>
      <t xml:space="preserve"> 2 x 185mm² ECC</t>
    </r>
    <r>
      <rPr>
        <sz val="10"/>
        <color theme="1"/>
        <rFont val="Arial"/>
        <family val="2"/>
      </rPr>
      <t xml:space="preserve"> (Earth continuity conductor) along cable route length and inside PVC pipes as designed. ECCs to be transposed such that it occupies equal length between phase 1 and phase 2, and phase 2 and phase 3 along the cable route length, in accordance with the design.</t>
    </r>
  </si>
  <si>
    <r>
      <t xml:space="preserve">Lay / pull and install bare or insulated </t>
    </r>
    <r>
      <rPr>
        <b/>
        <sz val="10"/>
        <color theme="1"/>
        <rFont val="Arial"/>
        <family val="2"/>
      </rPr>
      <t>1 x 185mm² ECC</t>
    </r>
    <r>
      <rPr>
        <sz val="10"/>
        <color theme="1"/>
        <rFont val="Arial"/>
        <family val="2"/>
      </rPr>
      <t xml:space="preserve"> (Earth continuity conductor) along cable route length and inside PVC pipes as designed. ECCs to be transposed such that it occupies equal length between phase 1 and phase 2, and phase 2 and phase 3 along the cable route length, in accordance with the design.</t>
    </r>
  </si>
  <si>
    <r>
      <t xml:space="preserve">Join two </t>
    </r>
    <r>
      <rPr>
        <b/>
        <sz val="10"/>
        <color theme="1"/>
        <rFont val="Arial"/>
        <family val="2"/>
      </rPr>
      <t>132kV 1C 1000mm² Al XLPE cables</t>
    </r>
    <r>
      <rPr>
        <sz val="10"/>
        <color theme="1"/>
        <rFont val="Arial"/>
        <family val="2"/>
      </rPr>
      <t xml:space="preserve"> together using an sheath interrupting joint kit. </t>
    </r>
  </si>
  <si>
    <r>
      <t xml:space="preserve">Join two </t>
    </r>
    <r>
      <rPr>
        <b/>
        <sz val="10"/>
        <color theme="1"/>
        <rFont val="Arial"/>
        <family val="2"/>
      </rPr>
      <t xml:space="preserve">132kV 1C 500mm² Al XLPE cables </t>
    </r>
    <r>
      <rPr>
        <sz val="10"/>
        <color theme="1"/>
        <rFont val="Arial"/>
        <family val="2"/>
      </rPr>
      <t xml:space="preserve">together using an sheath interrupting joint kit. </t>
    </r>
  </si>
  <si>
    <r>
      <t xml:space="preserve">Join two </t>
    </r>
    <r>
      <rPr>
        <b/>
        <sz val="10"/>
        <color theme="1"/>
        <rFont val="Arial"/>
        <family val="2"/>
      </rPr>
      <t xml:space="preserve">88kV 1C 1000mm² Al XLPE cables </t>
    </r>
    <r>
      <rPr>
        <sz val="10"/>
        <color theme="1"/>
        <rFont val="Arial"/>
        <family val="2"/>
      </rPr>
      <t xml:space="preserve">together using an sheath interrupting joint kit. </t>
    </r>
  </si>
  <si>
    <r>
      <t xml:space="preserve">Join two </t>
    </r>
    <r>
      <rPr>
        <b/>
        <sz val="10"/>
        <color theme="1"/>
        <rFont val="Arial"/>
        <family val="2"/>
      </rPr>
      <t>88kV 1C 500mm² Al XLPE cables</t>
    </r>
    <r>
      <rPr>
        <sz val="10"/>
        <color theme="1"/>
        <rFont val="Arial"/>
        <family val="2"/>
      </rPr>
      <t xml:space="preserve"> together using an sheath interrupting joint kit. </t>
    </r>
  </si>
  <si>
    <r>
      <t xml:space="preserve">Join two </t>
    </r>
    <r>
      <rPr>
        <b/>
        <sz val="10"/>
        <color theme="1"/>
        <rFont val="Arial"/>
        <family val="2"/>
      </rPr>
      <t>66kV 1C 1000mm² Al XLPE cables</t>
    </r>
    <r>
      <rPr>
        <sz val="10"/>
        <color theme="1"/>
        <rFont val="Arial"/>
        <family val="2"/>
      </rPr>
      <t xml:space="preserve"> together using an sheath interrupting joint kit. </t>
    </r>
  </si>
  <si>
    <r>
      <t xml:space="preserve">Join two </t>
    </r>
    <r>
      <rPr>
        <b/>
        <sz val="10"/>
        <color theme="1"/>
        <rFont val="Arial"/>
        <family val="2"/>
      </rPr>
      <t xml:space="preserve">66kV 1C 500mm² Al XLPE cables </t>
    </r>
    <r>
      <rPr>
        <sz val="10"/>
        <color theme="1"/>
        <rFont val="Arial"/>
        <family val="2"/>
      </rPr>
      <t xml:space="preserve">together using an sheath interrupting joint kit. </t>
    </r>
  </si>
  <si>
    <r>
      <t>Join two</t>
    </r>
    <r>
      <rPr>
        <b/>
        <sz val="10"/>
        <color theme="1"/>
        <rFont val="Arial"/>
        <family val="2"/>
      </rPr>
      <t xml:space="preserve"> 44kV 1C 1000mm² Al XLPE cables </t>
    </r>
    <r>
      <rPr>
        <sz val="10"/>
        <color theme="1"/>
        <rFont val="Arial"/>
        <family val="2"/>
      </rPr>
      <t xml:space="preserve">together using an sheath interrupting joint kit. </t>
    </r>
  </si>
  <si>
    <r>
      <t>Join two</t>
    </r>
    <r>
      <rPr>
        <b/>
        <sz val="10"/>
        <color theme="1"/>
        <rFont val="Arial"/>
        <family val="2"/>
      </rPr>
      <t xml:space="preserve"> 44kV 1C 500mm² Al XLPE cables</t>
    </r>
    <r>
      <rPr>
        <sz val="10"/>
        <color theme="1"/>
        <rFont val="Arial"/>
        <family val="2"/>
      </rPr>
      <t xml:space="preserve"> together using an sheath interrupting joint kit. </t>
    </r>
  </si>
  <si>
    <r>
      <t xml:space="preserve">Join two </t>
    </r>
    <r>
      <rPr>
        <b/>
        <sz val="10"/>
        <color theme="1"/>
        <rFont val="Arial"/>
        <family val="2"/>
      </rPr>
      <t>132kV 1C 1000mm² Al XLPE cables</t>
    </r>
    <r>
      <rPr>
        <sz val="10"/>
        <color theme="1"/>
        <rFont val="Arial"/>
        <family val="2"/>
      </rPr>
      <t xml:space="preserve"> together using a straight joint kit.</t>
    </r>
  </si>
  <si>
    <r>
      <t xml:space="preserve">Join two </t>
    </r>
    <r>
      <rPr>
        <b/>
        <sz val="10"/>
        <color theme="1"/>
        <rFont val="Arial"/>
        <family val="2"/>
      </rPr>
      <t>132kV 1C 500mm² Al XLPE cables</t>
    </r>
    <r>
      <rPr>
        <sz val="10"/>
        <color theme="1"/>
        <rFont val="Arial"/>
        <family val="2"/>
      </rPr>
      <t xml:space="preserve"> together using a straight joint kit.</t>
    </r>
  </si>
  <si>
    <r>
      <t xml:space="preserve">Join two </t>
    </r>
    <r>
      <rPr>
        <b/>
        <sz val="10"/>
        <color theme="1"/>
        <rFont val="Arial"/>
        <family val="2"/>
      </rPr>
      <t xml:space="preserve">88kV 1C 500mm² Al XLPE cables </t>
    </r>
    <r>
      <rPr>
        <sz val="10"/>
        <color theme="1"/>
        <rFont val="Arial"/>
        <family val="2"/>
      </rPr>
      <t>together using a straight joint kit.</t>
    </r>
  </si>
  <si>
    <r>
      <t xml:space="preserve">Join two </t>
    </r>
    <r>
      <rPr>
        <b/>
        <sz val="10"/>
        <color theme="1"/>
        <rFont val="Arial"/>
        <family val="2"/>
      </rPr>
      <t>66kV 1C 1000mm² Al XLPE cables</t>
    </r>
    <r>
      <rPr>
        <sz val="10"/>
        <color theme="1"/>
        <rFont val="Arial"/>
        <family val="2"/>
      </rPr>
      <t xml:space="preserve"> together using a straight joint kit.</t>
    </r>
  </si>
  <si>
    <r>
      <t xml:space="preserve">Join two </t>
    </r>
    <r>
      <rPr>
        <b/>
        <sz val="10"/>
        <color theme="1"/>
        <rFont val="Arial"/>
        <family val="2"/>
      </rPr>
      <t xml:space="preserve">66kV 1C 500mm² Al XLPE cables </t>
    </r>
    <r>
      <rPr>
        <sz val="10"/>
        <color theme="1"/>
        <rFont val="Arial"/>
        <family val="2"/>
      </rPr>
      <t>together using a straight joint kit.</t>
    </r>
  </si>
  <si>
    <r>
      <t xml:space="preserve">Join two </t>
    </r>
    <r>
      <rPr>
        <b/>
        <sz val="10"/>
        <color theme="1"/>
        <rFont val="Arial"/>
        <family val="2"/>
      </rPr>
      <t>44kV 1C 1000mm² Al XLPE cables</t>
    </r>
    <r>
      <rPr>
        <sz val="10"/>
        <color theme="1"/>
        <rFont val="Arial"/>
        <family val="2"/>
      </rPr>
      <t xml:space="preserve"> together using a straight joint kit.</t>
    </r>
  </si>
  <si>
    <r>
      <t xml:space="preserve">Join two </t>
    </r>
    <r>
      <rPr>
        <b/>
        <sz val="10"/>
        <color theme="1"/>
        <rFont val="Arial"/>
        <family val="2"/>
      </rPr>
      <t>44kV 1C 500mm² Al XLPE cables</t>
    </r>
    <r>
      <rPr>
        <sz val="10"/>
        <color theme="1"/>
        <rFont val="Arial"/>
        <family val="2"/>
      </rPr>
      <t xml:space="preserve"> together using a straight joint kit.</t>
    </r>
  </si>
  <si>
    <r>
      <t xml:space="preserve">Joint bay earthing:
Install an earth-electrode comprising of earth rods driven in at each corner of a HV joint bay, for all new HV joint bays. (Four rods per joint bay.)
Install </t>
    </r>
    <r>
      <rPr>
        <b/>
        <sz val="10"/>
        <color theme="1"/>
        <rFont val="Arial"/>
        <family val="2"/>
      </rPr>
      <t>16mm²</t>
    </r>
    <r>
      <rPr>
        <sz val="10"/>
        <color theme="1"/>
        <rFont val="Arial"/>
        <family val="2"/>
      </rPr>
      <t xml:space="preserve"> stranded copper conductor in the HV joint bay up to the link disconnecting kiosks / manholes.  (40m per HV joint bay.) 
Fit clamps  to earth rods and the </t>
    </r>
    <r>
      <rPr>
        <b/>
        <sz val="10"/>
        <color theme="1"/>
        <rFont val="Arial"/>
        <family val="2"/>
      </rPr>
      <t>16mm²</t>
    </r>
    <r>
      <rPr>
        <sz val="10"/>
        <color theme="1"/>
        <rFont val="Arial"/>
        <family val="2"/>
      </rPr>
      <t xml:space="preserve"> stranded conductor. (Four clamps for four rods, per HV joint bay.) As an alternative, the earth rods may be CAD-welded to the </t>
    </r>
    <r>
      <rPr>
        <b/>
        <sz val="10"/>
        <color theme="1"/>
        <rFont val="Arial"/>
        <family val="2"/>
      </rPr>
      <t xml:space="preserve">16mm² </t>
    </r>
    <r>
      <rPr>
        <sz val="10"/>
        <color theme="1"/>
        <rFont val="Arial"/>
        <family val="2"/>
      </rPr>
      <t xml:space="preserve">stranded copper.
Terminate </t>
    </r>
    <r>
      <rPr>
        <b/>
        <sz val="10"/>
        <color theme="1"/>
        <rFont val="Arial"/>
        <family val="2"/>
      </rPr>
      <t>16mm²</t>
    </r>
    <r>
      <rPr>
        <sz val="10"/>
        <color theme="1"/>
        <rFont val="Arial"/>
        <family val="2"/>
      </rPr>
      <t xml:space="preserve"> copper conductor onto 2 lugs and bolt onto earth bar of kiosks / manholes or outer housing, as indicated on the earthing design. (Two lugs per HV joint bay are used.)</t>
    </r>
  </si>
  <si>
    <r>
      <t xml:space="preserve">Joint bay earthing:
Install an earth-electrode comprising of earth rods driven in at each corner of a HV joint bay, for all new HV joint bays. (Four rods per joint bay.)
Install </t>
    </r>
    <r>
      <rPr>
        <b/>
        <sz val="10"/>
        <color theme="1"/>
        <rFont val="Arial"/>
        <family val="2"/>
      </rPr>
      <t>120mm²</t>
    </r>
    <r>
      <rPr>
        <sz val="10"/>
        <color theme="1"/>
        <rFont val="Arial"/>
        <family val="2"/>
      </rPr>
      <t xml:space="preserve"> stranded copper conductor in the HV joint bay up to the link disconnecting kiosks / manholes.  (40m per HV joint bay.) 
Fit clamps  to earth rods and the </t>
    </r>
    <r>
      <rPr>
        <b/>
        <sz val="10"/>
        <color theme="1"/>
        <rFont val="Arial"/>
        <family val="2"/>
      </rPr>
      <t>120mm²</t>
    </r>
    <r>
      <rPr>
        <sz val="10"/>
        <color theme="1"/>
        <rFont val="Arial"/>
        <family val="2"/>
      </rPr>
      <t xml:space="preserve"> stranded conductor. (Four clamps for four rods, per HV joint bay.) As an alternative, the earth rods may be CAD-welded to the </t>
    </r>
    <r>
      <rPr>
        <b/>
        <sz val="10"/>
        <color theme="1"/>
        <rFont val="Arial"/>
        <family val="2"/>
      </rPr>
      <t xml:space="preserve">120mm² </t>
    </r>
    <r>
      <rPr>
        <sz val="10"/>
        <color theme="1"/>
        <rFont val="Arial"/>
        <family val="2"/>
      </rPr>
      <t xml:space="preserve">stranded copper.
Terminate </t>
    </r>
    <r>
      <rPr>
        <b/>
        <sz val="10"/>
        <color theme="1"/>
        <rFont val="Arial"/>
        <family val="2"/>
      </rPr>
      <t>120mm²</t>
    </r>
    <r>
      <rPr>
        <sz val="10"/>
        <color theme="1"/>
        <rFont val="Arial"/>
        <family val="2"/>
      </rPr>
      <t xml:space="preserve"> copper conductor onto 2 lugs and bolt onto earth bar of kiosks / manholes or outer housing, as indicated on the earthing design. (Two lugs per HV joint bay are used.)</t>
    </r>
  </si>
  <si>
    <r>
      <t xml:space="preserve">Bonding lead connections, </t>
    </r>
    <r>
      <rPr>
        <b/>
        <sz val="10"/>
        <color theme="1"/>
        <rFont val="Arial"/>
        <family val="2"/>
      </rPr>
      <t>300mm² Cu leads:</t>
    </r>
    <r>
      <rPr>
        <sz val="10"/>
        <color theme="1"/>
        <rFont val="Arial"/>
        <family val="2"/>
      </rPr>
      <t xml:space="preserve">
Install and connect 6 x Single Core or 3 x Concentric bonding leads (10m), torque shear lugs (2 lugs per connection, 6 in total) and Set screws / bolts (2 set screws / bolts per connection, 6 in total) to connect the HV cable's sheaths (6 sheaths) to the SVLs and earth links, inside the kiosks / manholes, from the sheath interrupting joint, according to the earthing design. (Above to be done for each set of three HV sheath interrupting joints.) 
In addition, install and connect a Single core-bonding lead (10m), such that it connects to the link disconnecting kiosk's / manhole's earth bar with a lug (1 lug), and the other end of the lead is CAD welded / brazed to a bare ECC, according to the earthing design. Alternatively, the design may also specify that the bare or insulated ECC be looped in and looped out of the link disconnecting kiosk's / manhole's earth bar with two (2) Lugs, according to the earthing design. 
Make all electrical connections (of the bonding leads onto the SVLs and earth links) inside the kiosks / manholes as indicated on the earthing design drawing, complete, at each HV cable sheath interrupting joint bay.</t>
    </r>
  </si>
  <si>
    <r>
      <t xml:space="preserve">Bonding lead connections, </t>
    </r>
    <r>
      <rPr>
        <b/>
        <sz val="10"/>
        <color theme="1"/>
        <rFont val="Arial"/>
        <family val="2"/>
      </rPr>
      <t>185mm² Cu leads:</t>
    </r>
    <r>
      <rPr>
        <sz val="10"/>
        <color theme="1"/>
        <rFont val="Arial"/>
        <family val="2"/>
      </rPr>
      <t xml:space="preserve">
Install and connect 6 x Single Core or 3 x Concentric bonding leads (10m), torque shear lugs (2 lugs per connection, 6 in total) and Set screws / bolts (2 set screws / bolts per connection, 6 in total) to connect the HV cable's sheaths (6 sheaths) to the SVLs and earth links, inside the kiosks / manholes, from the sheath interrupting joint, according to the earthing design. (Above to be done for each set of three HV sheath interrupting joints.) 
In addition, install and connect a Single core-bonding lead (10m), such that it connects to the link disconnecting kiosk's / manhole's earth bar with a lug (1 lug), and the other end of the lead is CAD welded / brazed to a bare ECC, according to the earthing design. Alternatively, the design may also specify that the bare or insulated ECC be looped in and looped out of the link disconnecting kiosk's / manhole's earth bar with two (2) Lugs, according to the earthing design. 
Make all electrical connections (of the bonding leads onto the SVLs and earth links) inside the kiosks / manholes as indicated on the earthing design drawing, complete, at each HV cable sheath interrupting joint bay.</t>
    </r>
  </si>
  <si>
    <r>
      <t xml:space="preserve">Bonding lead connections, </t>
    </r>
    <r>
      <rPr>
        <b/>
        <sz val="10"/>
        <color theme="1"/>
        <rFont val="Arial"/>
        <family val="2"/>
      </rPr>
      <t>300mm² Al leads:</t>
    </r>
    <r>
      <rPr>
        <sz val="10"/>
        <color theme="1"/>
        <rFont val="Arial"/>
        <family val="2"/>
      </rPr>
      <t xml:space="preserve">
Install and connect 6 x Single Core or 3 x Concentric bonding leads (10m), torque shear lugs (2 lugs per connection, 6 in total) and Set screws / bolts (2 set screws / bolts per connection, 6 in total) to connect the HV cable's sheaths (6 sheaths) to the SVLs and earth links, inside the kiosks / manholes, from the sheath interrupting joint, according to the earthing design. (Above to be done for each set of three HV sheath interrupting joints.) 
In addition, install and connect a Single core-bonding lead (10m), such that it connects to the link disconnecting kiosk's / manhole's earth bar with a lug (1 lug), and the other end of the lead is CAD welded / brazed to a bare ECC, according to the earthing design. Alternatively, the design may also specify that the bare or insulated ECC be looped in and looped out of the link disconnecting kiosk's / manhole's earth bar with two (2) Lugs, according to the earthing design. 
Make all electrical connections (of the bonding leads onto the SVLs and earth links) inside the kiosks / manholes as indicated on the earthing design drawing, complete, at each HV cable sheath interrupting joint bay.</t>
    </r>
  </si>
  <si>
    <r>
      <t xml:space="preserve">Bonding lead connections, </t>
    </r>
    <r>
      <rPr>
        <b/>
        <sz val="10"/>
        <color theme="1"/>
        <rFont val="Arial"/>
        <family val="2"/>
      </rPr>
      <t>185mm² Al leads:</t>
    </r>
    <r>
      <rPr>
        <sz val="10"/>
        <color theme="1"/>
        <rFont val="Arial"/>
        <family val="2"/>
      </rPr>
      <t xml:space="preserve">
Install and connect 6 x Single Core or 3 x Concentric bonding leads (10m), torque shear lugs (2 lugs per connection, 6 in total) and Set screws / bolts (2 set screws / bolts per connection, 6 in total) to connect the HV cable's sheaths (6 sheaths) to the SVLs and earth links, inside the kiosks / manholes, from the sheath interrupting joint, according to the earthing design. (Above to be done for each set of three HV sheath interrupting joints.) 
In addition, install and connect a Single core-bonding lead (10m), such that it connects to the link disconnecting kiosk's / manhole's earth bar with a lug (1 lug), and the other end of the lead is CAD welded / brazed to a bare ECC, according to the earthing design. Alternatively, the design may also specify that the bare or insulated ECC be looped in and looped out of the link disconnecting kiosk's / manhole's earth bar with two (2) Lugs, according to the earthing design. 
Make all electrical connections (of the bonding leads onto the SVLs and earth links) inside the kiosks / manholes as indicated on the earthing design drawing, complete, at each HV cable sheath interrupting joint bay.</t>
    </r>
  </si>
  <si>
    <r>
      <t>Install a</t>
    </r>
    <r>
      <rPr>
        <b/>
        <sz val="10"/>
        <color theme="1"/>
        <rFont val="Arial"/>
        <family val="2"/>
      </rPr>
      <t xml:space="preserve"> 6L 3E 3SVL</t>
    </r>
    <r>
      <rPr>
        <sz val="10"/>
        <color theme="1"/>
        <rFont val="Arial"/>
        <family val="2"/>
      </rPr>
      <t xml:space="preserve"> </t>
    </r>
    <r>
      <rPr>
        <b/>
        <sz val="10"/>
        <color theme="1"/>
        <rFont val="Arial"/>
        <family val="2"/>
      </rPr>
      <t xml:space="preserve">earth kiosk </t>
    </r>
    <r>
      <rPr>
        <sz val="10"/>
        <color theme="1"/>
        <rFont val="Arial"/>
        <family val="2"/>
      </rPr>
      <t>at a sheath interrupting joint bay.  Steel foot to be buried. Contractor to supply and install the following as part of the installation: Portland cement, Denso tape, Concrete base, etc. Soil to be hand compacted around kiosk after installation.</t>
    </r>
  </si>
  <si>
    <r>
      <t xml:space="preserve">Install a </t>
    </r>
    <r>
      <rPr>
        <b/>
        <sz val="10"/>
        <color theme="1"/>
        <rFont val="Arial"/>
        <family val="2"/>
      </rPr>
      <t xml:space="preserve">6L earth kiosk </t>
    </r>
    <r>
      <rPr>
        <sz val="10"/>
        <color theme="1"/>
        <rFont val="Arial"/>
        <family val="2"/>
      </rPr>
      <t>at a sheath interrupting joint bay.  Steel foot to be buried. Contractor to supply and install the following as part of the installation: Portland cement, Denso tape, Concrete base, etc. Soil to be hand compacted around kiosk after installation.</t>
    </r>
  </si>
  <si>
    <r>
      <t xml:space="preserve">Install a </t>
    </r>
    <r>
      <rPr>
        <b/>
        <sz val="10"/>
        <color theme="1"/>
        <rFont val="Arial"/>
        <family val="2"/>
      </rPr>
      <t>6L SVL</t>
    </r>
    <r>
      <rPr>
        <sz val="10"/>
        <color theme="1"/>
        <rFont val="Arial"/>
        <family val="2"/>
      </rPr>
      <t xml:space="preserve"> </t>
    </r>
    <r>
      <rPr>
        <b/>
        <sz val="10"/>
        <color theme="1"/>
        <rFont val="Arial"/>
        <family val="2"/>
      </rPr>
      <t>earth kiosk</t>
    </r>
    <r>
      <rPr>
        <sz val="10"/>
        <color theme="1"/>
        <rFont val="Arial"/>
        <family val="2"/>
      </rPr>
      <t xml:space="preserve"> at a sheath interrupting joint bay.  Steel foot to be buried. Contractor to supply and install the following as part of the installation: Portland cement, Denso tape, Concrete base, etc. Soil to be hand compacted around kiosk after installation.</t>
    </r>
  </si>
  <si>
    <r>
      <t xml:space="preserve">Install a </t>
    </r>
    <r>
      <rPr>
        <b/>
        <sz val="10"/>
        <color theme="1"/>
        <rFont val="Arial"/>
        <family val="2"/>
      </rPr>
      <t>6L X-Bond earth kiosk</t>
    </r>
    <r>
      <rPr>
        <sz val="10"/>
        <color theme="1"/>
        <rFont val="Arial"/>
        <family val="2"/>
      </rPr>
      <t xml:space="preserve"> at a sheath interrupting joint bay.  Steel foot to be buried. Contractor to supply and install the following as part of the installation: Portland cement, Denso tape, Concrete base, etc. Soil to be hand compacted around kiosk after installation.</t>
    </r>
  </si>
  <si>
    <r>
      <t xml:space="preserve">Install a </t>
    </r>
    <r>
      <rPr>
        <b/>
        <sz val="10"/>
        <color theme="1"/>
        <rFont val="Arial"/>
        <family val="2"/>
      </rPr>
      <t>3L SVL earth kiosk</t>
    </r>
    <r>
      <rPr>
        <sz val="10"/>
        <color theme="1"/>
        <rFont val="Arial"/>
        <family val="2"/>
      </rPr>
      <t xml:space="preserve"> at a substation.  Steel foot to be buried. Contractor to supply and install the following as part of the installation: Portland cement, Denso tape, Concrete base, etc. Soil to be hand compacted around kiosk after installation.</t>
    </r>
  </si>
  <si>
    <r>
      <t xml:space="preserve">Install a </t>
    </r>
    <r>
      <rPr>
        <b/>
        <sz val="10"/>
        <color theme="1"/>
        <rFont val="Arial"/>
        <family val="2"/>
      </rPr>
      <t>6L 3E 3SVL</t>
    </r>
    <r>
      <rPr>
        <sz val="10"/>
        <color theme="1"/>
        <rFont val="Arial"/>
        <family val="2"/>
      </rPr>
      <t xml:space="preserve"> </t>
    </r>
    <r>
      <rPr>
        <b/>
        <sz val="10"/>
        <color theme="1"/>
        <rFont val="Arial"/>
        <family val="2"/>
      </rPr>
      <t>earth manhole</t>
    </r>
    <r>
      <rPr>
        <sz val="10"/>
        <color theme="1"/>
        <rFont val="Arial"/>
        <family val="2"/>
      </rPr>
      <t xml:space="preserve"> at a sheath interrupting joint bay. Supply and install housing as per drawing. Soil to be hand compacted around manhole housing after installation.</t>
    </r>
  </si>
  <si>
    <r>
      <t>Install a</t>
    </r>
    <r>
      <rPr>
        <b/>
        <sz val="10"/>
        <color theme="1"/>
        <rFont val="Arial"/>
        <family val="2"/>
      </rPr>
      <t xml:space="preserve"> 6L</t>
    </r>
    <r>
      <rPr>
        <sz val="10"/>
        <color theme="1"/>
        <rFont val="Arial"/>
        <family val="2"/>
      </rPr>
      <t xml:space="preserve"> </t>
    </r>
    <r>
      <rPr>
        <b/>
        <sz val="10"/>
        <color theme="1"/>
        <rFont val="Arial"/>
        <family val="2"/>
      </rPr>
      <t>earth manhole</t>
    </r>
    <r>
      <rPr>
        <sz val="10"/>
        <color theme="1"/>
        <rFont val="Arial"/>
        <family val="2"/>
      </rPr>
      <t xml:space="preserve"> at a sheath interrupting joint bay. Supply and install housing as per drawing. Soil to be hand compacted around manhole housing after installation.</t>
    </r>
  </si>
  <si>
    <r>
      <t xml:space="preserve">Install a </t>
    </r>
    <r>
      <rPr>
        <b/>
        <sz val="10"/>
        <color theme="1"/>
        <rFont val="Arial"/>
        <family val="2"/>
      </rPr>
      <t>6L SVL</t>
    </r>
    <r>
      <rPr>
        <sz val="10"/>
        <color theme="1"/>
        <rFont val="Arial"/>
        <family val="2"/>
      </rPr>
      <t xml:space="preserve"> </t>
    </r>
    <r>
      <rPr>
        <b/>
        <sz val="10"/>
        <color theme="1"/>
        <rFont val="Arial"/>
        <family val="2"/>
      </rPr>
      <t>earth manhole</t>
    </r>
    <r>
      <rPr>
        <sz val="10"/>
        <color theme="1"/>
        <rFont val="Arial"/>
        <family val="2"/>
      </rPr>
      <t xml:space="preserve"> at a sheath interrupting joint bay. Supply and install housing as per drawing. Soil to be hand compacted around manhole housing after installation.</t>
    </r>
  </si>
  <si>
    <r>
      <t xml:space="preserve">Install a </t>
    </r>
    <r>
      <rPr>
        <b/>
        <sz val="10"/>
        <color theme="1"/>
        <rFont val="Arial"/>
        <family val="2"/>
      </rPr>
      <t>6L X-Bond earth manhole</t>
    </r>
    <r>
      <rPr>
        <sz val="10"/>
        <color theme="1"/>
        <rFont val="Arial"/>
        <family val="2"/>
      </rPr>
      <t xml:space="preserve"> at a sheath interrupting joint bay. Supply and install housing as per drawing. Soil to be hand compacted around manhole housing after installation.</t>
    </r>
  </si>
  <si>
    <t>Kiosk / Manhole earthing:
Install an equipotential earth electrode around the Kiosk / manhole by laying 16mm² copper 0.5m from the kiosk at a depth of 0.5m, encircling the entire kiosk with the ends towards the kiosk. (10m of 16mm² copper used per kiosk / manhole.) 
Crimp 2 lugs (Cu, 16SQxM12) onto the ends of the 16mm² copper electrode and connect it to the earth bar of the kiosk / manhole or outer housing, as indicated on the earthing design. Also crimp 2 lugs (Cu, 16SQxM12) onto the ends of a 16mm² copper strand and connect it between the earth bar of the kiosk / manhole and the outer kiosk / manhole housing, as may be indicated on the earthing design.</t>
  </si>
  <si>
    <r>
      <t>Measure the circulating current on the HV cable sheath for each</t>
    </r>
    <r>
      <rPr>
        <i/>
        <sz val="10"/>
        <color theme="1"/>
        <rFont val="Arial"/>
        <family val="2"/>
      </rPr>
      <t xml:space="preserve"> major </t>
    </r>
    <r>
      <rPr>
        <sz val="10"/>
        <color theme="1"/>
        <rFont val="Arial"/>
        <family val="2"/>
      </rPr>
      <t xml:space="preserve">section and for each cable. </t>
    </r>
  </si>
  <si>
    <r>
      <t xml:space="preserve">Install a fibre optic duct for </t>
    </r>
    <r>
      <rPr>
        <b/>
        <sz val="10"/>
        <color theme="1"/>
        <rFont val="Arial"/>
        <family val="2"/>
      </rPr>
      <t>distributed temperature sensing (DTS)</t>
    </r>
    <r>
      <rPr>
        <sz val="10"/>
        <color theme="1"/>
        <rFont val="Arial"/>
        <family val="2"/>
      </rPr>
      <t xml:space="preserve"> against the centre phase of the HV cable. The fibre optic duct must be strapped to the cable using “sisal” string at 2 m intervals to prevent any movement during backfilling. (“sisal” straps to be supplied by contractor.) (No duct couplings or joints shall be used between draw pits.)</t>
    </r>
  </si>
  <si>
    <r>
      <t xml:space="preserve">Install a ∅32/26 mm OD/ID HDPE duct for a fibre optic cable used for </t>
    </r>
    <r>
      <rPr>
        <b/>
        <sz val="10"/>
        <color theme="1"/>
        <rFont val="Arial"/>
        <family val="2"/>
      </rPr>
      <t>differential protection</t>
    </r>
    <r>
      <rPr>
        <sz val="10"/>
        <color theme="1"/>
        <rFont val="Arial"/>
        <family val="2"/>
      </rPr>
      <t xml:space="preserve">. (The HDPE fibre optic cable duct must be installed on the side closest to the property boundary.)(No duct couplings or joints shall be used between draw pits.) </t>
    </r>
  </si>
  <si>
    <t>D-DT-8080, D-DT-0894 Sheet 4, NRS 088-2 and SANS 10340-2</t>
  </si>
  <si>
    <t xml:space="preserve">Create an as-built electrical circuit diagram that shows the following information shall be provided:
1. HV single core cable circuit (type and size) - together with Eskom buyers guide drawing reference and SAP number;
2. Feeder major and minor sections with route lengths;
3. If applicable, cable transposition positions - together with GPS co-ordinates;
4. Fibre optic cable draw pits (for differential protection and DTS fibre) – together with GPS co-ordinates;
5. Earthing and bonding arrangement;
6. All calculated standing voltages and circulating currents (if applicable) assuming rated current flowing in the cable feeder;
7. Straight and sheath interrupting joints - together with Eskom buyers guide drawing references, SAP numbers and GPS co-ordinates (centre phase only);
8. Terminations - together with Eskom buyers guide drawing references, SAP numbers and GPS co-ordinates (centre phase only);
9. All link disconnecting kiosks / manholes - together with Eskom buyers guide drawing references, SAP numbers and GPS co-ordinates;
10. Bonding leads - together with Eskom buyers guide drawing references and SAP numbers;
11. If required, the bare or insulated ECC and transposition positions (if applicable) together with Eskom buyers guide drawing references, SAP numbers.
12. If applicable, the SVL make, type and ratings (Uc, UTOV, kA);
13. The cable installation conditions (formation, depth, spacing, soil thermal resistivity – if different to that specified in D-DT-0892);
14. The normal and emergency feeder ratings;
(GPS coordinates to be accurate to 0.5m)  Drawing should also be stored in *.dxf / *.dgn format capable of being uploaded into Micro-station. </t>
  </si>
  <si>
    <t>Supply installation instructions for all joints and terminations. Supply drawings of all bonding lead and bare or insulated ECC (if applicable) cross-sections. Supply assembly drawings of all kiosks / manholes types. (Data to be supplied in paper and electronic format.)</t>
  </si>
  <si>
    <t xml:space="preserve">Civil Contractor : HV Joint bays </t>
  </si>
  <si>
    <t>Civil Contractor : Fibre manholes</t>
  </si>
  <si>
    <r>
      <t xml:space="preserve">Supply and install concrete manholes for draw pits along the route length for the </t>
    </r>
    <r>
      <rPr>
        <b/>
        <sz val="10"/>
        <color theme="1"/>
        <rFont val="Arial"/>
        <family val="2"/>
      </rPr>
      <t>differential protection fibre</t>
    </r>
    <r>
      <rPr>
        <sz val="10"/>
        <color theme="1"/>
        <rFont val="Arial"/>
        <family val="2"/>
      </rPr>
      <t xml:space="preserve">. In high-risk areas, draw pits may be installed at least 100 mm below the normal ground level. For such a case, the ground shall be re-instated on top of the draw pit cover. </t>
    </r>
  </si>
  <si>
    <t>D-DT-0891 Sheet 1 and Sheet 4.</t>
  </si>
  <si>
    <t>D-DT-2237, D-DT-0891 Sheet 1 and Sheet 4.</t>
  </si>
  <si>
    <t>D-DT-0891 Sheet 1, Sheet 4 and D-DT-8013</t>
  </si>
  <si>
    <t>D-DT-0891 Sheet 1, Sheet 4 and D-DT-8076</t>
  </si>
  <si>
    <t>Civil Contractor : Reinstatement of Surfaces</t>
  </si>
  <si>
    <t>Backfill excavated trench</t>
  </si>
  <si>
    <r>
      <t>m</t>
    </r>
    <r>
      <rPr>
        <vertAlign val="superscript"/>
        <sz val="10"/>
        <color theme="1"/>
        <rFont val="Arial"/>
        <family val="2"/>
      </rPr>
      <t>3</t>
    </r>
  </si>
  <si>
    <t>Trench 20m long, 1m wide and 1.3m deep to allow Electrical contractor to remove existing cable</t>
  </si>
  <si>
    <t>Dismantle 88kV 1C 1000mm²  Al XLPE terminations</t>
  </si>
  <si>
    <t>Remove 88kV 1C 1000mm²  Al XLPE terminations</t>
  </si>
  <si>
    <t>Install End caps on cable</t>
  </si>
  <si>
    <r>
      <t xml:space="preserve">'Excavate (by hand) a 1m wide x 1.3m deep trench for the HV cable – </t>
    </r>
    <r>
      <rPr>
        <b/>
        <sz val="10"/>
        <color theme="1"/>
        <rFont val="Arial"/>
        <family val="2"/>
      </rPr>
      <t>General / Parallel to curb</t>
    </r>
    <r>
      <rPr>
        <sz val="10"/>
        <color theme="1"/>
        <rFont val="Arial"/>
        <family val="2"/>
      </rPr>
      <t xml:space="preserve">. (Note: Excavation to be done in sections at a time, from one manhole to the next manhole. After this, the trench must be backfilled, compacted and surfaces reinstated, etc. before continuing with the installation of the next section. The actual labour for backfilling, compacting, reinstatement, etc. will be covered in other activities.) </t>
    </r>
  </si>
  <si>
    <t>Provisional Sum</t>
  </si>
  <si>
    <t>Pump Water to ensure trenches and joint bays are free of water at all times.(Paid per hour used on the project)</t>
  </si>
  <si>
    <t>Cost plus fee</t>
  </si>
  <si>
    <r>
      <t>Excavate (by hand) a 0.45m wide x 0.75m deep trench for the fibre –</t>
    </r>
    <r>
      <rPr>
        <b/>
        <sz val="10"/>
        <color theme="1"/>
        <rFont val="Arial"/>
        <family val="2"/>
      </rPr>
      <t xml:space="preserve"> General / Parallel to kerb. </t>
    </r>
  </si>
  <si>
    <r>
      <t xml:space="preserve">Supply and 'Join two </t>
    </r>
    <r>
      <rPr>
        <b/>
        <sz val="10"/>
        <color theme="1"/>
        <rFont val="Arial"/>
        <family val="2"/>
      </rPr>
      <t>88kV 1C 1000mm² Al XLPE cables</t>
    </r>
    <r>
      <rPr>
        <sz val="10"/>
        <color theme="1"/>
        <rFont val="Arial"/>
        <family val="2"/>
      </rPr>
      <t xml:space="preserve"> together using a straight joint kit.</t>
    </r>
  </si>
  <si>
    <t xml:space="preserve"> '10.31</t>
  </si>
  <si>
    <r>
      <t xml:space="preserve">Supply and 'Install a </t>
    </r>
    <r>
      <rPr>
        <b/>
        <sz val="10"/>
        <color theme="1"/>
        <rFont val="Arial"/>
        <family val="2"/>
      </rPr>
      <t>3L</t>
    </r>
    <r>
      <rPr>
        <sz val="10"/>
        <color theme="1"/>
        <rFont val="Arial"/>
        <family val="2"/>
      </rPr>
      <t xml:space="preserve"> </t>
    </r>
    <r>
      <rPr>
        <b/>
        <sz val="10"/>
        <color theme="1"/>
        <rFont val="Arial"/>
        <family val="2"/>
      </rPr>
      <t>earth kiosk</t>
    </r>
    <r>
      <rPr>
        <sz val="10"/>
        <color theme="1"/>
        <rFont val="Arial"/>
        <family val="2"/>
      </rPr>
      <t xml:space="preserve"> at a substation.  Steel foot to be buried. Contractor to supply and install the following as part of the installation: Portland cement, Denso tape, Concrete base, etc. Soil to be hand compacted around kiosk after installation.</t>
    </r>
  </si>
  <si>
    <t>each</t>
  </si>
  <si>
    <t>Supply and run Generator and lights at joint bays. Fuel to be supplied by contractor. Cost breakdown will be required</t>
  </si>
  <si>
    <t>Supply and 'Install cable clamps on HV cables as per D-ST-2328 Sheet 6 Rev 0 and Sheet 7 Rev 0.</t>
  </si>
  <si>
    <t>Preliminaries &amp; General</t>
  </si>
  <si>
    <t>Reference Drawing</t>
  </si>
  <si>
    <t>Rate</t>
  </si>
  <si>
    <t>Every Invoice to be signed and verified by Quantity Surveyor for payment.</t>
  </si>
  <si>
    <t>Site Establishment</t>
  </si>
  <si>
    <t>Overheads for project (This includes Site Establishment Overhead Costs, Office Overheads, Administration Costs etc.) Total Labour Value</t>
  </si>
  <si>
    <t>%</t>
  </si>
  <si>
    <t>Health and Safety Management, OHSA appointments, PPE etc. Total Labour Value</t>
  </si>
  <si>
    <t>Quality &amp; Contract Management. Total Labour Value</t>
  </si>
  <si>
    <t>Environmental Management &amp; Site maintenance. Total Labour Value</t>
  </si>
  <si>
    <t>De-establishment &amp; Rehabilitation of Site</t>
  </si>
  <si>
    <t>Sum</t>
  </si>
  <si>
    <t>Security</t>
  </si>
  <si>
    <t>Week</t>
  </si>
  <si>
    <t>Facilities for security (Guard house, toilet etc.)</t>
  </si>
  <si>
    <t>Month</t>
  </si>
  <si>
    <t>1.8</t>
  </si>
  <si>
    <t>Safety Officer   SACPMP</t>
  </si>
  <si>
    <t>Day</t>
  </si>
  <si>
    <t>1.9</t>
  </si>
  <si>
    <t>Construction Manager SACPMP</t>
  </si>
  <si>
    <t>1.10</t>
  </si>
  <si>
    <t>Responsible person</t>
  </si>
  <si>
    <t>TOTAL</t>
  </si>
  <si>
    <t xml:space="preserve"> </t>
  </si>
  <si>
    <t>TRANSPORT</t>
  </si>
  <si>
    <t>Quantity</t>
  </si>
  <si>
    <t>Amount</t>
  </si>
  <si>
    <t>LDV</t>
  </si>
  <si>
    <t>km</t>
  </si>
  <si>
    <t>Personnel Transport for Staff</t>
  </si>
  <si>
    <t>10 m³ Tipper Truck</t>
  </si>
  <si>
    <t>Transport Truck 5-8 ton with crane</t>
  </si>
  <si>
    <t>Transport Truck 9-14 ton with crane</t>
  </si>
  <si>
    <t>1.7</t>
  </si>
  <si>
    <t>Lowbed</t>
  </si>
  <si>
    <t>Per day</t>
  </si>
  <si>
    <t>TLB wet rate</t>
  </si>
  <si>
    <t>Total carried forward to summary</t>
  </si>
  <si>
    <t>Preliminaries and General</t>
  </si>
  <si>
    <t>Summary Civil</t>
  </si>
  <si>
    <t>Summary Electrical</t>
  </si>
  <si>
    <t>Transport</t>
  </si>
  <si>
    <t>Total excl VAT</t>
  </si>
  <si>
    <t>Price</t>
  </si>
  <si>
    <r>
      <t>sift, backfill and compact (in maximum layers of 300mm – 90% MOD AASHTO) original soil as backfill for HV cables.) – 1m (wide) x 0.9m (deep), for 100% of the route. (Original excavated soil; Second handling of soil) –</t>
    </r>
    <r>
      <rPr>
        <b/>
        <sz val="10"/>
        <color theme="1"/>
        <rFont val="Arial"/>
        <family val="2"/>
      </rPr>
      <t xml:space="preserve"> General / Under Road Surface (Parallel to kerbing.) </t>
    </r>
  </si>
  <si>
    <t>Supply (Import), install and hand compact (90% MOD AASHTO) imported 1.2 Km/W sifted soil as bedding and blanket for the HV cable.) – 1.5m (wide) x 0.2m (deep), 100% of the route.</t>
  </si>
  <si>
    <t>Qty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</si>
</sst>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quot;R&quot;\ * #,##0.00_ ;_ &quot;R&quot;\ * \-#,##0.00_ ;_ &quot;R&quot;\ * &quot;-&quot;??_ ;_ @_ "/>
    <numFmt numFmtId="165" formatCode="[$R-1C09]#,##0.00"/>
    <numFmt numFmtId="166" formatCode="_ [$R-1C09]\ * #,##0.00_ ;_ [$R-1C09]\ * \-#,##0.00_ ;_ [$R-1C09]\ * &quot;-&quot;??_ ;_ @_ "/>
  </numFmts>
  <fonts count="18" x14ac:knownFonts="1">
    <font>
      <sz val="11"/>
      <color theme="1"/>
      <name val="Calibri"/>
      <family val="2"/>
      <scheme val="minor"/>
    </font>
    <font>
      <sz val="10"/>
      <color theme="1"/>
      <name val="Arial"/>
      <family val="2"/>
    </font>
    <font>
      <sz val="11"/>
      <color theme="1"/>
      <name val="Calibri"/>
      <family val="2"/>
      <scheme val="minor"/>
    </font>
    <font>
      <b/>
      <sz val="10"/>
      <name val="Arial"/>
      <family val="2"/>
    </font>
    <font>
      <sz val="10"/>
      <name val="Arial"/>
      <family val="2"/>
    </font>
    <font>
      <b/>
      <sz val="10"/>
      <color theme="1"/>
      <name val="Arial"/>
      <family val="2"/>
    </font>
    <font>
      <u/>
      <sz val="11"/>
      <color theme="10"/>
      <name val="Calibri"/>
      <family val="2"/>
      <scheme val="minor"/>
    </font>
    <font>
      <b/>
      <sz val="11"/>
      <color theme="1"/>
      <name val="Calibri"/>
      <family val="2"/>
      <scheme val="minor"/>
    </font>
    <font>
      <u/>
      <sz val="11"/>
      <color theme="1"/>
      <name val="Calibri"/>
      <family val="2"/>
      <scheme val="minor"/>
    </font>
    <font>
      <b/>
      <sz val="16"/>
      <color theme="1"/>
      <name val="Arial"/>
      <family val="2"/>
    </font>
    <font>
      <b/>
      <i/>
      <sz val="10"/>
      <color theme="1"/>
      <name val="Arial"/>
      <family val="2"/>
    </font>
    <font>
      <i/>
      <sz val="10"/>
      <color theme="1"/>
      <name val="Arial"/>
      <family val="2"/>
    </font>
    <font>
      <vertAlign val="superscript"/>
      <sz val="10"/>
      <color theme="1"/>
      <name val="Arial"/>
      <family val="2"/>
    </font>
    <font>
      <b/>
      <sz val="14"/>
      <color theme="1"/>
      <name val="Arial"/>
      <family val="2"/>
    </font>
    <font>
      <b/>
      <sz val="10"/>
      <color theme="1"/>
      <name val="Calibri"/>
      <family val="2"/>
      <scheme val="minor"/>
    </font>
    <font>
      <sz val="10"/>
      <color theme="1"/>
      <name val="Calibri"/>
      <family val="2"/>
      <scheme val="minor"/>
    </font>
    <font>
      <b/>
      <sz val="11"/>
      <color theme="1"/>
      <name val="Arial"/>
      <family val="2"/>
    </font>
    <font>
      <sz val="11"/>
      <color theme="1"/>
      <name val="Arial"/>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s>
  <borders count="7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style="thin">
        <color indexed="64"/>
      </left>
      <right style="medium">
        <color indexed="64"/>
      </right>
      <top/>
      <bottom/>
      <diagonal/>
    </border>
    <border>
      <left/>
      <right/>
      <top style="medium">
        <color indexed="64"/>
      </top>
      <bottom style="double">
        <color indexed="64"/>
      </bottom>
      <diagonal/>
    </border>
  </borders>
  <cellStyleXfs count="5">
    <xf numFmtId="0" fontId="0" fillId="0" borderId="0"/>
    <xf numFmtId="164" fontId="2" fillId="0" borderId="0" applyFont="0" applyFill="0" applyBorder="0" applyAlignment="0" applyProtection="0"/>
    <xf numFmtId="0" fontId="6"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cellStyleXfs>
  <cellXfs count="332">
    <xf numFmtId="0" fontId="0" fillId="0" borderId="0" xfId="0"/>
    <xf numFmtId="0" fontId="1" fillId="2" borderId="0" xfId="0" applyFont="1" applyFill="1"/>
    <xf numFmtId="0" fontId="4" fillId="2" borderId="0" xfId="0" applyFont="1" applyFill="1" applyAlignment="1">
      <alignment vertical="center" wrapText="1"/>
    </xf>
    <xf numFmtId="39" fontId="4" fillId="2" borderId="0" xfId="1" applyNumberFormat="1" applyFont="1" applyFill="1" applyBorder="1" applyAlignment="1">
      <alignment vertical="center" wrapText="1"/>
    </xf>
    <xf numFmtId="0" fontId="1" fillId="2" borderId="0" xfId="0" applyFont="1" applyFill="1" applyAlignment="1">
      <alignment wrapText="1"/>
    </xf>
    <xf numFmtId="0" fontId="4" fillId="2" borderId="0" xfId="0" applyFont="1" applyFill="1" applyAlignment="1">
      <alignment horizontal="center" vertical="center" wrapText="1"/>
    </xf>
    <xf numFmtId="0" fontId="1" fillId="3" borderId="5" xfId="0" applyFont="1" applyFill="1" applyBorder="1" applyAlignment="1">
      <alignment vertical="center" wrapText="1"/>
    </xf>
    <xf numFmtId="49" fontId="1" fillId="2" borderId="0" xfId="0" applyNumberFormat="1" applyFont="1" applyFill="1"/>
    <xf numFmtId="49" fontId="4" fillId="2" borderId="0" xfId="0" quotePrefix="1" applyNumberFormat="1" applyFont="1" applyFill="1" applyAlignment="1">
      <alignment horizontal="center" vertical="center" wrapText="1"/>
    </xf>
    <xf numFmtId="39" fontId="3" fillId="3" borderId="29" xfId="1" applyNumberFormat="1" applyFont="1" applyFill="1" applyBorder="1" applyAlignment="1">
      <alignment vertical="center" wrapText="1"/>
    </xf>
    <xf numFmtId="39" fontId="3" fillId="3" borderId="30" xfId="1" applyNumberFormat="1" applyFont="1" applyFill="1" applyBorder="1" applyAlignment="1">
      <alignment vertical="center" wrapText="1"/>
    </xf>
    <xf numFmtId="49" fontId="1" fillId="2" borderId="0" xfId="0" applyNumberFormat="1" applyFont="1" applyFill="1" applyAlignment="1">
      <alignment horizontal="center"/>
    </xf>
    <xf numFmtId="0" fontId="0" fillId="2" borderId="0" xfId="0" applyFill="1"/>
    <xf numFmtId="0" fontId="7" fillId="4" borderId="35" xfId="0" applyFont="1" applyFill="1" applyBorder="1"/>
    <xf numFmtId="39" fontId="7" fillId="4" borderId="38" xfId="0" applyNumberFormat="1" applyFont="1" applyFill="1" applyBorder="1"/>
    <xf numFmtId="0" fontId="7" fillId="4" borderId="25" xfId="0" applyFont="1" applyFill="1" applyBorder="1"/>
    <xf numFmtId="39" fontId="7" fillId="4" borderId="13" xfId="0" applyNumberFormat="1" applyFont="1" applyFill="1" applyBorder="1"/>
    <xf numFmtId="0" fontId="7" fillId="4" borderId="36" xfId="0" applyFont="1" applyFill="1" applyBorder="1"/>
    <xf numFmtId="39" fontId="7" fillId="4" borderId="14" xfId="0" applyNumberFormat="1" applyFont="1" applyFill="1" applyBorder="1"/>
    <xf numFmtId="0" fontId="7" fillId="4" borderId="6" xfId="0" applyFont="1" applyFill="1" applyBorder="1"/>
    <xf numFmtId="0" fontId="7" fillId="4" borderId="37" xfId="0" applyFont="1" applyFill="1" applyBorder="1" applyAlignment="1">
      <alignment horizontal="center"/>
    </xf>
    <xf numFmtId="0" fontId="3" fillId="3" borderId="50" xfId="0" applyFont="1" applyFill="1" applyBorder="1" applyAlignment="1">
      <alignment vertical="center" wrapText="1"/>
    </xf>
    <xf numFmtId="39" fontId="3" fillId="3" borderId="47" xfId="1" applyNumberFormat="1" applyFont="1" applyFill="1" applyBorder="1" applyAlignment="1">
      <alignment vertical="center" wrapText="1"/>
    </xf>
    <xf numFmtId="0" fontId="7" fillId="4" borderId="35" xfId="0" quotePrefix="1" applyFont="1" applyFill="1" applyBorder="1"/>
    <xf numFmtId="49" fontId="7" fillId="4" borderId="25" xfId="0" applyNumberFormat="1" applyFont="1" applyFill="1" applyBorder="1"/>
    <xf numFmtId="0" fontId="7" fillId="4" borderId="28" xfId="0" applyFont="1" applyFill="1" applyBorder="1"/>
    <xf numFmtId="39" fontId="7" fillId="4" borderId="64" xfId="0" applyNumberFormat="1" applyFont="1" applyFill="1" applyBorder="1"/>
    <xf numFmtId="49" fontId="8" fillId="3" borderId="20" xfId="2" quotePrefix="1" applyNumberFormat="1" applyFont="1" applyFill="1" applyBorder="1" applyAlignment="1">
      <alignment horizontal="center" vertical="center" wrapText="1"/>
    </xf>
    <xf numFmtId="49" fontId="8" fillId="3" borderId="5" xfId="2" quotePrefix="1" applyNumberFormat="1" applyFont="1" applyFill="1" applyBorder="1" applyAlignment="1">
      <alignment horizontal="center" vertical="center" wrapText="1"/>
    </xf>
    <xf numFmtId="49" fontId="1" fillId="3" borderId="23" xfId="0" quotePrefix="1" applyNumberFormat="1" applyFont="1" applyFill="1" applyBorder="1" applyAlignment="1">
      <alignment horizontal="center" vertical="center" wrapText="1"/>
    </xf>
    <xf numFmtId="49" fontId="1" fillId="3" borderId="5" xfId="0" quotePrefix="1" applyNumberFormat="1" applyFont="1" applyFill="1" applyBorder="1" applyAlignment="1">
      <alignment horizontal="center" vertical="center" wrapText="1"/>
    </xf>
    <xf numFmtId="49" fontId="1" fillId="3" borderId="43" xfId="0" quotePrefix="1" applyNumberFormat="1" applyFont="1" applyFill="1" applyBorder="1" applyAlignment="1">
      <alignment horizontal="center" vertical="center" wrapText="1"/>
    </xf>
    <xf numFmtId="49" fontId="5" fillId="3" borderId="10" xfId="0" quotePrefix="1" applyNumberFormat="1" applyFont="1" applyFill="1" applyBorder="1" applyAlignment="1">
      <alignment horizontal="center" vertical="center" wrapText="1"/>
    </xf>
    <xf numFmtId="49" fontId="5" fillId="3" borderId="26" xfId="0" applyNumberFormat="1" applyFont="1" applyFill="1" applyBorder="1" applyAlignment="1">
      <alignment horizontal="center" vertical="center" wrapText="1"/>
    </xf>
    <xf numFmtId="0" fontId="5" fillId="3" borderId="34" xfId="0" quotePrefix="1" applyFont="1" applyFill="1" applyBorder="1" applyAlignment="1">
      <alignment horizontal="center" vertical="center" wrapText="1"/>
    </xf>
    <xf numFmtId="0" fontId="5" fillId="3" borderId="1" xfId="0" applyFont="1" applyFill="1" applyBorder="1" applyAlignment="1">
      <alignment horizontal="center" vertical="center" wrapText="1"/>
    </xf>
    <xf numFmtId="39" fontId="5" fillId="3" borderId="11" xfId="1" applyNumberFormat="1" applyFont="1" applyFill="1" applyBorder="1" applyAlignment="1">
      <alignment horizontal="center" vertical="center" wrapText="1"/>
    </xf>
    <xf numFmtId="0" fontId="5" fillId="3" borderId="12" xfId="0" applyFont="1" applyFill="1" applyBorder="1" applyAlignment="1">
      <alignment horizontal="center" vertical="center" wrapText="1"/>
    </xf>
    <xf numFmtId="39" fontId="5" fillId="3" borderId="26" xfId="1" applyNumberFormat="1" applyFont="1" applyFill="1" applyBorder="1" applyAlignment="1">
      <alignment horizontal="center" vertical="center" wrapText="1"/>
    </xf>
    <xf numFmtId="39" fontId="5" fillId="3" borderId="12" xfId="1" applyNumberFormat="1" applyFont="1" applyFill="1" applyBorder="1" applyAlignment="1">
      <alignment horizontal="center" vertical="center" wrapText="1"/>
    </xf>
    <xf numFmtId="49" fontId="1" fillId="3" borderId="22" xfId="0" quotePrefix="1" applyNumberFormat="1" applyFont="1" applyFill="1" applyBorder="1" applyAlignment="1">
      <alignment horizontal="center" vertical="center" wrapText="1"/>
    </xf>
    <xf numFmtId="49" fontId="1" fillId="3" borderId="23" xfId="0" applyNumberFormat="1" applyFont="1" applyFill="1" applyBorder="1" applyAlignment="1">
      <alignment horizontal="center" vertical="center" wrapText="1"/>
    </xf>
    <xf numFmtId="0" fontId="1" fillId="3" borderId="51" xfId="0" applyFont="1" applyFill="1" applyBorder="1" applyAlignment="1">
      <alignment horizontal="center" vertical="center" wrapText="1"/>
    </xf>
    <xf numFmtId="39" fontId="1" fillId="3" borderId="23" xfId="1" applyNumberFormat="1" applyFont="1" applyFill="1" applyBorder="1" applyAlignment="1">
      <alignment vertical="center" wrapText="1"/>
    </xf>
    <xf numFmtId="39" fontId="5" fillId="3" borderId="51" xfId="1" applyNumberFormat="1" applyFont="1" applyFill="1" applyBorder="1" applyAlignment="1">
      <alignment vertical="center" wrapText="1"/>
    </xf>
    <xf numFmtId="0" fontId="1" fillId="2" borderId="22" xfId="0" applyFont="1" applyFill="1" applyBorder="1" applyAlignment="1">
      <alignment vertical="center" wrapText="1"/>
    </xf>
    <xf numFmtId="39" fontId="5" fillId="3" borderId="24" xfId="1" applyNumberFormat="1" applyFont="1" applyFill="1" applyBorder="1" applyAlignment="1">
      <alignment vertical="center" wrapText="1"/>
    </xf>
    <xf numFmtId="39" fontId="5" fillId="3" borderId="59" xfId="1" applyNumberFormat="1" applyFont="1" applyFill="1" applyBorder="1" applyAlignment="1">
      <alignment vertical="center" wrapText="1"/>
    </xf>
    <xf numFmtId="49" fontId="1" fillId="3" borderId="17" xfId="0" quotePrefix="1" applyNumberFormat="1" applyFont="1" applyFill="1" applyBorder="1" applyAlignment="1">
      <alignment horizontal="center" vertical="center" wrapText="1"/>
    </xf>
    <xf numFmtId="49" fontId="1" fillId="3" borderId="5" xfId="0" applyNumberFormat="1" applyFont="1" applyFill="1" applyBorder="1" applyAlignment="1">
      <alignment horizontal="center" vertical="center" wrapText="1"/>
    </xf>
    <xf numFmtId="0" fontId="1" fillId="3" borderId="52" xfId="0" applyFont="1" applyFill="1" applyBorder="1" applyAlignment="1">
      <alignment horizontal="center" vertical="center" wrapText="1"/>
    </xf>
    <xf numFmtId="0" fontId="1" fillId="2" borderId="17" xfId="0" applyFont="1" applyFill="1" applyBorder="1" applyAlignment="1">
      <alignment horizontal="center" vertical="center" wrapText="1"/>
    </xf>
    <xf numFmtId="39" fontId="1" fillId="3" borderId="5" xfId="1" applyNumberFormat="1" applyFont="1" applyFill="1" applyBorder="1" applyAlignment="1">
      <alignment vertical="center" wrapText="1"/>
    </xf>
    <xf numFmtId="39" fontId="5" fillId="3" borderId="52" xfId="1" applyNumberFormat="1" applyFont="1" applyFill="1" applyBorder="1" applyAlignment="1">
      <alignment vertical="center" wrapText="1"/>
    </xf>
    <xf numFmtId="0" fontId="1" fillId="2" borderId="17" xfId="0" applyFont="1" applyFill="1" applyBorder="1" applyAlignment="1">
      <alignment vertical="center" wrapText="1"/>
    </xf>
    <xf numFmtId="39" fontId="5" fillId="3" borderId="18" xfId="1" applyNumberFormat="1" applyFont="1" applyFill="1" applyBorder="1" applyAlignment="1">
      <alignment vertical="center" wrapText="1"/>
    </xf>
    <xf numFmtId="39" fontId="5" fillId="3" borderId="56" xfId="1" applyNumberFormat="1" applyFont="1" applyFill="1" applyBorder="1" applyAlignment="1">
      <alignment vertical="center" wrapText="1"/>
    </xf>
    <xf numFmtId="0" fontId="1" fillId="3" borderId="17" xfId="0" applyFont="1" applyFill="1" applyBorder="1" applyAlignment="1">
      <alignment horizontal="center" vertical="center" wrapText="1"/>
    </xf>
    <xf numFmtId="0" fontId="1" fillId="3" borderId="17" xfId="0" applyFont="1" applyFill="1" applyBorder="1" applyAlignment="1">
      <alignment vertical="center" wrapText="1"/>
    </xf>
    <xf numFmtId="49" fontId="1" fillId="3" borderId="19" xfId="0" quotePrefix="1" applyNumberFormat="1" applyFont="1" applyFill="1" applyBorder="1" applyAlignment="1">
      <alignment horizontal="center" vertical="center" wrapText="1"/>
    </xf>
    <xf numFmtId="49" fontId="1" fillId="3" borderId="20" xfId="0" applyNumberFormat="1" applyFont="1" applyFill="1" applyBorder="1" applyAlignment="1">
      <alignment horizontal="center" vertical="center" wrapText="1"/>
    </xf>
    <xf numFmtId="0" fontId="1" fillId="3" borderId="53" xfId="0" applyFont="1" applyFill="1" applyBorder="1" applyAlignment="1">
      <alignment horizontal="center" vertical="center" wrapText="1"/>
    </xf>
    <xf numFmtId="0" fontId="1" fillId="3" borderId="19" xfId="0" applyFont="1" applyFill="1" applyBorder="1" applyAlignment="1">
      <alignment horizontal="center" vertical="center" wrapText="1"/>
    </xf>
    <xf numFmtId="39" fontId="1" fillId="3" borderId="20" xfId="1" applyNumberFormat="1" applyFont="1" applyFill="1" applyBorder="1" applyAlignment="1">
      <alignment vertical="center" wrapText="1"/>
    </xf>
    <xf numFmtId="39" fontId="5" fillId="3" borderId="53" xfId="1" applyNumberFormat="1" applyFont="1" applyFill="1" applyBorder="1" applyAlignment="1">
      <alignment vertical="center" wrapText="1"/>
    </xf>
    <xf numFmtId="0" fontId="1" fillId="2" borderId="19" xfId="0" applyFont="1" applyFill="1" applyBorder="1" applyAlignment="1">
      <alignment vertical="center" wrapText="1"/>
    </xf>
    <xf numFmtId="39" fontId="5" fillId="3" borderId="21" xfId="1" applyNumberFormat="1" applyFont="1" applyFill="1" applyBorder="1" applyAlignment="1">
      <alignment vertical="center" wrapText="1"/>
    </xf>
    <xf numFmtId="39" fontId="5" fillId="3" borderId="57" xfId="1" applyNumberFormat="1" applyFont="1" applyFill="1" applyBorder="1" applyAlignment="1">
      <alignment vertical="center" wrapText="1"/>
    </xf>
    <xf numFmtId="0" fontId="5" fillId="3" borderId="50" xfId="0" applyFont="1" applyFill="1" applyBorder="1" applyAlignment="1">
      <alignment vertical="center" wrapText="1"/>
    </xf>
    <xf numFmtId="39" fontId="5" fillId="3" borderId="29" xfId="1" applyNumberFormat="1" applyFont="1" applyFill="1" applyBorder="1" applyAlignment="1">
      <alignment vertical="center" wrapText="1"/>
    </xf>
    <xf numFmtId="39" fontId="5" fillId="3" borderId="54" xfId="1" applyNumberFormat="1" applyFont="1" applyFill="1" applyBorder="1" applyAlignment="1">
      <alignment vertical="center" wrapText="1"/>
    </xf>
    <xf numFmtId="39" fontId="5" fillId="3" borderId="30" xfId="1" applyNumberFormat="1" applyFont="1" applyFill="1" applyBorder="1" applyAlignment="1">
      <alignment vertical="center" wrapText="1"/>
    </xf>
    <xf numFmtId="39" fontId="5" fillId="3" borderId="47" xfId="1" applyNumberFormat="1" applyFont="1" applyFill="1" applyBorder="1" applyAlignment="1">
      <alignment vertical="center" wrapText="1"/>
    </xf>
    <xf numFmtId="49" fontId="1" fillId="3" borderId="39" xfId="0" quotePrefix="1" applyNumberFormat="1" applyFont="1" applyFill="1" applyBorder="1" applyAlignment="1">
      <alignment horizontal="center" vertical="center" wrapText="1"/>
    </xf>
    <xf numFmtId="49" fontId="8" fillId="3" borderId="40" xfId="2" quotePrefix="1" applyNumberFormat="1" applyFont="1" applyFill="1" applyBorder="1" applyAlignment="1">
      <alignment horizontal="center" vertical="center" wrapText="1"/>
    </xf>
    <xf numFmtId="0" fontId="1" fillId="3" borderId="55" xfId="0" applyFont="1" applyFill="1" applyBorder="1" applyAlignment="1">
      <alignment horizontal="center" vertical="center" wrapText="1"/>
    </xf>
    <xf numFmtId="0" fontId="1" fillId="3" borderId="39" xfId="0" applyFont="1" applyFill="1" applyBorder="1" applyAlignment="1">
      <alignment horizontal="center" vertical="center" wrapText="1"/>
    </xf>
    <xf numFmtId="39" fontId="1" fillId="3" borderId="40" xfId="1" applyNumberFormat="1" applyFont="1" applyFill="1" applyBorder="1" applyAlignment="1">
      <alignment vertical="center" wrapText="1"/>
    </xf>
    <xf numFmtId="39" fontId="5" fillId="3" borderId="41" xfId="1" applyNumberFormat="1" applyFont="1" applyFill="1" applyBorder="1" applyAlignment="1">
      <alignment vertical="center" wrapText="1"/>
    </xf>
    <xf numFmtId="0" fontId="1" fillId="2" borderId="39" xfId="0" applyFont="1" applyFill="1" applyBorder="1" applyAlignment="1">
      <alignment vertical="center" wrapText="1"/>
    </xf>
    <xf numFmtId="39" fontId="5" fillId="3" borderId="7" xfId="1" applyNumberFormat="1" applyFont="1" applyFill="1" applyBorder="1" applyAlignment="1">
      <alignment vertical="center" wrapText="1"/>
    </xf>
    <xf numFmtId="49" fontId="1" fillId="3" borderId="20" xfId="0" quotePrefix="1" applyNumberFormat="1" applyFont="1" applyFill="1" applyBorder="1" applyAlignment="1">
      <alignment horizontal="center" vertical="center" wrapText="1"/>
    </xf>
    <xf numFmtId="49" fontId="1" fillId="3" borderId="40" xfId="0" quotePrefix="1" applyNumberFormat="1" applyFont="1" applyFill="1" applyBorder="1" applyAlignment="1">
      <alignment horizontal="center" vertical="center" wrapText="1"/>
    </xf>
    <xf numFmtId="0" fontId="1" fillId="2" borderId="31" xfId="0" applyFont="1" applyFill="1" applyBorder="1" applyAlignment="1">
      <alignment vertical="center" wrapText="1"/>
    </xf>
    <xf numFmtId="39" fontId="5" fillId="3" borderId="38" xfId="1" applyNumberFormat="1" applyFont="1" applyFill="1" applyBorder="1" applyAlignment="1">
      <alignment vertical="center" wrapText="1"/>
    </xf>
    <xf numFmtId="0" fontId="1" fillId="2" borderId="65" xfId="0" applyFont="1" applyFill="1" applyBorder="1" applyAlignment="1">
      <alignment vertical="center" wrapText="1"/>
    </xf>
    <xf numFmtId="39" fontId="5" fillId="3" borderId="13" xfId="1" applyNumberFormat="1" applyFont="1" applyFill="1" applyBorder="1" applyAlignment="1">
      <alignment vertical="center" wrapText="1"/>
    </xf>
    <xf numFmtId="49" fontId="1" fillId="3" borderId="42" xfId="0" quotePrefix="1" applyNumberFormat="1" applyFont="1" applyFill="1" applyBorder="1" applyAlignment="1">
      <alignment horizontal="center" vertical="center" wrapText="1"/>
    </xf>
    <xf numFmtId="0" fontId="1" fillId="3" borderId="58" xfId="0" applyFont="1" applyFill="1" applyBorder="1" applyAlignment="1">
      <alignment horizontal="center" vertical="center" wrapText="1"/>
    </xf>
    <xf numFmtId="0" fontId="1" fillId="2" borderId="42" xfId="0" applyFont="1" applyFill="1" applyBorder="1" applyAlignment="1">
      <alignment vertical="center" wrapText="1"/>
    </xf>
    <xf numFmtId="39" fontId="1" fillId="3" borderId="43" xfId="1" applyNumberFormat="1" applyFont="1" applyFill="1" applyBorder="1" applyAlignment="1">
      <alignment vertical="center" wrapText="1"/>
    </xf>
    <xf numFmtId="39" fontId="5" fillId="3" borderId="44" xfId="1" applyNumberFormat="1" applyFont="1" applyFill="1" applyBorder="1" applyAlignment="1">
      <alignment vertical="center" wrapText="1"/>
    </xf>
    <xf numFmtId="0" fontId="1" fillId="2" borderId="66" xfId="0" applyFont="1" applyFill="1" applyBorder="1" applyAlignment="1">
      <alignment vertical="center" wrapText="1"/>
    </xf>
    <xf numFmtId="39" fontId="5" fillId="3" borderId="58" xfId="1" applyNumberFormat="1" applyFont="1" applyFill="1" applyBorder="1" applyAlignment="1">
      <alignment vertical="center" wrapText="1"/>
    </xf>
    <xf numFmtId="39" fontId="5" fillId="3" borderId="67" xfId="1" applyNumberFormat="1" applyFont="1" applyFill="1" applyBorder="1" applyAlignment="1">
      <alignment vertical="center" wrapText="1"/>
    </xf>
    <xf numFmtId="0" fontId="5" fillId="3" borderId="10" xfId="0" applyFont="1" applyFill="1" applyBorder="1" applyAlignment="1">
      <alignment vertical="center" wrapText="1"/>
    </xf>
    <xf numFmtId="39" fontId="5" fillId="3" borderId="11" xfId="1" applyNumberFormat="1" applyFont="1" applyFill="1" applyBorder="1" applyAlignment="1">
      <alignment vertical="center" wrapText="1"/>
    </xf>
    <xf numFmtId="39" fontId="5" fillId="3" borderId="12" xfId="1" applyNumberFormat="1" applyFont="1" applyFill="1" applyBorder="1" applyAlignment="1">
      <alignment vertical="center" wrapText="1"/>
    </xf>
    <xf numFmtId="39" fontId="5" fillId="3" borderId="34" xfId="1" applyNumberFormat="1" applyFont="1" applyFill="1" applyBorder="1" applyAlignment="1">
      <alignment vertical="center" wrapText="1"/>
    </xf>
    <xf numFmtId="39" fontId="5" fillId="3" borderId="9" xfId="1" applyNumberFormat="1" applyFont="1" applyFill="1" applyBorder="1" applyAlignment="1">
      <alignment vertical="center" wrapText="1"/>
    </xf>
    <xf numFmtId="0" fontId="1" fillId="3" borderId="22" xfId="0" applyFont="1" applyFill="1" applyBorder="1" applyAlignment="1">
      <alignment vertical="center" wrapText="1"/>
    </xf>
    <xf numFmtId="0" fontId="1" fillId="3" borderId="42" xfId="0" applyFont="1" applyFill="1" applyBorder="1" applyAlignment="1">
      <alignment vertical="center" wrapText="1"/>
    </xf>
    <xf numFmtId="39" fontId="5" fillId="3" borderId="60" xfId="1" applyNumberFormat="1" applyFont="1" applyFill="1" applyBorder="1" applyAlignment="1">
      <alignment vertical="center" wrapText="1"/>
    </xf>
    <xf numFmtId="39" fontId="5" fillId="3" borderId="3" xfId="1" applyNumberFormat="1" applyFont="1" applyFill="1" applyBorder="1" applyAlignment="1">
      <alignment vertical="center" wrapText="1"/>
    </xf>
    <xf numFmtId="49" fontId="8" fillId="3" borderId="23" xfId="2" quotePrefix="1" applyNumberFormat="1" applyFont="1" applyFill="1" applyBorder="1" applyAlignment="1">
      <alignment horizontal="center" vertical="center" wrapText="1"/>
    </xf>
    <xf numFmtId="49" fontId="8" fillId="3" borderId="43" xfId="2" quotePrefix="1" applyNumberFormat="1" applyFont="1" applyFill="1" applyBorder="1" applyAlignment="1">
      <alignment horizontal="center" vertical="center" wrapText="1"/>
    </xf>
    <xf numFmtId="0" fontId="1" fillId="3" borderId="19" xfId="0" applyFont="1" applyFill="1" applyBorder="1" applyAlignment="1">
      <alignment vertical="center" wrapText="1"/>
    </xf>
    <xf numFmtId="0" fontId="1" fillId="2" borderId="35" xfId="0" applyFont="1" applyFill="1" applyBorder="1" applyAlignment="1">
      <alignment vertical="center" wrapText="1"/>
    </xf>
    <xf numFmtId="0" fontId="1" fillId="2" borderId="25" xfId="0" applyFont="1" applyFill="1" applyBorder="1" applyAlignment="1">
      <alignment vertical="center" wrapText="1"/>
    </xf>
    <xf numFmtId="0" fontId="1" fillId="2" borderId="36" xfId="0" applyFont="1" applyFill="1" applyBorder="1" applyAlignment="1">
      <alignment vertical="center" wrapText="1"/>
    </xf>
    <xf numFmtId="49" fontId="1" fillId="3" borderId="15" xfId="0" quotePrefix="1" applyNumberFormat="1" applyFont="1" applyFill="1" applyBorder="1" applyAlignment="1">
      <alignment horizontal="center" vertical="center" wrapText="1"/>
    </xf>
    <xf numFmtId="49" fontId="8" fillId="3" borderId="8" xfId="2" quotePrefix="1" applyNumberFormat="1" applyFont="1" applyFill="1" applyBorder="1" applyAlignment="1">
      <alignment horizontal="center" vertical="center" wrapText="1"/>
    </xf>
    <xf numFmtId="0" fontId="1" fillId="3" borderId="61" xfId="0" applyFont="1" applyFill="1" applyBorder="1" applyAlignment="1">
      <alignment horizontal="center" vertical="center" wrapText="1"/>
    </xf>
    <xf numFmtId="0" fontId="1" fillId="2" borderId="15" xfId="0" applyFont="1" applyFill="1" applyBorder="1" applyAlignment="1">
      <alignment vertical="center" wrapText="1"/>
    </xf>
    <xf numFmtId="39" fontId="1" fillId="3" borderId="8" xfId="1" applyNumberFormat="1" applyFont="1" applyFill="1" applyBorder="1" applyAlignment="1">
      <alignment vertical="center" wrapText="1"/>
    </xf>
    <xf numFmtId="39" fontId="5" fillId="3" borderId="16" xfId="1" applyNumberFormat="1" applyFont="1" applyFill="1" applyBorder="1" applyAlignment="1">
      <alignment vertical="center" wrapText="1"/>
    </xf>
    <xf numFmtId="39" fontId="5" fillId="3" borderId="62" xfId="1" applyNumberFormat="1" applyFont="1" applyFill="1" applyBorder="1" applyAlignment="1">
      <alignment vertical="center" wrapText="1"/>
    </xf>
    <xf numFmtId="49" fontId="1" fillId="3" borderId="8" xfId="0" applyNumberFormat="1" applyFont="1" applyFill="1" applyBorder="1" applyAlignment="1">
      <alignment horizontal="center" vertical="center" wrapText="1"/>
    </xf>
    <xf numFmtId="49" fontId="8" fillId="3" borderId="5" xfId="2" applyNumberFormat="1"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5" fillId="3" borderId="11" xfId="0" quotePrefix="1"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 fillId="3" borderId="15" xfId="0" applyFont="1" applyFill="1" applyBorder="1" applyAlignment="1">
      <alignment horizontal="center" vertical="center" wrapText="1"/>
    </xf>
    <xf numFmtId="39" fontId="5" fillId="3" borderId="68" xfId="1" applyNumberFormat="1" applyFont="1" applyFill="1" applyBorder="1" applyAlignment="1">
      <alignment vertical="center" wrapText="1"/>
    </xf>
    <xf numFmtId="39" fontId="5" fillId="3" borderId="14" xfId="1" applyNumberFormat="1" applyFont="1" applyFill="1" applyBorder="1" applyAlignment="1">
      <alignment vertical="center" wrapText="1"/>
    </xf>
    <xf numFmtId="49" fontId="1" fillId="3" borderId="48" xfId="0" quotePrefix="1" applyNumberFormat="1" applyFont="1" applyFill="1" applyBorder="1" applyAlignment="1">
      <alignment horizontal="center" vertical="center" wrapText="1"/>
    </xf>
    <xf numFmtId="49" fontId="1" fillId="3" borderId="49" xfId="0" quotePrefix="1" applyNumberFormat="1" applyFont="1" applyFill="1" applyBorder="1" applyAlignment="1">
      <alignment horizontal="center" vertical="center" wrapText="1"/>
    </xf>
    <xf numFmtId="0" fontId="1" fillId="3" borderId="63" xfId="0" applyFont="1" applyFill="1" applyBorder="1" applyAlignment="1">
      <alignment horizontal="center" vertical="center" wrapText="1"/>
    </xf>
    <xf numFmtId="0" fontId="1" fillId="3" borderId="39" xfId="0" applyFont="1" applyFill="1" applyBorder="1" applyAlignment="1">
      <alignment vertical="center" wrapText="1"/>
    </xf>
    <xf numFmtId="39" fontId="5" fillId="3" borderId="46" xfId="1" applyNumberFormat="1" applyFont="1" applyFill="1" applyBorder="1" applyAlignment="1">
      <alignment vertical="center" wrapText="1"/>
    </xf>
    <xf numFmtId="49" fontId="1" fillId="3" borderId="8" xfId="0" quotePrefix="1" applyNumberFormat="1" applyFont="1" applyFill="1" applyBorder="1" applyAlignment="1">
      <alignment horizontal="center" vertical="center" wrapText="1"/>
    </xf>
    <xf numFmtId="39" fontId="5" fillId="3" borderId="61" xfId="1" applyNumberFormat="1" applyFont="1" applyFill="1" applyBorder="1" applyAlignment="1">
      <alignment vertical="center" wrapText="1"/>
    </xf>
    <xf numFmtId="0" fontId="8" fillId="3" borderId="0" xfId="2" quotePrefix="1" applyFont="1" applyFill="1" applyBorder="1" applyAlignment="1">
      <alignment horizontal="center" vertical="center"/>
    </xf>
    <xf numFmtId="39" fontId="5" fillId="3" borderId="65" xfId="1" applyNumberFormat="1" applyFont="1" applyFill="1" applyBorder="1" applyAlignment="1">
      <alignment vertical="center" wrapText="1"/>
    </xf>
    <xf numFmtId="39" fontId="5" fillId="3" borderId="66" xfId="1" applyNumberFormat="1" applyFont="1" applyFill="1" applyBorder="1" applyAlignment="1">
      <alignment vertical="center" wrapText="1"/>
    </xf>
    <xf numFmtId="0" fontId="1" fillId="3" borderId="24"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5" xfId="0" quotePrefix="1" applyFont="1" applyFill="1" applyBorder="1" applyAlignment="1">
      <alignment horizontal="center" vertical="center" wrapText="1"/>
    </xf>
    <xf numFmtId="49" fontId="1" fillId="3" borderId="10" xfId="0" quotePrefix="1" applyNumberFormat="1" applyFont="1" applyFill="1" applyBorder="1" applyAlignment="1">
      <alignment horizontal="center" vertical="center" wrapText="1"/>
    </xf>
    <xf numFmtId="0" fontId="1" fillId="2" borderId="10" xfId="0" applyFont="1" applyFill="1" applyBorder="1" applyAlignment="1">
      <alignment vertical="center" wrapText="1"/>
    </xf>
    <xf numFmtId="39" fontId="1" fillId="3" borderId="11" xfId="1" applyNumberFormat="1" applyFont="1" applyFill="1" applyBorder="1" applyAlignment="1">
      <alignment vertical="center" wrapText="1"/>
    </xf>
    <xf numFmtId="0" fontId="1" fillId="2" borderId="1" xfId="0" applyFont="1" applyFill="1" applyBorder="1" applyAlignment="1">
      <alignment vertical="center" wrapText="1"/>
    </xf>
    <xf numFmtId="39" fontId="7" fillId="4" borderId="67" xfId="0" applyNumberFormat="1" applyFont="1" applyFill="1" applyBorder="1"/>
    <xf numFmtId="49" fontId="7" fillId="4" borderId="69" xfId="0" applyNumberFormat="1" applyFont="1" applyFill="1" applyBorder="1"/>
    <xf numFmtId="0" fontId="7" fillId="4" borderId="70" xfId="0" quotePrefix="1" applyFont="1" applyFill="1" applyBorder="1"/>
    <xf numFmtId="0" fontId="7" fillId="4" borderId="69" xfId="0" applyFont="1" applyFill="1" applyBorder="1"/>
    <xf numFmtId="0" fontId="7" fillId="4" borderId="38" xfId="0" applyFont="1" applyFill="1" applyBorder="1"/>
    <xf numFmtId="0" fontId="7" fillId="4" borderId="13" xfId="0" applyFont="1" applyFill="1" applyBorder="1"/>
    <xf numFmtId="0" fontId="7" fillId="4" borderId="64" xfId="0" applyFont="1" applyFill="1" applyBorder="1"/>
    <xf numFmtId="49" fontId="7" fillId="4" borderId="71" xfId="0" applyNumberFormat="1" applyFont="1" applyFill="1" applyBorder="1"/>
    <xf numFmtId="0" fontId="7" fillId="4" borderId="1" xfId="0" applyFont="1" applyFill="1" applyBorder="1"/>
    <xf numFmtId="39" fontId="7" fillId="4" borderId="9" xfId="0" applyNumberFormat="1" applyFont="1" applyFill="1" applyBorder="1"/>
    <xf numFmtId="0" fontId="5" fillId="3" borderId="48" xfId="0" applyFont="1" applyFill="1" applyBorder="1" applyAlignment="1">
      <alignment vertical="center" wrapText="1"/>
    </xf>
    <xf numFmtId="39" fontId="5" fillId="3" borderId="49" xfId="1" applyNumberFormat="1" applyFont="1" applyFill="1" applyBorder="1" applyAlignment="1">
      <alignment vertical="center" wrapText="1"/>
    </xf>
    <xf numFmtId="39" fontId="5" fillId="3" borderId="72" xfId="1" applyNumberFormat="1" applyFont="1" applyFill="1" applyBorder="1" applyAlignment="1">
      <alignment vertical="center" wrapText="1"/>
    </xf>
    <xf numFmtId="0" fontId="1" fillId="3" borderId="43" xfId="0" applyFont="1" applyFill="1" applyBorder="1" applyAlignment="1">
      <alignment horizontal="center" vertical="center" wrapText="1"/>
    </xf>
    <xf numFmtId="0" fontId="1" fillId="3" borderId="43" xfId="0" applyFont="1" applyFill="1" applyBorder="1" applyAlignment="1">
      <alignment vertical="center" wrapText="1"/>
    </xf>
    <xf numFmtId="39" fontId="5" fillId="3" borderId="43" xfId="1" applyNumberFormat="1" applyFont="1" applyFill="1" applyBorder="1" applyAlignment="1">
      <alignment vertical="center" wrapText="1"/>
    </xf>
    <xf numFmtId="0" fontId="1" fillId="2" borderId="43" xfId="0" applyFont="1" applyFill="1" applyBorder="1" applyAlignment="1">
      <alignment vertical="center" wrapText="1"/>
    </xf>
    <xf numFmtId="0" fontId="3" fillId="3" borderId="10" xfId="0" applyFont="1" applyFill="1" applyBorder="1" applyAlignment="1">
      <alignment vertical="center" wrapText="1"/>
    </xf>
    <xf numFmtId="39" fontId="3" fillId="3" borderId="11" xfId="1" applyNumberFormat="1" applyFont="1" applyFill="1" applyBorder="1" applyAlignment="1">
      <alignment vertical="center" wrapText="1"/>
    </xf>
    <xf numFmtId="39" fontId="3" fillId="3" borderId="12" xfId="1" applyNumberFormat="1" applyFont="1" applyFill="1" applyBorder="1" applyAlignment="1">
      <alignment vertical="center" wrapText="1"/>
    </xf>
    <xf numFmtId="39" fontId="3" fillId="3" borderId="3" xfId="1" applyNumberFormat="1" applyFont="1" applyFill="1" applyBorder="1" applyAlignment="1">
      <alignment vertical="center" wrapText="1"/>
    </xf>
    <xf numFmtId="39" fontId="5" fillId="3" borderId="3" xfId="1" applyNumberFormat="1" applyFont="1" applyFill="1" applyBorder="1" applyAlignment="1">
      <alignment vertical="center"/>
    </xf>
    <xf numFmtId="0" fontId="1" fillId="3" borderId="5" xfId="0" applyFont="1" applyFill="1" applyBorder="1" applyAlignment="1">
      <alignment horizontal="center" vertical="center" wrapText="1"/>
    </xf>
    <xf numFmtId="39" fontId="5" fillId="3" borderId="5" xfId="1" applyNumberFormat="1" applyFont="1" applyFill="1" applyBorder="1" applyAlignment="1">
      <alignment vertical="center" wrapText="1"/>
    </xf>
    <xf numFmtId="0" fontId="1" fillId="0" borderId="5" xfId="0" applyFont="1" applyBorder="1" applyAlignment="1">
      <alignment vertical="center" wrapText="1"/>
    </xf>
    <xf numFmtId="0" fontId="1" fillId="3" borderId="23" xfId="0" applyFont="1" applyFill="1" applyBorder="1" applyAlignment="1">
      <alignment horizontal="center" vertical="center" wrapText="1"/>
    </xf>
    <xf numFmtId="0" fontId="1" fillId="3" borderId="23" xfId="0" applyFont="1" applyFill="1" applyBorder="1" applyAlignment="1">
      <alignment vertical="center" wrapText="1"/>
    </xf>
    <xf numFmtId="39" fontId="5" fillId="3" borderId="23" xfId="1" applyNumberFormat="1" applyFont="1" applyFill="1" applyBorder="1" applyAlignment="1">
      <alignment vertical="center" wrapText="1"/>
    </xf>
    <xf numFmtId="0" fontId="1" fillId="0" borderId="23" xfId="0" applyFont="1" applyBorder="1" applyAlignment="1">
      <alignment vertical="center" wrapText="1"/>
    </xf>
    <xf numFmtId="39" fontId="5" fillId="3" borderId="24" xfId="1" applyNumberFormat="1" applyFont="1" applyFill="1" applyBorder="1" applyAlignment="1">
      <alignment vertical="center"/>
    </xf>
    <xf numFmtId="39" fontId="5" fillId="3" borderId="18" xfId="1" applyNumberFormat="1" applyFont="1" applyFill="1" applyBorder="1" applyAlignment="1">
      <alignment vertical="center"/>
    </xf>
    <xf numFmtId="0" fontId="1" fillId="3" borderId="20" xfId="0" applyFont="1" applyFill="1" applyBorder="1" applyAlignment="1">
      <alignment horizontal="center" vertical="center" wrapText="1"/>
    </xf>
    <xf numFmtId="39" fontId="5" fillId="3" borderId="20" xfId="1" applyNumberFormat="1" applyFont="1" applyFill="1" applyBorder="1" applyAlignment="1">
      <alignment vertical="center" wrapText="1"/>
    </xf>
    <xf numFmtId="0" fontId="1" fillId="0" borderId="20" xfId="0" applyFont="1" applyBorder="1" applyAlignment="1">
      <alignment vertical="center" wrapText="1"/>
    </xf>
    <xf numFmtId="39" fontId="5" fillId="3" borderId="21" xfId="1" applyNumberFormat="1" applyFont="1" applyFill="1" applyBorder="1" applyAlignment="1">
      <alignment vertical="center"/>
    </xf>
    <xf numFmtId="0" fontId="1" fillId="3" borderId="22" xfId="0" applyFont="1" applyFill="1" applyBorder="1" applyAlignment="1">
      <alignment horizontal="center" vertical="center" wrapText="1"/>
    </xf>
    <xf numFmtId="0" fontId="1" fillId="0" borderId="17" xfId="0" applyFont="1" applyFill="1" applyBorder="1" applyAlignment="1">
      <alignment vertical="center" wrapText="1"/>
    </xf>
    <xf numFmtId="0" fontId="1" fillId="0" borderId="22" xfId="0" applyFont="1" applyFill="1" applyBorder="1" applyAlignment="1">
      <alignment vertical="center" wrapText="1"/>
    </xf>
    <xf numFmtId="0" fontId="1" fillId="0" borderId="19" xfId="0" applyFont="1" applyFill="1" applyBorder="1" applyAlignment="1">
      <alignment vertical="center" wrapText="1"/>
    </xf>
    <xf numFmtId="0" fontId="1" fillId="3" borderId="15" xfId="0" applyFont="1" applyFill="1" applyBorder="1" applyAlignment="1">
      <alignment vertical="center" wrapText="1"/>
    </xf>
    <xf numFmtId="0" fontId="1" fillId="0" borderId="42" xfId="0" applyFont="1" applyFill="1" applyBorder="1" applyAlignment="1">
      <alignment vertical="center" wrapText="1"/>
    </xf>
    <xf numFmtId="0" fontId="1" fillId="0" borderId="0" xfId="0" applyFont="1" applyFill="1" applyAlignment="1">
      <alignment vertical="center"/>
    </xf>
    <xf numFmtId="0" fontId="5" fillId="0" borderId="11" xfId="0" quotePrefix="1" applyFont="1" applyFill="1" applyBorder="1" applyAlignment="1">
      <alignment vertical="center" wrapText="1"/>
    </xf>
    <xf numFmtId="0" fontId="1" fillId="0" borderId="5" xfId="0" applyFont="1" applyFill="1" applyBorder="1" applyAlignment="1">
      <alignment horizontal="left" vertical="center" wrapText="1"/>
    </xf>
    <xf numFmtId="0" fontId="1" fillId="0" borderId="20" xfId="0" applyFont="1" applyFill="1" applyBorder="1" applyAlignment="1">
      <alignment vertical="center" wrapText="1"/>
    </xf>
    <xf numFmtId="0" fontId="1" fillId="0" borderId="49" xfId="0" quotePrefix="1" applyFont="1" applyFill="1" applyBorder="1" applyAlignment="1">
      <alignment vertical="center" wrapText="1"/>
    </xf>
    <xf numFmtId="0" fontId="1" fillId="0" borderId="8" xfId="0" quotePrefix="1" applyFont="1" applyFill="1" applyBorder="1" applyAlignment="1">
      <alignment vertical="center" wrapText="1"/>
    </xf>
    <xf numFmtId="0" fontId="1" fillId="0" borderId="5" xfId="0" quotePrefix="1" applyFont="1" applyFill="1" applyBorder="1" applyAlignment="1">
      <alignment vertical="center" wrapText="1"/>
    </xf>
    <xf numFmtId="0" fontId="1" fillId="0" borderId="43" xfId="0" quotePrefix="1" applyFont="1" applyFill="1" applyBorder="1" applyAlignment="1">
      <alignment vertical="center" wrapText="1"/>
    </xf>
    <xf numFmtId="0" fontId="1" fillId="0" borderId="23" xfId="0" quotePrefix="1" applyFont="1" applyFill="1" applyBorder="1" applyAlignment="1">
      <alignment vertical="center" wrapText="1"/>
    </xf>
    <xf numFmtId="0" fontId="1" fillId="0" borderId="20" xfId="0" quotePrefix="1" applyFont="1" applyFill="1" applyBorder="1" applyAlignment="1">
      <alignment vertical="center" wrapText="1"/>
    </xf>
    <xf numFmtId="0" fontId="1" fillId="0" borderId="40" xfId="0" quotePrefix="1" applyFont="1" applyFill="1" applyBorder="1" applyAlignment="1">
      <alignment vertical="center" wrapText="1"/>
    </xf>
    <xf numFmtId="0" fontId="4" fillId="0" borderId="0" xfId="0" quotePrefix="1" applyFont="1" applyFill="1" applyAlignment="1">
      <alignment vertical="center" wrapText="1"/>
    </xf>
    <xf numFmtId="0" fontId="1" fillId="0" borderId="0" xfId="0" applyFont="1" applyFill="1"/>
    <xf numFmtId="0" fontId="1" fillId="5" borderId="8"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5" borderId="20" xfId="0" applyFont="1" applyFill="1" applyBorder="1" applyAlignment="1">
      <alignment vertical="center" wrapText="1"/>
    </xf>
    <xf numFmtId="0" fontId="1" fillId="0" borderId="23" xfId="0" applyFont="1" applyFill="1" applyBorder="1" applyAlignment="1">
      <alignment horizontal="left" vertical="center" wrapText="1"/>
    </xf>
    <xf numFmtId="0" fontId="1" fillId="0" borderId="5" xfId="0" applyFont="1" applyFill="1" applyBorder="1" applyAlignment="1">
      <alignment vertical="center" wrapText="1"/>
    </xf>
    <xf numFmtId="0" fontId="1" fillId="0" borderId="40" xfId="0" applyFont="1" applyFill="1" applyBorder="1" applyAlignment="1">
      <alignment vertical="center" wrapText="1"/>
    </xf>
    <xf numFmtId="0" fontId="1" fillId="0" borderId="5" xfId="0" quotePrefix="1" applyFont="1" applyFill="1" applyBorder="1" applyAlignment="1">
      <alignment vertical="top" wrapText="1"/>
    </xf>
    <xf numFmtId="0" fontId="1" fillId="5" borderId="5" xfId="0" quotePrefix="1" applyFont="1" applyFill="1" applyBorder="1" applyAlignment="1">
      <alignment vertical="center" wrapText="1"/>
    </xf>
    <xf numFmtId="0" fontId="1" fillId="6" borderId="17" xfId="0" applyFont="1" applyFill="1" applyBorder="1" applyAlignment="1">
      <alignment vertical="center" wrapText="1"/>
    </xf>
    <xf numFmtId="39" fontId="1" fillId="6" borderId="5" xfId="1" applyNumberFormat="1" applyFont="1" applyFill="1" applyBorder="1" applyAlignment="1">
      <alignment vertical="center" wrapText="1"/>
    </xf>
    <xf numFmtId="39" fontId="5" fillId="6" borderId="18" xfId="1" applyNumberFormat="1" applyFont="1" applyFill="1" applyBorder="1" applyAlignment="1">
      <alignment vertical="center" wrapText="1"/>
    </xf>
    <xf numFmtId="0" fontId="1" fillId="6" borderId="65" xfId="0" applyFont="1" applyFill="1" applyBorder="1" applyAlignment="1">
      <alignment vertical="center" wrapText="1"/>
    </xf>
    <xf numFmtId="0" fontId="1" fillId="5" borderId="20" xfId="0" quotePrefix="1" applyFont="1" applyFill="1" applyBorder="1" applyAlignment="1">
      <alignment vertical="center" wrapText="1"/>
    </xf>
    <xf numFmtId="165" fontId="14" fillId="0" borderId="24" xfId="0" applyNumberFormat="1" applyFont="1" applyBorder="1" applyAlignment="1">
      <alignment wrapText="1"/>
    </xf>
    <xf numFmtId="0" fontId="15" fillId="0" borderId="0" xfId="0" applyFont="1"/>
    <xf numFmtId="0" fontId="3" fillId="0" borderId="17" xfId="0" applyFont="1" applyBorder="1" applyAlignment="1">
      <alignment vertical="center" wrapText="1"/>
    </xf>
    <xf numFmtId="0" fontId="3" fillId="0" borderId="5" xfId="0" applyFont="1" applyBorder="1" applyAlignment="1">
      <alignment horizontal="center" vertical="center" wrapText="1"/>
    </xf>
    <xf numFmtId="165" fontId="5" fillId="0" borderId="18" xfId="0" applyNumberFormat="1" applyFont="1" applyBorder="1" applyAlignment="1">
      <alignment horizontal="center" vertical="center"/>
    </xf>
    <xf numFmtId="0" fontId="16" fillId="0" borderId="17" xfId="0" applyFont="1" applyBorder="1" applyAlignment="1">
      <alignment vertical="center"/>
    </xf>
    <xf numFmtId="0" fontId="16" fillId="0" borderId="5" xfId="0" applyFont="1" applyBorder="1" applyAlignment="1">
      <alignment horizontal="center" vertical="center"/>
    </xf>
    <xf numFmtId="0" fontId="16" fillId="0" borderId="5" xfId="0" applyFont="1" applyBorder="1" applyAlignment="1">
      <alignment horizontal="justify" vertical="center"/>
    </xf>
    <xf numFmtId="0" fontId="17" fillId="0" borderId="5" xfId="0" applyFont="1" applyBorder="1" applyAlignment="1">
      <alignment horizontal="center" vertical="center"/>
    </xf>
    <xf numFmtId="165" fontId="15" fillId="0" borderId="18" xfId="0" applyNumberFormat="1" applyFont="1" applyBorder="1"/>
    <xf numFmtId="0" fontId="16" fillId="0" borderId="17" xfId="0" applyFont="1" applyBorder="1" applyAlignment="1">
      <alignment vertical="center" wrapText="1"/>
    </xf>
    <xf numFmtId="0" fontId="17" fillId="0" borderId="5" xfId="0" applyFont="1" applyBorder="1" applyAlignment="1">
      <alignment horizontal="center" vertical="center" wrapText="1"/>
    </xf>
    <xf numFmtId="0" fontId="16" fillId="0" borderId="5" xfId="0" applyFont="1" applyBorder="1" applyAlignment="1">
      <alignment vertical="center" wrapText="1"/>
    </xf>
    <xf numFmtId="165" fontId="15" fillId="0" borderId="52" xfId="0" applyNumberFormat="1" applyFont="1" applyBorder="1"/>
    <xf numFmtId="0" fontId="15" fillId="0" borderId="5" xfId="0" applyFont="1" applyBorder="1"/>
    <xf numFmtId="0" fontId="17" fillId="0" borderId="17" xfId="0" applyFont="1" applyBorder="1" applyAlignment="1">
      <alignment vertical="center" wrapText="1"/>
    </xf>
    <xf numFmtId="0" fontId="17" fillId="0" borderId="5" xfId="0" applyFont="1" applyBorder="1" applyAlignment="1">
      <alignment vertical="center" wrapText="1"/>
    </xf>
    <xf numFmtId="9" fontId="15" fillId="0" borderId="52" xfId="4" applyFont="1" applyBorder="1"/>
    <xf numFmtId="164" fontId="15" fillId="0" borderId="5" xfId="1" applyFont="1" applyBorder="1"/>
    <xf numFmtId="9" fontId="15" fillId="0" borderId="52" xfId="0" applyNumberFormat="1" applyFont="1" applyBorder="1"/>
    <xf numFmtId="1" fontId="15" fillId="0" borderId="52" xfId="0" applyNumberFormat="1" applyFont="1" applyBorder="1"/>
    <xf numFmtId="0" fontId="17" fillId="0" borderId="42" xfId="0" applyFont="1" applyBorder="1" applyAlignment="1">
      <alignment horizontal="right" vertical="center" wrapText="1"/>
    </xf>
    <xf numFmtId="0" fontId="17" fillId="0" borderId="43" xfId="0" applyFont="1" applyBorder="1" applyAlignment="1">
      <alignment horizontal="center" vertical="center" wrapText="1"/>
    </xf>
    <xf numFmtId="0" fontId="17" fillId="0" borderId="43" xfId="0" applyFont="1" applyBorder="1" applyAlignment="1">
      <alignment vertical="center" wrapText="1"/>
    </xf>
    <xf numFmtId="1" fontId="15" fillId="0" borderId="58" xfId="0" applyNumberFormat="1" applyFont="1" applyBorder="1"/>
    <xf numFmtId="0" fontId="17" fillId="0" borderId="19" xfId="0" applyFont="1" applyBorder="1" applyAlignment="1">
      <alignment vertical="center" wrapText="1"/>
    </xf>
    <xf numFmtId="0" fontId="17" fillId="0" borderId="20" xfId="0" applyFont="1" applyBorder="1" applyAlignment="1">
      <alignment horizontal="center" vertical="center" wrapText="1"/>
    </xf>
    <xf numFmtId="0" fontId="17" fillId="0" borderId="20" xfId="0" applyFont="1" applyBorder="1" applyAlignment="1">
      <alignment vertical="center" wrapText="1"/>
    </xf>
    <xf numFmtId="1" fontId="15" fillId="0" borderId="53" xfId="0" applyNumberFormat="1" applyFont="1" applyBorder="1"/>
    <xf numFmtId="0" fontId="14" fillId="0" borderId="0" xfId="0" applyFont="1"/>
    <xf numFmtId="165" fontId="14" fillId="0" borderId="73" xfId="0" applyNumberFormat="1" applyFont="1" applyBorder="1"/>
    <xf numFmtId="165" fontId="14" fillId="0" borderId="5" xfId="0" applyNumberFormat="1" applyFont="1" applyBorder="1"/>
    <xf numFmtId="164" fontId="14" fillId="0" borderId="5" xfId="0" applyNumberFormat="1" applyFont="1" applyBorder="1"/>
    <xf numFmtId="165" fontId="15" fillId="0" borderId="0" xfId="0" applyNumberFormat="1" applyFont="1"/>
    <xf numFmtId="0" fontId="3" fillId="6" borderId="39" xfId="0" applyFont="1" applyFill="1" applyBorder="1" applyAlignment="1">
      <alignment horizontal="center" vertical="center" wrapText="1"/>
    </xf>
    <xf numFmtId="0" fontId="3" fillId="6" borderId="40" xfId="0" applyFont="1" applyFill="1" applyBorder="1" applyAlignment="1">
      <alignment horizontal="left" vertical="center" wrapText="1" indent="2"/>
    </xf>
    <xf numFmtId="0" fontId="3" fillId="6" borderId="40" xfId="0" quotePrefix="1" applyFont="1" applyFill="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left" vertical="center" wrapText="1" indent="2"/>
    </xf>
    <xf numFmtId="0" fontId="4" fillId="0" borderId="43" xfId="0" quotePrefix="1" applyFont="1" applyBorder="1" applyAlignment="1">
      <alignment horizontal="center" vertical="center" wrapText="1"/>
    </xf>
    <xf numFmtId="43" fontId="4" fillId="0" borderId="18" xfId="3" applyFont="1" applyBorder="1" applyAlignment="1">
      <alignment horizontal="center" vertical="center" wrapText="1"/>
    </xf>
    <xf numFmtId="166" fontId="4" fillId="0" borderId="18" xfId="0" applyNumberFormat="1" applyFont="1" applyBorder="1" applyAlignment="1">
      <alignment horizontal="center" vertical="center" wrapText="1"/>
    </xf>
    <xf numFmtId="0" fontId="4" fillId="0" borderId="5" xfId="0" applyFont="1" applyBorder="1" applyAlignment="1">
      <alignment horizontal="left" vertical="center" wrapText="1" indent="2"/>
    </xf>
    <xf numFmtId="0" fontId="4" fillId="0" borderId="5" xfId="0" quotePrefix="1" applyFont="1" applyBorder="1" applyAlignment="1">
      <alignment horizontal="center" vertical="center" wrapText="1"/>
    </xf>
    <xf numFmtId="43" fontId="4" fillId="0" borderId="5" xfId="3" quotePrefix="1" applyFont="1" applyBorder="1" applyAlignment="1">
      <alignment horizontal="center" vertical="center" wrapText="1"/>
    </xf>
    <xf numFmtId="166" fontId="4" fillId="0" borderId="5" xfId="0" quotePrefix="1" applyNumberFormat="1" applyFont="1" applyBorder="1" applyAlignment="1">
      <alignment horizontal="center" vertical="center" wrapText="1"/>
    </xf>
    <xf numFmtId="43" fontId="4" fillId="0" borderId="43" xfId="3" quotePrefix="1" applyFont="1" applyBorder="1" applyAlignment="1">
      <alignment horizontal="center" vertical="center" wrapText="1"/>
    </xf>
    <xf numFmtId="166" fontId="4" fillId="0" borderId="43" xfId="0" quotePrefix="1" applyNumberFormat="1" applyFont="1" applyBorder="1" applyAlignment="1">
      <alignment horizontal="center" vertical="center" wrapText="1"/>
    </xf>
    <xf numFmtId="0" fontId="0" fillId="0" borderId="1" xfId="0" applyBorder="1"/>
    <xf numFmtId="0" fontId="3" fillId="0" borderId="11" xfId="0" applyFont="1" applyBorder="1" applyAlignment="1">
      <alignment horizontal="left" vertical="center" wrapText="1" indent="2"/>
    </xf>
    <xf numFmtId="0" fontId="0" fillId="0" borderId="2" xfId="0" applyBorder="1"/>
    <xf numFmtId="166" fontId="0" fillId="0" borderId="9" xfId="0" applyNumberFormat="1" applyBorder="1"/>
    <xf numFmtId="0" fontId="0" fillId="0" borderId="5" xfId="0" applyBorder="1"/>
    <xf numFmtId="0" fontId="7" fillId="0" borderId="5" xfId="0" applyFont="1" applyBorder="1"/>
    <xf numFmtId="0" fontId="0" fillId="0" borderId="0" xfId="0" applyAlignment="1">
      <alignment horizontal="right"/>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49" fontId="5" fillId="3" borderId="28" xfId="0" quotePrefix="1" applyNumberFormat="1" applyFont="1" applyFill="1" applyBorder="1" applyAlignment="1">
      <alignment horizontal="left" vertical="center" wrapText="1"/>
    </xf>
    <xf numFmtId="49" fontId="5" fillId="3" borderId="27" xfId="0" quotePrefix="1" applyNumberFormat="1" applyFont="1" applyFill="1" applyBorder="1" applyAlignment="1">
      <alignment horizontal="left" vertical="center" wrapText="1"/>
    </xf>
    <xf numFmtId="49" fontId="5" fillId="3" borderId="6" xfId="0" quotePrefix="1" applyNumberFormat="1" applyFont="1" applyFill="1" applyBorder="1" applyAlignment="1">
      <alignment horizontal="left" vertical="center" wrapText="1"/>
    </xf>
    <xf numFmtId="49" fontId="5" fillId="3" borderId="4" xfId="0" quotePrefix="1" applyNumberFormat="1" applyFont="1" applyFill="1" applyBorder="1" applyAlignment="1">
      <alignment horizontal="left" vertical="center" wrapText="1"/>
    </xf>
    <xf numFmtId="49" fontId="5" fillId="3" borderId="7" xfId="0" quotePrefix="1" applyNumberFormat="1" applyFont="1" applyFill="1" applyBorder="1" applyAlignment="1">
      <alignment horizontal="left" vertical="center" wrapText="1"/>
    </xf>
    <xf numFmtId="49" fontId="5" fillId="3" borderId="1" xfId="0" quotePrefix="1" applyNumberFormat="1" applyFont="1" applyFill="1" applyBorder="1" applyAlignment="1">
      <alignment horizontal="center" vertical="center" wrapText="1"/>
    </xf>
    <xf numFmtId="49" fontId="5" fillId="3" borderId="2" xfId="0" quotePrefix="1" applyNumberFormat="1" applyFont="1" applyFill="1" applyBorder="1" applyAlignment="1">
      <alignment horizontal="center" vertical="center" wrapText="1"/>
    </xf>
    <xf numFmtId="49" fontId="5" fillId="3" borderId="3" xfId="0" quotePrefix="1" applyNumberFormat="1" applyFont="1" applyFill="1" applyBorder="1" applyAlignment="1">
      <alignment horizontal="center" vertical="center" wrapText="1"/>
    </xf>
    <xf numFmtId="49" fontId="3" fillId="3" borderId="1" xfId="0" quotePrefix="1" applyNumberFormat="1" applyFont="1" applyFill="1" applyBorder="1" applyAlignment="1">
      <alignment horizontal="left" vertical="center" wrapText="1"/>
    </xf>
    <xf numFmtId="49" fontId="3" fillId="3" borderId="2" xfId="0" quotePrefix="1" applyNumberFormat="1" applyFont="1" applyFill="1" applyBorder="1" applyAlignment="1">
      <alignment horizontal="left" vertical="center" wrapText="1"/>
    </xf>
    <xf numFmtId="49" fontId="3" fillId="3" borderId="28" xfId="0" quotePrefix="1" applyNumberFormat="1" applyFont="1" applyFill="1" applyBorder="1" applyAlignment="1">
      <alignment horizontal="left" vertical="center" wrapText="1"/>
    </xf>
    <xf numFmtId="49" fontId="3" fillId="3" borderId="27" xfId="0" quotePrefix="1" applyNumberFormat="1" applyFont="1" applyFill="1" applyBorder="1" applyAlignment="1">
      <alignment horizontal="left" vertical="center" wrapText="1"/>
    </xf>
    <xf numFmtId="49" fontId="5" fillId="3" borderId="6" xfId="0" quotePrefix="1" applyNumberFormat="1" applyFont="1" applyFill="1" applyBorder="1" applyAlignment="1">
      <alignment horizontal="center" vertical="center" wrapText="1"/>
    </xf>
    <xf numFmtId="49" fontId="5" fillId="3" borderId="4" xfId="0" quotePrefix="1" applyNumberFormat="1" applyFont="1" applyFill="1" applyBorder="1" applyAlignment="1">
      <alignment horizontal="center" vertical="center" wrapText="1"/>
    </xf>
    <xf numFmtId="49" fontId="5" fillId="3" borderId="7" xfId="0" quotePrefix="1" applyNumberFormat="1" applyFont="1" applyFill="1" applyBorder="1" applyAlignment="1">
      <alignment horizontal="center" vertical="center" wrapText="1"/>
    </xf>
    <xf numFmtId="0" fontId="5" fillId="3" borderId="1" xfId="0" quotePrefix="1" applyFont="1" applyFill="1" applyBorder="1" applyAlignment="1">
      <alignment horizontal="center" vertical="center" wrapText="1"/>
    </xf>
    <xf numFmtId="0" fontId="5" fillId="3" borderId="2" xfId="0" quotePrefix="1" applyFont="1" applyFill="1" applyBorder="1" applyAlignment="1">
      <alignment horizontal="center" vertical="center" wrapText="1"/>
    </xf>
    <xf numFmtId="0" fontId="5" fillId="3" borderId="3" xfId="0" quotePrefix="1" applyFont="1" applyFill="1" applyBorder="1" applyAlignment="1">
      <alignment horizontal="center" vertical="center" wrapText="1"/>
    </xf>
    <xf numFmtId="49" fontId="5" fillId="3" borderId="1" xfId="0" quotePrefix="1" applyNumberFormat="1" applyFont="1" applyFill="1" applyBorder="1" applyAlignment="1">
      <alignment horizontal="left" vertical="center" wrapText="1"/>
    </xf>
    <xf numFmtId="49" fontId="5" fillId="3" borderId="2" xfId="0" quotePrefix="1" applyNumberFormat="1" applyFont="1" applyFill="1" applyBorder="1" applyAlignment="1">
      <alignment horizontal="left" vertical="center" wrapText="1"/>
    </xf>
    <xf numFmtId="0" fontId="5" fillId="3" borderId="6" xfId="0" quotePrefix="1" applyFont="1" applyFill="1" applyBorder="1" applyAlignment="1">
      <alignment horizontal="center" vertical="center" wrapText="1"/>
    </xf>
    <xf numFmtId="0" fontId="5" fillId="3" borderId="4" xfId="0" quotePrefix="1" applyFont="1" applyFill="1" applyBorder="1" applyAlignment="1">
      <alignment horizontal="center" vertical="center" wrapText="1"/>
    </xf>
    <xf numFmtId="0" fontId="5" fillId="3" borderId="7" xfId="0" quotePrefix="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5" fillId="3" borderId="39" xfId="0" quotePrefix="1" applyFont="1" applyFill="1" applyBorder="1" applyAlignment="1">
      <alignment horizontal="center" vertical="center" wrapText="1"/>
    </xf>
    <xf numFmtId="0" fontId="5" fillId="3" borderId="40" xfId="0" quotePrefix="1" applyFont="1" applyFill="1" applyBorder="1" applyAlignment="1">
      <alignment horizontal="center" vertical="center" wrapText="1"/>
    </xf>
    <xf numFmtId="0" fontId="5" fillId="3" borderId="41" xfId="0" quotePrefix="1" applyFont="1" applyFill="1" applyBorder="1" applyAlignment="1">
      <alignment horizontal="center" vertical="center" wrapText="1"/>
    </xf>
    <xf numFmtId="49" fontId="5" fillId="3" borderId="50" xfId="0" quotePrefix="1" applyNumberFormat="1" applyFont="1" applyFill="1" applyBorder="1" applyAlignment="1">
      <alignment horizontal="left" vertical="center" wrapText="1"/>
    </xf>
    <xf numFmtId="49" fontId="5" fillId="3" borderId="29" xfId="0" quotePrefix="1" applyNumberFormat="1" applyFont="1" applyFill="1" applyBorder="1" applyAlignment="1">
      <alignment horizontal="left" vertical="center" wrapText="1"/>
    </xf>
    <xf numFmtId="49" fontId="5" fillId="3" borderId="54" xfId="0" quotePrefix="1" applyNumberFormat="1" applyFont="1" applyFill="1" applyBorder="1" applyAlignment="1">
      <alignment horizontal="left" vertical="center" wrapText="1"/>
    </xf>
    <xf numFmtId="49" fontId="5" fillId="3" borderId="22" xfId="0" applyNumberFormat="1" applyFont="1" applyFill="1" applyBorder="1" applyAlignment="1">
      <alignment horizontal="left"/>
    </xf>
    <xf numFmtId="49" fontId="5" fillId="3" borderId="24" xfId="0" applyNumberFormat="1" applyFont="1" applyFill="1" applyBorder="1" applyAlignment="1">
      <alignment horizontal="left"/>
    </xf>
    <xf numFmtId="49" fontId="5" fillId="3" borderId="19" xfId="0" applyNumberFormat="1" applyFont="1" applyFill="1" applyBorder="1" applyAlignment="1">
      <alignment horizontal="left"/>
    </xf>
    <xf numFmtId="49" fontId="5" fillId="3" borderId="21" xfId="0" applyNumberFormat="1" applyFont="1" applyFill="1" applyBorder="1" applyAlignment="1">
      <alignment horizontal="left"/>
    </xf>
    <xf numFmtId="49" fontId="5" fillId="3" borderId="15" xfId="0" applyNumberFormat="1" applyFont="1" applyFill="1" applyBorder="1" applyAlignment="1">
      <alignment horizontal="left"/>
    </xf>
    <xf numFmtId="49" fontId="5" fillId="3" borderId="16" xfId="0" applyNumberFormat="1" applyFont="1" applyFill="1" applyBorder="1" applyAlignment="1">
      <alignment horizontal="left"/>
    </xf>
    <xf numFmtId="0" fontId="1" fillId="2" borderId="31"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6" xfId="0" applyFont="1" applyFill="1" applyBorder="1" applyAlignment="1">
      <alignment horizontal="center" vertical="center"/>
    </xf>
    <xf numFmtId="49" fontId="5" fillId="3" borderId="3" xfId="0" quotePrefix="1" applyNumberFormat="1" applyFont="1" applyFill="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49" fontId="5" fillId="3" borderId="28" xfId="0" quotePrefix="1" applyNumberFormat="1" applyFont="1" applyFill="1" applyBorder="1" applyAlignment="1">
      <alignment horizontal="center" vertical="center" wrapText="1"/>
    </xf>
    <xf numFmtId="49" fontId="5" fillId="3" borderId="27" xfId="0" quotePrefix="1" applyNumberFormat="1" applyFont="1" applyFill="1" applyBorder="1" applyAlignment="1">
      <alignment horizontal="center" vertical="center" wrapText="1"/>
    </xf>
    <xf numFmtId="49" fontId="5" fillId="3" borderId="47" xfId="0" quotePrefix="1" applyNumberFormat="1" applyFont="1" applyFill="1" applyBorder="1" applyAlignment="1">
      <alignment horizontal="center" vertical="center" wrapText="1"/>
    </xf>
    <xf numFmtId="49" fontId="5" fillId="3" borderId="42" xfId="0" applyNumberFormat="1" applyFont="1" applyFill="1" applyBorder="1" applyAlignment="1">
      <alignment horizontal="left"/>
    </xf>
    <xf numFmtId="49" fontId="5" fillId="3" borderId="44" xfId="0" applyNumberFormat="1" applyFont="1" applyFill="1" applyBorder="1" applyAlignment="1">
      <alignment horizontal="left"/>
    </xf>
    <xf numFmtId="0" fontId="1" fillId="2" borderId="66"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44" xfId="0" applyFont="1" applyFill="1" applyBorder="1" applyAlignment="1">
      <alignment horizontal="center" vertical="center"/>
    </xf>
    <xf numFmtId="49" fontId="5" fillId="3" borderId="10" xfId="0" quotePrefix="1" applyNumberFormat="1" applyFont="1" applyFill="1" applyBorder="1" applyAlignment="1">
      <alignment horizontal="left" vertical="center" wrapText="1"/>
    </xf>
    <xf numFmtId="49" fontId="5" fillId="3" borderId="11" xfId="0" quotePrefix="1" applyNumberFormat="1" applyFont="1" applyFill="1" applyBorder="1" applyAlignment="1">
      <alignment horizontal="left" vertical="center" wrapText="1"/>
    </xf>
    <xf numFmtId="49" fontId="5" fillId="3" borderId="34" xfId="0" quotePrefix="1" applyNumberFormat="1" applyFont="1" applyFill="1" applyBorder="1" applyAlignment="1">
      <alignment horizontal="left" vertical="center" wrapText="1"/>
    </xf>
    <xf numFmtId="49" fontId="5" fillId="3" borderId="45" xfId="0" quotePrefix="1" applyNumberFormat="1" applyFont="1" applyFill="1" applyBorder="1" applyAlignment="1">
      <alignment horizontal="left" vertical="center" wrapText="1"/>
    </xf>
    <xf numFmtId="49" fontId="5" fillId="3" borderId="0" xfId="0" quotePrefix="1" applyNumberFormat="1" applyFont="1" applyFill="1" applyAlignment="1">
      <alignment horizontal="left" vertical="center" wrapText="1"/>
    </xf>
    <xf numFmtId="39" fontId="1" fillId="0" borderId="5" xfId="1" applyNumberFormat="1" applyFont="1" applyFill="1" applyBorder="1" applyAlignment="1">
      <alignment vertical="center" wrapText="1"/>
    </xf>
  </cellXfs>
  <cellStyles count="5">
    <cellStyle name="Comma" xfId="3" builtinId="3"/>
    <cellStyle name="Currency" xfId="1" builtinId="4"/>
    <cellStyle name="Hyperlink" xfId="2" builtinId="8"/>
    <cellStyle name="Normal" xfId="0" builtinId="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tescod.eskom.co.za/prt09BG/0000/0892.pdf" TargetMode="External"/><Relationship Id="rId18" Type="http://schemas.openxmlformats.org/officeDocument/2006/relationships/hyperlink" Target="http://tescod.eskom.co.za/prt09BG/0000/0895.pdf" TargetMode="External"/><Relationship Id="rId26" Type="http://schemas.openxmlformats.org/officeDocument/2006/relationships/hyperlink" Target="http://tescod.eskom.co.za/prt09BG/8000/8012.PDF" TargetMode="External"/><Relationship Id="rId39" Type="http://schemas.openxmlformats.org/officeDocument/2006/relationships/hyperlink" Target="http://tescod.eskom.co.za/prt09BG/0000/0891.pdf" TargetMode="External"/><Relationship Id="rId21" Type="http://schemas.openxmlformats.org/officeDocument/2006/relationships/hyperlink" Target="http://tescod.eskom.co.za/prt09BG/0000/0895.pdf" TargetMode="External"/><Relationship Id="rId34" Type="http://schemas.openxmlformats.org/officeDocument/2006/relationships/hyperlink" Target="http://tescod.eskom.co.za/prt09BG/0000/0892.pdf" TargetMode="External"/><Relationship Id="rId42" Type="http://schemas.openxmlformats.org/officeDocument/2006/relationships/printerSettings" Target="../printerSettings/printerSettings4.bin"/><Relationship Id="rId7" Type="http://schemas.openxmlformats.org/officeDocument/2006/relationships/hyperlink" Target="http://tescod.eskom.co.za/prt09BG/0000/0892.pdf" TargetMode="External"/><Relationship Id="rId2" Type="http://schemas.openxmlformats.org/officeDocument/2006/relationships/hyperlink" Target="http://tescod.eskom.co.za/prt09BG/0000/0891.pdf" TargetMode="External"/><Relationship Id="rId16" Type="http://schemas.openxmlformats.org/officeDocument/2006/relationships/hyperlink" Target="http://tescod.eskom.co.za/prt22cables/Part22_index.htm" TargetMode="External"/><Relationship Id="rId20" Type="http://schemas.openxmlformats.org/officeDocument/2006/relationships/hyperlink" Target="http://tescod.eskom.co.za/prt09BG/0000/0895.pdf" TargetMode="External"/><Relationship Id="rId29" Type="http://schemas.openxmlformats.org/officeDocument/2006/relationships/hyperlink" Target="http://tescod.eskom.co.za/prt09BG/0000/0891.pdf" TargetMode="External"/><Relationship Id="rId41" Type="http://schemas.openxmlformats.org/officeDocument/2006/relationships/hyperlink" Target="http://tescod.eskom.co.za/prt22cables/Part22_index.htm" TargetMode="External"/><Relationship Id="rId1" Type="http://schemas.openxmlformats.org/officeDocument/2006/relationships/hyperlink" Target="http://tescod.eskom.co.za/prt09BG/0000/0891.pdf" TargetMode="External"/><Relationship Id="rId6" Type="http://schemas.openxmlformats.org/officeDocument/2006/relationships/hyperlink" Target="http://tescod.eskom.co.za/prt09BG/0000/0891.pdf" TargetMode="External"/><Relationship Id="rId11" Type="http://schemas.openxmlformats.org/officeDocument/2006/relationships/hyperlink" Target="http://tescod.eskom.co.za/prt09BG/0000/0892.pdf" TargetMode="External"/><Relationship Id="rId24" Type="http://schemas.openxmlformats.org/officeDocument/2006/relationships/hyperlink" Target="http://tescod.eskom.co.za/prt09BG/8000/8018.PDF" TargetMode="External"/><Relationship Id="rId32" Type="http://schemas.openxmlformats.org/officeDocument/2006/relationships/hyperlink" Target="http://intranetupdate.eskom.co.za/library/sabs_docs/pdf/SANS10198-5.pdf" TargetMode="External"/><Relationship Id="rId37" Type="http://schemas.openxmlformats.org/officeDocument/2006/relationships/hyperlink" Target="http://tescod.eskom.co.za/prt09BG/0000/0892.pdf" TargetMode="External"/><Relationship Id="rId40" Type="http://schemas.openxmlformats.org/officeDocument/2006/relationships/hyperlink" Target="http://tescod.eskom.co.za/prt09BG/8000/8012.PDF" TargetMode="External"/><Relationship Id="rId5" Type="http://schemas.openxmlformats.org/officeDocument/2006/relationships/hyperlink" Target="http://tescod.eskom.co.za/prt09BG/0000/0891.pdf" TargetMode="External"/><Relationship Id="rId15" Type="http://schemas.openxmlformats.org/officeDocument/2006/relationships/hyperlink" Target="http://tescod.eskom.co.za/prt22cables/Part22_index.htm" TargetMode="External"/><Relationship Id="rId23" Type="http://schemas.openxmlformats.org/officeDocument/2006/relationships/hyperlink" Target="http://tescod.eskom.co.za/prt09BG/8000/8018.PDF" TargetMode="External"/><Relationship Id="rId28" Type="http://schemas.openxmlformats.org/officeDocument/2006/relationships/hyperlink" Target="http://tescod.eskom.co.za/prt09BG/0000/0891.pdf" TargetMode="External"/><Relationship Id="rId36" Type="http://schemas.openxmlformats.org/officeDocument/2006/relationships/hyperlink" Target="http://tescod.eskom.co.za/prt09BG/0000/0892.pdf" TargetMode="External"/><Relationship Id="rId10" Type="http://schemas.openxmlformats.org/officeDocument/2006/relationships/hyperlink" Target="http://tescod.eskom.co.za/prt09BG/0000/0892.pdf" TargetMode="External"/><Relationship Id="rId19" Type="http://schemas.openxmlformats.org/officeDocument/2006/relationships/hyperlink" Target="http://tescod.eskom.co.za/prt09BG/0000/0895.pdf" TargetMode="External"/><Relationship Id="rId31" Type="http://schemas.openxmlformats.org/officeDocument/2006/relationships/hyperlink" Target="http://tescod.eskom.co.za/prt09BG/0000/0895.pdf" TargetMode="External"/><Relationship Id="rId4" Type="http://schemas.openxmlformats.org/officeDocument/2006/relationships/hyperlink" Target="http://tescod.eskom.co.za/prt09BG/0000/0891.pdf" TargetMode="External"/><Relationship Id="rId9" Type="http://schemas.openxmlformats.org/officeDocument/2006/relationships/hyperlink" Target="http://tescod.eskom.co.za/prt09BG/0000/0892.pdf" TargetMode="External"/><Relationship Id="rId14" Type="http://schemas.openxmlformats.org/officeDocument/2006/relationships/hyperlink" Target="http://tescod.eskom.co.za/prt22cables/Part22_index.htm" TargetMode="External"/><Relationship Id="rId22" Type="http://schemas.openxmlformats.org/officeDocument/2006/relationships/hyperlink" Target="http://tescod.eskom.co.za/prt09BG/0000/0895.pdf" TargetMode="External"/><Relationship Id="rId27" Type="http://schemas.openxmlformats.org/officeDocument/2006/relationships/hyperlink" Target="http://tescod.eskom.co.za/prt09BG/8000/8012.PDF" TargetMode="External"/><Relationship Id="rId30" Type="http://schemas.openxmlformats.org/officeDocument/2006/relationships/hyperlink" Target="http://tescod.eskom.co.za/prt09BG/0000/0895.pdf" TargetMode="External"/><Relationship Id="rId35" Type="http://schemas.openxmlformats.org/officeDocument/2006/relationships/hyperlink" Target="http://tescod.eskom.co.za/prt09BG/0000/0892.pdf" TargetMode="External"/><Relationship Id="rId8" Type="http://schemas.openxmlformats.org/officeDocument/2006/relationships/hyperlink" Target="http://tescod.eskom.co.za/prt09BG/0000/0892.pdf" TargetMode="External"/><Relationship Id="rId3" Type="http://schemas.openxmlformats.org/officeDocument/2006/relationships/hyperlink" Target="http://tescod.eskom.co.za/prt09BG/0000/0891.pdf" TargetMode="External"/><Relationship Id="rId12" Type="http://schemas.openxmlformats.org/officeDocument/2006/relationships/hyperlink" Target="http://tescod.eskom.co.za/prt09BG/0000/0892.pdf" TargetMode="External"/><Relationship Id="rId17" Type="http://schemas.openxmlformats.org/officeDocument/2006/relationships/hyperlink" Target="http://tescod.eskom.co.za/prt09BG/0000/0895.pdf" TargetMode="External"/><Relationship Id="rId25" Type="http://schemas.openxmlformats.org/officeDocument/2006/relationships/hyperlink" Target="http://intranetupdate.eskom.co.za/library/sabs_docs/pdf/SANS10198-5.pdf" TargetMode="External"/><Relationship Id="rId33" Type="http://schemas.openxmlformats.org/officeDocument/2006/relationships/hyperlink" Target="http://tescod.eskom.co.za/prt09BG/0000/0892.pdf" TargetMode="External"/><Relationship Id="rId38" Type="http://schemas.openxmlformats.org/officeDocument/2006/relationships/hyperlink" Target="http://tescod.eskom.co.za/prt09BG/0000/0892.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6" Type="http://schemas.openxmlformats.org/officeDocument/2006/relationships/hyperlink" Target="http://tescod.eskom.co.za/prt09BG/8000/8071.PDF" TargetMode="External"/><Relationship Id="rId21" Type="http://schemas.openxmlformats.org/officeDocument/2006/relationships/hyperlink" Target="http://tescod.eskom.co.za/prt09BG/8000/8071.PDF" TargetMode="External"/><Relationship Id="rId42" Type="http://schemas.openxmlformats.org/officeDocument/2006/relationships/hyperlink" Target="http://tescod.eskom.co.za/prt09BG/8000/8072.pdf" TargetMode="External"/><Relationship Id="rId47" Type="http://schemas.openxmlformats.org/officeDocument/2006/relationships/hyperlink" Target="http://tescod.eskom.co.za/prt22cables/Part22_index.htm" TargetMode="External"/><Relationship Id="rId63" Type="http://schemas.openxmlformats.org/officeDocument/2006/relationships/hyperlink" Target="http://tescod.eskom.co.za/prt09BG/0000/0894sh1.pdf" TargetMode="External"/><Relationship Id="rId68" Type="http://schemas.openxmlformats.org/officeDocument/2006/relationships/hyperlink" Target="http://tescod.eskom.co.za/prt09BG/0000/0891.pdf" TargetMode="External"/><Relationship Id="rId84" Type="http://schemas.openxmlformats.org/officeDocument/2006/relationships/hyperlink" Target="http://tescod.eskom.co.za/prt09BG/0000/0892.pdf" TargetMode="External"/><Relationship Id="rId89" Type="http://schemas.openxmlformats.org/officeDocument/2006/relationships/hyperlink" Target="http://tescod.eskom.co.za/prt09BG/0000/0892.pdf" TargetMode="External"/><Relationship Id="rId16" Type="http://schemas.openxmlformats.org/officeDocument/2006/relationships/hyperlink" Target="http://tescod.eskom.co.za/prt09BG/8000/8071.PDF" TargetMode="External"/><Relationship Id="rId11" Type="http://schemas.openxmlformats.org/officeDocument/2006/relationships/hyperlink" Target="http://tescod.eskom.co.za/prt09BG/0000/0893.pdf" TargetMode="External"/><Relationship Id="rId32" Type="http://schemas.openxmlformats.org/officeDocument/2006/relationships/hyperlink" Target="http://tescod.eskom.co.za/prt09BG/8000/8074.PDF" TargetMode="External"/><Relationship Id="rId37" Type="http://schemas.openxmlformats.org/officeDocument/2006/relationships/hyperlink" Target="http://tescod.eskom.co.za/prt09BG/0000/0894sh1.pdf" TargetMode="External"/><Relationship Id="rId53" Type="http://schemas.openxmlformats.org/officeDocument/2006/relationships/hyperlink" Target="http://tescod.eskom.co.za/prt22cables/Part22_index.htm" TargetMode="External"/><Relationship Id="rId58" Type="http://schemas.openxmlformats.org/officeDocument/2006/relationships/hyperlink" Target="http://tescod.eskom.co.za/prt09BG/8000/8071.PDF" TargetMode="External"/><Relationship Id="rId74" Type="http://schemas.openxmlformats.org/officeDocument/2006/relationships/hyperlink" Target="http://tescod.eskom.co.za/prt09BG/0000/0891.pdf" TargetMode="External"/><Relationship Id="rId79" Type="http://schemas.openxmlformats.org/officeDocument/2006/relationships/hyperlink" Target="http://tescod.eskom.co.za/prt09BG/8000/8075.PDF" TargetMode="External"/><Relationship Id="rId5" Type="http://schemas.openxmlformats.org/officeDocument/2006/relationships/hyperlink" Target="http://tescod.eskom.co.za/prt09BG/0000/0893.pdf" TargetMode="External"/><Relationship Id="rId90" Type="http://schemas.openxmlformats.org/officeDocument/2006/relationships/hyperlink" Target="http://tescod.eskom.co.za/prt09BG/0000/0892.pdf" TargetMode="External"/><Relationship Id="rId95" Type="http://schemas.openxmlformats.org/officeDocument/2006/relationships/hyperlink" Target="http://tescod.eskom.co.za/prt09BG/0000/0892.pdf" TargetMode="External"/><Relationship Id="rId22" Type="http://schemas.openxmlformats.org/officeDocument/2006/relationships/hyperlink" Target="http://tescod.eskom.co.za/prt09BG/8000/8071.PDF" TargetMode="External"/><Relationship Id="rId27" Type="http://schemas.openxmlformats.org/officeDocument/2006/relationships/hyperlink" Target="http://tescod.eskom.co.za/prt09BG/8000/8071.PDF" TargetMode="External"/><Relationship Id="rId43" Type="http://schemas.openxmlformats.org/officeDocument/2006/relationships/hyperlink" Target="http://tescod.eskom.co.za/prt09BG/8000/8072.pdf" TargetMode="External"/><Relationship Id="rId48" Type="http://schemas.openxmlformats.org/officeDocument/2006/relationships/hyperlink" Target="http://tescod.eskom.co.za/prt22cables/Part22_index.htm" TargetMode="External"/><Relationship Id="rId64" Type="http://schemas.openxmlformats.org/officeDocument/2006/relationships/hyperlink" Target="http://tescod.eskom.co.za/prt09BG/0000/0894sh1.pdf" TargetMode="External"/><Relationship Id="rId69" Type="http://schemas.openxmlformats.org/officeDocument/2006/relationships/hyperlink" Target="http://tescod.eskom.co.za/prt09BG/0000/0891.pdf" TargetMode="External"/><Relationship Id="rId80" Type="http://schemas.openxmlformats.org/officeDocument/2006/relationships/hyperlink" Target="http://tescod.eskom.co.za/prt09BG/8000/8075.PDF" TargetMode="External"/><Relationship Id="rId85" Type="http://schemas.openxmlformats.org/officeDocument/2006/relationships/hyperlink" Target="http://tescod.eskom.co.za/prt09BG/0000/0892.pdf" TargetMode="External"/><Relationship Id="rId3" Type="http://schemas.openxmlformats.org/officeDocument/2006/relationships/hyperlink" Target="http://tescod.eskom.co.za/prt09BG/0000/0892.pdf" TargetMode="External"/><Relationship Id="rId12" Type="http://schemas.openxmlformats.org/officeDocument/2006/relationships/hyperlink" Target="http://tescod.eskom.co.za/prt09BG/0000/0893.pdf" TargetMode="External"/><Relationship Id="rId17" Type="http://schemas.openxmlformats.org/officeDocument/2006/relationships/hyperlink" Target="http://tescod.eskom.co.za/prt09BG/8000/8071.PDF" TargetMode="External"/><Relationship Id="rId25" Type="http://schemas.openxmlformats.org/officeDocument/2006/relationships/hyperlink" Target="http://tescod.eskom.co.za/prt09BG/8000/8071.PDF" TargetMode="External"/><Relationship Id="rId33" Type="http://schemas.openxmlformats.org/officeDocument/2006/relationships/hyperlink" Target="http://tescod.eskom.co.za/prt09BG/8000/8074.PDF" TargetMode="External"/><Relationship Id="rId38" Type="http://schemas.openxmlformats.org/officeDocument/2006/relationships/hyperlink" Target="http://intranetupdate.eskom.co.za/library/sabs_docs/pdf/SANS1186-1.pdf" TargetMode="External"/><Relationship Id="rId46" Type="http://schemas.openxmlformats.org/officeDocument/2006/relationships/hyperlink" Target="http://tescod.eskom.co.za/prt09BG/8000/8072.pdf" TargetMode="External"/><Relationship Id="rId59" Type="http://schemas.openxmlformats.org/officeDocument/2006/relationships/hyperlink" Target="http://tescod.eskom.co.za/prt09BG/0000/0891.pdf" TargetMode="External"/><Relationship Id="rId67" Type="http://schemas.openxmlformats.org/officeDocument/2006/relationships/hyperlink" Target="http://intranetupdate.eskom.co.za/library/sabs_docs/pdf/SANS1186-1.pdf" TargetMode="External"/><Relationship Id="rId20" Type="http://schemas.openxmlformats.org/officeDocument/2006/relationships/hyperlink" Target="http://tescod.eskom.co.za/prt09BG/8000/8071.PDF" TargetMode="External"/><Relationship Id="rId41" Type="http://schemas.openxmlformats.org/officeDocument/2006/relationships/hyperlink" Target="http://tescod.eskom.co.za/prt09BG/8000/8072.pdf" TargetMode="External"/><Relationship Id="rId54" Type="http://schemas.openxmlformats.org/officeDocument/2006/relationships/hyperlink" Target="http://tescod.eskom.co.za/prt22cables/Part22_index.htm" TargetMode="External"/><Relationship Id="rId62" Type="http://schemas.openxmlformats.org/officeDocument/2006/relationships/hyperlink" Target="http://tescod.eskom.co.za/prt09BG/0000/0894sh1.pdf" TargetMode="External"/><Relationship Id="rId70" Type="http://schemas.openxmlformats.org/officeDocument/2006/relationships/hyperlink" Target="http://tescod.eskom.co.za/prt09BG/0000/0891.pdf" TargetMode="External"/><Relationship Id="rId75" Type="http://schemas.openxmlformats.org/officeDocument/2006/relationships/hyperlink" Target="http://intranetupdate.eskom.co.za/library/sabs_docs/pdf/SANS10198-5.pdf" TargetMode="External"/><Relationship Id="rId83" Type="http://schemas.openxmlformats.org/officeDocument/2006/relationships/hyperlink" Target="http://tescod.eskom.co.za/prt09BG/0000/0893.pdf" TargetMode="External"/><Relationship Id="rId88" Type="http://schemas.openxmlformats.org/officeDocument/2006/relationships/hyperlink" Target="http://tescod.eskom.co.za/prt09BG/0000/0892.pdf" TargetMode="External"/><Relationship Id="rId91" Type="http://schemas.openxmlformats.org/officeDocument/2006/relationships/hyperlink" Target="http://tescod.eskom.co.za/prt09BG/0000/0892.pdf" TargetMode="External"/><Relationship Id="rId96" Type="http://schemas.openxmlformats.org/officeDocument/2006/relationships/hyperlink" Target="http://tescod.eskom.co.za/prt09BG/0000/0892.pdf" TargetMode="External"/><Relationship Id="rId1" Type="http://schemas.openxmlformats.org/officeDocument/2006/relationships/hyperlink" Target="http://tescod.eskom.co.za/prt09BG/0000/0891.pdf" TargetMode="External"/><Relationship Id="rId6" Type="http://schemas.openxmlformats.org/officeDocument/2006/relationships/hyperlink" Target="http://tescod.eskom.co.za/prt09BG/0000/0893.pdf" TargetMode="External"/><Relationship Id="rId15" Type="http://schemas.openxmlformats.org/officeDocument/2006/relationships/hyperlink" Target="http://tescod.eskom.co.za/prt09BG/8000/8071.PDF" TargetMode="External"/><Relationship Id="rId23" Type="http://schemas.openxmlformats.org/officeDocument/2006/relationships/hyperlink" Target="http://tescod.eskom.co.za/prt09BG/8000/8071.PDF" TargetMode="External"/><Relationship Id="rId28" Type="http://schemas.openxmlformats.org/officeDocument/2006/relationships/hyperlink" Target="http://tescod.eskom.co.za/prt09BG/8000/8071.PDF" TargetMode="External"/><Relationship Id="rId36" Type="http://schemas.openxmlformats.org/officeDocument/2006/relationships/hyperlink" Target="http://tescod.eskom.co.za/prt09BG/8000/8074.PDF" TargetMode="External"/><Relationship Id="rId49" Type="http://schemas.openxmlformats.org/officeDocument/2006/relationships/hyperlink" Target="http://tescod.eskom.co.za/prt22cables/Part22_index.htm" TargetMode="External"/><Relationship Id="rId57" Type="http://schemas.openxmlformats.org/officeDocument/2006/relationships/hyperlink" Target="http://tescod.eskom.co.za/prt09BG/8000/8012.PDF" TargetMode="External"/><Relationship Id="rId10" Type="http://schemas.openxmlformats.org/officeDocument/2006/relationships/hyperlink" Target="http://tescod.eskom.co.za/prt09BG/0000/0893.pdf" TargetMode="External"/><Relationship Id="rId31" Type="http://schemas.openxmlformats.org/officeDocument/2006/relationships/hyperlink" Target="http://tescod.eskom.co.za/prt09BG/8000/8074.PDF" TargetMode="External"/><Relationship Id="rId44" Type="http://schemas.openxmlformats.org/officeDocument/2006/relationships/hyperlink" Target="http://tescod.eskom.co.za/prt09BG/8000/8072.pdf" TargetMode="External"/><Relationship Id="rId52" Type="http://schemas.openxmlformats.org/officeDocument/2006/relationships/hyperlink" Target="http://tescod.eskom.co.za/prt22cables/Part22_index.htm" TargetMode="External"/><Relationship Id="rId60" Type="http://schemas.openxmlformats.org/officeDocument/2006/relationships/hyperlink" Target="http://tescod.eskom.co.za/prt09BG/8000/8020.PDF" TargetMode="External"/><Relationship Id="rId65" Type="http://schemas.openxmlformats.org/officeDocument/2006/relationships/hyperlink" Target="http://tescod.eskom.co.za/prt09BG/0000/0894sh1.pdf" TargetMode="External"/><Relationship Id="rId73" Type="http://schemas.openxmlformats.org/officeDocument/2006/relationships/hyperlink" Target="http://intranetupdate.eskom.co.za/library/sabs_docs/pdf/SANS10198-5.pdf" TargetMode="External"/><Relationship Id="rId78" Type="http://schemas.openxmlformats.org/officeDocument/2006/relationships/hyperlink" Target="http://tescod.eskom.co.za/prt09BG/0000/0891.pdf" TargetMode="External"/><Relationship Id="rId81" Type="http://schemas.openxmlformats.org/officeDocument/2006/relationships/hyperlink" Target="http://tescod.eskom.co.za/prt09BG/8000/8075.PDF" TargetMode="External"/><Relationship Id="rId86" Type="http://schemas.openxmlformats.org/officeDocument/2006/relationships/hyperlink" Target="http://tescod.eskom.co.za/prt09BG/0000/0892.pdf" TargetMode="External"/><Relationship Id="rId94" Type="http://schemas.openxmlformats.org/officeDocument/2006/relationships/hyperlink" Target="http://tescod.eskom.co.za/prt09BG/0000/0892.pdf" TargetMode="External"/><Relationship Id="rId99" Type="http://schemas.openxmlformats.org/officeDocument/2006/relationships/hyperlink" Target="http://tescod.eskom.co.za/prt09BG/0000/0892.pdf" TargetMode="External"/><Relationship Id="rId4" Type="http://schemas.openxmlformats.org/officeDocument/2006/relationships/hyperlink" Target="http://tescod.eskom.co.za/prt09BG/0000/0892.pdf" TargetMode="External"/><Relationship Id="rId9" Type="http://schemas.openxmlformats.org/officeDocument/2006/relationships/hyperlink" Target="http://tescod.eskom.co.za/prt09BG/0000/0893.pdf" TargetMode="External"/><Relationship Id="rId13" Type="http://schemas.openxmlformats.org/officeDocument/2006/relationships/hyperlink" Target="http://tescod.eskom.co.za/prt09BG/0000/0893.pdf" TargetMode="External"/><Relationship Id="rId18" Type="http://schemas.openxmlformats.org/officeDocument/2006/relationships/hyperlink" Target="http://tescod.eskom.co.za/prt09BG/8000/8071.PDF" TargetMode="External"/><Relationship Id="rId39" Type="http://schemas.openxmlformats.org/officeDocument/2006/relationships/hyperlink" Target="http://tescod.eskom.co.za/prt09BG/8000/8072.pdf" TargetMode="External"/><Relationship Id="rId34" Type="http://schemas.openxmlformats.org/officeDocument/2006/relationships/hyperlink" Target="http://tescod.eskom.co.za/prt09BG/8000/8074.PDF" TargetMode="External"/><Relationship Id="rId50" Type="http://schemas.openxmlformats.org/officeDocument/2006/relationships/hyperlink" Target="http://tescod.eskom.co.za/prt22cables/Part22_index.htm" TargetMode="External"/><Relationship Id="rId55" Type="http://schemas.openxmlformats.org/officeDocument/2006/relationships/hyperlink" Target="http://tescod.eskom.co.za/prt09BG/8000/8075.PDF" TargetMode="External"/><Relationship Id="rId76" Type="http://schemas.openxmlformats.org/officeDocument/2006/relationships/hyperlink" Target="http://tescod.eskom.co.za/prt09BG/0000/0892.pdf" TargetMode="External"/><Relationship Id="rId97" Type="http://schemas.openxmlformats.org/officeDocument/2006/relationships/hyperlink" Target="http://tescod.eskom.co.za/prt09BG/0000/0892.pdf" TargetMode="External"/><Relationship Id="rId7" Type="http://schemas.openxmlformats.org/officeDocument/2006/relationships/hyperlink" Target="http://tescod.eskom.co.za/prt09BG/0000/0893.pdf" TargetMode="External"/><Relationship Id="rId71" Type="http://schemas.openxmlformats.org/officeDocument/2006/relationships/hyperlink" Target="http://tescod.eskom.co.za/prt09BG/0000/0892.pdf" TargetMode="External"/><Relationship Id="rId92" Type="http://schemas.openxmlformats.org/officeDocument/2006/relationships/hyperlink" Target="http://tescod.eskom.co.za/prt09BG/0000/0892.pdf" TargetMode="External"/><Relationship Id="rId2" Type="http://schemas.openxmlformats.org/officeDocument/2006/relationships/hyperlink" Target="http://tescod.eskom.co.za/prt09BG/0000/0891.pdf" TargetMode="External"/><Relationship Id="rId29" Type="http://schemas.openxmlformats.org/officeDocument/2006/relationships/hyperlink" Target="http://tescod.eskom.co.za/prt09BG/8000/8071.PDF" TargetMode="External"/><Relationship Id="rId24" Type="http://schemas.openxmlformats.org/officeDocument/2006/relationships/hyperlink" Target="http://tescod.eskom.co.za/prt09BG/8000/8071.PDF" TargetMode="External"/><Relationship Id="rId40" Type="http://schemas.openxmlformats.org/officeDocument/2006/relationships/hyperlink" Target="http://tescod.eskom.co.za/prt09BG/8000/8072.pdf" TargetMode="External"/><Relationship Id="rId45" Type="http://schemas.openxmlformats.org/officeDocument/2006/relationships/hyperlink" Target="http://tescod.eskom.co.za/prt09BG/8000/8072.pdf" TargetMode="External"/><Relationship Id="rId66" Type="http://schemas.openxmlformats.org/officeDocument/2006/relationships/hyperlink" Target="http://tescod.eskom.co.za/prt09BG/0000/0894sh1.pdf" TargetMode="External"/><Relationship Id="rId87" Type="http://schemas.openxmlformats.org/officeDocument/2006/relationships/hyperlink" Target="http://tescod.eskom.co.za/prt09BG/0000/0892.pdf" TargetMode="External"/><Relationship Id="rId61" Type="http://schemas.openxmlformats.org/officeDocument/2006/relationships/hyperlink" Target="http://tescod.eskom.co.za/prt22cables/Part22_index.htm" TargetMode="External"/><Relationship Id="rId82" Type="http://schemas.openxmlformats.org/officeDocument/2006/relationships/hyperlink" Target="http://intranetupdate.eskom.co.za/library/sabs_docs/pdf/SANS60840.pdf" TargetMode="External"/><Relationship Id="rId19" Type="http://schemas.openxmlformats.org/officeDocument/2006/relationships/hyperlink" Target="http://tescod.eskom.co.za/prt09BG/8000/8071.PDF" TargetMode="External"/><Relationship Id="rId14" Type="http://schemas.openxmlformats.org/officeDocument/2006/relationships/hyperlink" Target="http://tescod.eskom.co.za/prt07subs/Part7_index.htm" TargetMode="External"/><Relationship Id="rId30" Type="http://schemas.openxmlformats.org/officeDocument/2006/relationships/hyperlink" Target="http://tescod.eskom.co.za/prt09BG/8000/8075.PDF" TargetMode="External"/><Relationship Id="rId35" Type="http://schemas.openxmlformats.org/officeDocument/2006/relationships/hyperlink" Target="http://tescod.eskom.co.za/prt09BG/8000/8074.PDF" TargetMode="External"/><Relationship Id="rId56" Type="http://schemas.openxmlformats.org/officeDocument/2006/relationships/hyperlink" Target="http://tescod.eskom.co.za/prt09BG/8000/8075.PDF" TargetMode="External"/><Relationship Id="rId77" Type="http://schemas.openxmlformats.org/officeDocument/2006/relationships/hyperlink" Target="http://tescod.eskom.co.za/prt09BG/0000/0892.pdf" TargetMode="External"/><Relationship Id="rId100" Type="http://schemas.openxmlformats.org/officeDocument/2006/relationships/printerSettings" Target="../printerSettings/printerSettings6.bin"/><Relationship Id="rId8" Type="http://schemas.openxmlformats.org/officeDocument/2006/relationships/hyperlink" Target="http://tescod.eskom.co.za/prt09BG/0000/0893.pdf" TargetMode="External"/><Relationship Id="rId51" Type="http://schemas.openxmlformats.org/officeDocument/2006/relationships/hyperlink" Target="http://tescod.eskom.co.za/prt22cables/Part22_index.htm" TargetMode="External"/><Relationship Id="rId72" Type="http://schemas.openxmlformats.org/officeDocument/2006/relationships/hyperlink" Target="http://tescod.eskom.co.za/prt09BG/0000/0892.pdf" TargetMode="External"/><Relationship Id="rId93" Type="http://schemas.openxmlformats.org/officeDocument/2006/relationships/hyperlink" Target="http://tescod.eskom.co.za/prt09BG/0000/0892.pdf" TargetMode="External"/><Relationship Id="rId98" Type="http://schemas.openxmlformats.org/officeDocument/2006/relationships/hyperlink" Target="http://tescod.eskom.co.za/prt09BG/0000/0892.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52879-0836-416A-8855-892A5946CEA3}">
  <dimension ref="A1:F9"/>
  <sheetViews>
    <sheetView workbookViewId="0">
      <selection activeCell="E12" sqref="E12"/>
    </sheetView>
  </sheetViews>
  <sheetFormatPr defaultRowHeight="15" x14ac:dyDescent="0.25"/>
  <cols>
    <col min="2" max="2" width="48.28515625" customWidth="1"/>
    <col min="3" max="3" width="17" customWidth="1"/>
    <col min="4" max="4" width="13.85546875" customWidth="1"/>
    <col min="5" max="5" width="13.42578125" customWidth="1"/>
    <col min="6" max="6" width="15.28515625" customWidth="1"/>
  </cols>
  <sheetData>
    <row r="1" spans="1:6" x14ac:dyDescent="0.25">
      <c r="A1" s="245">
        <v>1</v>
      </c>
      <c r="B1" s="246" t="s">
        <v>569</v>
      </c>
      <c r="C1" s="247" t="s">
        <v>1</v>
      </c>
      <c r="D1" s="247" t="s">
        <v>570</v>
      </c>
      <c r="E1" s="247" t="s">
        <v>546</v>
      </c>
      <c r="F1" s="247" t="s">
        <v>571</v>
      </c>
    </row>
    <row r="2" spans="1:6" x14ac:dyDescent="0.25">
      <c r="A2" s="248">
        <v>1.1000000000000001</v>
      </c>
      <c r="B2" s="249" t="s">
        <v>572</v>
      </c>
      <c r="C2" s="250" t="s">
        <v>573</v>
      </c>
      <c r="D2" s="251">
        <f>2*22*6*80</f>
        <v>21120</v>
      </c>
      <c r="E2" s="252">
        <v>0</v>
      </c>
      <c r="F2" s="252">
        <f>+E2*D2</f>
        <v>0</v>
      </c>
    </row>
    <row r="3" spans="1:6" x14ac:dyDescent="0.25">
      <c r="A3" s="248">
        <v>1.2</v>
      </c>
      <c r="B3" s="249" t="s">
        <v>574</v>
      </c>
      <c r="C3" s="250" t="s">
        <v>573</v>
      </c>
      <c r="D3" s="251">
        <f>2*22*6*80</f>
        <v>21120</v>
      </c>
      <c r="E3" s="252">
        <v>0</v>
      </c>
      <c r="F3" s="252">
        <f>+E3*D3</f>
        <v>0</v>
      </c>
    </row>
    <row r="4" spans="1:6" x14ac:dyDescent="0.25">
      <c r="A4" s="248">
        <v>1.3</v>
      </c>
      <c r="B4" s="249" t="s">
        <v>575</v>
      </c>
      <c r="C4" s="250" t="s">
        <v>573</v>
      </c>
      <c r="D4" s="251">
        <f>10*80</f>
        <v>800</v>
      </c>
      <c r="E4" s="252">
        <v>0</v>
      </c>
      <c r="F4" s="252"/>
    </row>
    <row r="5" spans="1:6" x14ac:dyDescent="0.25">
      <c r="A5" s="248">
        <v>1.5</v>
      </c>
      <c r="B5" s="249" t="s">
        <v>576</v>
      </c>
      <c r="C5" s="250" t="s">
        <v>573</v>
      </c>
      <c r="D5" s="251">
        <f>4*6*80</f>
        <v>1920</v>
      </c>
      <c r="E5" s="252">
        <v>0</v>
      </c>
      <c r="F5" s="252"/>
    </row>
    <row r="6" spans="1:6" x14ac:dyDescent="0.25">
      <c r="A6" s="248" t="s">
        <v>150</v>
      </c>
      <c r="B6" s="249" t="s">
        <v>577</v>
      </c>
      <c r="C6" s="250" t="s">
        <v>573</v>
      </c>
      <c r="D6" s="251">
        <f>2*80</f>
        <v>160</v>
      </c>
      <c r="E6" s="252">
        <v>0</v>
      </c>
      <c r="F6" s="252">
        <f>+E6*D6</f>
        <v>0</v>
      </c>
    </row>
    <row r="7" spans="1:6" x14ac:dyDescent="0.25">
      <c r="A7" s="248" t="s">
        <v>578</v>
      </c>
      <c r="B7" s="253" t="s">
        <v>579</v>
      </c>
      <c r="C7" s="254" t="s">
        <v>580</v>
      </c>
      <c r="D7" s="255"/>
      <c r="E7" s="256">
        <v>0</v>
      </c>
      <c r="F7" s="256"/>
    </row>
    <row r="8" spans="1:6" ht="15.75" thickBot="1" x14ac:dyDescent="0.3">
      <c r="A8" s="248" t="s">
        <v>560</v>
      </c>
      <c r="B8" s="249" t="s">
        <v>581</v>
      </c>
      <c r="C8" s="250" t="s">
        <v>580</v>
      </c>
      <c r="D8" s="257"/>
      <c r="E8" s="256">
        <v>0</v>
      </c>
      <c r="F8" s="258"/>
    </row>
    <row r="9" spans="1:6" ht="15.75" thickBot="1" x14ac:dyDescent="0.3">
      <c r="A9" s="259"/>
      <c r="B9" s="260" t="s">
        <v>582</v>
      </c>
      <c r="C9" s="261"/>
      <c r="D9" s="261"/>
      <c r="E9" s="261"/>
      <c r="F9" s="262">
        <f>SUM(F2:F7)</f>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03C59-CAB9-4DE0-989D-2AD681F4ADBF}">
  <dimension ref="D4:F18"/>
  <sheetViews>
    <sheetView workbookViewId="0">
      <selection activeCell="E16" sqref="E16:G20"/>
    </sheetView>
  </sheetViews>
  <sheetFormatPr defaultRowHeight="15" x14ac:dyDescent="0.25"/>
  <cols>
    <col min="5" max="5" width="28.42578125" customWidth="1"/>
  </cols>
  <sheetData>
    <row r="4" spans="4:6" x14ac:dyDescent="0.25">
      <c r="D4" s="263" t="s">
        <v>7</v>
      </c>
      <c r="E4" s="263" t="s">
        <v>0</v>
      </c>
      <c r="F4" s="263" t="s">
        <v>588</v>
      </c>
    </row>
    <row r="5" spans="4:6" x14ac:dyDescent="0.25">
      <c r="D5" s="263">
        <v>1</v>
      </c>
      <c r="E5" s="263" t="s">
        <v>583</v>
      </c>
      <c r="F5" s="263"/>
    </row>
    <row r="6" spans="4:6" x14ac:dyDescent="0.25">
      <c r="D6" s="263">
        <v>2</v>
      </c>
      <c r="E6" s="263" t="s">
        <v>584</v>
      </c>
      <c r="F6" s="263"/>
    </row>
    <row r="7" spans="4:6" x14ac:dyDescent="0.25">
      <c r="D7" s="263">
        <v>3</v>
      </c>
      <c r="E7" s="263" t="s">
        <v>585</v>
      </c>
      <c r="F7" s="263"/>
    </row>
    <row r="8" spans="4:6" x14ac:dyDescent="0.25">
      <c r="D8" s="263">
        <v>4</v>
      </c>
      <c r="E8" s="263" t="s">
        <v>586</v>
      </c>
      <c r="F8" s="263"/>
    </row>
    <row r="9" spans="4:6" x14ac:dyDescent="0.25">
      <c r="D9" s="263">
        <v>5</v>
      </c>
      <c r="E9" s="264" t="s">
        <v>587</v>
      </c>
      <c r="F9" s="263"/>
    </row>
    <row r="18" spans="5:5" x14ac:dyDescent="0.25">
      <c r="E18" s="265"/>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F668F-66BF-4540-B1F7-1F9CB4B303CC}">
  <dimension ref="A1:G20"/>
  <sheetViews>
    <sheetView zoomScale="90" zoomScaleNormal="90" workbookViewId="0">
      <selection activeCell="I9" sqref="I9"/>
    </sheetView>
  </sheetViews>
  <sheetFormatPr defaultColWidth="9.140625" defaultRowHeight="12.75" x14ac:dyDescent="0.2"/>
  <cols>
    <col min="1" max="1" width="5.28515625" style="212" bestFit="1" customWidth="1"/>
    <col min="2" max="2" width="11.85546875" style="212" customWidth="1"/>
    <col min="3" max="3" width="62.7109375" style="212" customWidth="1"/>
    <col min="4" max="4" width="6.85546875" style="212" bestFit="1" customWidth="1"/>
    <col min="5" max="5" width="17.140625" style="244" customWidth="1"/>
    <col min="6" max="6" width="16.7109375" style="212" customWidth="1"/>
    <col min="7" max="7" width="12.140625" style="212" bestFit="1" customWidth="1"/>
    <col min="8" max="16384" width="9.140625" style="212"/>
  </cols>
  <sheetData>
    <row r="1" spans="1:7" ht="18" x14ac:dyDescent="0.2">
      <c r="A1" s="266" t="s">
        <v>544</v>
      </c>
      <c r="B1" s="267"/>
      <c r="C1" s="267"/>
      <c r="D1" s="267"/>
      <c r="E1" s="211"/>
    </row>
    <row r="2" spans="1:7" ht="25.5" x14ac:dyDescent="0.2">
      <c r="A2" s="213" t="s">
        <v>7</v>
      </c>
      <c r="B2" s="214" t="s">
        <v>545</v>
      </c>
      <c r="C2" s="214" t="s">
        <v>0</v>
      </c>
      <c r="D2" s="214" t="s">
        <v>1</v>
      </c>
      <c r="E2" s="215" t="s">
        <v>591</v>
      </c>
      <c r="F2" s="215" t="s">
        <v>546</v>
      </c>
      <c r="G2" s="215" t="s">
        <v>112</v>
      </c>
    </row>
    <row r="3" spans="1:7" ht="30" x14ac:dyDescent="0.2">
      <c r="A3" s="216"/>
      <c r="B3" s="217"/>
      <c r="C3" s="218" t="s">
        <v>547</v>
      </c>
      <c r="D3" s="219"/>
      <c r="E3" s="220"/>
    </row>
    <row r="4" spans="1:7" ht="15" x14ac:dyDescent="0.2">
      <c r="A4" s="221">
        <v>1</v>
      </c>
      <c r="B4" s="222"/>
      <c r="C4" s="223" t="s">
        <v>548</v>
      </c>
      <c r="D4" s="222"/>
      <c r="E4" s="224"/>
      <c r="F4" s="225"/>
      <c r="G4" s="225"/>
    </row>
    <row r="5" spans="1:7" ht="42.75" x14ac:dyDescent="0.2">
      <c r="A5" s="226">
        <v>1.1000000000000001</v>
      </c>
      <c r="B5" s="222"/>
      <c r="C5" s="227" t="s">
        <v>549</v>
      </c>
      <c r="D5" s="219" t="s">
        <v>550</v>
      </c>
      <c r="E5" s="228"/>
      <c r="F5" s="229">
        <v>0</v>
      </c>
      <c r="G5" s="229">
        <f>+F5*E5</f>
        <v>0</v>
      </c>
    </row>
    <row r="6" spans="1:7" ht="28.5" x14ac:dyDescent="0.2">
      <c r="A6" s="226">
        <v>1.2</v>
      </c>
      <c r="B6" s="222"/>
      <c r="C6" s="227" t="s">
        <v>551</v>
      </c>
      <c r="D6" s="222" t="s">
        <v>550</v>
      </c>
      <c r="E6" s="230"/>
      <c r="F6" s="229">
        <v>0</v>
      </c>
      <c r="G6" s="229">
        <f t="shared" ref="G6:G14" si="0">+F6*E6</f>
        <v>0</v>
      </c>
    </row>
    <row r="7" spans="1:7" ht="14.25" x14ac:dyDescent="0.2">
      <c r="A7" s="226">
        <v>1.3</v>
      </c>
      <c r="B7" s="222"/>
      <c r="C7" s="227" t="s">
        <v>552</v>
      </c>
      <c r="D7" s="222" t="s">
        <v>550</v>
      </c>
      <c r="E7" s="230"/>
      <c r="F7" s="229">
        <v>0</v>
      </c>
      <c r="G7" s="229">
        <f t="shared" si="0"/>
        <v>0</v>
      </c>
    </row>
    <row r="8" spans="1:7" ht="28.5" x14ac:dyDescent="0.2">
      <c r="A8" s="226">
        <v>1.4</v>
      </c>
      <c r="B8" s="222"/>
      <c r="C8" s="227" t="s">
        <v>553</v>
      </c>
      <c r="D8" s="222" t="s">
        <v>550</v>
      </c>
      <c r="E8" s="230"/>
      <c r="F8" s="229">
        <f>F7</f>
        <v>0</v>
      </c>
      <c r="G8" s="229">
        <f t="shared" si="0"/>
        <v>0</v>
      </c>
    </row>
    <row r="9" spans="1:7" ht="14.25" x14ac:dyDescent="0.2">
      <c r="A9" s="226">
        <v>1.5</v>
      </c>
      <c r="B9" s="222"/>
      <c r="C9" s="227" t="s">
        <v>554</v>
      </c>
      <c r="D9" s="222" t="s">
        <v>555</v>
      </c>
      <c r="E9" s="231">
        <v>0</v>
      </c>
      <c r="F9" s="229"/>
      <c r="G9" s="229">
        <f>+F9*E9</f>
        <v>0</v>
      </c>
    </row>
    <row r="10" spans="1:7" ht="14.25" x14ac:dyDescent="0.2">
      <c r="A10" s="226">
        <v>1.6</v>
      </c>
      <c r="B10" s="222"/>
      <c r="C10" s="227" t="s">
        <v>556</v>
      </c>
      <c r="D10" s="222" t="s">
        <v>557</v>
      </c>
      <c r="E10" s="231">
        <v>24</v>
      </c>
      <c r="F10" s="229"/>
      <c r="G10" s="229">
        <f t="shared" si="0"/>
        <v>0</v>
      </c>
    </row>
    <row r="11" spans="1:7" ht="14.25" x14ac:dyDescent="0.2">
      <c r="A11" s="226">
        <v>1.7</v>
      </c>
      <c r="B11" s="222"/>
      <c r="C11" s="227" t="s">
        <v>558</v>
      </c>
      <c r="D11" s="222" t="s">
        <v>559</v>
      </c>
      <c r="E11" s="231">
        <v>6</v>
      </c>
      <c r="F11" s="229"/>
      <c r="G11" s="229">
        <f t="shared" si="0"/>
        <v>0</v>
      </c>
    </row>
    <row r="12" spans="1:7" ht="14.25" x14ac:dyDescent="0.2">
      <c r="A12" s="232" t="s">
        <v>560</v>
      </c>
      <c r="B12" s="233"/>
      <c r="C12" s="234" t="s">
        <v>561</v>
      </c>
      <c r="D12" s="233" t="s">
        <v>562</v>
      </c>
      <c r="E12" s="235">
        <f>22*6</f>
        <v>132</v>
      </c>
      <c r="F12" s="229"/>
      <c r="G12" s="229">
        <f t="shared" si="0"/>
        <v>0</v>
      </c>
    </row>
    <row r="13" spans="1:7" ht="14.25" x14ac:dyDescent="0.2">
      <c r="A13" s="232" t="s">
        <v>563</v>
      </c>
      <c r="B13" s="233"/>
      <c r="C13" s="234" t="s">
        <v>564</v>
      </c>
      <c r="D13" s="233" t="s">
        <v>562</v>
      </c>
      <c r="E13" s="235">
        <v>132</v>
      </c>
      <c r="F13" s="229"/>
      <c r="G13" s="229"/>
    </row>
    <row r="14" spans="1:7" ht="15" thickBot="1" x14ac:dyDescent="0.25">
      <c r="A14" s="236" t="s">
        <v>565</v>
      </c>
      <c r="B14" s="237"/>
      <c r="C14" s="238" t="s">
        <v>566</v>
      </c>
      <c r="D14" s="237" t="s">
        <v>562</v>
      </c>
      <c r="E14" s="239">
        <v>132</v>
      </c>
      <c r="F14" s="229"/>
      <c r="G14" s="229">
        <f t="shared" si="0"/>
        <v>0</v>
      </c>
    </row>
    <row r="15" spans="1:7" ht="13.5" thickBot="1" x14ac:dyDescent="0.25">
      <c r="C15" s="240" t="s">
        <v>567</v>
      </c>
      <c r="E15" s="241"/>
      <c r="F15" s="242"/>
      <c r="G15" s="243">
        <f>SUM(G5:G14)</f>
        <v>0</v>
      </c>
    </row>
    <row r="16" spans="1:7" ht="13.5" thickTop="1" x14ac:dyDescent="0.2"/>
    <row r="20" spans="3:3" x14ac:dyDescent="0.2">
      <c r="C20" s="212" t="s">
        <v>568</v>
      </c>
    </row>
  </sheetData>
  <sheetProtection selectLockedCells="1"/>
  <mergeCells count="1">
    <mergeCell ref="A1:D1"/>
  </mergeCells>
  <pageMargins left="0.31496062992125984" right="0.11811023622047245" top="0.35433070866141736" bottom="0.35433070866141736"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521"/>
  <sheetViews>
    <sheetView zoomScale="90" zoomScaleNormal="90" workbookViewId="0">
      <selection activeCell="D12" sqref="D12"/>
    </sheetView>
  </sheetViews>
  <sheetFormatPr defaultColWidth="0" defaultRowHeight="12.75" zeroHeight="1" x14ac:dyDescent="0.2"/>
  <cols>
    <col min="1" max="1" width="3.140625" style="1" customWidth="1"/>
    <col min="2" max="2" width="9.140625" style="7" customWidth="1"/>
    <col min="3" max="3" width="22.140625" style="7" customWidth="1"/>
    <col min="4" max="4" width="60.5703125" style="185" customWidth="1"/>
    <col min="5" max="5" width="16.85546875" style="4" bestFit="1" customWidth="1"/>
    <col min="6" max="12" width="9.140625" style="1" customWidth="1"/>
    <col min="13" max="13" width="3.5703125" style="1" customWidth="1"/>
    <col min="14" max="16384" width="9.140625" style="1" hidden="1"/>
  </cols>
  <sheetData>
    <row r="1" spans="2:12" ht="13.5" thickBot="1" x14ac:dyDescent="0.25"/>
    <row r="2" spans="2:12" x14ac:dyDescent="0.2">
      <c r="B2" s="300" t="s">
        <v>128</v>
      </c>
      <c r="C2" s="301"/>
      <c r="D2" s="306" t="s">
        <v>358</v>
      </c>
      <c r="E2" s="307"/>
      <c r="F2" s="307"/>
      <c r="G2" s="307"/>
      <c r="H2" s="307"/>
      <c r="I2" s="307"/>
      <c r="J2" s="307"/>
      <c r="K2" s="307"/>
      <c r="L2" s="308"/>
    </row>
    <row r="3" spans="2:12" ht="13.5" thickBot="1" x14ac:dyDescent="0.25">
      <c r="B3" s="302" t="s">
        <v>129</v>
      </c>
      <c r="C3" s="303"/>
      <c r="D3" s="309" t="s">
        <v>359</v>
      </c>
      <c r="E3" s="310"/>
      <c r="F3" s="310"/>
      <c r="G3" s="310"/>
      <c r="H3" s="310"/>
      <c r="I3" s="310"/>
      <c r="J3" s="310"/>
      <c r="K3" s="310"/>
      <c r="L3" s="311"/>
    </row>
    <row r="4" spans="2:12" x14ac:dyDescent="0.2">
      <c r="B4" s="304" t="s">
        <v>130</v>
      </c>
      <c r="C4" s="305"/>
      <c r="D4" s="312" t="s">
        <v>360</v>
      </c>
      <c r="E4" s="313"/>
      <c r="F4" s="313"/>
      <c r="G4" s="313"/>
      <c r="H4" s="313"/>
      <c r="I4" s="313"/>
      <c r="J4" s="313"/>
      <c r="K4" s="313"/>
      <c r="L4" s="314"/>
    </row>
    <row r="5" spans="2:12" ht="13.5" thickBot="1" x14ac:dyDescent="0.25">
      <c r="B5" s="302" t="s">
        <v>131</v>
      </c>
      <c r="C5" s="303"/>
      <c r="D5" s="309" t="s">
        <v>361</v>
      </c>
      <c r="E5" s="310"/>
      <c r="F5" s="310"/>
      <c r="G5" s="310"/>
      <c r="H5" s="310"/>
      <c r="I5" s="310"/>
      <c r="J5" s="310"/>
      <c r="K5" s="310"/>
      <c r="L5" s="311"/>
    </row>
    <row r="6" spans="2:12" ht="13.5" thickBot="1" x14ac:dyDescent="0.25">
      <c r="B6" s="11"/>
      <c r="C6" s="11"/>
    </row>
    <row r="7" spans="2:12" ht="21" thickBot="1" x14ac:dyDescent="0.25">
      <c r="B7" s="291" t="s">
        <v>6</v>
      </c>
      <c r="C7" s="292"/>
      <c r="D7" s="292"/>
      <c r="E7" s="292"/>
      <c r="F7" s="292"/>
      <c r="G7" s="292"/>
      <c r="H7" s="292"/>
      <c r="I7" s="292"/>
      <c r="J7" s="292"/>
      <c r="K7" s="292"/>
      <c r="L7" s="293"/>
    </row>
    <row r="8" spans="2:12" ht="26.25" thickBot="1" x14ac:dyDescent="0.25">
      <c r="B8" s="32" t="s">
        <v>7</v>
      </c>
      <c r="C8" s="33" t="s">
        <v>55</v>
      </c>
      <c r="D8" s="186" t="s">
        <v>0</v>
      </c>
      <c r="E8" s="34" t="s">
        <v>1</v>
      </c>
      <c r="F8" s="35" t="s">
        <v>8</v>
      </c>
      <c r="G8" s="36" t="s">
        <v>9</v>
      </c>
      <c r="H8" s="36" t="s">
        <v>10</v>
      </c>
      <c r="I8" s="37" t="s">
        <v>11</v>
      </c>
      <c r="J8" s="38" t="s">
        <v>12</v>
      </c>
      <c r="K8" s="36" t="s">
        <v>13</v>
      </c>
      <c r="L8" s="39" t="s">
        <v>14</v>
      </c>
    </row>
    <row r="9" spans="2:12" ht="13.5" customHeight="1" thickBot="1" x14ac:dyDescent="0.25">
      <c r="B9" s="294" t="s">
        <v>15</v>
      </c>
      <c r="C9" s="295"/>
      <c r="D9" s="295"/>
      <c r="E9" s="295"/>
      <c r="F9" s="295"/>
      <c r="G9" s="295"/>
      <c r="H9" s="295"/>
      <c r="I9" s="295"/>
      <c r="J9" s="295"/>
      <c r="K9" s="295"/>
      <c r="L9" s="296"/>
    </row>
    <row r="10" spans="2:12" ht="13.5" thickBot="1" x14ac:dyDescent="0.25">
      <c r="B10" s="288" t="s">
        <v>344</v>
      </c>
      <c r="C10" s="289"/>
      <c r="D10" s="289"/>
      <c r="E10" s="289"/>
      <c r="F10" s="289"/>
      <c r="G10" s="289"/>
      <c r="H10" s="289"/>
      <c r="I10" s="289"/>
      <c r="J10" s="289"/>
      <c r="K10" s="289"/>
      <c r="L10" s="290"/>
    </row>
    <row r="11" spans="2:12" ht="63.75" x14ac:dyDescent="0.2">
      <c r="B11" s="40" t="s">
        <v>145</v>
      </c>
      <c r="C11" s="41" t="s">
        <v>17</v>
      </c>
      <c r="D11" s="201" t="s">
        <v>142</v>
      </c>
      <c r="E11" s="42" t="s">
        <v>3</v>
      </c>
      <c r="F11" s="179"/>
      <c r="G11" s="43">
        <v>0</v>
      </c>
      <c r="H11" s="44">
        <f>F11*G11</f>
        <v>0</v>
      </c>
      <c r="I11" s="45">
        <v>3040</v>
      </c>
      <c r="J11" s="43">
        <v>0</v>
      </c>
      <c r="K11" s="46">
        <f>I11*J11</f>
        <v>0</v>
      </c>
      <c r="L11" s="47">
        <f>H11+K11</f>
        <v>0</v>
      </c>
    </row>
    <row r="12" spans="2:12" ht="53.25" customHeight="1" x14ac:dyDescent="0.2">
      <c r="B12" s="48" t="s">
        <v>147</v>
      </c>
      <c r="C12" s="49" t="s">
        <v>17</v>
      </c>
      <c r="D12" s="187" t="s">
        <v>179</v>
      </c>
      <c r="E12" s="50" t="s">
        <v>7</v>
      </c>
      <c r="F12" s="57"/>
      <c r="G12" s="52">
        <v>0</v>
      </c>
      <c r="H12" s="53">
        <f t="shared" ref="H12:H15" si="0">F12*G12</f>
        <v>0</v>
      </c>
      <c r="I12" s="54">
        <v>1</v>
      </c>
      <c r="J12" s="52">
        <v>0</v>
      </c>
      <c r="K12" s="55">
        <f t="shared" ref="K12:K15" si="1">I12*J12</f>
        <v>0</v>
      </c>
      <c r="L12" s="56">
        <f t="shared" ref="L12:L15" si="2">H12+K12</f>
        <v>0</v>
      </c>
    </row>
    <row r="13" spans="2:12" ht="67.5" customHeight="1" x14ac:dyDescent="0.2">
      <c r="B13" s="48" t="s">
        <v>148</v>
      </c>
      <c r="C13" s="49" t="s">
        <v>17</v>
      </c>
      <c r="D13" s="187" t="s">
        <v>363</v>
      </c>
      <c r="E13" s="50" t="s">
        <v>7</v>
      </c>
      <c r="F13" s="57"/>
      <c r="G13" s="52">
        <v>0</v>
      </c>
      <c r="H13" s="53">
        <f t="shared" si="0"/>
        <v>0</v>
      </c>
      <c r="I13" s="54">
        <v>1</v>
      </c>
      <c r="J13" s="52">
        <v>0</v>
      </c>
      <c r="K13" s="55">
        <f t="shared" si="1"/>
        <v>0</v>
      </c>
      <c r="L13" s="56">
        <f t="shared" si="2"/>
        <v>0</v>
      </c>
    </row>
    <row r="14" spans="2:12" ht="63.75" x14ac:dyDescent="0.2">
      <c r="B14" s="48" t="s">
        <v>149</v>
      </c>
      <c r="C14" s="49" t="s">
        <v>17</v>
      </c>
      <c r="D14" s="187" t="s">
        <v>362</v>
      </c>
      <c r="E14" s="50" t="s">
        <v>536</v>
      </c>
      <c r="F14" s="57"/>
      <c r="G14" s="52">
        <v>0</v>
      </c>
      <c r="H14" s="53">
        <f t="shared" si="0"/>
        <v>0</v>
      </c>
      <c r="I14" s="54">
        <v>1</v>
      </c>
      <c r="J14" s="52">
        <v>0</v>
      </c>
      <c r="K14" s="55">
        <f t="shared" si="1"/>
        <v>0</v>
      </c>
      <c r="L14" s="56">
        <f t="shared" si="2"/>
        <v>0</v>
      </c>
    </row>
    <row r="15" spans="2:12" ht="26.25" thickBot="1" x14ac:dyDescent="0.25">
      <c r="B15" s="59" t="s">
        <v>150</v>
      </c>
      <c r="C15" s="60" t="s">
        <v>364</v>
      </c>
      <c r="D15" s="188" t="s">
        <v>365</v>
      </c>
      <c r="E15" s="61" t="s">
        <v>7</v>
      </c>
      <c r="F15" s="62"/>
      <c r="G15" s="63">
        <v>0</v>
      </c>
      <c r="H15" s="64">
        <f t="shared" si="0"/>
        <v>0</v>
      </c>
      <c r="I15" s="65">
        <v>1</v>
      </c>
      <c r="J15" s="63">
        <v>0</v>
      </c>
      <c r="K15" s="66">
        <f t="shared" si="1"/>
        <v>0</v>
      </c>
      <c r="L15" s="67">
        <f t="shared" si="2"/>
        <v>0</v>
      </c>
    </row>
    <row r="16" spans="2:12" ht="13.5" thickBot="1" x14ac:dyDescent="0.25">
      <c r="B16" s="297" t="s">
        <v>112</v>
      </c>
      <c r="C16" s="298"/>
      <c r="D16" s="298"/>
      <c r="E16" s="299"/>
      <c r="F16" s="68"/>
      <c r="G16" s="69"/>
      <c r="H16" s="70">
        <f>SUM(H11:H15)</f>
        <v>0</v>
      </c>
      <c r="I16" s="68"/>
      <c r="J16" s="69"/>
      <c r="K16" s="71">
        <f>SUM(K11:K15)</f>
        <v>0</v>
      </c>
      <c r="L16" s="72">
        <f>SUM(L11:L15)</f>
        <v>0</v>
      </c>
    </row>
    <row r="17" spans="2:12" ht="13.5" thickBot="1" x14ac:dyDescent="0.25">
      <c r="B17" s="283" t="s">
        <v>207</v>
      </c>
      <c r="C17" s="284"/>
      <c r="D17" s="284"/>
      <c r="E17" s="284"/>
      <c r="F17" s="284"/>
      <c r="G17" s="284"/>
      <c r="H17" s="284"/>
      <c r="I17" s="284"/>
      <c r="J17" s="284"/>
      <c r="K17" s="284"/>
      <c r="L17" s="285"/>
    </row>
    <row r="18" spans="2:12" ht="114.75" hidden="1" x14ac:dyDescent="0.2">
      <c r="B18" s="73" t="s">
        <v>16</v>
      </c>
      <c r="C18" s="74" t="s">
        <v>379</v>
      </c>
      <c r="D18" s="203" t="s">
        <v>192</v>
      </c>
      <c r="E18" s="75" t="s">
        <v>180</v>
      </c>
      <c r="F18" s="76"/>
      <c r="G18" s="77">
        <v>0</v>
      </c>
      <c r="H18" s="78">
        <f>F18*G18</f>
        <v>0</v>
      </c>
      <c r="I18" s="79"/>
      <c r="J18" s="77">
        <v>0</v>
      </c>
      <c r="K18" s="78">
        <f>I18*J18</f>
        <v>0</v>
      </c>
      <c r="L18" s="80">
        <f>H18+K18</f>
        <v>0</v>
      </c>
    </row>
    <row r="19" spans="2:12" ht="76.5" hidden="1" x14ac:dyDescent="0.2">
      <c r="B19" s="48" t="s">
        <v>18</v>
      </c>
      <c r="C19" s="28" t="s">
        <v>379</v>
      </c>
      <c r="D19" s="202" t="s">
        <v>380</v>
      </c>
      <c r="E19" s="50" t="s">
        <v>3</v>
      </c>
      <c r="F19" s="51"/>
      <c r="G19" s="52">
        <v>0</v>
      </c>
      <c r="H19" s="55">
        <f>F19*G19</f>
        <v>0</v>
      </c>
      <c r="I19" s="54"/>
      <c r="J19" s="52">
        <v>0</v>
      </c>
      <c r="K19" s="55">
        <f>I19*J19</f>
        <v>0</v>
      </c>
      <c r="L19" s="56">
        <f>H19+K19</f>
        <v>0</v>
      </c>
    </row>
    <row r="20" spans="2:12" ht="38.25" hidden="1" x14ac:dyDescent="0.2">
      <c r="B20" s="48" t="s">
        <v>19</v>
      </c>
      <c r="C20" s="28" t="s">
        <v>381</v>
      </c>
      <c r="D20" s="202" t="s">
        <v>348</v>
      </c>
      <c r="E20" s="50" t="s">
        <v>3</v>
      </c>
      <c r="F20" s="51"/>
      <c r="G20" s="52">
        <v>0</v>
      </c>
      <c r="H20" s="55">
        <f t="shared" ref="H20" si="3">F20*G20</f>
        <v>0</v>
      </c>
      <c r="I20" s="54"/>
      <c r="J20" s="52">
        <v>0</v>
      </c>
      <c r="K20" s="55">
        <f t="shared" ref="K20" si="4">I20*J20</f>
        <v>0</v>
      </c>
      <c r="L20" s="56">
        <f t="shared" ref="L20" si="5">H20+K20</f>
        <v>0</v>
      </c>
    </row>
    <row r="21" spans="2:12" ht="63.75" hidden="1" x14ac:dyDescent="0.2">
      <c r="B21" s="48" t="s">
        <v>20</v>
      </c>
      <c r="C21" s="28" t="s">
        <v>381</v>
      </c>
      <c r="D21" s="202" t="s">
        <v>382</v>
      </c>
      <c r="E21" s="50" t="s">
        <v>3</v>
      </c>
      <c r="F21" s="51"/>
      <c r="G21" s="52">
        <v>0</v>
      </c>
      <c r="H21" s="55">
        <f t="shared" ref="H21:H32" si="6">F21*G21</f>
        <v>0</v>
      </c>
      <c r="I21" s="54"/>
      <c r="J21" s="52">
        <v>0</v>
      </c>
      <c r="K21" s="55">
        <f t="shared" ref="K21:K32" si="7">I21*J21</f>
        <v>0</v>
      </c>
      <c r="L21" s="56">
        <f t="shared" ref="L21:L32" si="8">H21+K21</f>
        <v>0</v>
      </c>
    </row>
    <row r="22" spans="2:12" ht="63.75" hidden="1" x14ac:dyDescent="0.2">
      <c r="B22" s="48" t="s">
        <v>151</v>
      </c>
      <c r="C22" s="28" t="s">
        <v>381</v>
      </c>
      <c r="D22" s="202" t="s">
        <v>383</v>
      </c>
      <c r="E22" s="50" t="s">
        <v>3</v>
      </c>
      <c r="F22" s="51"/>
      <c r="G22" s="52">
        <v>0</v>
      </c>
      <c r="H22" s="55">
        <f t="shared" si="6"/>
        <v>0</v>
      </c>
      <c r="I22" s="54"/>
      <c r="J22" s="52">
        <v>0</v>
      </c>
      <c r="K22" s="55">
        <f t="shared" si="7"/>
        <v>0</v>
      </c>
      <c r="L22" s="56">
        <f t="shared" si="8"/>
        <v>0</v>
      </c>
    </row>
    <row r="23" spans="2:12" ht="89.25" hidden="1" x14ac:dyDescent="0.2">
      <c r="B23" s="48" t="s">
        <v>152</v>
      </c>
      <c r="C23" s="28" t="s">
        <v>381</v>
      </c>
      <c r="D23" s="202" t="s">
        <v>384</v>
      </c>
      <c r="E23" s="50" t="s">
        <v>3</v>
      </c>
      <c r="F23" s="51"/>
      <c r="G23" s="52">
        <v>0</v>
      </c>
      <c r="H23" s="55">
        <f t="shared" si="6"/>
        <v>0</v>
      </c>
      <c r="I23" s="54"/>
      <c r="J23" s="52">
        <v>0</v>
      </c>
      <c r="K23" s="55">
        <f t="shared" si="7"/>
        <v>0</v>
      </c>
      <c r="L23" s="56">
        <f t="shared" si="8"/>
        <v>0</v>
      </c>
    </row>
    <row r="24" spans="2:12" ht="51" hidden="1" x14ac:dyDescent="0.2">
      <c r="B24" s="48" t="s">
        <v>153</v>
      </c>
      <c r="C24" s="28" t="s">
        <v>381</v>
      </c>
      <c r="D24" s="202" t="s">
        <v>385</v>
      </c>
      <c r="E24" s="50" t="s">
        <v>3</v>
      </c>
      <c r="F24" s="51"/>
      <c r="G24" s="52">
        <v>0</v>
      </c>
      <c r="H24" s="55">
        <f t="shared" si="6"/>
        <v>0</v>
      </c>
      <c r="I24" s="54"/>
      <c r="J24" s="52">
        <v>0</v>
      </c>
      <c r="K24" s="55">
        <f t="shared" si="7"/>
        <v>0</v>
      </c>
      <c r="L24" s="56">
        <f t="shared" si="8"/>
        <v>0</v>
      </c>
    </row>
    <row r="25" spans="2:12" ht="76.5" hidden="1" x14ac:dyDescent="0.2">
      <c r="B25" s="48" t="s">
        <v>154</v>
      </c>
      <c r="C25" s="28" t="s">
        <v>381</v>
      </c>
      <c r="D25" s="202" t="s">
        <v>386</v>
      </c>
      <c r="E25" s="50" t="s">
        <v>4</v>
      </c>
      <c r="F25" s="51"/>
      <c r="G25" s="52">
        <v>0</v>
      </c>
      <c r="H25" s="55">
        <f t="shared" si="6"/>
        <v>0</v>
      </c>
      <c r="I25" s="54"/>
      <c r="J25" s="52">
        <v>0</v>
      </c>
      <c r="K25" s="55">
        <f t="shared" si="7"/>
        <v>0</v>
      </c>
      <c r="L25" s="56">
        <f t="shared" si="8"/>
        <v>0</v>
      </c>
    </row>
    <row r="26" spans="2:12" ht="41.25" hidden="1" customHeight="1" x14ac:dyDescent="0.2">
      <c r="B26" s="48" t="s">
        <v>155</v>
      </c>
      <c r="C26" s="30" t="s">
        <v>17</v>
      </c>
      <c r="D26" s="202" t="s">
        <v>123</v>
      </c>
      <c r="E26" s="50" t="s">
        <v>124</v>
      </c>
      <c r="F26" s="51"/>
      <c r="G26" s="52">
        <v>0</v>
      </c>
      <c r="H26" s="55">
        <f t="shared" si="6"/>
        <v>0</v>
      </c>
      <c r="I26" s="54"/>
      <c r="J26" s="52">
        <v>0</v>
      </c>
      <c r="K26" s="55">
        <f t="shared" si="7"/>
        <v>0</v>
      </c>
      <c r="L26" s="56">
        <f t="shared" si="8"/>
        <v>0</v>
      </c>
    </row>
    <row r="27" spans="2:12" ht="30" hidden="1" customHeight="1" x14ac:dyDescent="0.2">
      <c r="B27" s="48" t="s">
        <v>156</v>
      </c>
      <c r="C27" s="30" t="s">
        <v>17</v>
      </c>
      <c r="D27" s="202" t="s">
        <v>134</v>
      </c>
      <c r="E27" s="50" t="s">
        <v>3</v>
      </c>
      <c r="F27" s="54"/>
      <c r="G27" s="52">
        <v>0</v>
      </c>
      <c r="H27" s="55">
        <f t="shared" si="6"/>
        <v>0</v>
      </c>
      <c r="I27" s="54"/>
      <c r="J27" s="52">
        <v>0</v>
      </c>
      <c r="K27" s="55">
        <f t="shared" si="7"/>
        <v>0</v>
      </c>
      <c r="L27" s="56">
        <f t="shared" si="8"/>
        <v>0</v>
      </c>
    </row>
    <row r="28" spans="2:12" ht="39.75" hidden="1" customHeight="1" x14ac:dyDescent="0.2">
      <c r="B28" s="48" t="s">
        <v>157</v>
      </c>
      <c r="C28" s="30" t="s">
        <v>17</v>
      </c>
      <c r="D28" s="191" t="s">
        <v>121</v>
      </c>
      <c r="E28" s="50" t="s">
        <v>124</v>
      </c>
      <c r="F28" s="54"/>
      <c r="G28" s="52">
        <v>0</v>
      </c>
      <c r="H28" s="55">
        <f t="shared" si="6"/>
        <v>0</v>
      </c>
      <c r="I28" s="54"/>
      <c r="J28" s="52">
        <v>0</v>
      </c>
      <c r="K28" s="55">
        <f t="shared" si="7"/>
        <v>0</v>
      </c>
      <c r="L28" s="56">
        <f t="shared" si="8"/>
        <v>0</v>
      </c>
    </row>
    <row r="29" spans="2:12" ht="25.5" hidden="1" x14ac:dyDescent="0.2">
      <c r="B29" s="48" t="s">
        <v>158</v>
      </c>
      <c r="C29" s="30" t="s">
        <v>17</v>
      </c>
      <c r="D29" s="191" t="s">
        <v>122</v>
      </c>
      <c r="E29" s="50" t="s">
        <v>3</v>
      </c>
      <c r="F29" s="54"/>
      <c r="G29" s="52">
        <v>0</v>
      </c>
      <c r="H29" s="55">
        <f t="shared" si="6"/>
        <v>0</v>
      </c>
      <c r="I29" s="54"/>
      <c r="J29" s="52">
        <v>0</v>
      </c>
      <c r="K29" s="55">
        <f t="shared" si="7"/>
        <v>0</v>
      </c>
      <c r="L29" s="56">
        <f t="shared" si="8"/>
        <v>0</v>
      </c>
    </row>
    <row r="30" spans="2:12" ht="38.25" hidden="1" x14ac:dyDescent="0.2">
      <c r="B30" s="48" t="s">
        <v>159</v>
      </c>
      <c r="C30" s="30" t="s">
        <v>17</v>
      </c>
      <c r="D30" s="191" t="s">
        <v>22</v>
      </c>
      <c r="E30" s="50" t="s">
        <v>3</v>
      </c>
      <c r="F30" s="54"/>
      <c r="G30" s="52">
        <v>0</v>
      </c>
      <c r="H30" s="55">
        <f t="shared" si="6"/>
        <v>0</v>
      </c>
      <c r="I30" s="54"/>
      <c r="J30" s="52">
        <v>0</v>
      </c>
      <c r="K30" s="55">
        <f t="shared" si="7"/>
        <v>0</v>
      </c>
      <c r="L30" s="56">
        <f t="shared" si="8"/>
        <v>0</v>
      </c>
    </row>
    <row r="31" spans="2:12" ht="25.5" hidden="1" x14ac:dyDescent="0.2">
      <c r="B31" s="48" t="s">
        <v>160</v>
      </c>
      <c r="C31" s="30" t="s">
        <v>17</v>
      </c>
      <c r="D31" s="191" t="s">
        <v>177</v>
      </c>
      <c r="E31" s="50" t="s">
        <v>7</v>
      </c>
      <c r="F31" s="54"/>
      <c r="G31" s="52">
        <v>0</v>
      </c>
      <c r="H31" s="55">
        <f t="shared" si="6"/>
        <v>0</v>
      </c>
      <c r="I31" s="54"/>
      <c r="J31" s="52">
        <v>0</v>
      </c>
      <c r="K31" s="55">
        <f t="shared" si="7"/>
        <v>0</v>
      </c>
      <c r="L31" s="56">
        <f t="shared" si="8"/>
        <v>0</v>
      </c>
    </row>
    <row r="32" spans="2:12" ht="39" hidden="1" thickBot="1" x14ac:dyDescent="0.25">
      <c r="B32" s="59" t="s">
        <v>161</v>
      </c>
      <c r="C32" s="81" t="s">
        <v>17</v>
      </c>
      <c r="D32" s="194" t="s">
        <v>125</v>
      </c>
      <c r="E32" s="61" t="s">
        <v>3</v>
      </c>
      <c r="F32" s="65"/>
      <c r="G32" s="63">
        <v>0</v>
      </c>
      <c r="H32" s="66">
        <f t="shared" si="6"/>
        <v>0</v>
      </c>
      <c r="I32" s="65"/>
      <c r="J32" s="63">
        <v>0</v>
      </c>
      <c r="K32" s="66">
        <f t="shared" si="7"/>
        <v>0</v>
      </c>
      <c r="L32" s="67">
        <f t="shared" si="8"/>
        <v>0</v>
      </c>
    </row>
    <row r="33" spans="2:12" ht="12.75" customHeight="1" thickBot="1" x14ac:dyDescent="0.25">
      <c r="B33" s="286" t="s">
        <v>112</v>
      </c>
      <c r="C33" s="287"/>
      <c r="D33" s="287"/>
      <c r="E33" s="287"/>
      <c r="F33" s="68"/>
      <c r="G33" s="69"/>
      <c r="H33" s="71">
        <f>SUM(H18:H32)</f>
        <v>0</v>
      </c>
      <c r="I33" s="68"/>
      <c r="J33" s="69"/>
      <c r="K33" s="71">
        <f>SUM(K18:K32)</f>
        <v>0</v>
      </c>
      <c r="L33" s="72">
        <f>SUM(L18:L32)</f>
        <v>0</v>
      </c>
    </row>
    <row r="34" spans="2:12" ht="12.75" customHeight="1" thickBot="1" x14ac:dyDescent="0.25">
      <c r="B34" s="283" t="s">
        <v>208</v>
      </c>
      <c r="C34" s="284"/>
      <c r="D34" s="284"/>
      <c r="E34" s="284"/>
      <c r="F34" s="284"/>
      <c r="G34" s="284"/>
      <c r="H34" s="284"/>
      <c r="I34" s="284"/>
      <c r="J34" s="284"/>
      <c r="K34" s="284"/>
      <c r="L34" s="285"/>
    </row>
    <row r="35" spans="2:12" ht="63.75" hidden="1" x14ac:dyDescent="0.2">
      <c r="B35" s="40" t="s">
        <v>23</v>
      </c>
      <c r="C35" s="82" t="s">
        <v>181</v>
      </c>
      <c r="D35" s="195" t="s">
        <v>387</v>
      </c>
      <c r="E35" s="42" t="s">
        <v>3</v>
      </c>
      <c r="F35" s="45"/>
      <c r="G35" s="43">
        <v>0</v>
      </c>
      <c r="H35" s="46">
        <f>F35*G35</f>
        <v>0</v>
      </c>
      <c r="I35" s="83"/>
      <c r="J35" s="43">
        <v>0</v>
      </c>
      <c r="K35" s="44">
        <f>I35*J35</f>
        <v>0</v>
      </c>
      <c r="L35" s="84">
        <f>H35+K35</f>
        <v>0</v>
      </c>
    </row>
    <row r="36" spans="2:12" ht="63.75" hidden="1" x14ac:dyDescent="0.2">
      <c r="B36" s="48" t="s">
        <v>24</v>
      </c>
      <c r="C36" s="30" t="s">
        <v>181</v>
      </c>
      <c r="D36" s="191" t="s">
        <v>388</v>
      </c>
      <c r="E36" s="50" t="s">
        <v>3</v>
      </c>
      <c r="F36" s="54"/>
      <c r="G36" s="52">
        <v>0</v>
      </c>
      <c r="H36" s="55">
        <f>F36*G36</f>
        <v>0</v>
      </c>
      <c r="I36" s="85"/>
      <c r="J36" s="52">
        <v>0</v>
      </c>
      <c r="K36" s="53">
        <f>I36*J36</f>
        <v>0</v>
      </c>
      <c r="L36" s="86">
        <f>H36+K36</f>
        <v>0</v>
      </c>
    </row>
    <row r="37" spans="2:12" ht="51" x14ac:dyDescent="0.2">
      <c r="B37" s="30" t="s">
        <v>25</v>
      </c>
      <c r="C37" s="30" t="s">
        <v>371</v>
      </c>
      <c r="D37" s="205" t="s">
        <v>389</v>
      </c>
      <c r="E37" s="50" t="s">
        <v>3</v>
      </c>
      <c r="F37" s="206"/>
      <c r="G37" s="207">
        <v>0</v>
      </c>
      <c r="H37" s="208">
        <f t="shared" ref="H37:H46" si="9">F37*G37</f>
        <v>0</v>
      </c>
      <c r="I37" s="209"/>
      <c r="J37" s="207">
        <v>0</v>
      </c>
      <c r="K37" s="53">
        <f t="shared" ref="K37:K46" si="10">I37*J37</f>
        <v>0</v>
      </c>
      <c r="L37" s="86">
        <f t="shared" ref="L37:L46" si="11">H37+K37</f>
        <v>0</v>
      </c>
    </row>
    <row r="38" spans="2:12" ht="63.75" hidden="1" x14ac:dyDescent="0.2">
      <c r="B38" s="28" t="s">
        <v>26</v>
      </c>
      <c r="C38" s="28" t="s">
        <v>21</v>
      </c>
      <c r="D38" s="191" t="s">
        <v>119</v>
      </c>
      <c r="E38" s="50" t="s">
        <v>3</v>
      </c>
      <c r="F38" s="206"/>
      <c r="G38" s="207">
        <v>0</v>
      </c>
      <c r="H38" s="208">
        <f t="shared" si="9"/>
        <v>0</v>
      </c>
      <c r="I38" s="209"/>
      <c r="J38" s="207">
        <v>0</v>
      </c>
      <c r="K38" s="53">
        <f t="shared" si="10"/>
        <v>0</v>
      </c>
      <c r="L38" s="86">
        <f t="shared" si="11"/>
        <v>0</v>
      </c>
    </row>
    <row r="39" spans="2:12" ht="63.75" hidden="1" x14ac:dyDescent="0.2">
      <c r="B39" s="28" t="s">
        <v>27</v>
      </c>
      <c r="C39" s="28" t="s">
        <v>21</v>
      </c>
      <c r="D39" s="191" t="s">
        <v>120</v>
      </c>
      <c r="E39" s="50" t="s">
        <v>3</v>
      </c>
      <c r="F39" s="206"/>
      <c r="G39" s="207">
        <v>0</v>
      </c>
      <c r="H39" s="208">
        <f t="shared" si="9"/>
        <v>0</v>
      </c>
      <c r="I39" s="209"/>
      <c r="J39" s="207">
        <v>0</v>
      </c>
      <c r="K39" s="53">
        <f t="shared" si="10"/>
        <v>0</v>
      </c>
      <c r="L39" s="86">
        <f t="shared" si="11"/>
        <v>0</v>
      </c>
    </row>
    <row r="40" spans="2:12" ht="39" hidden="1" customHeight="1" x14ac:dyDescent="0.2">
      <c r="B40" s="30" t="s">
        <v>28</v>
      </c>
      <c r="C40" s="30" t="s">
        <v>17</v>
      </c>
      <c r="D40" s="191" t="s">
        <v>390</v>
      </c>
      <c r="E40" s="50" t="s">
        <v>136</v>
      </c>
      <c r="F40" s="206"/>
      <c r="G40" s="207">
        <v>0</v>
      </c>
      <c r="H40" s="208">
        <f t="shared" si="9"/>
        <v>0</v>
      </c>
      <c r="I40" s="209"/>
      <c r="J40" s="207">
        <v>0</v>
      </c>
      <c r="K40" s="53">
        <f t="shared" si="10"/>
        <v>0</v>
      </c>
      <c r="L40" s="86">
        <f t="shared" si="11"/>
        <v>0</v>
      </c>
    </row>
    <row r="41" spans="2:12" ht="25.5" hidden="1" x14ac:dyDescent="0.2">
      <c r="B41" s="30" t="s">
        <v>29</v>
      </c>
      <c r="C41" s="30" t="s">
        <v>17</v>
      </c>
      <c r="D41" s="191" t="s">
        <v>391</v>
      </c>
      <c r="E41" s="50" t="s">
        <v>3</v>
      </c>
      <c r="F41" s="206"/>
      <c r="G41" s="207">
        <v>0</v>
      </c>
      <c r="H41" s="208">
        <f t="shared" si="9"/>
        <v>0</v>
      </c>
      <c r="I41" s="209"/>
      <c r="J41" s="207">
        <v>0</v>
      </c>
      <c r="K41" s="53">
        <f t="shared" si="10"/>
        <v>0</v>
      </c>
      <c r="L41" s="86">
        <f t="shared" si="11"/>
        <v>0</v>
      </c>
    </row>
    <row r="42" spans="2:12" ht="40.5" hidden="1" customHeight="1" x14ac:dyDescent="0.2">
      <c r="B42" s="30" t="s">
        <v>30</v>
      </c>
      <c r="C42" s="30" t="s">
        <v>17</v>
      </c>
      <c r="D42" s="191" t="s">
        <v>392</v>
      </c>
      <c r="E42" s="50" t="s">
        <v>136</v>
      </c>
      <c r="F42" s="206"/>
      <c r="G42" s="207">
        <v>0</v>
      </c>
      <c r="H42" s="208">
        <f t="shared" si="9"/>
        <v>0</v>
      </c>
      <c r="I42" s="209"/>
      <c r="J42" s="207">
        <v>0</v>
      </c>
      <c r="K42" s="53">
        <f t="shared" si="10"/>
        <v>0</v>
      </c>
      <c r="L42" s="86">
        <f t="shared" si="11"/>
        <v>0</v>
      </c>
    </row>
    <row r="43" spans="2:12" ht="27.75" hidden="1" customHeight="1" x14ac:dyDescent="0.2">
      <c r="B43" s="30" t="s">
        <v>31</v>
      </c>
      <c r="C43" s="30" t="s">
        <v>17</v>
      </c>
      <c r="D43" s="191" t="s">
        <v>393</v>
      </c>
      <c r="E43" s="50" t="s">
        <v>3</v>
      </c>
      <c r="F43" s="206"/>
      <c r="G43" s="207">
        <v>0</v>
      </c>
      <c r="H43" s="208">
        <f t="shared" si="9"/>
        <v>0</v>
      </c>
      <c r="I43" s="209"/>
      <c r="J43" s="207">
        <v>0</v>
      </c>
      <c r="K43" s="53">
        <f t="shared" si="10"/>
        <v>0</v>
      </c>
      <c r="L43" s="86">
        <f t="shared" si="11"/>
        <v>0</v>
      </c>
    </row>
    <row r="44" spans="2:12" ht="40.5" customHeight="1" x14ac:dyDescent="0.2">
      <c r="B44" s="30" t="s">
        <v>32</v>
      </c>
      <c r="C44" s="30" t="s">
        <v>17</v>
      </c>
      <c r="D44" s="191" t="s">
        <v>394</v>
      </c>
      <c r="E44" s="50" t="s">
        <v>136</v>
      </c>
      <c r="F44" s="206"/>
      <c r="G44" s="207">
        <v>0</v>
      </c>
      <c r="H44" s="208">
        <f t="shared" si="9"/>
        <v>0</v>
      </c>
      <c r="I44" s="209"/>
      <c r="J44" s="207">
        <v>0</v>
      </c>
      <c r="K44" s="53">
        <f t="shared" si="10"/>
        <v>0</v>
      </c>
      <c r="L44" s="86">
        <f t="shared" si="11"/>
        <v>0</v>
      </c>
    </row>
    <row r="45" spans="2:12" ht="27.75" customHeight="1" thickBot="1" x14ac:dyDescent="0.25">
      <c r="B45" s="30" t="s">
        <v>33</v>
      </c>
      <c r="C45" s="30" t="s">
        <v>17</v>
      </c>
      <c r="D45" s="191" t="s">
        <v>395</v>
      </c>
      <c r="E45" s="50" t="s">
        <v>3</v>
      </c>
      <c r="F45" s="206"/>
      <c r="G45" s="207">
        <v>0</v>
      </c>
      <c r="H45" s="208">
        <f t="shared" si="9"/>
        <v>0</v>
      </c>
      <c r="I45" s="209"/>
      <c r="J45" s="207">
        <v>0</v>
      </c>
      <c r="K45" s="53">
        <f t="shared" si="10"/>
        <v>0</v>
      </c>
      <c r="L45" s="86">
        <f t="shared" si="11"/>
        <v>0</v>
      </c>
    </row>
    <row r="46" spans="2:12" ht="26.25" hidden="1" thickBot="1" x14ac:dyDescent="0.25">
      <c r="B46" s="87" t="s">
        <v>244</v>
      </c>
      <c r="C46" s="31" t="s">
        <v>17</v>
      </c>
      <c r="D46" s="192" t="s">
        <v>346</v>
      </c>
      <c r="E46" s="88" t="s">
        <v>4</v>
      </c>
      <c r="F46" s="89"/>
      <c r="G46" s="90">
        <v>0</v>
      </c>
      <c r="H46" s="91">
        <f t="shared" si="9"/>
        <v>0</v>
      </c>
      <c r="I46" s="92"/>
      <c r="J46" s="90">
        <v>0</v>
      </c>
      <c r="K46" s="93">
        <f t="shared" si="10"/>
        <v>0</v>
      </c>
      <c r="L46" s="94">
        <f t="shared" si="11"/>
        <v>0</v>
      </c>
    </row>
    <row r="47" spans="2:12" ht="12.75" customHeight="1" thickBot="1" x14ac:dyDescent="0.25">
      <c r="B47" s="286" t="s">
        <v>112</v>
      </c>
      <c r="C47" s="287"/>
      <c r="D47" s="287"/>
      <c r="E47" s="287"/>
      <c r="F47" s="95"/>
      <c r="G47" s="96"/>
      <c r="H47" s="97">
        <f>SUM(H35:H46)</f>
        <v>0</v>
      </c>
      <c r="I47" s="95"/>
      <c r="J47" s="96"/>
      <c r="K47" s="98">
        <f>SUM(K35:K46)</f>
        <v>0</v>
      </c>
      <c r="L47" s="99">
        <f>SUM(L35:L46)</f>
        <v>0</v>
      </c>
    </row>
    <row r="48" spans="2:12" ht="12.75" customHeight="1" thickBot="1" x14ac:dyDescent="0.25">
      <c r="B48" s="288" t="s">
        <v>235</v>
      </c>
      <c r="C48" s="289"/>
      <c r="D48" s="289"/>
      <c r="E48" s="289"/>
      <c r="F48" s="289"/>
      <c r="G48" s="289"/>
      <c r="H48" s="289"/>
      <c r="I48" s="289"/>
      <c r="J48" s="289"/>
      <c r="K48" s="289"/>
      <c r="L48" s="290"/>
    </row>
    <row r="49" spans="2:12" ht="12.75" customHeight="1" x14ac:dyDescent="0.2">
      <c r="B49" s="40" t="s">
        <v>38</v>
      </c>
      <c r="C49" s="29" t="s">
        <v>17</v>
      </c>
      <c r="D49" s="193" t="s">
        <v>396</v>
      </c>
      <c r="E49" s="42" t="s">
        <v>3</v>
      </c>
      <c r="F49" s="100"/>
      <c r="G49" s="43">
        <v>0</v>
      </c>
      <c r="H49" s="46">
        <f>F49*G49</f>
        <v>0</v>
      </c>
      <c r="I49" s="100"/>
      <c r="J49" s="43">
        <v>0</v>
      </c>
      <c r="K49" s="46">
        <f>I49*J49</f>
        <v>0</v>
      </c>
      <c r="L49" s="47">
        <f>H49+K49</f>
        <v>0</v>
      </c>
    </row>
    <row r="50" spans="2:12" ht="12.75" customHeight="1" x14ac:dyDescent="0.2">
      <c r="B50" s="48" t="s">
        <v>39</v>
      </c>
      <c r="C50" s="30" t="s">
        <v>17</v>
      </c>
      <c r="D50" s="205" t="s">
        <v>397</v>
      </c>
      <c r="E50" s="50" t="s">
        <v>183</v>
      </c>
      <c r="F50" s="58"/>
      <c r="G50" s="52">
        <v>0</v>
      </c>
      <c r="H50" s="55">
        <f t="shared" ref="H50:H70" si="12">F50*G50</f>
        <v>0</v>
      </c>
      <c r="I50" s="206"/>
      <c r="J50" s="52">
        <v>0</v>
      </c>
      <c r="K50" s="55">
        <f t="shared" ref="K50:K70" si="13">I50*J50</f>
        <v>0</v>
      </c>
      <c r="L50" s="56">
        <f t="shared" ref="L50:L70" si="14">H50+K50</f>
        <v>0</v>
      </c>
    </row>
    <row r="51" spans="2:12" ht="30" x14ac:dyDescent="0.2">
      <c r="B51" s="139" t="s">
        <v>40</v>
      </c>
      <c r="C51" s="28" t="s">
        <v>89</v>
      </c>
      <c r="D51" s="205" t="s">
        <v>537</v>
      </c>
      <c r="E51" s="50" t="s">
        <v>4</v>
      </c>
      <c r="F51" s="58"/>
      <c r="G51" s="52">
        <v>0</v>
      </c>
      <c r="H51" s="55">
        <f t="shared" si="12"/>
        <v>0</v>
      </c>
      <c r="I51" s="206"/>
      <c r="J51" s="52">
        <v>0</v>
      </c>
      <c r="K51" s="55">
        <f t="shared" si="13"/>
        <v>0</v>
      </c>
      <c r="L51" s="56">
        <f t="shared" si="14"/>
        <v>0</v>
      </c>
    </row>
    <row r="52" spans="2:12" ht="89.25" x14ac:dyDescent="0.2">
      <c r="B52" s="48" t="s">
        <v>41</v>
      </c>
      <c r="C52" s="28" t="s">
        <v>374</v>
      </c>
      <c r="D52" s="204" t="s">
        <v>533</v>
      </c>
      <c r="E52" s="50" t="s">
        <v>4</v>
      </c>
      <c r="F52" s="58"/>
      <c r="G52" s="52">
        <v>0</v>
      </c>
      <c r="H52" s="55">
        <f t="shared" ref="H52" si="15">F52*G52</f>
        <v>0</v>
      </c>
      <c r="I52" s="54">
        <f>650*1.3</f>
        <v>845</v>
      </c>
      <c r="J52" s="52">
        <v>0</v>
      </c>
      <c r="K52" s="55">
        <f t="shared" ref="K52" si="16">I52*J52</f>
        <v>0</v>
      </c>
      <c r="L52" s="56">
        <f t="shared" ref="L52" si="17">H52+K52</f>
        <v>0</v>
      </c>
    </row>
    <row r="53" spans="2:12" ht="30" hidden="1" x14ac:dyDescent="0.2">
      <c r="B53" s="48" t="s">
        <v>41</v>
      </c>
      <c r="C53" s="28" t="s">
        <v>89</v>
      </c>
      <c r="D53" s="191"/>
      <c r="E53" s="50" t="s">
        <v>4</v>
      </c>
      <c r="F53" s="58"/>
      <c r="G53" s="52">
        <v>0</v>
      </c>
      <c r="H53" s="55">
        <f t="shared" si="12"/>
        <v>0</v>
      </c>
      <c r="I53" s="58"/>
      <c r="J53" s="52">
        <v>0</v>
      </c>
      <c r="K53" s="55">
        <f t="shared" si="13"/>
        <v>0</v>
      </c>
      <c r="L53" s="56">
        <f t="shared" si="14"/>
        <v>0</v>
      </c>
    </row>
    <row r="54" spans="2:12" x14ac:dyDescent="0.2">
      <c r="B54" s="48" t="s">
        <v>42</v>
      </c>
      <c r="C54" s="30" t="s">
        <v>17</v>
      </c>
      <c r="D54" s="191"/>
      <c r="E54" s="50" t="s">
        <v>4</v>
      </c>
      <c r="F54" s="58"/>
      <c r="G54" s="52">
        <v>0</v>
      </c>
      <c r="H54" s="55">
        <f t="shared" si="12"/>
        <v>0</v>
      </c>
      <c r="I54" s="54"/>
      <c r="J54" s="52">
        <v>0</v>
      </c>
      <c r="K54" s="55">
        <f t="shared" si="13"/>
        <v>0</v>
      </c>
      <c r="L54" s="56">
        <f t="shared" si="14"/>
        <v>0</v>
      </c>
    </row>
    <row r="55" spans="2:12" ht="30" x14ac:dyDescent="0.2">
      <c r="B55" s="48" t="s">
        <v>43</v>
      </c>
      <c r="C55" s="28" t="s">
        <v>89</v>
      </c>
      <c r="D55" s="191" t="s">
        <v>398</v>
      </c>
      <c r="E55" s="50" t="s">
        <v>4</v>
      </c>
      <c r="F55" s="58"/>
      <c r="G55" s="52">
        <v>0</v>
      </c>
      <c r="H55" s="55">
        <f t="shared" si="12"/>
        <v>0</v>
      </c>
      <c r="I55" s="54">
        <f>845/1.3*0.4</f>
        <v>260</v>
      </c>
      <c r="J55" s="52">
        <v>0</v>
      </c>
      <c r="K55" s="55">
        <f t="shared" si="13"/>
        <v>0</v>
      </c>
      <c r="L55" s="56">
        <f t="shared" si="14"/>
        <v>0</v>
      </c>
    </row>
    <row r="56" spans="2:12" ht="45" x14ac:dyDescent="0.2">
      <c r="B56" s="48" t="s">
        <v>44</v>
      </c>
      <c r="C56" s="28" t="s">
        <v>377</v>
      </c>
      <c r="D56" s="191" t="s">
        <v>590</v>
      </c>
      <c r="E56" s="50" t="s">
        <v>4</v>
      </c>
      <c r="F56" s="58">
        <v>260</v>
      </c>
      <c r="G56" s="331">
        <v>0</v>
      </c>
      <c r="H56" s="55">
        <f t="shared" si="12"/>
        <v>0</v>
      </c>
      <c r="I56" s="54">
        <v>260</v>
      </c>
      <c r="J56" s="331">
        <v>0</v>
      </c>
      <c r="K56" s="55">
        <f t="shared" si="13"/>
        <v>0</v>
      </c>
      <c r="L56" s="56">
        <f t="shared" si="14"/>
        <v>0</v>
      </c>
    </row>
    <row r="57" spans="2:12" ht="51" x14ac:dyDescent="0.2">
      <c r="B57" s="48" t="s">
        <v>45</v>
      </c>
      <c r="C57" s="28" t="s">
        <v>377</v>
      </c>
      <c r="D57" s="191" t="s">
        <v>140</v>
      </c>
      <c r="E57" s="50" t="s">
        <v>4</v>
      </c>
      <c r="F57" s="58"/>
      <c r="G57" s="52">
        <v>0</v>
      </c>
      <c r="H57" s="55">
        <f t="shared" si="12"/>
        <v>0</v>
      </c>
      <c r="I57" s="58"/>
      <c r="J57" s="52">
        <v>0</v>
      </c>
      <c r="K57" s="55">
        <f t="shared" si="13"/>
        <v>0</v>
      </c>
      <c r="L57" s="56">
        <f t="shared" si="14"/>
        <v>0</v>
      </c>
    </row>
    <row r="58" spans="2:12" ht="63.75" x14ac:dyDescent="0.2">
      <c r="B58" s="48"/>
      <c r="C58" s="28" t="s">
        <v>375</v>
      </c>
      <c r="D58" s="191" t="s">
        <v>376</v>
      </c>
      <c r="E58" s="50" t="s">
        <v>4</v>
      </c>
      <c r="F58" s="58"/>
      <c r="G58" s="52"/>
      <c r="H58" s="55"/>
      <c r="I58" s="54"/>
      <c r="J58" s="52"/>
      <c r="K58" s="55"/>
      <c r="L58" s="56"/>
    </row>
    <row r="59" spans="2:12" ht="63.75" x14ac:dyDescent="0.2">
      <c r="B59" s="48" t="s">
        <v>46</v>
      </c>
      <c r="C59" s="28" t="s">
        <v>377</v>
      </c>
      <c r="D59" s="191" t="s">
        <v>589</v>
      </c>
      <c r="E59" s="50" t="s">
        <v>4</v>
      </c>
      <c r="F59" s="58"/>
      <c r="G59" s="52">
        <v>0</v>
      </c>
      <c r="H59" s="55">
        <f t="shared" si="12"/>
        <v>0</v>
      </c>
      <c r="I59" s="54">
        <f>845-I55</f>
        <v>585</v>
      </c>
      <c r="J59" s="52">
        <v>0</v>
      </c>
      <c r="K59" s="55">
        <f t="shared" si="13"/>
        <v>0</v>
      </c>
      <c r="L59" s="56">
        <f t="shared" si="14"/>
        <v>0</v>
      </c>
    </row>
    <row r="60" spans="2:12" ht="51" x14ac:dyDescent="0.2">
      <c r="B60" s="48" t="s">
        <v>47</v>
      </c>
      <c r="C60" s="28" t="s">
        <v>377</v>
      </c>
      <c r="D60" s="191" t="s">
        <v>400</v>
      </c>
      <c r="E60" s="50" t="s">
        <v>4</v>
      </c>
      <c r="F60" s="58"/>
      <c r="G60" s="52">
        <v>0</v>
      </c>
      <c r="H60" s="55">
        <f t="shared" si="12"/>
        <v>0</v>
      </c>
      <c r="I60" s="58"/>
      <c r="J60" s="52">
        <v>0</v>
      </c>
      <c r="K60" s="55">
        <f t="shared" si="13"/>
        <v>0</v>
      </c>
      <c r="L60" s="56">
        <f t="shared" si="14"/>
        <v>0</v>
      </c>
    </row>
    <row r="61" spans="2:12" ht="45" x14ac:dyDescent="0.2">
      <c r="B61" s="48" t="s">
        <v>48</v>
      </c>
      <c r="C61" s="28" t="s">
        <v>377</v>
      </c>
      <c r="D61" s="191" t="s">
        <v>184</v>
      </c>
      <c r="E61" s="50" t="s">
        <v>3</v>
      </c>
      <c r="F61" s="180">
        <v>650</v>
      </c>
      <c r="G61" s="52">
        <v>0</v>
      </c>
      <c r="H61" s="55">
        <f t="shared" si="12"/>
        <v>0</v>
      </c>
      <c r="I61" s="54">
        <v>650</v>
      </c>
      <c r="J61" s="52">
        <v>0</v>
      </c>
      <c r="K61" s="55">
        <f t="shared" si="13"/>
        <v>0</v>
      </c>
      <c r="L61" s="56">
        <f t="shared" si="14"/>
        <v>0</v>
      </c>
    </row>
    <row r="62" spans="2:12" hidden="1" x14ac:dyDescent="0.2">
      <c r="B62" s="48" t="s">
        <v>49</v>
      </c>
      <c r="C62" s="30" t="s">
        <v>17</v>
      </c>
      <c r="D62" s="191" t="s">
        <v>57</v>
      </c>
      <c r="E62" s="50" t="s">
        <v>7</v>
      </c>
      <c r="F62" s="58"/>
      <c r="G62" s="52">
        <v>0</v>
      </c>
      <c r="H62" s="55">
        <f t="shared" si="12"/>
        <v>0</v>
      </c>
      <c r="I62" s="58"/>
      <c r="J62" s="52">
        <v>0</v>
      </c>
      <c r="K62" s="55">
        <f t="shared" si="13"/>
        <v>0</v>
      </c>
      <c r="L62" s="56">
        <f t="shared" si="14"/>
        <v>0</v>
      </c>
    </row>
    <row r="63" spans="2:12" hidden="1" x14ac:dyDescent="0.2">
      <c r="B63" s="48" t="s">
        <v>50</v>
      </c>
      <c r="C63" s="30" t="s">
        <v>17</v>
      </c>
      <c r="D63" s="191" t="s">
        <v>139</v>
      </c>
      <c r="E63" s="50" t="s">
        <v>7</v>
      </c>
      <c r="F63" s="58"/>
      <c r="G63" s="52">
        <v>0</v>
      </c>
      <c r="H63" s="55">
        <f t="shared" si="12"/>
        <v>0</v>
      </c>
      <c r="I63" s="58"/>
      <c r="J63" s="52">
        <v>0</v>
      </c>
      <c r="K63" s="55">
        <f t="shared" si="13"/>
        <v>0</v>
      </c>
      <c r="L63" s="56">
        <f t="shared" si="14"/>
        <v>0</v>
      </c>
    </row>
    <row r="64" spans="2:12" ht="25.5" hidden="1" x14ac:dyDescent="0.2">
      <c r="B64" s="48" t="s">
        <v>51</v>
      </c>
      <c r="C64" s="30" t="s">
        <v>17</v>
      </c>
      <c r="D64" s="191" t="s">
        <v>198</v>
      </c>
      <c r="E64" s="50" t="s">
        <v>4</v>
      </c>
      <c r="F64" s="58"/>
      <c r="G64" s="52">
        <v>0</v>
      </c>
      <c r="H64" s="55">
        <f t="shared" si="12"/>
        <v>0</v>
      </c>
      <c r="I64" s="58"/>
      <c r="J64" s="52">
        <v>0</v>
      </c>
      <c r="K64" s="55">
        <f t="shared" si="13"/>
        <v>0</v>
      </c>
      <c r="L64" s="56">
        <f t="shared" si="14"/>
        <v>0</v>
      </c>
    </row>
    <row r="65" spans="2:12" ht="39" customHeight="1" x14ac:dyDescent="0.2">
      <c r="B65" s="48" t="s">
        <v>135</v>
      </c>
      <c r="C65" s="28" t="s">
        <v>378</v>
      </c>
      <c r="D65" s="191" t="s">
        <v>58</v>
      </c>
      <c r="E65" s="50" t="s">
        <v>124</v>
      </c>
      <c r="F65" s="180">
        <f>ROUNDUP(650/0.76,0)</f>
        <v>856</v>
      </c>
      <c r="G65" s="52">
        <v>0</v>
      </c>
      <c r="H65" s="55">
        <f t="shared" si="12"/>
        <v>0</v>
      </c>
      <c r="I65" s="54">
        <v>845</v>
      </c>
      <c r="J65" s="52">
        <v>0</v>
      </c>
      <c r="K65" s="55">
        <f t="shared" si="13"/>
        <v>0</v>
      </c>
      <c r="L65" s="56">
        <f t="shared" si="14"/>
        <v>0</v>
      </c>
    </row>
    <row r="66" spans="2:12" ht="63.75" x14ac:dyDescent="0.2">
      <c r="B66" s="48" t="s">
        <v>162</v>
      </c>
      <c r="C66" s="28" t="s">
        <v>89</v>
      </c>
      <c r="D66" s="191" t="s">
        <v>401</v>
      </c>
      <c r="E66" s="50" t="s">
        <v>52</v>
      </c>
      <c r="F66" s="58"/>
      <c r="G66" s="52">
        <v>0</v>
      </c>
      <c r="H66" s="55">
        <f t="shared" si="12"/>
        <v>0</v>
      </c>
      <c r="I66" s="206"/>
      <c r="J66" s="52">
        <v>0</v>
      </c>
      <c r="K66" s="55">
        <f t="shared" si="13"/>
        <v>0</v>
      </c>
      <c r="L66" s="56">
        <f t="shared" si="14"/>
        <v>0</v>
      </c>
    </row>
    <row r="67" spans="2:12" ht="51" x14ac:dyDescent="0.2">
      <c r="B67" s="48" t="s">
        <v>163</v>
      </c>
      <c r="C67" s="28" t="s">
        <v>89</v>
      </c>
      <c r="D67" s="191" t="s">
        <v>402</v>
      </c>
      <c r="E67" s="50" t="s">
        <v>52</v>
      </c>
      <c r="F67" s="58"/>
      <c r="G67" s="52">
        <v>0</v>
      </c>
      <c r="H67" s="55">
        <f t="shared" si="12"/>
        <v>0</v>
      </c>
      <c r="I67" s="58">
        <v>650</v>
      </c>
      <c r="J67" s="52">
        <v>0</v>
      </c>
      <c r="K67" s="55">
        <f t="shared" si="13"/>
        <v>0</v>
      </c>
      <c r="L67" s="56">
        <f t="shared" si="14"/>
        <v>0</v>
      </c>
    </row>
    <row r="68" spans="2:12" ht="89.25" x14ac:dyDescent="0.2">
      <c r="B68" s="48" t="s">
        <v>164</v>
      </c>
      <c r="C68" s="30" t="s">
        <v>191</v>
      </c>
      <c r="D68" s="191" t="s">
        <v>81</v>
      </c>
      <c r="E68" s="50" t="s">
        <v>60</v>
      </c>
      <c r="F68" s="58"/>
      <c r="G68" s="52">
        <v>0</v>
      </c>
      <c r="H68" s="55">
        <f t="shared" si="12"/>
        <v>0</v>
      </c>
      <c r="I68" s="54">
        <v>2</v>
      </c>
      <c r="J68" s="52">
        <v>0</v>
      </c>
      <c r="K68" s="55">
        <f t="shared" si="13"/>
        <v>0</v>
      </c>
      <c r="L68" s="56">
        <f t="shared" si="14"/>
        <v>0</v>
      </c>
    </row>
    <row r="69" spans="2:12" ht="51" x14ac:dyDescent="0.2">
      <c r="B69" s="48" t="s">
        <v>165</v>
      </c>
      <c r="C69" s="28" t="s">
        <v>59</v>
      </c>
      <c r="D69" s="191" t="s">
        <v>403</v>
      </c>
      <c r="E69" s="50" t="s">
        <v>60</v>
      </c>
      <c r="F69" s="58"/>
      <c r="G69" s="52">
        <v>0</v>
      </c>
      <c r="H69" s="55">
        <f t="shared" si="12"/>
        <v>0</v>
      </c>
      <c r="I69" s="54">
        <v>2</v>
      </c>
      <c r="J69" s="52">
        <v>0</v>
      </c>
      <c r="K69" s="55">
        <f t="shared" si="13"/>
        <v>0</v>
      </c>
      <c r="L69" s="56">
        <f t="shared" si="14"/>
        <v>0</v>
      </c>
    </row>
    <row r="70" spans="2:12" ht="39" thickBot="1" x14ac:dyDescent="0.25">
      <c r="B70" s="48" t="s">
        <v>243</v>
      </c>
      <c r="C70" s="31" t="s">
        <v>17</v>
      </c>
      <c r="D70" s="192" t="s">
        <v>53</v>
      </c>
      <c r="E70" s="88" t="s">
        <v>4</v>
      </c>
      <c r="F70" s="101"/>
      <c r="G70" s="90">
        <v>0</v>
      </c>
      <c r="H70" s="91">
        <f t="shared" si="12"/>
        <v>0</v>
      </c>
      <c r="I70" s="89">
        <v>4</v>
      </c>
      <c r="J70" s="90">
        <v>0</v>
      </c>
      <c r="K70" s="91">
        <f t="shared" si="13"/>
        <v>0</v>
      </c>
      <c r="L70" s="102">
        <f t="shared" si="14"/>
        <v>0</v>
      </c>
    </row>
    <row r="71" spans="2:12" ht="13.5" thickBot="1" x14ac:dyDescent="0.25">
      <c r="B71" s="286" t="s">
        <v>112</v>
      </c>
      <c r="C71" s="287"/>
      <c r="D71" s="287"/>
      <c r="E71" s="287"/>
      <c r="F71" s="95"/>
      <c r="G71" s="96"/>
      <c r="H71" s="97">
        <f>SUM(H49:H70)</f>
        <v>0</v>
      </c>
      <c r="I71" s="95"/>
      <c r="J71" s="96"/>
      <c r="K71" s="97">
        <f>SUM(K49:K70)</f>
        <v>0</v>
      </c>
      <c r="L71" s="103">
        <f>SUM(L49:L70)</f>
        <v>0</v>
      </c>
    </row>
    <row r="72" spans="2:12" ht="13.5" thickBot="1" x14ac:dyDescent="0.25">
      <c r="B72" s="288" t="s">
        <v>237</v>
      </c>
      <c r="C72" s="289"/>
      <c r="D72" s="289"/>
      <c r="E72" s="289"/>
      <c r="F72" s="289"/>
      <c r="G72" s="289"/>
      <c r="H72" s="289"/>
      <c r="I72" s="289"/>
      <c r="J72" s="289"/>
      <c r="K72" s="289"/>
      <c r="L72" s="290"/>
    </row>
    <row r="73" spans="2:12" hidden="1" x14ac:dyDescent="0.2">
      <c r="B73" s="40" t="s">
        <v>61</v>
      </c>
      <c r="C73" s="29" t="s">
        <v>17</v>
      </c>
      <c r="D73" s="193" t="s">
        <v>396</v>
      </c>
      <c r="E73" s="42" t="s">
        <v>3</v>
      </c>
      <c r="F73" s="100"/>
      <c r="G73" s="43">
        <v>0</v>
      </c>
      <c r="H73" s="44">
        <f>F73*G73</f>
        <v>0</v>
      </c>
      <c r="I73" s="45"/>
      <c r="J73" s="43">
        <v>0</v>
      </c>
      <c r="K73" s="44">
        <f>I73*J73</f>
        <v>0</v>
      </c>
      <c r="L73" s="84">
        <f>H73+K73</f>
        <v>0</v>
      </c>
    </row>
    <row r="74" spans="2:12" hidden="1" x14ac:dyDescent="0.2">
      <c r="B74" s="48" t="s">
        <v>62</v>
      </c>
      <c r="C74" s="30" t="s">
        <v>17</v>
      </c>
      <c r="D74" s="191" t="s">
        <v>397</v>
      </c>
      <c r="E74" s="50" t="s">
        <v>183</v>
      </c>
      <c r="F74" s="58"/>
      <c r="G74" s="52">
        <v>0</v>
      </c>
      <c r="H74" s="53">
        <f t="shared" ref="H74:H95" si="18">F74*G74</f>
        <v>0</v>
      </c>
      <c r="I74" s="54"/>
      <c r="J74" s="52">
        <v>0</v>
      </c>
      <c r="K74" s="53">
        <f t="shared" ref="K74:K95" si="19">I74*J74</f>
        <v>0</v>
      </c>
      <c r="L74" s="86">
        <f t="shared" ref="L74:L95" si="20">H74+K74</f>
        <v>0</v>
      </c>
    </row>
    <row r="75" spans="2:12" ht="114.75" hidden="1" x14ac:dyDescent="0.2">
      <c r="B75" s="48" t="s">
        <v>63</v>
      </c>
      <c r="C75" s="28" t="s">
        <v>239</v>
      </c>
      <c r="D75" s="191" t="s">
        <v>404</v>
      </c>
      <c r="E75" s="50" t="s">
        <v>4</v>
      </c>
      <c r="F75" s="58"/>
      <c r="G75" s="52">
        <v>0</v>
      </c>
      <c r="H75" s="53">
        <f t="shared" si="18"/>
        <v>0</v>
      </c>
      <c r="I75" s="54"/>
      <c r="J75" s="52">
        <v>0</v>
      </c>
      <c r="K75" s="53">
        <f t="shared" si="19"/>
        <v>0</v>
      </c>
      <c r="L75" s="86">
        <f t="shared" si="20"/>
        <v>0</v>
      </c>
    </row>
    <row r="76" spans="2:12" ht="114.75" hidden="1" x14ac:dyDescent="0.2">
      <c r="B76" s="48" t="s">
        <v>64</v>
      </c>
      <c r="C76" s="28" t="s">
        <v>239</v>
      </c>
      <c r="D76" s="191" t="s">
        <v>405</v>
      </c>
      <c r="E76" s="50" t="s">
        <v>4</v>
      </c>
      <c r="F76" s="58"/>
      <c r="G76" s="52">
        <v>0</v>
      </c>
      <c r="H76" s="53">
        <f t="shared" si="18"/>
        <v>0</v>
      </c>
      <c r="I76" s="54"/>
      <c r="J76" s="52">
        <v>0</v>
      </c>
      <c r="K76" s="53">
        <f t="shared" si="19"/>
        <v>0</v>
      </c>
      <c r="L76" s="86">
        <f t="shared" si="20"/>
        <v>0</v>
      </c>
    </row>
    <row r="77" spans="2:12" ht="25.5" hidden="1" x14ac:dyDescent="0.2">
      <c r="B77" s="48" t="s">
        <v>65</v>
      </c>
      <c r="C77" s="30" t="s">
        <v>17</v>
      </c>
      <c r="D77" s="191" t="s">
        <v>56</v>
      </c>
      <c r="E77" s="50" t="s">
        <v>4</v>
      </c>
      <c r="F77" s="58"/>
      <c r="G77" s="52">
        <v>0</v>
      </c>
      <c r="H77" s="53">
        <f t="shared" si="18"/>
        <v>0</v>
      </c>
      <c r="I77" s="54"/>
      <c r="J77" s="52">
        <v>0</v>
      </c>
      <c r="K77" s="53">
        <f t="shared" si="19"/>
        <v>0</v>
      </c>
      <c r="L77" s="86">
        <f t="shared" si="20"/>
        <v>0</v>
      </c>
    </row>
    <row r="78" spans="2:12" ht="45" hidden="1" x14ac:dyDescent="0.2">
      <c r="B78" s="48" t="s">
        <v>66</v>
      </c>
      <c r="C78" s="28" t="s">
        <v>239</v>
      </c>
      <c r="D78" s="191" t="s">
        <v>398</v>
      </c>
      <c r="E78" s="50" t="s">
        <v>4</v>
      </c>
      <c r="F78" s="58"/>
      <c r="G78" s="52">
        <v>0</v>
      </c>
      <c r="H78" s="53">
        <f t="shared" si="18"/>
        <v>0</v>
      </c>
      <c r="I78" s="54"/>
      <c r="J78" s="52">
        <v>0</v>
      </c>
      <c r="K78" s="53">
        <f t="shared" si="19"/>
        <v>0</v>
      </c>
      <c r="L78" s="86">
        <f t="shared" si="20"/>
        <v>0</v>
      </c>
    </row>
    <row r="79" spans="2:12" ht="60" hidden="1" x14ac:dyDescent="0.2">
      <c r="B79" s="48" t="s">
        <v>67</v>
      </c>
      <c r="C79" s="28" t="s">
        <v>406</v>
      </c>
      <c r="D79" s="191" t="s">
        <v>252</v>
      </c>
      <c r="E79" s="50" t="s">
        <v>4</v>
      </c>
      <c r="F79" s="58"/>
      <c r="G79" s="52">
        <v>0</v>
      </c>
      <c r="H79" s="53">
        <f t="shared" si="18"/>
        <v>0</v>
      </c>
      <c r="I79" s="54"/>
      <c r="J79" s="52">
        <v>0</v>
      </c>
      <c r="K79" s="53">
        <f t="shared" si="19"/>
        <v>0</v>
      </c>
      <c r="L79" s="86">
        <f t="shared" si="20"/>
        <v>0</v>
      </c>
    </row>
    <row r="80" spans="2:12" ht="60" hidden="1" x14ac:dyDescent="0.2">
      <c r="B80" s="48" t="s">
        <v>68</v>
      </c>
      <c r="C80" s="28" t="s">
        <v>406</v>
      </c>
      <c r="D80" s="191" t="s">
        <v>407</v>
      </c>
      <c r="E80" s="50" t="s">
        <v>4</v>
      </c>
      <c r="F80" s="54"/>
      <c r="G80" s="52">
        <v>0</v>
      </c>
      <c r="H80" s="53">
        <f t="shared" si="18"/>
        <v>0</v>
      </c>
      <c r="I80" s="54"/>
      <c r="J80" s="52">
        <v>0</v>
      </c>
      <c r="K80" s="53">
        <f t="shared" si="19"/>
        <v>0</v>
      </c>
      <c r="L80" s="86">
        <f t="shared" si="20"/>
        <v>0</v>
      </c>
    </row>
    <row r="81" spans="2:12" ht="60" hidden="1" x14ac:dyDescent="0.2">
      <c r="B81" s="48" t="s">
        <v>69</v>
      </c>
      <c r="C81" s="28" t="s">
        <v>406</v>
      </c>
      <c r="D81" s="191" t="s">
        <v>238</v>
      </c>
      <c r="E81" s="50" t="s">
        <v>4</v>
      </c>
      <c r="F81" s="58"/>
      <c r="G81" s="52">
        <v>0</v>
      </c>
      <c r="H81" s="53">
        <f t="shared" si="18"/>
        <v>0</v>
      </c>
      <c r="I81" s="54"/>
      <c r="J81" s="52">
        <v>0</v>
      </c>
      <c r="K81" s="53">
        <f t="shared" si="19"/>
        <v>0</v>
      </c>
      <c r="L81" s="86">
        <f t="shared" si="20"/>
        <v>0</v>
      </c>
    </row>
    <row r="82" spans="2:12" ht="63.75" hidden="1" x14ac:dyDescent="0.2">
      <c r="B82" s="48" t="s">
        <v>70</v>
      </c>
      <c r="C82" s="28" t="s">
        <v>406</v>
      </c>
      <c r="D82" s="191" t="s">
        <v>408</v>
      </c>
      <c r="E82" s="50" t="s">
        <v>4</v>
      </c>
      <c r="F82" s="58"/>
      <c r="G82" s="52">
        <v>0</v>
      </c>
      <c r="H82" s="53">
        <f t="shared" si="18"/>
        <v>0</v>
      </c>
      <c r="I82" s="54"/>
      <c r="J82" s="52">
        <v>0</v>
      </c>
      <c r="K82" s="53">
        <f t="shared" si="19"/>
        <v>0</v>
      </c>
      <c r="L82" s="86">
        <f t="shared" si="20"/>
        <v>0</v>
      </c>
    </row>
    <row r="83" spans="2:12" ht="63.75" hidden="1" x14ac:dyDescent="0.2">
      <c r="B83" s="48" t="s">
        <v>223</v>
      </c>
      <c r="C83" s="28" t="s">
        <v>406</v>
      </c>
      <c r="D83" s="191" t="s">
        <v>409</v>
      </c>
      <c r="E83" s="50" t="s">
        <v>4</v>
      </c>
      <c r="F83" s="58"/>
      <c r="G83" s="52">
        <v>0</v>
      </c>
      <c r="H83" s="53">
        <f t="shared" si="18"/>
        <v>0</v>
      </c>
      <c r="I83" s="54"/>
      <c r="J83" s="52">
        <v>0</v>
      </c>
      <c r="K83" s="53">
        <f t="shared" si="19"/>
        <v>0</v>
      </c>
      <c r="L83" s="86">
        <f t="shared" si="20"/>
        <v>0</v>
      </c>
    </row>
    <row r="84" spans="2:12" ht="60" hidden="1" x14ac:dyDescent="0.2">
      <c r="B84" s="48" t="s">
        <v>224</v>
      </c>
      <c r="C84" s="28" t="s">
        <v>406</v>
      </c>
      <c r="D84" s="191" t="s">
        <v>184</v>
      </c>
      <c r="E84" s="50" t="s">
        <v>3</v>
      </c>
      <c r="F84" s="58"/>
      <c r="G84" s="52">
        <v>0</v>
      </c>
      <c r="H84" s="53">
        <f t="shared" si="18"/>
        <v>0</v>
      </c>
      <c r="I84" s="54"/>
      <c r="J84" s="52">
        <v>0</v>
      </c>
      <c r="K84" s="53">
        <f t="shared" si="19"/>
        <v>0</v>
      </c>
      <c r="L84" s="86">
        <f t="shared" si="20"/>
        <v>0</v>
      </c>
    </row>
    <row r="85" spans="2:12" hidden="1" x14ac:dyDescent="0.2">
      <c r="B85" s="48" t="s">
        <v>225</v>
      </c>
      <c r="C85" s="30" t="s">
        <v>17</v>
      </c>
      <c r="D85" s="191" t="s">
        <v>57</v>
      </c>
      <c r="E85" s="50" t="s">
        <v>7</v>
      </c>
      <c r="F85" s="54"/>
      <c r="G85" s="52">
        <v>0</v>
      </c>
      <c r="H85" s="53">
        <f t="shared" si="18"/>
        <v>0</v>
      </c>
      <c r="I85" s="54"/>
      <c r="J85" s="52">
        <v>0</v>
      </c>
      <c r="K85" s="53">
        <f t="shared" si="19"/>
        <v>0</v>
      </c>
      <c r="L85" s="86">
        <f t="shared" si="20"/>
        <v>0</v>
      </c>
    </row>
    <row r="86" spans="2:12" hidden="1" x14ac:dyDescent="0.2">
      <c r="B86" s="48" t="s">
        <v>226</v>
      </c>
      <c r="C86" s="30" t="s">
        <v>17</v>
      </c>
      <c r="D86" s="191" t="s">
        <v>139</v>
      </c>
      <c r="E86" s="50" t="s">
        <v>7</v>
      </c>
      <c r="F86" s="54"/>
      <c r="G86" s="52">
        <v>0</v>
      </c>
      <c r="H86" s="53">
        <f t="shared" si="18"/>
        <v>0</v>
      </c>
      <c r="I86" s="54"/>
      <c r="J86" s="52">
        <v>0</v>
      </c>
      <c r="K86" s="53">
        <f t="shared" si="19"/>
        <v>0</v>
      </c>
      <c r="L86" s="86">
        <f t="shared" si="20"/>
        <v>0</v>
      </c>
    </row>
    <row r="87" spans="2:12" ht="25.5" hidden="1" x14ac:dyDescent="0.2">
      <c r="B87" s="48" t="s">
        <v>227</v>
      </c>
      <c r="C87" s="30" t="s">
        <v>17</v>
      </c>
      <c r="D87" s="191" t="s">
        <v>198</v>
      </c>
      <c r="E87" s="50" t="s">
        <v>4</v>
      </c>
      <c r="F87" s="58"/>
      <c r="G87" s="52">
        <v>0</v>
      </c>
      <c r="H87" s="53">
        <f t="shared" si="18"/>
        <v>0</v>
      </c>
      <c r="I87" s="54"/>
      <c r="J87" s="52">
        <v>0</v>
      </c>
      <c r="K87" s="53">
        <f t="shared" si="19"/>
        <v>0</v>
      </c>
      <c r="L87" s="86">
        <f t="shared" si="20"/>
        <v>0</v>
      </c>
    </row>
    <row r="88" spans="2:12" ht="51" hidden="1" x14ac:dyDescent="0.2">
      <c r="B88" s="48" t="s">
        <v>228</v>
      </c>
      <c r="C88" s="28" t="s">
        <v>239</v>
      </c>
      <c r="D88" s="191" t="s">
        <v>410</v>
      </c>
      <c r="E88" s="50" t="s">
        <v>3</v>
      </c>
      <c r="F88" s="54"/>
      <c r="G88" s="52">
        <v>0</v>
      </c>
      <c r="H88" s="53">
        <f t="shared" si="18"/>
        <v>0</v>
      </c>
      <c r="I88" s="54"/>
      <c r="J88" s="52">
        <v>0</v>
      </c>
      <c r="K88" s="53">
        <f t="shared" si="19"/>
        <v>0</v>
      </c>
      <c r="L88" s="86">
        <f t="shared" si="20"/>
        <v>0</v>
      </c>
    </row>
    <row r="89" spans="2:12" ht="63.75" hidden="1" x14ac:dyDescent="0.2">
      <c r="B89" s="48" t="s">
        <v>229</v>
      </c>
      <c r="C89" s="28" t="s">
        <v>239</v>
      </c>
      <c r="D89" s="191" t="s">
        <v>401</v>
      </c>
      <c r="E89" s="50" t="s">
        <v>52</v>
      </c>
      <c r="F89" s="54"/>
      <c r="G89" s="52">
        <v>0</v>
      </c>
      <c r="H89" s="53">
        <f t="shared" si="18"/>
        <v>0</v>
      </c>
      <c r="I89" s="54"/>
      <c r="J89" s="52">
        <v>0</v>
      </c>
      <c r="K89" s="53">
        <f t="shared" si="19"/>
        <v>0</v>
      </c>
      <c r="L89" s="86">
        <f t="shared" si="20"/>
        <v>0</v>
      </c>
    </row>
    <row r="90" spans="2:12" ht="51" hidden="1" x14ac:dyDescent="0.2">
      <c r="B90" s="48" t="s">
        <v>230</v>
      </c>
      <c r="C90" s="28" t="s">
        <v>239</v>
      </c>
      <c r="D90" s="191" t="s">
        <v>402</v>
      </c>
      <c r="E90" s="50" t="s">
        <v>52</v>
      </c>
      <c r="F90" s="54"/>
      <c r="G90" s="52">
        <v>0</v>
      </c>
      <c r="H90" s="53">
        <f t="shared" si="18"/>
        <v>0</v>
      </c>
      <c r="I90" s="54"/>
      <c r="J90" s="52">
        <v>0</v>
      </c>
      <c r="K90" s="53">
        <f t="shared" si="19"/>
        <v>0</v>
      </c>
      <c r="L90" s="86">
        <f t="shared" si="20"/>
        <v>0</v>
      </c>
    </row>
    <row r="91" spans="2:12" ht="89.25" hidden="1" x14ac:dyDescent="0.2">
      <c r="B91" s="48" t="s">
        <v>231</v>
      </c>
      <c r="C91" s="30" t="s">
        <v>191</v>
      </c>
      <c r="D91" s="191" t="s">
        <v>81</v>
      </c>
      <c r="E91" s="50" t="s">
        <v>60</v>
      </c>
      <c r="F91" s="58"/>
      <c r="G91" s="52">
        <v>0</v>
      </c>
      <c r="H91" s="53">
        <f t="shared" si="18"/>
        <v>0</v>
      </c>
      <c r="I91" s="54"/>
      <c r="J91" s="52">
        <v>0</v>
      </c>
      <c r="K91" s="53">
        <f t="shared" si="19"/>
        <v>0</v>
      </c>
      <c r="L91" s="86">
        <f t="shared" si="20"/>
        <v>0</v>
      </c>
    </row>
    <row r="92" spans="2:12" ht="51" hidden="1" x14ac:dyDescent="0.2">
      <c r="B92" s="48" t="s">
        <v>232</v>
      </c>
      <c r="C92" s="28" t="s">
        <v>59</v>
      </c>
      <c r="D92" s="191" t="s">
        <v>403</v>
      </c>
      <c r="E92" s="50" t="s">
        <v>60</v>
      </c>
      <c r="F92" s="58"/>
      <c r="G92" s="52">
        <v>0</v>
      </c>
      <c r="H92" s="53">
        <f t="shared" si="18"/>
        <v>0</v>
      </c>
      <c r="I92" s="54"/>
      <c r="J92" s="52">
        <v>0</v>
      </c>
      <c r="K92" s="53">
        <f t="shared" si="19"/>
        <v>0</v>
      </c>
      <c r="L92" s="86">
        <f t="shared" si="20"/>
        <v>0</v>
      </c>
    </row>
    <row r="93" spans="2:12" ht="38.25" hidden="1" x14ac:dyDescent="0.2">
      <c r="B93" s="48" t="s">
        <v>233</v>
      </c>
      <c r="C93" s="30" t="s">
        <v>17</v>
      </c>
      <c r="D93" s="191" t="s">
        <v>53</v>
      </c>
      <c r="E93" s="50" t="s">
        <v>4</v>
      </c>
      <c r="F93" s="58"/>
      <c r="G93" s="52">
        <v>0</v>
      </c>
      <c r="H93" s="53">
        <f t="shared" si="18"/>
        <v>0</v>
      </c>
      <c r="I93" s="54"/>
      <c r="J93" s="52">
        <v>0</v>
      </c>
      <c r="K93" s="53">
        <f t="shared" si="19"/>
        <v>0</v>
      </c>
      <c r="L93" s="86">
        <f t="shared" si="20"/>
        <v>0</v>
      </c>
    </row>
    <row r="94" spans="2:12" ht="45" hidden="1" x14ac:dyDescent="0.2">
      <c r="B94" s="48" t="s">
        <v>253</v>
      </c>
      <c r="C94" s="28" t="s">
        <v>239</v>
      </c>
      <c r="D94" s="191" t="s">
        <v>240</v>
      </c>
      <c r="E94" s="50" t="s">
        <v>4</v>
      </c>
      <c r="F94" s="54"/>
      <c r="G94" s="52">
        <v>0</v>
      </c>
      <c r="H94" s="53">
        <f t="shared" ref="H94" si="21">F94*G94</f>
        <v>0</v>
      </c>
      <c r="I94" s="54"/>
      <c r="J94" s="52">
        <v>0</v>
      </c>
      <c r="K94" s="53">
        <f t="shared" ref="K94" si="22">I94*J94</f>
        <v>0</v>
      </c>
      <c r="L94" s="86">
        <f t="shared" ref="L94" si="23">H94+K94</f>
        <v>0</v>
      </c>
    </row>
    <row r="95" spans="2:12" ht="45.75" hidden="1" thickBot="1" x14ac:dyDescent="0.25">
      <c r="B95" s="48" t="s">
        <v>253</v>
      </c>
      <c r="C95" s="28" t="s">
        <v>239</v>
      </c>
      <c r="D95" s="191" t="s">
        <v>411</v>
      </c>
      <c r="E95" s="50" t="s">
        <v>4</v>
      </c>
      <c r="F95" s="54"/>
      <c r="G95" s="52">
        <v>0</v>
      </c>
      <c r="H95" s="53">
        <f t="shared" si="18"/>
        <v>0</v>
      </c>
      <c r="I95" s="54"/>
      <c r="J95" s="52">
        <v>0</v>
      </c>
      <c r="K95" s="53">
        <f t="shared" si="19"/>
        <v>0</v>
      </c>
      <c r="L95" s="86">
        <f t="shared" si="20"/>
        <v>0</v>
      </c>
    </row>
    <row r="96" spans="2:12" ht="13.5" hidden="1" thickBot="1" x14ac:dyDescent="0.25">
      <c r="B96" s="286" t="s">
        <v>112</v>
      </c>
      <c r="C96" s="287"/>
      <c r="D96" s="287"/>
      <c r="E96" s="287"/>
      <c r="F96" s="95"/>
      <c r="G96" s="96"/>
      <c r="H96" s="97">
        <f ca="1">SUM(H73:H96)</f>
        <v>0</v>
      </c>
      <c r="I96" s="95"/>
      <c r="J96" s="96"/>
      <c r="K96" s="97">
        <f ca="1">SUM(K73:K96)</f>
        <v>0</v>
      </c>
      <c r="L96" s="99">
        <f ca="1">SUM(L73:L96)</f>
        <v>0</v>
      </c>
    </row>
    <row r="97" spans="2:12" ht="13.5" customHeight="1" thickBot="1" x14ac:dyDescent="0.25">
      <c r="B97" s="280" t="s">
        <v>236</v>
      </c>
      <c r="C97" s="281"/>
      <c r="D97" s="281"/>
      <c r="E97" s="281"/>
      <c r="F97" s="281"/>
      <c r="G97" s="281"/>
      <c r="H97" s="281"/>
      <c r="I97" s="281"/>
      <c r="J97" s="281"/>
      <c r="K97" s="281"/>
      <c r="L97" s="282"/>
    </row>
    <row r="98" spans="2:12" ht="38.25" x14ac:dyDescent="0.2">
      <c r="B98" s="40" t="s">
        <v>75</v>
      </c>
      <c r="C98" s="104" t="s">
        <v>522</v>
      </c>
      <c r="D98" s="193" t="s">
        <v>412</v>
      </c>
      <c r="E98" s="42" t="s">
        <v>72</v>
      </c>
      <c r="F98" s="100"/>
      <c r="G98" s="43">
        <v>0</v>
      </c>
      <c r="H98" s="46">
        <f>F98*G98</f>
        <v>0</v>
      </c>
      <c r="I98" s="45">
        <v>2</v>
      </c>
      <c r="J98" s="43">
        <v>0</v>
      </c>
      <c r="K98" s="46">
        <f>I98*J98</f>
        <v>0</v>
      </c>
      <c r="L98" s="47">
        <f>H98+K98</f>
        <v>0</v>
      </c>
    </row>
    <row r="99" spans="2:12" ht="51" x14ac:dyDescent="0.2">
      <c r="B99" s="48" t="s">
        <v>76</v>
      </c>
      <c r="C99" s="28" t="s">
        <v>522</v>
      </c>
      <c r="D99" s="191" t="s">
        <v>413</v>
      </c>
      <c r="E99" s="50" t="s">
        <v>72</v>
      </c>
      <c r="F99" s="54">
        <v>2</v>
      </c>
      <c r="G99" s="52">
        <v>0</v>
      </c>
      <c r="H99" s="55">
        <f t="shared" ref="H99:H107" si="24">F99*G99</f>
        <v>0</v>
      </c>
      <c r="I99" s="54">
        <v>2</v>
      </c>
      <c r="J99" s="52">
        <v>0</v>
      </c>
      <c r="K99" s="55">
        <f t="shared" ref="K99:K107" si="25">I99*J99</f>
        <v>0</v>
      </c>
      <c r="L99" s="56">
        <f t="shared" ref="L99:L107" si="26">H99+K99</f>
        <v>0</v>
      </c>
    </row>
    <row r="100" spans="2:12" ht="120.75" customHeight="1" x14ac:dyDescent="0.2">
      <c r="B100" s="48" t="s">
        <v>216</v>
      </c>
      <c r="C100" s="28" t="s">
        <v>523</v>
      </c>
      <c r="D100" s="191" t="s">
        <v>185</v>
      </c>
      <c r="E100" s="50" t="s">
        <v>72</v>
      </c>
      <c r="F100" s="54">
        <v>2</v>
      </c>
      <c r="G100" s="52">
        <v>0</v>
      </c>
      <c r="H100" s="55">
        <f t="shared" si="24"/>
        <v>0</v>
      </c>
      <c r="I100" s="54">
        <v>2</v>
      </c>
      <c r="J100" s="52">
        <v>0</v>
      </c>
      <c r="K100" s="55">
        <f t="shared" si="25"/>
        <v>0</v>
      </c>
      <c r="L100" s="56">
        <f t="shared" si="26"/>
        <v>0</v>
      </c>
    </row>
    <row r="101" spans="2:12" ht="30" x14ac:dyDescent="0.2">
      <c r="B101" s="48" t="s">
        <v>217</v>
      </c>
      <c r="C101" s="28" t="s">
        <v>522</v>
      </c>
      <c r="D101" s="191" t="s">
        <v>56</v>
      </c>
      <c r="E101" s="50" t="s">
        <v>71</v>
      </c>
      <c r="F101" s="58"/>
      <c r="G101" s="52">
        <v>0</v>
      </c>
      <c r="H101" s="55">
        <f t="shared" si="24"/>
        <v>0</v>
      </c>
      <c r="I101" s="58"/>
      <c r="J101" s="52">
        <v>0</v>
      </c>
      <c r="K101" s="55">
        <f t="shared" si="25"/>
        <v>0</v>
      </c>
      <c r="L101" s="56">
        <f t="shared" si="26"/>
        <v>0</v>
      </c>
    </row>
    <row r="102" spans="2:12" ht="25.5" x14ac:dyDescent="0.2">
      <c r="B102" s="48" t="s">
        <v>218</v>
      </c>
      <c r="C102" s="30" t="s">
        <v>17</v>
      </c>
      <c r="D102" s="191" t="s">
        <v>398</v>
      </c>
      <c r="E102" s="50" t="s">
        <v>71</v>
      </c>
      <c r="F102" s="58"/>
      <c r="G102" s="52">
        <v>0</v>
      </c>
      <c r="H102" s="55">
        <f t="shared" si="24"/>
        <v>0</v>
      </c>
      <c r="I102" s="54">
        <v>66</v>
      </c>
      <c r="J102" s="52">
        <v>0</v>
      </c>
      <c r="K102" s="55">
        <f t="shared" si="25"/>
        <v>0</v>
      </c>
      <c r="L102" s="56">
        <f t="shared" si="26"/>
        <v>0</v>
      </c>
    </row>
    <row r="103" spans="2:12" ht="30" x14ac:dyDescent="0.2">
      <c r="B103" s="48" t="s">
        <v>219</v>
      </c>
      <c r="C103" s="28" t="s">
        <v>522</v>
      </c>
      <c r="D103" s="191" t="s">
        <v>252</v>
      </c>
      <c r="E103" s="50" t="s">
        <v>4</v>
      </c>
      <c r="F103" s="58"/>
      <c r="G103" s="52">
        <v>0</v>
      </c>
      <c r="H103" s="55">
        <f t="shared" si="24"/>
        <v>0</v>
      </c>
      <c r="I103" s="54">
        <v>66</v>
      </c>
      <c r="J103" s="52">
        <v>0</v>
      </c>
      <c r="K103" s="55">
        <f t="shared" si="25"/>
        <v>0</v>
      </c>
      <c r="L103" s="56">
        <f t="shared" si="26"/>
        <v>0</v>
      </c>
    </row>
    <row r="104" spans="2:12" ht="51" x14ac:dyDescent="0.2">
      <c r="B104" s="48" t="s">
        <v>220</v>
      </c>
      <c r="C104" s="28" t="s">
        <v>522</v>
      </c>
      <c r="D104" s="191" t="s">
        <v>187</v>
      </c>
      <c r="E104" s="50" t="s">
        <v>72</v>
      </c>
      <c r="F104" s="58"/>
      <c r="G104" s="52">
        <v>0</v>
      </c>
      <c r="H104" s="55">
        <f t="shared" si="24"/>
        <v>0</v>
      </c>
      <c r="I104" s="58"/>
      <c r="J104" s="52">
        <v>0</v>
      </c>
      <c r="K104" s="55">
        <f t="shared" si="25"/>
        <v>0</v>
      </c>
      <c r="L104" s="56">
        <f t="shared" si="26"/>
        <v>0</v>
      </c>
    </row>
    <row r="105" spans="2:12" ht="63.75" x14ac:dyDescent="0.2">
      <c r="B105" s="48" t="s">
        <v>221</v>
      </c>
      <c r="C105" s="28" t="s">
        <v>522</v>
      </c>
      <c r="D105" s="191" t="s">
        <v>188</v>
      </c>
      <c r="E105" s="50" t="s">
        <v>72</v>
      </c>
      <c r="F105" s="58"/>
      <c r="G105" s="52">
        <v>0</v>
      </c>
      <c r="H105" s="55">
        <f t="shared" si="24"/>
        <v>0</v>
      </c>
      <c r="I105" s="54">
        <v>2</v>
      </c>
      <c r="J105" s="52">
        <v>0</v>
      </c>
      <c r="K105" s="55">
        <f t="shared" si="25"/>
        <v>0</v>
      </c>
      <c r="L105" s="56">
        <f t="shared" si="26"/>
        <v>0</v>
      </c>
    </row>
    <row r="106" spans="2:12" ht="30" x14ac:dyDescent="0.2">
      <c r="B106" s="48" t="s">
        <v>222</v>
      </c>
      <c r="C106" s="28" t="s">
        <v>524</v>
      </c>
      <c r="D106" s="191" t="s">
        <v>73</v>
      </c>
      <c r="E106" s="50" t="s">
        <v>72</v>
      </c>
      <c r="F106" s="58"/>
      <c r="G106" s="52">
        <v>0</v>
      </c>
      <c r="H106" s="55">
        <f t="shared" si="24"/>
        <v>0</v>
      </c>
      <c r="I106" s="54">
        <v>2</v>
      </c>
      <c r="J106" s="52">
        <v>0</v>
      </c>
      <c r="K106" s="55">
        <f t="shared" si="25"/>
        <v>0</v>
      </c>
      <c r="L106" s="56">
        <f t="shared" si="26"/>
        <v>0</v>
      </c>
    </row>
    <row r="107" spans="2:12" ht="30.75" thickBot="1" x14ac:dyDescent="0.25">
      <c r="B107" s="48" t="s">
        <v>234</v>
      </c>
      <c r="C107" s="105" t="s">
        <v>525</v>
      </c>
      <c r="D107" s="192" t="s">
        <v>74</v>
      </c>
      <c r="E107" s="88" t="s">
        <v>72</v>
      </c>
      <c r="F107" s="106"/>
      <c r="G107" s="63">
        <v>0</v>
      </c>
      <c r="H107" s="66">
        <f t="shared" si="24"/>
        <v>0</v>
      </c>
      <c r="I107" s="65">
        <v>2</v>
      </c>
      <c r="J107" s="63">
        <v>0</v>
      </c>
      <c r="K107" s="66">
        <f t="shared" si="25"/>
        <v>0</v>
      </c>
      <c r="L107" s="67">
        <f t="shared" si="26"/>
        <v>0</v>
      </c>
    </row>
    <row r="108" spans="2:12" ht="13.5" thickBot="1" x14ac:dyDescent="0.25">
      <c r="B108" s="286" t="s">
        <v>112</v>
      </c>
      <c r="C108" s="287"/>
      <c r="D108" s="287"/>
      <c r="E108" s="287"/>
      <c r="F108" s="68"/>
      <c r="G108" s="69"/>
      <c r="H108" s="71">
        <f>SUM(H98:H107)</f>
        <v>0</v>
      </c>
      <c r="I108" s="68"/>
      <c r="J108" s="69"/>
      <c r="K108" s="71">
        <f>SUM(K98:K107)</f>
        <v>0</v>
      </c>
      <c r="L108" s="72">
        <f>SUM(L98:L107)</f>
        <v>0</v>
      </c>
    </row>
    <row r="109" spans="2:12" ht="13.5" thickBot="1" x14ac:dyDescent="0.25">
      <c r="B109" s="280" t="s">
        <v>519</v>
      </c>
      <c r="C109" s="281"/>
      <c r="D109" s="281"/>
      <c r="E109" s="281"/>
      <c r="F109" s="281"/>
      <c r="G109" s="281"/>
      <c r="H109" s="281"/>
      <c r="I109" s="281"/>
      <c r="J109" s="281"/>
      <c r="K109" s="281"/>
      <c r="L109" s="282"/>
    </row>
    <row r="110" spans="2:12" ht="60" hidden="1" x14ac:dyDescent="0.2">
      <c r="B110" s="40" t="s">
        <v>78</v>
      </c>
      <c r="C110" s="104" t="s">
        <v>245</v>
      </c>
      <c r="D110" s="193" t="s">
        <v>415</v>
      </c>
      <c r="E110" s="42" t="s">
        <v>72</v>
      </c>
      <c r="F110" s="100"/>
      <c r="G110" s="43">
        <v>0</v>
      </c>
      <c r="H110" s="44">
        <f>F110*G110</f>
        <v>0</v>
      </c>
      <c r="I110" s="45"/>
      <c r="J110" s="43">
        <v>0</v>
      </c>
      <c r="K110" s="46">
        <f>I110*J110</f>
        <v>0</v>
      </c>
      <c r="L110" s="47">
        <f>H110+K110</f>
        <v>0</v>
      </c>
    </row>
    <row r="111" spans="2:12" ht="60" hidden="1" x14ac:dyDescent="0.2">
      <c r="B111" s="48" t="s">
        <v>79</v>
      </c>
      <c r="C111" s="28" t="s">
        <v>245</v>
      </c>
      <c r="D111" s="191" t="s">
        <v>416</v>
      </c>
      <c r="E111" s="50" t="s">
        <v>72</v>
      </c>
      <c r="F111" s="54"/>
      <c r="G111" s="52">
        <v>0</v>
      </c>
      <c r="H111" s="53">
        <f t="shared" ref="H111:H121" si="27">F111*G111</f>
        <v>0</v>
      </c>
      <c r="I111" s="54"/>
      <c r="J111" s="52">
        <v>0</v>
      </c>
      <c r="K111" s="55">
        <f t="shared" ref="K111:K121" si="28">I111*J111</f>
        <v>0</v>
      </c>
      <c r="L111" s="56">
        <f t="shared" ref="L111:L121" si="29">H111+K111</f>
        <v>0</v>
      </c>
    </row>
    <row r="112" spans="2:12" ht="60" hidden="1" x14ac:dyDescent="0.2">
      <c r="B112" s="48" t="s">
        <v>166</v>
      </c>
      <c r="C112" s="28" t="s">
        <v>245</v>
      </c>
      <c r="D112" s="191" t="s">
        <v>417</v>
      </c>
      <c r="E112" s="50" t="s">
        <v>72</v>
      </c>
      <c r="F112" s="54"/>
      <c r="G112" s="52">
        <v>0</v>
      </c>
      <c r="H112" s="53">
        <f t="shared" si="27"/>
        <v>0</v>
      </c>
      <c r="I112" s="54"/>
      <c r="J112" s="52">
        <v>0</v>
      </c>
      <c r="K112" s="55">
        <f t="shared" si="28"/>
        <v>0</v>
      </c>
      <c r="L112" s="56">
        <f t="shared" si="29"/>
        <v>0</v>
      </c>
    </row>
    <row r="113" spans="2:12" ht="60" hidden="1" x14ac:dyDescent="0.2">
      <c r="B113" s="48" t="s">
        <v>167</v>
      </c>
      <c r="C113" s="28" t="s">
        <v>245</v>
      </c>
      <c r="D113" s="191" t="s">
        <v>56</v>
      </c>
      <c r="E113" s="50" t="s">
        <v>71</v>
      </c>
      <c r="F113" s="58"/>
      <c r="G113" s="52">
        <v>0</v>
      </c>
      <c r="H113" s="53">
        <f t="shared" si="27"/>
        <v>0</v>
      </c>
      <c r="I113" s="54"/>
      <c r="J113" s="52">
        <v>0</v>
      </c>
      <c r="K113" s="55">
        <f t="shared" si="28"/>
        <v>0</v>
      </c>
      <c r="L113" s="56">
        <f t="shared" si="29"/>
        <v>0</v>
      </c>
    </row>
    <row r="114" spans="2:12" ht="25.5" hidden="1" x14ac:dyDescent="0.2">
      <c r="B114" s="48" t="s">
        <v>168</v>
      </c>
      <c r="C114" s="30" t="s">
        <v>17</v>
      </c>
      <c r="D114" s="191" t="s">
        <v>398</v>
      </c>
      <c r="E114" s="50" t="s">
        <v>71</v>
      </c>
      <c r="F114" s="58"/>
      <c r="G114" s="52">
        <v>0</v>
      </c>
      <c r="H114" s="53">
        <f t="shared" si="27"/>
        <v>0</v>
      </c>
      <c r="I114" s="54"/>
      <c r="J114" s="52">
        <v>0</v>
      </c>
      <c r="K114" s="55">
        <f t="shared" si="28"/>
        <v>0</v>
      </c>
      <c r="L114" s="56">
        <f t="shared" si="29"/>
        <v>0</v>
      </c>
    </row>
    <row r="115" spans="2:12" ht="60" hidden="1" x14ac:dyDescent="0.2">
      <c r="B115" s="48" t="s">
        <v>169</v>
      </c>
      <c r="C115" s="28" t="s">
        <v>245</v>
      </c>
      <c r="D115" s="191" t="s">
        <v>252</v>
      </c>
      <c r="E115" s="50" t="s">
        <v>4</v>
      </c>
      <c r="F115" s="58"/>
      <c r="G115" s="52">
        <v>0</v>
      </c>
      <c r="H115" s="53">
        <f t="shared" si="27"/>
        <v>0</v>
      </c>
      <c r="I115" s="54"/>
      <c r="J115" s="52">
        <v>0</v>
      </c>
      <c r="K115" s="55">
        <f t="shared" si="28"/>
        <v>0</v>
      </c>
      <c r="L115" s="56">
        <f t="shared" si="29"/>
        <v>0</v>
      </c>
    </row>
    <row r="116" spans="2:12" ht="60" hidden="1" x14ac:dyDescent="0.2">
      <c r="B116" s="48" t="s">
        <v>170</v>
      </c>
      <c r="C116" s="28" t="s">
        <v>245</v>
      </c>
      <c r="D116" s="191" t="s">
        <v>418</v>
      </c>
      <c r="E116" s="50" t="s">
        <v>72</v>
      </c>
      <c r="F116" s="54"/>
      <c r="G116" s="52">
        <v>0</v>
      </c>
      <c r="H116" s="53">
        <f t="shared" si="27"/>
        <v>0</v>
      </c>
      <c r="I116" s="54"/>
      <c r="J116" s="52">
        <v>0</v>
      </c>
      <c r="K116" s="55">
        <f t="shared" si="28"/>
        <v>0</v>
      </c>
      <c r="L116" s="56">
        <f t="shared" si="29"/>
        <v>0</v>
      </c>
    </row>
    <row r="117" spans="2:12" ht="60" hidden="1" x14ac:dyDescent="0.2">
      <c r="B117" s="48" t="s">
        <v>171</v>
      </c>
      <c r="C117" s="28" t="s">
        <v>245</v>
      </c>
      <c r="D117" s="191" t="s">
        <v>251</v>
      </c>
      <c r="E117" s="50" t="s">
        <v>72</v>
      </c>
      <c r="F117" s="58"/>
      <c r="G117" s="52">
        <v>0</v>
      </c>
      <c r="H117" s="53">
        <f t="shared" si="27"/>
        <v>0</v>
      </c>
      <c r="I117" s="54"/>
      <c r="J117" s="52">
        <v>0</v>
      </c>
      <c r="K117" s="55">
        <f t="shared" si="28"/>
        <v>0</v>
      </c>
      <c r="L117" s="56">
        <f t="shared" si="29"/>
        <v>0</v>
      </c>
    </row>
    <row r="118" spans="2:12" ht="76.5" hidden="1" x14ac:dyDescent="0.2">
      <c r="B118" s="48" t="s">
        <v>172</v>
      </c>
      <c r="C118" s="28" t="s">
        <v>245</v>
      </c>
      <c r="D118" s="191" t="s">
        <v>343</v>
      </c>
      <c r="E118" s="50" t="s">
        <v>72</v>
      </c>
      <c r="F118" s="58"/>
      <c r="G118" s="52">
        <v>0</v>
      </c>
      <c r="H118" s="53">
        <f t="shared" si="27"/>
        <v>0</v>
      </c>
      <c r="I118" s="54"/>
      <c r="J118" s="52">
        <v>0</v>
      </c>
      <c r="K118" s="55">
        <f t="shared" si="28"/>
        <v>0</v>
      </c>
      <c r="L118" s="56">
        <f t="shared" si="29"/>
        <v>0</v>
      </c>
    </row>
    <row r="119" spans="2:12" ht="60" hidden="1" x14ac:dyDescent="0.2">
      <c r="B119" s="48" t="s">
        <v>173</v>
      </c>
      <c r="C119" s="28" t="s">
        <v>245</v>
      </c>
      <c r="D119" s="191" t="s">
        <v>246</v>
      </c>
      <c r="E119" s="50" t="s">
        <v>72</v>
      </c>
      <c r="F119" s="58"/>
      <c r="G119" s="52">
        <v>0</v>
      </c>
      <c r="H119" s="53">
        <f t="shared" si="27"/>
        <v>0</v>
      </c>
      <c r="I119" s="54"/>
      <c r="J119" s="52">
        <v>0</v>
      </c>
      <c r="K119" s="55">
        <f t="shared" si="28"/>
        <v>0</v>
      </c>
      <c r="L119" s="56">
        <f t="shared" si="29"/>
        <v>0</v>
      </c>
    </row>
    <row r="120" spans="2:12" ht="60.75" hidden="1" thickBot="1" x14ac:dyDescent="0.25">
      <c r="B120" s="48" t="s">
        <v>174</v>
      </c>
      <c r="C120" s="28" t="s">
        <v>245</v>
      </c>
      <c r="D120" s="191" t="s">
        <v>240</v>
      </c>
      <c r="E120" s="50" t="s">
        <v>4</v>
      </c>
      <c r="F120" s="54"/>
      <c r="G120" s="52">
        <v>0</v>
      </c>
      <c r="H120" s="53">
        <f t="shared" ref="H120" si="30">F120*G120</f>
        <v>0</v>
      </c>
      <c r="I120" s="54"/>
      <c r="J120" s="52">
        <v>0</v>
      </c>
      <c r="K120" s="55">
        <f t="shared" ref="K120" si="31">I120*J120</f>
        <v>0</v>
      </c>
      <c r="L120" s="67">
        <f t="shared" ref="L120" si="32">H120+K120</f>
        <v>0</v>
      </c>
    </row>
    <row r="121" spans="2:12" ht="60.75" hidden="1" thickBot="1" x14ac:dyDescent="0.25">
      <c r="B121" s="59" t="s">
        <v>174</v>
      </c>
      <c r="C121" s="27" t="s">
        <v>245</v>
      </c>
      <c r="D121" s="194" t="s">
        <v>419</v>
      </c>
      <c r="E121" s="61" t="s">
        <v>4</v>
      </c>
      <c r="F121" s="106"/>
      <c r="G121" s="63">
        <v>0</v>
      </c>
      <c r="H121" s="64">
        <f t="shared" si="27"/>
        <v>0</v>
      </c>
      <c r="I121" s="65"/>
      <c r="J121" s="63">
        <v>0</v>
      </c>
      <c r="K121" s="66">
        <f t="shared" si="28"/>
        <v>0</v>
      </c>
      <c r="L121" s="67">
        <f t="shared" si="29"/>
        <v>0</v>
      </c>
    </row>
    <row r="122" spans="2:12" ht="13.5" hidden="1" thickBot="1" x14ac:dyDescent="0.25">
      <c r="B122" s="286" t="s">
        <v>112</v>
      </c>
      <c r="C122" s="287"/>
      <c r="D122" s="287"/>
      <c r="E122" s="287"/>
      <c r="F122" s="68"/>
      <c r="G122" s="69"/>
      <c r="H122" s="71">
        <f>SUM(H110:H121)</f>
        <v>0</v>
      </c>
      <c r="I122" s="68"/>
      <c r="J122" s="69"/>
      <c r="K122" s="71">
        <f>SUM(K110:K121)</f>
        <v>0</v>
      </c>
      <c r="L122" s="72">
        <f>SUM(L110:L121)</f>
        <v>0</v>
      </c>
    </row>
    <row r="123" spans="2:12" ht="13.5" customHeight="1" thickBot="1" x14ac:dyDescent="0.25">
      <c r="B123" s="280" t="s">
        <v>209</v>
      </c>
      <c r="C123" s="281"/>
      <c r="D123" s="281"/>
      <c r="E123" s="281"/>
      <c r="F123" s="281"/>
      <c r="G123" s="281"/>
      <c r="H123" s="281"/>
      <c r="I123" s="281"/>
      <c r="J123" s="281"/>
      <c r="K123" s="281"/>
      <c r="L123" s="282"/>
    </row>
    <row r="124" spans="2:12" ht="76.5" x14ac:dyDescent="0.2">
      <c r="B124" s="40" t="s">
        <v>83</v>
      </c>
      <c r="C124" s="104" t="s">
        <v>354</v>
      </c>
      <c r="D124" s="193" t="s">
        <v>77</v>
      </c>
      <c r="E124" s="42" t="s">
        <v>2</v>
      </c>
      <c r="F124" s="181">
        <v>12</v>
      </c>
      <c r="G124" s="43">
        <v>0</v>
      </c>
      <c r="H124" s="46">
        <f>F124*G124</f>
        <v>0</v>
      </c>
      <c r="I124" s="45">
        <v>12</v>
      </c>
      <c r="J124" s="43">
        <v>0</v>
      </c>
      <c r="K124" s="46">
        <f>I124*J124</f>
        <v>0</v>
      </c>
      <c r="L124" s="47">
        <f>H124+K124</f>
        <v>0</v>
      </c>
    </row>
    <row r="125" spans="2:12" ht="115.5" thickBot="1" x14ac:dyDescent="0.25">
      <c r="B125" s="59" t="s">
        <v>84</v>
      </c>
      <c r="C125" s="27" t="s">
        <v>354</v>
      </c>
      <c r="D125" s="194" t="s">
        <v>190</v>
      </c>
      <c r="E125" s="61" t="s">
        <v>2</v>
      </c>
      <c r="F125" s="182">
        <v>12</v>
      </c>
      <c r="G125" s="63">
        <v>0</v>
      </c>
      <c r="H125" s="66">
        <f>F125*G125</f>
        <v>0</v>
      </c>
      <c r="I125" s="65">
        <v>12</v>
      </c>
      <c r="J125" s="63">
        <v>0</v>
      </c>
      <c r="K125" s="66">
        <f>I125*J125</f>
        <v>0</v>
      </c>
      <c r="L125" s="67">
        <f>H125+K125</f>
        <v>0</v>
      </c>
    </row>
    <row r="126" spans="2:12" ht="13.5" thickBot="1" x14ac:dyDescent="0.25">
      <c r="B126" s="268" t="s">
        <v>112</v>
      </c>
      <c r="C126" s="269"/>
      <c r="D126" s="269"/>
      <c r="E126" s="269"/>
      <c r="F126" s="68"/>
      <c r="G126" s="69"/>
      <c r="H126" s="71">
        <f>SUM(H124:H125)</f>
        <v>0</v>
      </c>
      <c r="I126" s="68"/>
      <c r="J126" s="69"/>
      <c r="K126" s="71">
        <f>SUM(K124:K125)</f>
        <v>0</v>
      </c>
      <c r="L126" s="72">
        <f>SUM(L124:L125)</f>
        <v>0</v>
      </c>
    </row>
    <row r="127" spans="2:12" ht="13.5" thickBot="1" x14ac:dyDescent="0.25">
      <c r="B127" s="273" t="s">
        <v>520</v>
      </c>
      <c r="C127" s="274"/>
      <c r="D127" s="274"/>
      <c r="E127" s="274"/>
      <c r="F127" s="274"/>
      <c r="G127" s="274"/>
      <c r="H127" s="274"/>
      <c r="I127" s="274"/>
      <c r="J127" s="274"/>
      <c r="K127" s="274"/>
      <c r="L127" s="275"/>
    </row>
    <row r="128" spans="2:12" ht="13.5" customHeight="1" thickBot="1" x14ac:dyDescent="0.25">
      <c r="B128" s="273" t="s">
        <v>211</v>
      </c>
      <c r="C128" s="274"/>
      <c r="D128" s="274"/>
      <c r="E128" s="274"/>
      <c r="F128" s="274"/>
      <c r="G128" s="274"/>
      <c r="H128" s="274"/>
      <c r="I128" s="274"/>
      <c r="J128" s="274"/>
      <c r="K128" s="274"/>
      <c r="L128" s="275"/>
    </row>
    <row r="129" spans="2:12" ht="64.5" thickBot="1" x14ac:dyDescent="0.25">
      <c r="B129" s="140" t="s">
        <v>94</v>
      </c>
      <c r="C129" s="27" t="s">
        <v>516</v>
      </c>
      <c r="D129" s="194" t="s">
        <v>521</v>
      </c>
      <c r="E129" s="61" t="s">
        <v>108</v>
      </c>
      <c r="F129" s="141">
        <v>35</v>
      </c>
      <c r="G129" s="142">
        <v>0</v>
      </c>
      <c r="H129" s="97">
        <f>F129*G129</f>
        <v>0</v>
      </c>
      <c r="I129" s="143">
        <v>35</v>
      </c>
      <c r="J129" s="142">
        <v>0</v>
      </c>
      <c r="K129" s="97">
        <f>I129*J129</f>
        <v>0</v>
      </c>
      <c r="L129" s="103">
        <f>H129+K129</f>
        <v>0</v>
      </c>
    </row>
    <row r="130" spans="2:12" ht="15.75" customHeight="1" thickBot="1" x14ac:dyDescent="0.25">
      <c r="B130" s="278" t="s">
        <v>112</v>
      </c>
      <c r="C130" s="279"/>
      <c r="D130" s="279"/>
      <c r="E130" s="279"/>
      <c r="F130" s="21"/>
      <c r="G130" s="9"/>
      <c r="H130" s="10">
        <f>SUM(H124:H129)</f>
        <v>0</v>
      </c>
      <c r="I130" s="21"/>
      <c r="J130" s="9"/>
      <c r="K130" s="10">
        <f>SUM(K124:K129)</f>
        <v>0</v>
      </c>
      <c r="L130" s="22">
        <f>L129</f>
        <v>0</v>
      </c>
    </row>
    <row r="131" spans="2:12" ht="13.5" customHeight="1" thickBot="1" x14ac:dyDescent="0.25">
      <c r="B131" s="273" t="s">
        <v>210</v>
      </c>
      <c r="C131" s="274"/>
      <c r="D131" s="274"/>
      <c r="E131" s="274"/>
      <c r="F131" s="274"/>
      <c r="G131" s="274"/>
      <c r="H131" s="274"/>
      <c r="I131" s="274"/>
      <c r="J131" s="274"/>
      <c r="K131" s="274"/>
      <c r="L131" s="275"/>
    </row>
    <row r="132" spans="2:12" ht="127.5" hidden="1" customHeight="1" x14ac:dyDescent="0.2">
      <c r="B132" s="40" t="s">
        <v>94</v>
      </c>
      <c r="C132" s="29" t="s">
        <v>17</v>
      </c>
      <c r="D132" s="193" t="s">
        <v>420</v>
      </c>
      <c r="E132" s="42" t="s">
        <v>3</v>
      </c>
      <c r="F132" s="100"/>
      <c r="G132" s="43">
        <v>0</v>
      </c>
      <c r="H132" s="46">
        <f>F132*G132</f>
        <v>0</v>
      </c>
      <c r="I132" s="45"/>
      <c r="J132" s="43">
        <v>0</v>
      </c>
      <c r="K132" s="46">
        <f>I132*J132</f>
        <v>0</v>
      </c>
      <c r="L132" s="47">
        <f>H132+K132</f>
        <v>0</v>
      </c>
    </row>
    <row r="133" spans="2:12" ht="127.5" hidden="1" customHeight="1" x14ac:dyDescent="0.2">
      <c r="B133" s="48" t="s">
        <v>95</v>
      </c>
      <c r="C133" s="30" t="s">
        <v>17</v>
      </c>
      <c r="D133" s="191" t="s">
        <v>421</v>
      </c>
      <c r="E133" s="50" t="s">
        <v>3</v>
      </c>
      <c r="F133" s="58"/>
      <c r="G133" s="52">
        <v>0</v>
      </c>
      <c r="H133" s="55">
        <f t="shared" ref="H133:H143" si="33">F133*G133</f>
        <v>0</v>
      </c>
      <c r="I133" s="54"/>
      <c r="J133" s="52">
        <v>0</v>
      </c>
      <c r="K133" s="55">
        <f t="shared" ref="K133:K145" si="34">I133*J133</f>
        <v>0</v>
      </c>
      <c r="L133" s="56">
        <f t="shared" ref="L133:L145" si="35">H133+K133</f>
        <v>0</v>
      </c>
    </row>
    <row r="134" spans="2:12" ht="38.25" hidden="1" customHeight="1" x14ac:dyDescent="0.2">
      <c r="B134" s="48" t="s">
        <v>96</v>
      </c>
      <c r="C134" s="30" t="s">
        <v>17</v>
      </c>
      <c r="D134" s="191" t="s">
        <v>193</v>
      </c>
      <c r="E134" s="50" t="s">
        <v>3</v>
      </c>
      <c r="F134" s="58"/>
      <c r="G134" s="52">
        <v>0</v>
      </c>
      <c r="H134" s="55">
        <f t="shared" ref="H134" si="36">F134*G134</f>
        <v>0</v>
      </c>
      <c r="I134" s="54"/>
      <c r="J134" s="52">
        <v>0</v>
      </c>
      <c r="K134" s="55">
        <f t="shared" ref="K134" si="37">I134*J134</f>
        <v>0</v>
      </c>
      <c r="L134" s="56">
        <f t="shared" ref="L134" si="38">H134+K134</f>
        <v>0</v>
      </c>
    </row>
    <row r="135" spans="2:12" ht="51" hidden="1" customHeight="1" x14ac:dyDescent="0.2">
      <c r="B135" s="48" t="s">
        <v>97</v>
      </c>
      <c r="C135" s="30" t="s">
        <v>17</v>
      </c>
      <c r="D135" s="191" t="s">
        <v>80</v>
      </c>
      <c r="E135" s="50" t="s">
        <v>3</v>
      </c>
      <c r="F135" s="58"/>
      <c r="G135" s="52">
        <v>0</v>
      </c>
      <c r="H135" s="55">
        <f t="shared" si="33"/>
        <v>0</v>
      </c>
      <c r="I135" s="54"/>
      <c r="J135" s="52">
        <v>0</v>
      </c>
      <c r="K135" s="55">
        <f t="shared" si="34"/>
        <v>0</v>
      </c>
      <c r="L135" s="56">
        <f t="shared" si="35"/>
        <v>0</v>
      </c>
    </row>
    <row r="136" spans="2:12" ht="12.75" hidden="1" customHeight="1" x14ac:dyDescent="0.2">
      <c r="B136" s="48" t="s">
        <v>254</v>
      </c>
      <c r="C136" s="30" t="s">
        <v>17</v>
      </c>
      <c r="D136" s="191" t="s">
        <v>57</v>
      </c>
      <c r="E136" s="50" t="s">
        <v>7</v>
      </c>
      <c r="F136" s="54"/>
      <c r="G136" s="52">
        <v>0</v>
      </c>
      <c r="H136" s="55">
        <f t="shared" si="33"/>
        <v>0</v>
      </c>
      <c r="I136" s="54"/>
      <c r="J136" s="52">
        <v>0</v>
      </c>
      <c r="K136" s="55">
        <f t="shared" si="34"/>
        <v>0</v>
      </c>
      <c r="L136" s="56">
        <f t="shared" si="35"/>
        <v>0</v>
      </c>
    </row>
    <row r="137" spans="2:12" ht="12.75" hidden="1" customHeight="1" x14ac:dyDescent="0.2">
      <c r="B137" s="48" t="s">
        <v>255</v>
      </c>
      <c r="C137" s="30" t="s">
        <v>17</v>
      </c>
      <c r="D137" s="191" t="s">
        <v>139</v>
      </c>
      <c r="E137" s="50" t="s">
        <v>7</v>
      </c>
      <c r="F137" s="54"/>
      <c r="G137" s="52">
        <v>0</v>
      </c>
      <c r="H137" s="55">
        <f t="shared" si="33"/>
        <v>0</v>
      </c>
      <c r="I137" s="54"/>
      <c r="J137" s="52">
        <v>0</v>
      </c>
      <c r="K137" s="55">
        <f t="shared" si="34"/>
        <v>0</v>
      </c>
      <c r="L137" s="56">
        <f t="shared" si="35"/>
        <v>0</v>
      </c>
    </row>
    <row r="138" spans="2:12" ht="25.5" hidden="1" customHeight="1" x14ac:dyDescent="0.2">
      <c r="B138" s="48" t="s">
        <v>256</v>
      </c>
      <c r="C138" s="30" t="s">
        <v>17</v>
      </c>
      <c r="D138" s="191" t="s">
        <v>198</v>
      </c>
      <c r="E138" s="50" t="s">
        <v>71</v>
      </c>
      <c r="F138" s="58"/>
      <c r="G138" s="52">
        <v>0</v>
      </c>
      <c r="H138" s="55">
        <f t="shared" si="33"/>
        <v>0</v>
      </c>
      <c r="I138" s="54"/>
      <c r="J138" s="52">
        <v>0</v>
      </c>
      <c r="K138" s="55">
        <f t="shared" si="34"/>
        <v>0</v>
      </c>
      <c r="L138" s="56">
        <f t="shared" si="35"/>
        <v>0</v>
      </c>
    </row>
    <row r="139" spans="2:12" ht="89.25" hidden="1" customHeight="1" x14ac:dyDescent="0.2">
      <c r="B139" s="48" t="s">
        <v>257</v>
      </c>
      <c r="C139" s="30" t="s">
        <v>191</v>
      </c>
      <c r="D139" s="191" t="s">
        <v>81</v>
      </c>
      <c r="E139" s="50" t="s">
        <v>60</v>
      </c>
      <c r="F139" s="58"/>
      <c r="G139" s="52">
        <v>0</v>
      </c>
      <c r="H139" s="55">
        <f t="shared" si="33"/>
        <v>0</v>
      </c>
      <c r="I139" s="54"/>
      <c r="J139" s="52">
        <v>0</v>
      </c>
      <c r="K139" s="55">
        <f t="shared" si="34"/>
        <v>0</v>
      </c>
      <c r="L139" s="56">
        <f t="shared" si="35"/>
        <v>0</v>
      </c>
    </row>
    <row r="140" spans="2:12" ht="57.75" hidden="1" customHeight="1" x14ac:dyDescent="0.2">
      <c r="B140" s="48" t="s">
        <v>258</v>
      </c>
      <c r="C140" s="30" t="s">
        <v>82</v>
      </c>
      <c r="D140" s="191" t="s">
        <v>422</v>
      </c>
      <c r="E140" s="50" t="s">
        <v>92</v>
      </c>
      <c r="F140" s="54"/>
      <c r="G140" s="52">
        <v>0</v>
      </c>
      <c r="H140" s="55">
        <f t="shared" si="33"/>
        <v>0</v>
      </c>
      <c r="I140" s="54"/>
      <c r="J140" s="52">
        <v>0</v>
      </c>
      <c r="K140" s="55">
        <f t="shared" si="34"/>
        <v>0</v>
      </c>
      <c r="L140" s="56">
        <f t="shared" si="35"/>
        <v>0</v>
      </c>
    </row>
    <row r="141" spans="2:12" ht="25.5" hidden="1" customHeight="1" x14ac:dyDescent="0.2">
      <c r="B141" s="48" t="s">
        <v>259</v>
      </c>
      <c r="C141" s="30" t="s">
        <v>82</v>
      </c>
      <c r="D141" s="191" t="s">
        <v>423</v>
      </c>
      <c r="E141" s="50" t="s">
        <v>93</v>
      </c>
      <c r="F141" s="54"/>
      <c r="G141" s="52">
        <v>0</v>
      </c>
      <c r="H141" s="55">
        <f t="shared" si="33"/>
        <v>0</v>
      </c>
      <c r="I141" s="54"/>
      <c r="J141" s="52">
        <v>0</v>
      </c>
      <c r="K141" s="55">
        <f t="shared" si="34"/>
        <v>0</v>
      </c>
      <c r="L141" s="56">
        <f t="shared" si="35"/>
        <v>0</v>
      </c>
    </row>
    <row r="142" spans="2:12" ht="51" hidden="1" customHeight="1" x14ac:dyDescent="0.2">
      <c r="B142" s="48" t="s">
        <v>260</v>
      </c>
      <c r="C142" s="30" t="s">
        <v>82</v>
      </c>
      <c r="D142" s="191" t="s">
        <v>212</v>
      </c>
      <c r="E142" s="50" t="s">
        <v>72</v>
      </c>
      <c r="F142" s="54"/>
      <c r="G142" s="52">
        <v>0</v>
      </c>
      <c r="H142" s="55">
        <f t="shared" si="33"/>
        <v>0</v>
      </c>
      <c r="I142" s="54"/>
      <c r="J142" s="52">
        <v>0</v>
      </c>
      <c r="K142" s="55">
        <f t="shared" si="34"/>
        <v>0</v>
      </c>
      <c r="L142" s="56">
        <f t="shared" si="35"/>
        <v>0</v>
      </c>
    </row>
    <row r="143" spans="2:12" ht="38.25" hidden="1" customHeight="1" x14ac:dyDescent="0.2">
      <c r="B143" s="48" t="s">
        <v>261</v>
      </c>
      <c r="C143" s="28" t="s">
        <v>116</v>
      </c>
      <c r="D143" s="191" t="s">
        <v>424</v>
      </c>
      <c r="E143" s="50" t="s">
        <v>114</v>
      </c>
      <c r="F143" s="58"/>
      <c r="G143" s="52">
        <v>0</v>
      </c>
      <c r="H143" s="55">
        <f t="shared" si="33"/>
        <v>0</v>
      </c>
      <c r="I143" s="54"/>
      <c r="J143" s="52">
        <v>0</v>
      </c>
      <c r="K143" s="55">
        <f t="shared" si="34"/>
        <v>0</v>
      </c>
      <c r="L143" s="56">
        <f t="shared" si="35"/>
        <v>0</v>
      </c>
    </row>
    <row r="144" spans="2:12" ht="38.25" hidden="1" customHeight="1" x14ac:dyDescent="0.2">
      <c r="B144" s="48" t="s">
        <v>262</v>
      </c>
      <c r="C144" s="30" t="s">
        <v>17</v>
      </c>
      <c r="D144" s="191" t="s">
        <v>213</v>
      </c>
      <c r="E144" s="50" t="s">
        <v>132</v>
      </c>
      <c r="F144" s="54"/>
      <c r="G144" s="52">
        <v>0</v>
      </c>
      <c r="H144" s="55">
        <f>F144*G144</f>
        <v>0</v>
      </c>
      <c r="I144" s="54"/>
      <c r="J144" s="52">
        <v>0</v>
      </c>
      <c r="K144" s="55">
        <f t="shared" si="34"/>
        <v>0</v>
      </c>
      <c r="L144" s="56">
        <f t="shared" si="35"/>
        <v>0</v>
      </c>
    </row>
    <row r="145" spans="2:12" ht="39" hidden="1" customHeight="1" thickBot="1" x14ac:dyDescent="0.25">
      <c r="B145" s="59" t="s">
        <v>263</v>
      </c>
      <c r="C145" s="81" t="s">
        <v>17</v>
      </c>
      <c r="D145" s="194" t="s">
        <v>215</v>
      </c>
      <c r="E145" s="61" t="s">
        <v>7</v>
      </c>
      <c r="F145" s="106"/>
      <c r="G145" s="63">
        <v>0</v>
      </c>
      <c r="H145" s="66">
        <f>F145*G145</f>
        <v>0</v>
      </c>
      <c r="I145" s="65"/>
      <c r="J145" s="63">
        <v>0</v>
      </c>
      <c r="K145" s="66">
        <f t="shared" si="34"/>
        <v>0</v>
      </c>
      <c r="L145" s="67">
        <f t="shared" si="35"/>
        <v>0</v>
      </c>
    </row>
    <row r="146" spans="2:12" ht="13.5" hidden="1" customHeight="1" thickBot="1" x14ac:dyDescent="0.25">
      <c r="B146" s="270" t="s">
        <v>112</v>
      </c>
      <c r="C146" s="271"/>
      <c r="D146" s="271"/>
      <c r="E146" s="272"/>
      <c r="F146" s="154"/>
      <c r="G146" s="155"/>
      <c r="H146" s="156">
        <f>SUM(H132:H145)</f>
        <v>0</v>
      </c>
      <c r="I146" s="154"/>
      <c r="J146" s="155"/>
      <c r="K146" s="156">
        <f>SUM(K132:K145)</f>
        <v>0</v>
      </c>
      <c r="L146" s="131">
        <f>SUM(L132:L145)</f>
        <v>0</v>
      </c>
    </row>
    <row r="147" spans="2:12" ht="26.25" customHeight="1" x14ac:dyDescent="0.2">
      <c r="B147" s="31" t="s">
        <v>104</v>
      </c>
      <c r="C147" s="31" t="s">
        <v>17</v>
      </c>
      <c r="D147" s="192" t="s">
        <v>529</v>
      </c>
      <c r="E147" s="157" t="s">
        <v>528</v>
      </c>
      <c r="F147" s="158"/>
      <c r="G147" s="90">
        <v>0</v>
      </c>
      <c r="H147" s="159">
        <f t="shared" ref="H147" si="39">F147*G147</f>
        <v>0</v>
      </c>
      <c r="I147" s="160">
        <v>26</v>
      </c>
      <c r="J147" s="90">
        <v>0</v>
      </c>
      <c r="K147" s="159">
        <f t="shared" ref="K147" si="40">I147*J147</f>
        <v>0</v>
      </c>
      <c r="L147" s="159">
        <f t="shared" ref="L147" si="41">H147+K147</f>
        <v>0</v>
      </c>
    </row>
    <row r="148" spans="2:12" ht="13.5" customHeight="1" thickBot="1" x14ac:dyDescent="0.25">
      <c r="B148" s="31" t="s">
        <v>104</v>
      </c>
      <c r="C148" s="31" t="s">
        <v>17</v>
      </c>
      <c r="D148" s="192" t="s">
        <v>527</v>
      </c>
      <c r="E148" s="157" t="s">
        <v>528</v>
      </c>
      <c r="F148" s="158"/>
      <c r="G148" s="90">
        <v>0</v>
      </c>
      <c r="H148" s="159">
        <f t="shared" ref="H148" si="42">F148*G148</f>
        <v>0</v>
      </c>
      <c r="I148" s="160">
        <v>26</v>
      </c>
      <c r="J148" s="90">
        <v>0</v>
      </c>
      <c r="K148" s="159">
        <f t="shared" ref="K148" si="43">I148*J148</f>
        <v>0</v>
      </c>
      <c r="L148" s="159">
        <f t="shared" ref="L148" si="44">H148+K148</f>
        <v>0</v>
      </c>
    </row>
    <row r="149" spans="2:12" ht="13.5" customHeight="1" thickBot="1" x14ac:dyDescent="0.25">
      <c r="B149" s="276" t="s">
        <v>112</v>
      </c>
      <c r="C149" s="277"/>
      <c r="D149" s="277"/>
      <c r="E149" s="277"/>
      <c r="F149" s="161"/>
      <c r="G149" s="162"/>
      <c r="H149" s="163">
        <f>SUM(H142:H147)</f>
        <v>0</v>
      </c>
      <c r="I149" s="161"/>
      <c r="J149" s="162"/>
      <c r="K149" s="163">
        <f>SUM(K142:K147)</f>
        <v>0</v>
      </c>
      <c r="L149" s="164">
        <f>SUM(L147:L148)</f>
        <v>0</v>
      </c>
    </row>
    <row r="150" spans="2:12" ht="12.75" customHeight="1" thickBot="1" x14ac:dyDescent="0.25">
      <c r="B150" s="273" t="s">
        <v>211</v>
      </c>
      <c r="C150" s="274"/>
      <c r="D150" s="274"/>
      <c r="E150" s="274"/>
      <c r="F150" s="274"/>
      <c r="G150" s="274"/>
      <c r="H150" s="274"/>
      <c r="I150" s="274"/>
      <c r="J150" s="274"/>
      <c r="K150" s="274"/>
      <c r="L150" s="275"/>
    </row>
    <row r="151" spans="2:12" ht="63.75" x14ac:dyDescent="0.2">
      <c r="B151" s="40" t="s">
        <v>309</v>
      </c>
      <c r="C151" s="29" t="s">
        <v>17</v>
      </c>
      <c r="D151" s="193" t="s">
        <v>373</v>
      </c>
      <c r="E151" s="42" t="s">
        <v>5</v>
      </c>
      <c r="F151" s="45">
        <v>20</v>
      </c>
      <c r="G151" s="43">
        <v>0</v>
      </c>
      <c r="H151" s="46">
        <f>F151*G151</f>
        <v>0</v>
      </c>
      <c r="I151" s="107">
        <v>20</v>
      </c>
      <c r="J151" s="43">
        <v>0</v>
      </c>
      <c r="K151" s="46">
        <f>I151*J151</f>
        <v>0</v>
      </c>
      <c r="L151" s="47">
        <f>H151+K151</f>
        <v>0</v>
      </c>
    </row>
    <row r="152" spans="2:12" ht="25.5" hidden="1" customHeight="1" x14ac:dyDescent="0.2">
      <c r="B152" s="48" t="s">
        <v>105</v>
      </c>
      <c r="C152" s="30" t="s">
        <v>17</v>
      </c>
      <c r="D152" s="191" t="s">
        <v>425</v>
      </c>
      <c r="E152" s="50" t="s">
        <v>3</v>
      </c>
      <c r="F152" s="58"/>
      <c r="G152" s="52">
        <v>0</v>
      </c>
      <c r="H152" s="55">
        <f t="shared" ref="H152:H156" si="45">F152*G152</f>
        <v>0</v>
      </c>
      <c r="I152" s="108"/>
      <c r="J152" s="52">
        <v>0</v>
      </c>
      <c r="K152" s="55">
        <f t="shared" ref="K152:K156" si="46">I152*J152</f>
        <v>0</v>
      </c>
      <c r="L152" s="56">
        <f t="shared" ref="L152:L156" si="47">H152+K152</f>
        <v>0</v>
      </c>
    </row>
    <row r="153" spans="2:12" ht="25.5" hidden="1" x14ac:dyDescent="0.2">
      <c r="B153" s="48" t="s">
        <v>106</v>
      </c>
      <c r="C153" s="30" t="s">
        <v>17</v>
      </c>
      <c r="D153" s="191" t="s">
        <v>426</v>
      </c>
      <c r="E153" s="50" t="s">
        <v>5</v>
      </c>
      <c r="F153" s="58"/>
      <c r="G153" s="52">
        <v>0</v>
      </c>
      <c r="H153" s="55">
        <f t="shared" si="45"/>
        <v>0</v>
      </c>
      <c r="I153" s="108"/>
      <c r="J153" s="52">
        <v>0</v>
      </c>
      <c r="K153" s="55">
        <f t="shared" si="46"/>
        <v>0</v>
      </c>
      <c r="L153" s="56">
        <f t="shared" si="47"/>
        <v>0</v>
      </c>
    </row>
    <row r="154" spans="2:12" ht="25.5" hidden="1" x14ac:dyDescent="0.2">
      <c r="B154" s="48" t="s">
        <v>264</v>
      </c>
      <c r="C154" s="30" t="s">
        <v>17</v>
      </c>
      <c r="D154" s="191" t="s">
        <v>427</v>
      </c>
      <c r="E154" s="50" t="s">
        <v>5</v>
      </c>
      <c r="F154" s="58"/>
      <c r="G154" s="52">
        <v>0</v>
      </c>
      <c r="H154" s="55">
        <f t="shared" si="45"/>
        <v>0</v>
      </c>
      <c r="I154" s="108"/>
      <c r="J154" s="52">
        <v>0</v>
      </c>
      <c r="K154" s="55">
        <f t="shared" si="46"/>
        <v>0</v>
      </c>
      <c r="L154" s="56">
        <f t="shared" si="47"/>
        <v>0</v>
      </c>
    </row>
    <row r="155" spans="2:12" hidden="1" x14ac:dyDescent="0.2">
      <c r="B155" s="48" t="s">
        <v>265</v>
      </c>
      <c r="C155" s="30" t="s">
        <v>17</v>
      </c>
      <c r="D155" s="191" t="s">
        <v>109</v>
      </c>
      <c r="E155" s="50" t="s">
        <v>5</v>
      </c>
      <c r="F155" s="58"/>
      <c r="G155" s="52">
        <v>0</v>
      </c>
      <c r="H155" s="55">
        <f t="shared" si="45"/>
        <v>0</v>
      </c>
      <c r="I155" s="108"/>
      <c r="J155" s="52">
        <v>0</v>
      </c>
      <c r="K155" s="55">
        <f t="shared" si="46"/>
        <v>0</v>
      </c>
      <c r="L155" s="56">
        <f t="shared" si="47"/>
        <v>0</v>
      </c>
    </row>
    <row r="156" spans="2:12" ht="13.5" thickBot="1" x14ac:dyDescent="0.25">
      <c r="B156" s="87" t="s">
        <v>310</v>
      </c>
      <c r="C156" s="31" t="s">
        <v>17</v>
      </c>
      <c r="D156" s="192" t="s">
        <v>372</v>
      </c>
      <c r="E156" s="88" t="s">
        <v>5</v>
      </c>
      <c r="F156" s="106"/>
      <c r="G156" s="63">
        <v>0</v>
      </c>
      <c r="H156" s="66">
        <f t="shared" si="45"/>
        <v>0</v>
      </c>
      <c r="I156" s="109">
        <v>1950</v>
      </c>
      <c r="J156" s="63">
        <v>0</v>
      </c>
      <c r="K156" s="66">
        <f t="shared" si="46"/>
        <v>0</v>
      </c>
      <c r="L156" s="67">
        <f t="shared" si="47"/>
        <v>0</v>
      </c>
    </row>
    <row r="157" spans="2:12" ht="13.5" thickBot="1" x14ac:dyDescent="0.25">
      <c r="B157" s="276" t="s">
        <v>112</v>
      </c>
      <c r="C157" s="277"/>
      <c r="D157" s="277"/>
      <c r="E157" s="277"/>
      <c r="F157" s="21"/>
      <c r="G157" s="9"/>
      <c r="H157" s="10">
        <f>SUM(H151:H156)</f>
        <v>0</v>
      </c>
      <c r="I157" s="21"/>
      <c r="J157" s="9"/>
      <c r="K157" s="10">
        <f>SUM(K151:K156)</f>
        <v>0</v>
      </c>
      <c r="L157" s="22">
        <f>SUM(L151:L156)</f>
        <v>0</v>
      </c>
    </row>
    <row r="158" spans="2:12" x14ac:dyDescent="0.2">
      <c r="B158" s="8"/>
      <c r="C158" s="8"/>
      <c r="D158" s="196"/>
      <c r="E158" s="5"/>
      <c r="F158" s="2"/>
      <c r="G158" s="3"/>
      <c r="H158" s="3"/>
      <c r="I158" s="2"/>
      <c r="J158" s="3"/>
      <c r="K158" s="3"/>
      <c r="L158" s="3"/>
    </row>
    <row r="159" spans="2:12" x14ac:dyDescent="0.2"/>
    <row r="160" spans="2:12" x14ac:dyDescent="0.2"/>
    <row r="167" spans="4:4" s="1" customFormat="1" hidden="1" x14ac:dyDescent="0.2">
      <c r="D167" s="197"/>
    </row>
    <row r="168" spans="4:4" s="1" customFormat="1" hidden="1" x14ac:dyDescent="0.2">
      <c r="D168" s="197"/>
    </row>
    <row r="169" spans="4:4" s="1" customFormat="1" hidden="1" x14ac:dyDescent="0.2">
      <c r="D169" s="197"/>
    </row>
    <row r="170" spans="4:4" s="1" customFormat="1" hidden="1" x14ac:dyDescent="0.2">
      <c r="D170" s="197"/>
    </row>
    <row r="171" spans="4:4" s="1" customFormat="1" hidden="1" x14ac:dyDescent="0.2">
      <c r="D171" s="197"/>
    </row>
    <row r="172" spans="4:4" s="1" customFormat="1" hidden="1" x14ac:dyDescent="0.2">
      <c r="D172" s="197"/>
    </row>
    <row r="173" spans="4:4" s="1" customFormat="1" hidden="1" x14ac:dyDescent="0.2">
      <c r="D173" s="197"/>
    </row>
    <row r="174" spans="4:4" s="1" customFormat="1" hidden="1" x14ac:dyDescent="0.2">
      <c r="D174" s="197"/>
    </row>
    <row r="175" spans="4:4" s="1" customFormat="1" hidden="1" x14ac:dyDescent="0.2">
      <c r="D175" s="197"/>
    </row>
    <row r="176" spans="4:4" s="1" customFormat="1" hidden="1" x14ac:dyDescent="0.2">
      <c r="D176" s="197"/>
    </row>
    <row r="177" spans="4:4" s="1" customFormat="1" hidden="1" x14ac:dyDescent="0.2">
      <c r="D177" s="197"/>
    </row>
    <row r="178" spans="4:4" s="1" customFormat="1" hidden="1" x14ac:dyDescent="0.2">
      <c r="D178" s="197"/>
    </row>
    <row r="179" spans="4:4" s="1" customFormat="1" hidden="1" x14ac:dyDescent="0.2">
      <c r="D179" s="197"/>
    </row>
    <row r="180" spans="4:4" s="1" customFormat="1" hidden="1" x14ac:dyDescent="0.2">
      <c r="D180" s="197"/>
    </row>
    <row r="181" spans="4:4" s="1" customFormat="1" hidden="1" x14ac:dyDescent="0.2">
      <c r="D181" s="197"/>
    </row>
    <row r="182" spans="4:4" s="1" customFormat="1" hidden="1" x14ac:dyDescent="0.2">
      <c r="D182" s="197"/>
    </row>
    <row r="183" spans="4:4" s="1" customFormat="1" hidden="1" x14ac:dyDescent="0.2">
      <c r="D183" s="197"/>
    </row>
    <row r="184" spans="4:4" s="1" customFormat="1" hidden="1" x14ac:dyDescent="0.2">
      <c r="D184" s="197"/>
    </row>
    <row r="185" spans="4:4" s="1" customFormat="1" hidden="1" x14ac:dyDescent="0.2">
      <c r="D185" s="197"/>
    </row>
    <row r="186" spans="4:4" s="1" customFormat="1" hidden="1" x14ac:dyDescent="0.2">
      <c r="D186" s="197"/>
    </row>
    <row r="187" spans="4:4" s="1" customFormat="1" hidden="1" x14ac:dyDescent="0.2">
      <c r="D187" s="197"/>
    </row>
    <row r="188" spans="4:4" s="1" customFormat="1" hidden="1" x14ac:dyDescent="0.2">
      <c r="D188" s="197"/>
    </row>
    <row r="189" spans="4:4" s="1" customFormat="1" hidden="1" x14ac:dyDescent="0.2">
      <c r="D189" s="197"/>
    </row>
    <row r="190" spans="4:4" s="1" customFormat="1" hidden="1" x14ac:dyDescent="0.2">
      <c r="D190" s="197"/>
    </row>
    <row r="191" spans="4:4" s="1" customFormat="1" hidden="1" x14ac:dyDescent="0.2">
      <c r="D191" s="197"/>
    </row>
    <row r="192" spans="4:4" s="1" customFormat="1" hidden="1" x14ac:dyDescent="0.2">
      <c r="D192" s="197"/>
    </row>
    <row r="193" spans="4:4" s="1" customFormat="1" hidden="1" x14ac:dyDescent="0.2">
      <c r="D193" s="197"/>
    </row>
    <row r="194" spans="4:4" s="1" customFormat="1" hidden="1" x14ac:dyDescent="0.2">
      <c r="D194" s="197"/>
    </row>
    <row r="195" spans="4:4" s="1" customFormat="1" hidden="1" x14ac:dyDescent="0.2">
      <c r="D195" s="197"/>
    </row>
    <row r="196" spans="4:4" s="1" customFormat="1" hidden="1" x14ac:dyDescent="0.2">
      <c r="D196" s="197"/>
    </row>
    <row r="197" spans="4:4" s="1" customFormat="1" hidden="1" x14ac:dyDescent="0.2">
      <c r="D197" s="197"/>
    </row>
    <row r="198" spans="4:4" s="1" customFormat="1" hidden="1" x14ac:dyDescent="0.2">
      <c r="D198" s="197"/>
    </row>
    <row r="199" spans="4:4" s="1" customFormat="1" hidden="1" x14ac:dyDescent="0.2">
      <c r="D199" s="197"/>
    </row>
    <row r="200" spans="4:4" s="1" customFormat="1" hidden="1" x14ac:dyDescent="0.2">
      <c r="D200" s="197"/>
    </row>
    <row r="201" spans="4:4" s="1" customFormat="1" hidden="1" x14ac:dyDescent="0.2">
      <c r="D201" s="197"/>
    </row>
    <row r="202" spans="4:4" s="1" customFormat="1" hidden="1" x14ac:dyDescent="0.2">
      <c r="D202" s="197"/>
    </row>
    <row r="203" spans="4:4" s="1" customFormat="1" hidden="1" x14ac:dyDescent="0.2">
      <c r="D203" s="197"/>
    </row>
    <row r="204" spans="4:4" s="1" customFormat="1" hidden="1" x14ac:dyDescent="0.2">
      <c r="D204" s="197"/>
    </row>
    <row r="205" spans="4:4" s="1" customFormat="1" hidden="1" x14ac:dyDescent="0.2">
      <c r="D205" s="197"/>
    </row>
    <row r="206" spans="4:4" s="1" customFormat="1" hidden="1" x14ac:dyDescent="0.2">
      <c r="D206" s="197"/>
    </row>
    <row r="207" spans="4:4" s="1" customFormat="1" hidden="1" x14ac:dyDescent="0.2">
      <c r="D207" s="197"/>
    </row>
    <row r="208" spans="4:4" s="1" customFormat="1" hidden="1" x14ac:dyDescent="0.2">
      <c r="D208" s="197"/>
    </row>
    <row r="209" spans="4:4" s="1" customFormat="1" hidden="1" x14ac:dyDescent="0.2">
      <c r="D209" s="197"/>
    </row>
    <row r="210" spans="4:4" s="1" customFormat="1" hidden="1" x14ac:dyDescent="0.2">
      <c r="D210" s="197"/>
    </row>
    <row r="211" spans="4:4" s="1" customFormat="1" hidden="1" x14ac:dyDescent="0.2">
      <c r="D211" s="197"/>
    </row>
    <row r="212" spans="4:4" s="1" customFormat="1" hidden="1" x14ac:dyDescent="0.2">
      <c r="D212" s="197"/>
    </row>
    <row r="213" spans="4:4" s="1" customFormat="1" hidden="1" x14ac:dyDescent="0.2">
      <c r="D213" s="197"/>
    </row>
    <row r="214" spans="4:4" s="1" customFormat="1" hidden="1" x14ac:dyDescent="0.2">
      <c r="D214" s="197"/>
    </row>
    <row r="215" spans="4:4" s="1" customFormat="1" hidden="1" x14ac:dyDescent="0.2">
      <c r="D215" s="197"/>
    </row>
    <row r="216" spans="4:4" s="1" customFormat="1" hidden="1" x14ac:dyDescent="0.2">
      <c r="D216" s="197"/>
    </row>
    <row r="217" spans="4:4" s="1" customFormat="1" hidden="1" x14ac:dyDescent="0.2">
      <c r="D217" s="197"/>
    </row>
    <row r="218" spans="4:4" s="1" customFormat="1" hidden="1" x14ac:dyDescent="0.2">
      <c r="D218" s="197"/>
    </row>
    <row r="219" spans="4:4" s="1" customFormat="1" hidden="1" x14ac:dyDescent="0.2">
      <c r="D219" s="197"/>
    </row>
    <row r="220" spans="4:4" s="1" customFormat="1" hidden="1" x14ac:dyDescent="0.2">
      <c r="D220" s="197"/>
    </row>
    <row r="221" spans="4:4" s="1" customFormat="1" hidden="1" x14ac:dyDescent="0.2">
      <c r="D221" s="197"/>
    </row>
    <row r="222" spans="4:4" s="1" customFormat="1" hidden="1" x14ac:dyDescent="0.2">
      <c r="D222" s="197"/>
    </row>
    <row r="223" spans="4:4" s="1" customFormat="1" hidden="1" x14ac:dyDescent="0.2">
      <c r="D223" s="197"/>
    </row>
    <row r="224" spans="4:4" s="1" customFormat="1" hidden="1" x14ac:dyDescent="0.2">
      <c r="D224" s="197"/>
    </row>
    <row r="225" spans="4:4" s="1" customFormat="1" hidden="1" x14ac:dyDescent="0.2">
      <c r="D225" s="197"/>
    </row>
    <row r="226" spans="4:4" s="1" customFormat="1" hidden="1" x14ac:dyDescent="0.2">
      <c r="D226" s="197"/>
    </row>
    <row r="227" spans="4:4" s="1" customFormat="1" hidden="1" x14ac:dyDescent="0.2">
      <c r="D227" s="197"/>
    </row>
    <row r="228" spans="4:4" s="1" customFormat="1" hidden="1" x14ac:dyDescent="0.2">
      <c r="D228" s="197"/>
    </row>
    <row r="229" spans="4:4" s="1" customFormat="1" hidden="1" x14ac:dyDescent="0.2">
      <c r="D229" s="197"/>
    </row>
    <row r="230" spans="4:4" s="1" customFormat="1" hidden="1" x14ac:dyDescent="0.2">
      <c r="D230" s="197"/>
    </row>
    <row r="231" spans="4:4" s="1" customFormat="1" hidden="1" x14ac:dyDescent="0.2">
      <c r="D231" s="197"/>
    </row>
    <row r="232" spans="4:4" s="1" customFormat="1" hidden="1" x14ac:dyDescent="0.2">
      <c r="D232" s="197"/>
    </row>
    <row r="233" spans="4:4" s="1" customFormat="1" hidden="1" x14ac:dyDescent="0.2">
      <c r="D233" s="197"/>
    </row>
    <row r="234" spans="4:4" s="1" customFormat="1" hidden="1" x14ac:dyDescent="0.2">
      <c r="D234" s="197"/>
    </row>
    <row r="235" spans="4:4" s="1" customFormat="1" hidden="1" x14ac:dyDescent="0.2">
      <c r="D235" s="197"/>
    </row>
    <row r="236" spans="4:4" s="1" customFormat="1" hidden="1" x14ac:dyDescent="0.2">
      <c r="D236" s="197"/>
    </row>
    <row r="237" spans="4:4" s="1" customFormat="1" hidden="1" x14ac:dyDescent="0.2">
      <c r="D237" s="197"/>
    </row>
    <row r="238" spans="4:4" s="1" customFormat="1" hidden="1" x14ac:dyDescent="0.2">
      <c r="D238" s="197"/>
    </row>
    <row r="239" spans="4:4" s="1" customFormat="1" hidden="1" x14ac:dyDescent="0.2">
      <c r="D239" s="197"/>
    </row>
    <row r="240" spans="4:4" s="1" customFormat="1" hidden="1" x14ac:dyDescent="0.2">
      <c r="D240" s="197"/>
    </row>
    <row r="241" spans="4:4" s="1" customFormat="1" hidden="1" x14ac:dyDescent="0.2">
      <c r="D241" s="197"/>
    </row>
    <row r="242" spans="4:4" s="1" customFormat="1" hidden="1" x14ac:dyDescent="0.2">
      <c r="D242" s="197"/>
    </row>
    <row r="243" spans="4:4" s="1" customFormat="1" hidden="1" x14ac:dyDescent="0.2">
      <c r="D243" s="197"/>
    </row>
    <row r="244" spans="4:4" s="1" customFormat="1" hidden="1" x14ac:dyDescent="0.2">
      <c r="D244" s="197"/>
    </row>
    <row r="245" spans="4:4" s="1" customFormat="1" hidden="1" x14ac:dyDescent="0.2">
      <c r="D245" s="197"/>
    </row>
    <row r="246" spans="4:4" s="1" customFormat="1" hidden="1" x14ac:dyDescent="0.2">
      <c r="D246" s="197"/>
    </row>
    <row r="247" spans="4:4" s="1" customFormat="1" hidden="1" x14ac:dyDescent="0.2">
      <c r="D247" s="197"/>
    </row>
    <row r="248" spans="4:4" s="1" customFormat="1" hidden="1" x14ac:dyDescent="0.2">
      <c r="D248" s="197"/>
    </row>
    <row r="249" spans="4:4" s="1" customFormat="1" hidden="1" x14ac:dyDescent="0.2">
      <c r="D249" s="197"/>
    </row>
    <row r="250" spans="4:4" s="1" customFormat="1" hidden="1" x14ac:dyDescent="0.2">
      <c r="D250" s="197"/>
    </row>
    <row r="251" spans="4:4" s="1" customFormat="1" hidden="1" x14ac:dyDescent="0.2">
      <c r="D251" s="197"/>
    </row>
    <row r="252" spans="4:4" s="1" customFormat="1" hidden="1" x14ac:dyDescent="0.2">
      <c r="D252" s="197"/>
    </row>
    <row r="253" spans="4:4" s="1" customFormat="1" hidden="1" x14ac:dyDescent="0.2">
      <c r="D253" s="197"/>
    </row>
    <row r="254" spans="4:4" s="1" customFormat="1" hidden="1" x14ac:dyDescent="0.2">
      <c r="D254" s="197"/>
    </row>
    <row r="255" spans="4:4" s="1" customFormat="1" hidden="1" x14ac:dyDescent="0.2">
      <c r="D255" s="197"/>
    </row>
    <row r="256" spans="4:4" s="1" customFormat="1" hidden="1" x14ac:dyDescent="0.2">
      <c r="D256" s="197"/>
    </row>
    <row r="257" spans="4:4" s="1" customFormat="1" hidden="1" x14ac:dyDescent="0.2">
      <c r="D257" s="197"/>
    </row>
    <row r="258" spans="4:4" s="1" customFormat="1" hidden="1" x14ac:dyDescent="0.2">
      <c r="D258" s="197"/>
    </row>
    <row r="259" spans="4:4" s="1" customFormat="1" hidden="1" x14ac:dyDescent="0.2">
      <c r="D259" s="197"/>
    </row>
    <row r="260" spans="4:4" s="1" customFormat="1" hidden="1" x14ac:dyDescent="0.2">
      <c r="D260" s="197"/>
    </row>
    <row r="261" spans="4:4" s="1" customFormat="1" hidden="1" x14ac:dyDescent="0.2">
      <c r="D261" s="197"/>
    </row>
    <row r="262" spans="4:4" s="1" customFormat="1" hidden="1" x14ac:dyDescent="0.2">
      <c r="D262" s="197"/>
    </row>
    <row r="263" spans="4:4" s="1" customFormat="1" hidden="1" x14ac:dyDescent="0.2">
      <c r="D263" s="197"/>
    </row>
    <row r="264" spans="4:4" s="1" customFormat="1" hidden="1" x14ac:dyDescent="0.2">
      <c r="D264" s="197"/>
    </row>
    <row r="265" spans="4:4" s="1" customFormat="1" hidden="1" x14ac:dyDescent="0.2">
      <c r="D265" s="197"/>
    </row>
    <row r="266" spans="4:4" s="1" customFormat="1" hidden="1" x14ac:dyDescent="0.2">
      <c r="D266" s="197"/>
    </row>
    <row r="267" spans="4:4" s="1" customFormat="1" hidden="1" x14ac:dyDescent="0.2">
      <c r="D267" s="197"/>
    </row>
    <row r="268" spans="4:4" s="1" customFormat="1" hidden="1" x14ac:dyDescent="0.2">
      <c r="D268" s="197"/>
    </row>
    <row r="269" spans="4:4" s="1" customFormat="1" hidden="1" x14ac:dyDescent="0.2">
      <c r="D269" s="197"/>
    </row>
    <row r="270" spans="4:4" s="1" customFormat="1" hidden="1" x14ac:dyDescent="0.2">
      <c r="D270" s="197"/>
    </row>
    <row r="271" spans="4:4" s="1" customFormat="1" hidden="1" x14ac:dyDescent="0.2">
      <c r="D271" s="197"/>
    </row>
    <row r="272" spans="4:4" s="1" customFormat="1" hidden="1" x14ac:dyDescent="0.2">
      <c r="D272" s="197"/>
    </row>
    <row r="273" spans="4:4" s="1" customFormat="1" hidden="1" x14ac:dyDescent="0.2">
      <c r="D273" s="197"/>
    </row>
    <row r="274" spans="4:4" s="1" customFormat="1" hidden="1" x14ac:dyDescent="0.2">
      <c r="D274" s="197"/>
    </row>
    <row r="275" spans="4:4" s="1" customFormat="1" hidden="1" x14ac:dyDescent="0.2">
      <c r="D275" s="197"/>
    </row>
    <row r="276" spans="4:4" s="1" customFormat="1" hidden="1" x14ac:dyDescent="0.2">
      <c r="D276" s="197"/>
    </row>
    <row r="277" spans="4:4" s="1" customFormat="1" hidden="1" x14ac:dyDescent="0.2">
      <c r="D277" s="197"/>
    </row>
    <row r="278" spans="4:4" s="1" customFormat="1" hidden="1" x14ac:dyDescent="0.2">
      <c r="D278" s="197"/>
    </row>
    <row r="279" spans="4:4" s="1" customFormat="1" hidden="1" x14ac:dyDescent="0.2">
      <c r="D279" s="197"/>
    </row>
    <row r="280" spans="4:4" s="1" customFormat="1" hidden="1" x14ac:dyDescent="0.2">
      <c r="D280" s="197"/>
    </row>
    <row r="281" spans="4:4" s="1" customFormat="1" hidden="1" x14ac:dyDescent="0.2">
      <c r="D281" s="197"/>
    </row>
    <row r="282" spans="4:4" s="1" customFormat="1" hidden="1" x14ac:dyDescent="0.2">
      <c r="D282" s="197"/>
    </row>
    <row r="283" spans="4:4" s="1" customFormat="1" hidden="1" x14ac:dyDescent="0.2">
      <c r="D283" s="197"/>
    </row>
    <row r="284" spans="4:4" s="1" customFormat="1" hidden="1" x14ac:dyDescent="0.2">
      <c r="D284" s="197"/>
    </row>
    <row r="285" spans="4:4" s="1" customFormat="1" hidden="1" x14ac:dyDescent="0.2">
      <c r="D285" s="197"/>
    </row>
    <row r="286" spans="4:4" s="1" customFormat="1" hidden="1" x14ac:dyDescent="0.2">
      <c r="D286" s="197"/>
    </row>
    <row r="287" spans="4:4" s="1" customFormat="1" hidden="1" x14ac:dyDescent="0.2">
      <c r="D287" s="197"/>
    </row>
    <row r="288" spans="4:4" s="1" customFormat="1" hidden="1" x14ac:dyDescent="0.2">
      <c r="D288" s="197"/>
    </row>
    <row r="289" spans="4:4" s="1" customFormat="1" hidden="1" x14ac:dyDescent="0.2">
      <c r="D289" s="197"/>
    </row>
    <row r="290" spans="4:4" s="1" customFormat="1" hidden="1" x14ac:dyDescent="0.2">
      <c r="D290" s="197"/>
    </row>
    <row r="291" spans="4:4" s="1" customFormat="1" hidden="1" x14ac:dyDescent="0.2">
      <c r="D291" s="197"/>
    </row>
    <row r="292" spans="4:4" s="1" customFormat="1" hidden="1" x14ac:dyDescent="0.2">
      <c r="D292" s="197"/>
    </row>
    <row r="293" spans="4:4" s="1" customFormat="1" hidden="1" x14ac:dyDescent="0.2">
      <c r="D293" s="197"/>
    </row>
    <row r="294" spans="4:4" s="1" customFormat="1" hidden="1" x14ac:dyDescent="0.2">
      <c r="D294" s="197"/>
    </row>
    <row r="295" spans="4:4" s="1" customFormat="1" hidden="1" x14ac:dyDescent="0.2">
      <c r="D295" s="197"/>
    </row>
    <row r="296" spans="4:4" s="1" customFormat="1" hidden="1" x14ac:dyDescent="0.2">
      <c r="D296" s="197"/>
    </row>
    <row r="297" spans="4:4" s="1" customFormat="1" hidden="1" x14ac:dyDescent="0.2">
      <c r="D297" s="197"/>
    </row>
    <row r="298" spans="4:4" s="1" customFormat="1" hidden="1" x14ac:dyDescent="0.2">
      <c r="D298" s="197"/>
    </row>
    <row r="299" spans="4:4" s="1" customFormat="1" hidden="1" x14ac:dyDescent="0.2">
      <c r="D299" s="197"/>
    </row>
    <row r="300" spans="4:4" s="1" customFormat="1" hidden="1" x14ac:dyDescent="0.2">
      <c r="D300" s="197"/>
    </row>
    <row r="301" spans="4:4" s="1" customFormat="1" hidden="1" x14ac:dyDescent="0.2">
      <c r="D301" s="197"/>
    </row>
    <row r="302" spans="4:4" s="1" customFormat="1" hidden="1" x14ac:dyDescent="0.2">
      <c r="D302" s="197"/>
    </row>
    <row r="303" spans="4:4" s="1" customFormat="1" hidden="1" x14ac:dyDescent="0.2">
      <c r="D303" s="197"/>
    </row>
    <row r="304" spans="4:4" s="1" customFormat="1" hidden="1" x14ac:dyDescent="0.2">
      <c r="D304" s="197"/>
    </row>
    <row r="305" spans="4:4" s="1" customFormat="1" hidden="1" x14ac:dyDescent="0.2">
      <c r="D305" s="197"/>
    </row>
    <row r="306" spans="4:4" s="1" customFormat="1" hidden="1" x14ac:dyDescent="0.2">
      <c r="D306" s="197"/>
    </row>
    <row r="307" spans="4:4" s="1" customFormat="1" hidden="1" x14ac:dyDescent="0.2">
      <c r="D307" s="197"/>
    </row>
    <row r="308" spans="4:4" s="1" customFormat="1" hidden="1" x14ac:dyDescent="0.2">
      <c r="D308" s="197"/>
    </row>
    <row r="309" spans="4:4" s="1" customFormat="1" hidden="1" x14ac:dyDescent="0.2">
      <c r="D309" s="197"/>
    </row>
    <row r="310" spans="4:4" s="1" customFormat="1" hidden="1" x14ac:dyDescent="0.2">
      <c r="D310" s="197"/>
    </row>
    <row r="311" spans="4:4" s="1" customFormat="1" hidden="1" x14ac:dyDescent="0.2">
      <c r="D311" s="197"/>
    </row>
    <row r="312" spans="4:4" s="1" customFormat="1" hidden="1" x14ac:dyDescent="0.2">
      <c r="D312" s="197"/>
    </row>
    <row r="313" spans="4:4" s="1" customFormat="1" hidden="1" x14ac:dyDescent="0.2">
      <c r="D313" s="197"/>
    </row>
    <row r="314" spans="4:4" s="1" customFormat="1" hidden="1" x14ac:dyDescent="0.2">
      <c r="D314" s="197"/>
    </row>
    <row r="315" spans="4:4" s="1" customFormat="1" hidden="1" x14ac:dyDescent="0.2">
      <c r="D315" s="197"/>
    </row>
    <row r="316" spans="4:4" s="1" customFormat="1" hidden="1" x14ac:dyDescent="0.2">
      <c r="D316" s="197"/>
    </row>
    <row r="317" spans="4:4" s="1" customFormat="1" hidden="1" x14ac:dyDescent="0.2">
      <c r="D317" s="197"/>
    </row>
    <row r="318" spans="4:4" s="1" customFormat="1" hidden="1" x14ac:dyDescent="0.2">
      <c r="D318" s="197"/>
    </row>
    <row r="319" spans="4:4" s="1" customFormat="1" hidden="1" x14ac:dyDescent="0.2">
      <c r="D319" s="197"/>
    </row>
    <row r="320" spans="4:4" s="1" customFormat="1" hidden="1" x14ac:dyDescent="0.2">
      <c r="D320" s="197"/>
    </row>
    <row r="321" spans="4:4" s="1" customFormat="1" hidden="1" x14ac:dyDescent="0.2">
      <c r="D321" s="197"/>
    </row>
    <row r="322" spans="4:4" s="1" customFormat="1" hidden="1" x14ac:dyDescent="0.2">
      <c r="D322" s="197"/>
    </row>
    <row r="323" spans="4:4" s="1" customFormat="1" hidden="1" x14ac:dyDescent="0.2">
      <c r="D323" s="197"/>
    </row>
    <row r="324" spans="4:4" s="1" customFormat="1" hidden="1" x14ac:dyDescent="0.2">
      <c r="D324" s="197"/>
    </row>
    <row r="325" spans="4:4" s="1" customFormat="1" hidden="1" x14ac:dyDescent="0.2">
      <c r="D325" s="197"/>
    </row>
    <row r="326" spans="4:4" s="1" customFormat="1" hidden="1" x14ac:dyDescent="0.2">
      <c r="D326" s="197"/>
    </row>
    <row r="327" spans="4:4" s="1" customFormat="1" hidden="1" x14ac:dyDescent="0.2">
      <c r="D327" s="197"/>
    </row>
    <row r="328" spans="4:4" s="1" customFormat="1" hidden="1" x14ac:dyDescent="0.2">
      <c r="D328" s="197"/>
    </row>
    <row r="329" spans="4:4" s="1" customFormat="1" x14ac:dyDescent="0.2">
      <c r="D329" s="197"/>
    </row>
    <row r="330" spans="4:4" s="1" customFormat="1" x14ac:dyDescent="0.2">
      <c r="D330" s="197"/>
    </row>
    <row r="331" spans="4:4" s="1" customFormat="1" x14ac:dyDescent="0.2">
      <c r="D331" s="197"/>
    </row>
    <row r="332" spans="4:4" s="1" customFormat="1" x14ac:dyDescent="0.2">
      <c r="D332" s="197"/>
    </row>
    <row r="333" spans="4:4" s="1" customFormat="1" x14ac:dyDescent="0.2">
      <c r="D333" s="197"/>
    </row>
    <row r="334" spans="4:4" s="1" customFormat="1" x14ac:dyDescent="0.2">
      <c r="D334" s="197"/>
    </row>
    <row r="335" spans="4:4" s="1" customFormat="1" x14ac:dyDescent="0.2">
      <c r="D335" s="197"/>
    </row>
    <row r="336" spans="4:4" s="1" customFormat="1" x14ac:dyDescent="0.2">
      <c r="D336" s="197"/>
    </row>
    <row r="337" spans="4:4" s="1" customFormat="1" x14ac:dyDescent="0.2">
      <c r="D337" s="197"/>
    </row>
    <row r="338" spans="4:4" s="1" customFormat="1" x14ac:dyDescent="0.2">
      <c r="D338" s="197"/>
    </row>
    <row r="339" spans="4:4" s="1" customFormat="1" x14ac:dyDescent="0.2">
      <c r="D339" s="197"/>
    </row>
    <row r="340" spans="4:4" s="1" customFormat="1" x14ac:dyDescent="0.2">
      <c r="D340" s="197"/>
    </row>
    <row r="341" spans="4:4" s="1" customFormat="1" x14ac:dyDescent="0.2">
      <c r="D341" s="197"/>
    </row>
    <row r="342" spans="4:4" s="1" customFormat="1" x14ac:dyDescent="0.2">
      <c r="D342" s="197"/>
    </row>
    <row r="343" spans="4:4" s="1" customFormat="1" x14ac:dyDescent="0.2">
      <c r="D343" s="197"/>
    </row>
    <row r="344" spans="4:4" s="1" customFormat="1" x14ac:dyDescent="0.2">
      <c r="D344" s="197"/>
    </row>
    <row r="345" spans="4:4" s="1" customFormat="1" x14ac:dyDescent="0.2">
      <c r="D345" s="197"/>
    </row>
    <row r="346" spans="4:4" s="1" customFormat="1" x14ac:dyDescent="0.2">
      <c r="D346" s="197"/>
    </row>
    <row r="347" spans="4:4" s="1" customFormat="1" x14ac:dyDescent="0.2">
      <c r="D347" s="197"/>
    </row>
    <row r="348" spans="4:4" s="1" customFormat="1" x14ac:dyDescent="0.2">
      <c r="D348" s="197"/>
    </row>
    <row r="349" spans="4:4" s="1" customFormat="1" x14ac:dyDescent="0.2">
      <c r="D349" s="197"/>
    </row>
    <row r="350" spans="4:4" s="1" customFormat="1" x14ac:dyDescent="0.2">
      <c r="D350" s="197"/>
    </row>
    <row r="351" spans="4:4" s="1" customFormat="1" x14ac:dyDescent="0.2">
      <c r="D351" s="197"/>
    </row>
    <row r="352" spans="4:4" s="1" customFormat="1" x14ac:dyDescent="0.2">
      <c r="D352" s="197"/>
    </row>
    <row r="353" spans="4:4" s="1" customFormat="1" x14ac:dyDescent="0.2">
      <c r="D353" s="197"/>
    </row>
    <row r="354" spans="4:4" s="1" customFormat="1" x14ac:dyDescent="0.2">
      <c r="D354" s="197"/>
    </row>
    <row r="355" spans="4:4" s="1" customFormat="1" x14ac:dyDescent="0.2">
      <c r="D355" s="197"/>
    </row>
    <row r="356" spans="4:4" s="1" customFormat="1" x14ac:dyDescent="0.2">
      <c r="D356" s="197"/>
    </row>
    <row r="357" spans="4:4" s="1" customFormat="1" x14ac:dyDescent="0.2">
      <c r="D357" s="197"/>
    </row>
    <row r="358" spans="4:4" s="1" customFormat="1" x14ac:dyDescent="0.2">
      <c r="D358" s="197"/>
    </row>
    <row r="359" spans="4:4" s="1" customFormat="1" x14ac:dyDescent="0.2">
      <c r="D359" s="197"/>
    </row>
    <row r="360" spans="4:4" s="1" customFormat="1" x14ac:dyDescent="0.2">
      <c r="D360" s="197"/>
    </row>
    <row r="361" spans="4:4" s="1" customFormat="1" x14ac:dyDescent="0.2">
      <c r="D361" s="197"/>
    </row>
    <row r="362" spans="4:4" s="1" customFormat="1" x14ac:dyDescent="0.2">
      <c r="D362" s="197"/>
    </row>
    <row r="363" spans="4:4" s="1" customFormat="1" x14ac:dyDescent="0.2">
      <c r="D363" s="197"/>
    </row>
    <row r="364" spans="4:4" s="1" customFormat="1" x14ac:dyDescent="0.2">
      <c r="D364" s="197"/>
    </row>
    <row r="365" spans="4:4" s="1" customFormat="1" x14ac:dyDescent="0.2">
      <c r="D365" s="197"/>
    </row>
    <row r="366" spans="4:4" s="1" customFormat="1" x14ac:dyDescent="0.2">
      <c r="D366" s="197"/>
    </row>
    <row r="367" spans="4:4" s="1" customFormat="1" x14ac:dyDescent="0.2">
      <c r="D367" s="197"/>
    </row>
    <row r="368" spans="4:4" s="1" customFormat="1" x14ac:dyDescent="0.2">
      <c r="D368" s="197"/>
    </row>
    <row r="369" spans="2:5" x14ac:dyDescent="0.2">
      <c r="B369" s="1"/>
      <c r="C369" s="1"/>
      <c r="D369" s="197"/>
      <c r="E369" s="1"/>
    </row>
    <row r="370" spans="2:5" x14ac:dyDescent="0.2">
      <c r="B370" s="1"/>
      <c r="C370" s="1"/>
      <c r="D370" s="197"/>
      <c r="E370" s="1"/>
    </row>
    <row r="371" spans="2:5" x14ac:dyDescent="0.2">
      <c r="B371" s="1"/>
      <c r="C371" s="1"/>
      <c r="D371" s="197"/>
      <c r="E371" s="1"/>
    </row>
    <row r="372" spans="2:5" x14ac:dyDescent="0.2">
      <c r="B372" s="1"/>
      <c r="C372" s="1"/>
      <c r="D372" s="197"/>
      <c r="E372" s="1"/>
    </row>
    <row r="373" spans="2:5" x14ac:dyDescent="0.2">
      <c r="B373" s="1"/>
      <c r="C373" s="1"/>
      <c r="D373" s="197"/>
      <c r="E373" s="1"/>
    </row>
    <row r="374" spans="2:5" x14ac:dyDescent="0.2">
      <c r="B374" s="1"/>
      <c r="C374" s="1"/>
      <c r="D374" s="197"/>
      <c r="E374" s="1"/>
    </row>
    <row r="375" spans="2:5" x14ac:dyDescent="0.2">
      <c r="B375" s="1"/>
      <c r="C375" s="1"/>
      <c r="D375" s="197"/>
      <c r="E375" s="1"/>
    </row>
    <row r="376" spans="2:5" x14ac:dyDescent="0.2">
      <c r="B376" s="1"/>
      <c r="C376" s="1"/>
      <c r="D376" s="197"/>
      <c r="E376" s="1"/>
    </row>
    <row r="377" spans="2:5" x14ac:dyDescent="0.2">
      <c r="B377" s="1"/>
      <c r="C377" s="1"/>
      <c r="D377" s="197"/>
      <c r="E377" s="1"/>
    </row>
    <row r="378" spans="2:5" x14ac:dyDescent="0.2">
      <c r="B378" s="1"/>
      <c r="C378" s="1"/>
      <c r="D378" s="197"/>
      <c r="E378" s="1"/>
    </row>
    <row r="379" spans="2:5" x14ac:dyDescent="0.2">
      <c r="B379" s="1"/>
      <c r="C379" s="1"/>
      <c r="D379" s="197"/>
      <c r="E379" s="1"/>
    </row>
    <row r="380" spans="2:5" x14ac:dyDescent="0.2">
      <c r="B380" s="1"/>
      <c r="C380" s="1"/>
      <c r="D380" s="197"/>
      <c r="E380" s="1"/>
    </row>
    <row r="381" spans="2:5" x14ac:dyDescent="0.2">
      <c r="B381" s="1"/>
      <c r="C381" s="1"/>
      <c r="D381" s="197"/>
      <c r="E381" s="1"/>
    </row>
    <row r="382" spans="2:5" x14ac:dyDescent="0.2">
      <c r="B382" s="1"/>
      <c r="C382" s="1"/>
      <c r="D382" s="197"/>
      <c r="E382" s="1"/>
    </row>
    <row r="383" spans="2:5" x14ac:dyDescent="0.2">
      <c r="B383" s="1"/>
      <c r="C383" s="1"/>
      <c r="D383" s="197"/>
      <c r="E383" s="1"/>
    </row>
    <row r="384" spans="2:5"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sheetData>
  <mergeCells count="34">
    <mergeCell ref="B2:C2"/>
    <mergeCell ref="B3:C3"/>
    <mergeCell ref="B4:C4"/>
    <mergeCell ref="B5:C5"/>
    <mergeCell ref="D2:L2"/>
    <mergeCell ref="D3:L3"/>
    <mergeCell ref="D4:L4"/>
    <mergeCell ref="D5:L5"/>
    <mergeCell ref="B7:L7"/>
    <mergeCell ref="B9:L9"/>
    <mergeCell ref="B48:L48"/>
    <mergeCell ref="B16:E16"/>
    <mergeCell ref="B33:E33"/>
    <mergeCell ref="B47:E47"/>
    <mergeCell ref="B10:L10"/>
    <mergeCell ref="B97:L97"/>
    <mergeCell ref="B34:L34"/>
    <mergeCell ref="B17:L17"/>
    <mergeCell ref="B123:L123"/>
    <mergeCell ref="B71:E71"/>
    <mergeCell ref="B108:E108"/>
    <mergeCell ref="B72:L72"/>
    <mergeCell ref="B96:E96"/>
    <mergeCell ref="B109:L109"/>
    <mergeCell ref="B122:E122"/>
    <mergeCell ref="B126:E126"/>
    <mergeCell ref="B146:E146"/>
    <mergeCell ref="B150:L150"/>
    <mergeCell ref="B131:L131"/>
    <mergeCell ref="B157:E157"/>
    <mergeCell ref="B127:L127"/>
    <mergeCell ref="B128:L128"/>
    <mergeCell ref="B130:E130"/>
    <mergeCell ref="B149:E149"/>
  </mergeCells>
  <hyperlinks>
    <hyperlink ref="C98" r:id="rId1" display="D-DT-0891 Sheet 1, Sheet 3 and Sheet 4." xr:uid="{00000000-0004-0000-0000-000000000000}"/>
    <hyperlink ref="C99" r:id="rId2" display="D-DT-0891 Sheet 1, Sheet 3 and Sheet 4." xr:uid="{00000000-0004-0000-0000-000001000000}"/>
    <hyperlink ref="C101" r:id="rId3" display="D-DT-0891 Sheet 1, Sheet 3 and Sheet 4." xr:uid="{00000000-0004-0000-0000-000002000000}"/>
    <hyperlink ref="C106" r:id="rId4" display="D-DT-0891 Sheet 1, Sheet 3, Sheet 4 and D-DT-8013" xr:uid="{00000000-0004-0000-0000-000003000000}"/>
    <hyperlink ref="C107" r:id="rId5" display="D-DT-0891 Sheet 1, Sheet 3, Sheet 4 and D-DT-8076" xr:uid="{00000000-0004-0000-0000-000004000000}"/>
    <hyperlink ref="C100" r:id="rId6" display="D-DT-2237, D-DT-0891 Sheet 1, Sheet 3 and Sheet 4." xr:uid="{00000000-0004-0000-0000-000005000000}"/>
    <hyperlink ref="C51" r:id="rId7" xr:uid="{00000000-0004-0000-0000-000006000000}"/>
    <hyperlink ref="C53" r:id="rId8" xr:uid="{00000000-0004-0000-0000-000007000000}"/>
    <hyperlink ref="C55" r:id="rId9" xr:uid="{00000000-0004-0000-0000-000008000000}"/>
    <hyperlink ref="C57" r:id="rId10" xr:uid="{00000000-0004-0000-0000-000009000000}"/>
    <hyperlink ref="C59" r:id="rId11" xr:uid="{00000000-0004-0000-0000-00000A000000}"/>
    <hyperlink ref="C60" r:id="rId12" xr:uid="{00000000-0004-0000-0000-00000B000000}"/>
    <hyperlink ref="C61" r:id="rId13" xr:uid="{00000000-0004-0000-0000-00000C000000}"/>
    <hyperlink ref="C65" r:id="rId14" xr:uid="{00000000-0004-0000-0000-00000D000000}"/>
    <hyperlink ref="C66" r:id="rId15" xr:uid="{00000000-0004-0000-0000-00000E000000}"/>
    <hyperlink ref="C67" r:id="rId16" xr:uid="{00000000-0004-0000-0000-00000F000000}"/>
    <hyperlink ref="C18" r:id="rId17" xr:uid="{00000000-0004-0000-0000-000010000000}"/>
    <hyperlink ref="C21" r:id="rId18" xr:uid="{00000000-0004-0000-0000-000011000000}"/>
    <hyperlink ref="C22" r:id="rId19" xr:uid="{00000000-0004-0000-0000-000012000000}"/>
    <hyperlink ref="C23" r:id="rId20" xr:uid="{00000000-0004-0000-0000-000013000000}"/>
    <hyperlink ref="C24" r:id="rId21" xr:uid="{00000000-0004-0000-0000-000014000000}"/>
    <hyperlink ref="C25" r:id="rId22" xr:uid="{00000000-0004-0000-0000-000015000000}"/>
    <hyperlink ref="C38" r:id="rId23" xr:uid="{00000000-0004-0000-0000-000016000000}"/>
    <hyperlink ref="C39" r:id="rId24" xr:uid="{00000000-0004-0000-0000-000017000000}"/>
    <hyperlink ref="C69" r:id="rId25" xr:uid="{00000000-0004-0000-0000-000018000000}"/>
    <hyperlink ref="C124" r:id="rId26" display="D-DT-8012 and DST 34-1177" xr:uid="{00000000-0004-0000-0000-000019000000}"/>
    <hyperlink ref="C125" r:id="rId27" display="D-DT-8012 and DST 34-1177" xr:uid="{00000000-0004-0000-0000-00001A000000}"/>
    <hyperlink ref="C104" r:id="rId28" display="D-DT-0891 Sheet 1, Sheet 3 and Sheet 4." xr:uid="{00000000-0004-0000-0000-00001B000000}"/>
    <hyperlink ref="C105" r:id="rId29" display="D-DT-0891 Sheet 1, Sheet 3 and Sheet 4." xr:uid="{00000000-0004-0000-0000-00001C000000}"/>
    <hyperlink ref="C19" r:id="rId30" xr:uid="{00000000-0004-0000-0000-00001D000000}"/>
    <hyperlink ref="C20" r:id="rId31" xr:uid="{00000000-0004-0000-0000-00001E000000}"/>
    <hyperlink ref="C92" r:id="rId32" xr:uid="{00000000-0004-0000-0000-00001F000000}"/>
    <hyperlink ref="C80" r:id="rId33" display="SANS 10198 and D-DT-0892 Sheet 1 and Sheet 3" xr:uid="{00000000-0004-0000-0000-000020000000}"/>
    <hyperlink ref="C81" r:id="rId34" display="SANS 10198 and D-DT-0892 Sheet 1 and Sheet 3" xr:uid="{00000000-0004-0000-0000-000021000000}"/>
    <hyperlink ref="C82" r:id="rId35" display="SANS 10198 and D-DT-0892 Sheet 1 and Sheet 3" xr:uid="{00000000-0004-0000-0000-000022000000}"/>
    <hyperlink ref="C83" r:id="rId36" display="SANS 10198 and D-DT-0892 Sheet 1 and Sheet 3" xr:uid="{00000000-0004-0000-0000-000023000000}"/>
    <hyperlink ref="C84" r:id="rId37" display="SANS 10198 and D-DT-0892 Sheet 1 and Sheet 3" xr:uid="{00000000-0004-0000-0000-000024000000}"/>
    <hyperlink ref="C79" r:id="rId38" display="SANS 10198 and D-DT-0892 Sheet 1 and Sheet 3" xr:uid="{00000000-0004-0000-0000-000026000000}"/>
    <hyperlink ref="C103" r:id="rId39" display="D-DT-0891 Sheet 1, Sheet 3 and Sheet 4." xr:uid="{00000000-0004-0000-0000-000027000000}"/>
    <hyperlink ref="C143" r:id="rId40" xr:uid="{00000000-0004-0000-0000-000028000000}"/>
    <hyperlink ref="C129" r:id="rId41" display="D-DT-8080, D-DT-0894 Sheet 2 and Sheet 4, NRS 088-2 and SANS 10340-2" xr:uid="{00000000-0004-0000-0000-000029000000}"/>
  </hyperlinks>
  <pageMargins left="0.7" right="0.7" top="0.75" bottom="0.75" header="0.3" footer="0.3"/>
  <pageSetup paperSize="8" fitToHeight="0" orientation="landscape" r:id="rId4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15"/>
  <sheetViews>
    <sheetView tabSelected="1" workbookViewId="0">
      <selection activeCell="C11" sqref="C11"/>
    </sheetView>
  </sheetViews>
  <sheetFormatPr defaultColWidth="0" defaultRowHeight="15" zeroHeight="1" x14ac:dyDescent="0.25"/>
  <cols>
    <col min="1" max="2" width="5.7109375" style="12" customWidth="1"/>
    <col min="3" max="3" width="146.85546875" style="12" bestFit="1" customWidth="1"/>
    <col min="4" max="4" width="19.28515625" style="12" customWidth="1"/>
    <col min="5" max="5" width="5.7109375" style="12" customWidth="1"/>
    <col min="6" max="16384" width="9.140625" style="12" hidden="1"/>
  </cols>
  <sheetData>
    <row r="1" spans="2:13" ht="15.75" customHeight="1" thickBot="1" x14ac:dyDescent="0.3"/>
    <row r="2" spans="2:13" ht="15.75" thickBot="1" x14ac:dyDescent="0.3">
      <c r="C2" s="19" t="s">
        <v>7</v>
      </c>
      <c r="D2" s="20" t="s">
        <v>112</v>
      </c>
    </row>
    <row r="3" spans="2:13" ht="15.75" customHeight="1" x14ac:dyDescent="0.25">
      <c r="B3" s="148">
        <v>1</v>
      </c>
      <c r="C3" s="146" t="str">
        <f>'HV Cable (Civil)'!$B$10</f>
        <v>Civil Contractor - Pre-work Assessment, Engineering and Construction related activities.</v>
      </c>
      <c r="D3" s="14">
        <f>'HV Cable (Civil)'!L16</f>
        <v>0</v>
      </c>
      <c r="F3" s="12" t="str">
        <f>'HV Cable (Civil)'!$B$9</f>
        <v>*Note: For the purpose of this quote, it must not be assumed that any Eskom property may be used to establish site or store any equipment, material, backfill, etc. whatsoever.</v>
      </c>
      <c r="G3" s="12" t="str">
        <f>'HV Cable (Civil)'!$B$9</f>
        <v>*Note: For the purpose of this quote, it must not be assumed that any Eskom property may be used to establish site or store any equipment, material, backfill, etc. whatsoever.</v>
      </c>
      <c r="H3" s="12" t="str">
        <f>'HV Cable (Civil)'!$B$9</f>
        <v>*Note: For the purpose of this quote, it must not be assumed that any Eskom property may be used to establish site or store any equipment, material, backfill, etc. whatsoever.</v>
      </c>
      <c r="I3" s="12" t="str">
        <f>'HV Cable (Civil)'!$B$9</f>
        <v>*Note: For the purpose of this quote, it must not be assumed that any Eskom property may be used to establish site or store any equipment, material, backfill, etc. whatsoever.</v>
      </c>
      <c r="J3" s="12" t="str">
        <f>'HV Cable (Civil)'!$B$9</f>
        <v>*Note: For the purpose of this quote, it must not be assumed that any Eskom property may be used to establish site or store any equipment, material, backfill, etc. whatsoever.</v>
      </c>
      <c r="K3" s="12" t="str">
        <f>'HV Cable (Civil)'!$B$9</f>
        <v>*Note: For the purpose of this quote, it must not be assumed that any Eskom property may be used to establish site or store any equipment, material, backfill, etc. whatsoever.</v>
      </c>
      <c r="L3" s="12" t="str">
        <f>'HV Cable (Civil)'!$B$9</f>
        <v>*Note: For the purpose of this quote, it must not be assumed that any Eskom property may be used to establish site or store any equipment, material, backfill, etc. whatsoever.</v>
      </c>
      <c r="M3" s="12" t="str">
        <f>'HV Cable (Civil)'!$B$9</f>
        <v>*Note: For the purpose of this quote, it must not be assumed that any Eskom property may be used to establish site or store any equipment, material, backfill, etc. whatsoever.</v>
      </c>
    </row>
    <row r="4" spans="2:13" x14ac:dyDescent="0.25">
      <c r="B4" s="149">
        <v>2</v>
      </c>
      <c r="C4" s="147" t="str">
        <f>'HV Cable (Civil)'!$B$17</f>
        <v>Civil Contractor : River crossing and embankment support</v>
      </c>
      <c r="D4" s="16">
        <f>'HV Cable (Civil)'!L33</f>
        <v>0</v>
      </c>
    </row>
    <row r="5" spans="2:13" x14ac:dyDescent="0.25">
      <c r="B5" s="149">
        <v>3</v>
      </c>
      <c r="C5" s="147" t="str">
        <f>'HV Cable (Civil)'!$B$34</f>
        <v>Civil Contractor : Road crossing</v>
      </c>
      <c r="D5" s="16">
        <f>'HV Cable (Civil)'!L47</f>
        <v>0</v>
      </c>
    </row>
    <row r="6" spans="2:13" x14ac:dyDescent="0.25">
      <c r="B6" s="149">
        <v>4</v>
      </c>
      <c r="C6" s="147" t="str">
        <f>'HV Cable (Civil)'!$B$48</f>
        <v>Civil Contractor : HV Cable installation (Normal Installation)</v>
      </c>
      <c r="D6" s="16">
        <f>'HV Cable (Civil)'!L71</f>
        <v>0</v>
      </c>
    </row>
    <row r="7" spans="2:13" x14ac:dyDescent="0.25">
      <c r="B7" s="149">
        <v>5</v>
      </c>
      <c r="C7" s="147" t="str">
        <f>'HV Cable (Civil)'!$B$72</f>
        <v>Civil Contractor : HV Cable installation (Inside Culverts)</v>
      </c>
      <c r="D7" s="16">
        <f ca="1">'HV Cable (Civil)'!L96</f>
        <v>0</v>
      </c>
    </row>
    <row r="8" spans="2:13" x14ac:dyDescent="0.25">
      <c r="B8" s="149">
        <v>6</v>
      </c>
      <c r="C8" s="145" t="str">
        <f>'HV Cable (Civil)'!$B$97</f>
        <v>Civil Contractor : HV Joint bays (Normal Installation)</v>
      </c>
      <c r="D8" s="16">
        <f>'HV Cable (Civil)'!L108</f>
        <v>0</v>
      </c>
    </row>
    <row r="9" spans="2:13" x14ac:dyDescent="0.25">
      <c r="B9" s="149">
        <v>7</v>
      </c>
      <c r="C9" s="145" t="str">
        <f>'HV Cable (Civil)'!$B$109</f>
        <v xml:space="preserve">Civil Contractor : HV Joint bays </v>
      </c>
      <c r="D9" s="16">
        <f>'HV Cable (Civil)'!L122</f>
        <v>0</v>
      </c>
    </row>
    <row r="10" spans="2:13" x14ac:dyDescent="0.25">
      <c r="B10" s="149">
        <v>8</v>
      </c>
      <c r="C10" s="145" t="str">
        <f>'HV Cable (Civil)'!$B$123</f>
        <v>Civil Contractor : Cable Route Markers</v>
      </c>
      <c r="D10" s="16">
        <f>'HV Cable (Civil)'!L126</f>
        <v>0</v>
      </c>
    </row>
    <row r="11" spans="2:13" x14ac:dyDescent="0.25">
      <c r="B11" s="149">
        <v>9</v>
      </c>
      <c r="C11" s="145" t="s">
        <v>520</v>
      </c>
      <c r="D11" s="16">
        <f>'HV Cable (Civil)'!L130</f>
        <v>0</v>
      </c>
    </row>
    <row r="12" spans="2:13" x14ac:dyDescent="0.25">
      <c r="B12" s="149">
        <v>10</v>
      </c>
      <c r="C12" s="145" t="str">
        <f>'HV Cable (Civil)'!$B$131</f>
        <v xml:space="preserve">Civil Contractor : Removal of existing HV cable </v>
      </c>
      <c r="D12" s="144">
        <f>'HV Cable (Civil)'!L149</f>
        <v>0</v>
      </c>
    </row>
    <row r="13" spans="2:13" ht="15.75" thickBot="1" x14ac:dyDescent="0.3">
      <c r="B13" s="150">
        <v>11</v>
      </c>
      <c r="C13" s="151" t="s">
        <v>526</v>
      </c>
      <c r="D13" s="144">
        <f>'HV Cable (Civil)'!L157</f>
        <v>0</v>
      </c>
    </row>
    <row r="14" spans="2:13" ht="15.75" customHeight="1" thickBot="1" x14ac:dyDescent="0.3">
      <c r="C14" s="152" t="s">
        <v>112</v>
      </c>
      <c r="D14" s="153">
        <f ca="1">SUM(D3:D13)</f>
        <v>0</v>
      </c>
    </row>
    <row r="15" spans="2:13" x14ac:dyDescent="0.25"/>
  </sheetData>
  <pageMargins left="0.7" right="0.7" top="0.75" bottom="0.75" header="0.3" footer="0.3"/>
  <pageSetup scale="6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48"/>
  <sheetViews>
    <sheetView topLeftCell="A121" zoomScaleNormal="100" workbookViewId="0">
      <selection activeCell="I84" sqref="I84"/>
    </sheetView>
  </sheetViews>
  <sheetFormatPr defaultColWidth="0" defaultRowHeight="12.75" zeroHeight="1" x14ac:dyDescent="0.2"/>
  <cols>
    <col min="1" max="1" width="3.140625" style="1" customWidth="1"/>
    <col min="2" max="2" width="9.140625" style="7" customWidth="1"/>
    <col min="3" max="3" width="22.140625" style="7" customWidth="1"/>
    <col min="4" max="4" width="60.5703125" style="185" customWidth="1"/>
    <col min="5" max="5" width="16.85546875" style="4" bestFit="1" customWidth="1"/>
    <col min="6" max="12" width="9.140625" style="1" customWidth="1"/>
    <col min="13" max="13" width="7.28515625" style="1" customWidth="1"/>
    <col min="14" max="16384" width="9.140625" style="1" hidden="1"/>
  </cols>
  <sheetData>
    <row r="1" spans="2:12" ht="13.5" thickBot="1" x14ac:dyDescent="0.25"/>
    <row r="2" spans="2:12" x14ac:dyDescent="0.2">
      <c r="B2" s="300" t="s">
        <v>128</v>
      </c>
      <c r="C2" s="301"/>
      <c r="D2" s="306" t="str">
        <f>'HV Cable (Civil)'!D2:L2</f>
        <v>Simmerpan Substation Upgrade</v>
      </c>
      <c r="E2" s="307"/>
      <c r="F2" s="307"/>
      <c r="G2" s="307"/>
      <c r="H2" s="307"/>
      <c r="I2" s="307"/>
      <c r="J2" s="307"/>
      <c r="K2" s="307"/>
      <c r="L2" s="308"/>
    </row>
    <row r="3" spans="2:12" ht="13.5" thickBot="1" x14ac:dyDescent="0.25">
      <c r="B3" s="321" t="s">
        <v>129</v>
      </c>
      <c r="C3" s="322"/>
      <c r="D3" s="323" t="str">
        <f>'HV Cable (Civil)'!D3:L3</f>
        <v>NW-STM-1308-2317</v>
      </c>
      <c r="E3" s="324"/>
      <c r="F3" s="324"/>
      <c r="G3" s="324"/>
      <c r="H3" s="324"/>
      <c r="I3" s="324"/>
      <c r="J3" s="324"/>
      <c r="K3" s="324"/>
      <c r="L3" s="325"/>
    </row>
    <row r="4" spans="2:12" x14ac:dyDescent="0.2">
      <c r="B4" s="300" t="s">
        <v>130</v>
      </c>
      <c r="C4" s="301"/>
      <c r="D4" s="306" t="str">
        <f>'HV Cable (Civil)'!D4:L4</f>
        <v>NW-STM-1308-2317-00002</v>
      </c>
      <c r="E4" s="307"/>
      <c r="F4" s="307"/>
      <c r="G4" s="307"/>
      <c r="H4" s="307"/>
      <c r="I4" s="307"/>
      <c r="J4" s="307"/>
      <c r="K4" s="307"/>
      <c r="L4" s="308"/>
    </row>
    <row r="5" spans="2:12" ht="13.5" thickBot="1" x14ac:dyDescent="0.25">
      <c r="B5" s="302" t="s">
        <v>131</v>
      </c>
      <c r="C5" s="303"/>
      <c r="D5" s="309" t="str">
        <f>'HV Cable (Civil)'!D5:L5</f>
        <v>Germiston Factories- Simmerpan   88kV cables</v>
      </c>
      <c r="E5" s="310"/>
      <c r="F5" s="310"/>
      <c r="G5" s="310"/>
      <c r="H5" s="310"/>
      <c r="I5" s="310"/>
      <c r="J5" s="310"/>
      <c r="K5" s="310"/>
      <c r="L5" s="311"/>
    </row>
    <row r="6" spans="2:12" ht="13.5" thickBot="1" x14ac:dyDescent="0.25">
      <c r="B6" s="11"/>
      <c r="C6" s="11"/>
    </row>
    <row r="7" spans="2:12" ht="21" thickBot="1" x14ac:dyDescent="0.25">
      <c r="B7" s="291" t="s">
        <v>6</v>
      </c>
      <c r="C7" s="292"/>
      <c r="D7" s="292"/>
      <c r="E7" s="292"/>
      <c r="F7" s="292"/>
      <c r="G7" s="292"/>
      <c r="H7" s="292"/>
      <c r="I7" s="292"/>
      <c r="J7" s="292"/>
      <c r="K7" s="292"/>
      <c r="L7" s="293"/>
    </row>
    <row r="8" spans="2:12" ht="26.25" thickBot="1" x14ac:dyDescent="0.25">
      <c r="B8" s="32" t="s">
        <v>7</v>
      </c>
      <c r="C8" s="33" t="s">
        <v>55</v>
      </c>
      <c r="D8" s="186" t="s">
        <v>0</v>
      </c>
      <c r="E8" s="121" t="s">
        <v>1</v>
      </c>
      <c r="F8" s="122" t="s">
        <v>8</v>
      </c>
      <c r="G8" s="36" t="s">
        <v>9</v>
      </c>
      <c r="H8" s="36" t="s">
        <v>10</v>
      </c>
      <c r="I8" s="123" t="s">
        <v>11</v>
      </c>
      <c r="J8" s="36" t="s">
        <v>12</v>
      </c>
      <c r="K8" s="36" t="s">
        <v>13</v>
      </c>
      <c r="L8" s="39" t="s">
        <v>14</v>
      </c>
    </row>
    <row r="9" spans="2:12" ht="13.5" customHeight="1" thickBot="1" x14ac:dyDescent="0.25">
      <c r="B9" s="294" t="s">
        <v>15</v>
      </c>
      <c r="C9" s="295"/>
      <c r="D9" s="295"/>
      <c r="E9" s="295"/>
      <c r="F9" s="295"/>
      <c r="G9" s="295"/>
      <c r="H9" s="295"/>
      <c r="I9" s="295"/>
      <c r="J9" s="295"/>
      <c r="K9" s="295"/>
      <c r="L9" s="296"/>
    </row>
    <row r="10" spans="2:12" ht="13.5" thickBot="1" x14ac:dyDescent="0.25">
      <c r="B10" s="283" t="s">
        <v>345</v>
      </c>
      <c r="C10" s="284"/>
      <c r="D10" s="284"/>
      <c r="E10" s="284"/>
      <c r="F10" s="284"/>
      <c r="G10" s="284"/>
      <c r="H10" s="284"/>
      <c r="I10" s="284"/>
      <c r="J10" s="284"/>
      <c r="K10" s="284"/>
      <c r="L10" s="285"/>
    </row>
    <row r="11" spans="2:12" ht="25.5" x14ac:dyDescent="0.2">
      <c r="B11" s="110" t="s">
        <v>145</v>
      </c>
      <c r="C11" s="117" t="s">
        <v>17</v>
      </c>
      <c r="D11" s="198" t="s">
        <v>535</v>
      </c>
      <c r="E11" s="112" t="s">
        <v>534</v>
      </c>
      <c r="F11" s="124"/>
      <c r="G11" s="114">
        <v>0</v>
      </c>
      <c r="H11" s="115">
        <f t="shared" ref="H11:H13" si="0">F11*G11</f>
        <v>0</v>
      </c>
      <c r="I11" s="113">
        <v>1</v>
      </c>
      <c r="J11" s="114">
        <v>0</v>
      </c>
      <c r="K11" s="115">
        <f t="shared" ref="K11:K13" si="1">I11*J11</f>
        <v>0</v>
      </c>
      <c r="L11" s="125">
        <f t="shared" ref="L11:L13" si="2">H11+K11</f>
        <v>0</v>
      </c>
    </row>
    <row r="12" spans="2:12" ht="25.5" x14ac:dyDescent="0.2">
      <c r="B12" s="48" t="s">
        <v>146</v>
      </c>
      <c r="C12" s="49" t="s">
        <v>17</v>
      </c>
      <c r="D12" s="199" t="s">
        <v>143</v>
      </c>
      <c r="E12" s="50" t="s">
        <v>2</v>
      </c>
      <c r="F12" s="57"/>
      <c r="G12" s="52">
        <v>0</v>
      </c>
      <c r="H12" s="55">
        <f t="shared" si="0"/>
        <v>0</v>
      </c>
      <c r="I12" s="54">
        <v>1</v>
      </c>
      <c r="J12" s="52">
        <v>0</v>
      </c>
      <c r="K12" s="55">
        <f t="shared" si="1"/>
        <v>0</v>
      </c>
      <c r="L12" s="86">
        <f t="shared" si="2"/>
        <v>0</v>
      </c>
    </row>
    <row r="13" spans="2:12" ht="26.25" thickBot="1" x14ac:dyDescent="0.25">
      <c r="B13" s="59" t="s">
        <v>147</v>
      </c>
      <c r="C13" s="60" t="s">
        <v>364</v>
      </c>
      <c r="D13" s="200" t="s">
        <v>366</v>
      </c>
      <c r="E13" s="61" t="s">
        <v>7</v>
      </c>
      <c r="F13" s="62"/>
      <c r="G13" s="63">
        <v>0</v>
      </c>
      <c r="H13" s="66">
        <f t="shared" si="0"/>
        <v>0</v>
      </c>
      <c r="I13" s="65">
        <v>1</v>
      </c>
      <c r="J13" s="63">
        <v>0</v>
      </c>
      <c r="K13" s="66">
        <f t="shared" si="1"/>
        <v>0</v>
      </c>
      <c r="L13" s="126">
        <f t="shared" si="2"/>
        <v>0</v>
      </c>
    </row>
    <row r="14" spans="2:12" ht="13.5" thickBot="1" x14ac:dyDescent="0.25">
      <c r="B14" s="326" t="s">
        <v>112</v>
      </c>
      <c r="C14" s="327"/>
      <c r="D14" s="327"/>
      <c r="E14" s="328"/>
      <c r="F14" s="95"/>
      <c r="G14" s="96"/>
      <c r="H14" s="97">
        <f>SUM(H11:H13)</f>
        <v>0</v>
      </c>
      <c r="I14" s="95"/>
      <c r="J14" s="96"/>
      <c r="K14" s="97">
        <f>SUM(K11:K13)</f>
        <v>0</v>
      </c>
      <c r="L14" s="99">
        <f>SUM(L11:L13)</f>
        <v>0</v>
      </c>
    </row>
    <row r="15" spans="2:12" ht="13.5" hidden="1" thickBot="1" x14ac:dyDescent="0.25">
      <c r="B15" s="283" t="s">
        <v>347</v>
      </c>
      <c r="C15" s="284"/>
      <c r="D15" s="284"/>
      <c r="E15" s="284"/>
      <c r="F15" s="284"/>
      <c r="G15" s="284"/>
      <c r="H15" s="284"/>
      <c r="I15" s="284"/>
      <c r="J15" s="284"/>
      <c r="K15" s="284"/>
      <c r="L15" s="285"/>
    </row>
    <row r="16" spans="2:12" ht="77.25" thickBot="1" x14ac:dyDescent="0.25">
      <c r="B16" s="127" t="s">
        <v>16</v>
      </c>
      <c r="C16" s="128" t="s">
        <v>17</v>
      </c>
      <c r="D16" s="189" t="s">
        <v>34</v>
      </c>
      <c r="E16" s="129" t="s">
        <v>4</v>
      </c>
      <c r="F16" s="130"/>
      <c r="G16" s="77">
        <v>0</v>
      </c>
      <c r="H16" s="78">
        <f t="shared" ref="H16" si="3">F16*G16</f>
        <v>0</v>
      </c>
      <c r="I16" s="130"/>
      <c r="J16" s="77">
        <v>0</v>
      </c>
      <c r="K16" s="78">
        <f t="shared" ref="K16" si="4">I16*J16</f>
        <v>0</v>
      </c>
      <c r="L16" s="131">
        <f t="shared" ref="L16" si="5">H16+K16</f>
        <v>0</v>
      </c>
    </row>
    <row r="17" spans="2:12" ht="12.75" customHeight="1" thickBot="1" x14ac:dyDescent="0.25">
      <c r="B17" s="286" t="s">
        <v>112</v>
      </c>
      <c r="C17" s="287"/>
      <c r="D17" s="287"/>
      <c r="E17" s="315"/>
      <c r="F17" s="95"/>
      <c r="G17" s="96"/>
      <c r="H17" s="97">
        <f>SUM(H16:H16)</f>
        <v>0</v>
      </c>
      <c r="I17" s="95"/>
      <c r="J17" s="96"/>
      <c r="K17" s="97">
        <f>SUM(K16:K16)</f>
        <v>0</v>
      </c>
      <c r="L17" s="103">
        <f>SUM(L16:L16)</f>
        <v>0</v>
      </c>
    </row>
    <row r="18" spans="2:12" ht="12.75" customHeight="1" thickBot="1" x14ac:dyDescent="0.25">
      <c r="B18" s="283" t="s">
        <v>200</v>
      </c>
      <c r="C18" s="284"/>
      <c r="D18" s="284"/>
      <c r="E18" s="284"/>
      <c r="F18" s="284"/>
      <c r="G18" s="284"/>
      <c r="H18" s="284"/>
      <c r="I18" s="284"/>
      <c r="J18" s="284"/>
      <c r="K18" s="284"/>
      <c r="L18" s="285"/>
    </row>
    <row r="19" spans="2:12" ht="76.5" x14ac:dyDescent="0.2">
      <c r="B19" s="110" t="s">
        <v>23</v>
      </c>
      <c r="C19" s="132" t="s">
        <v>17</v>
      </c>
      <c r="D19" s="190" t="s">
        <v>35</v>
      </c>
      <c r="E19" s="112" t="s">
        <v>4</v>
      </c>
      <c r="F19" s="100"/>
      <c r="G19" s="43">
        <v>0</v>
      </c>
      <c r="H19" s="46">
        <f t="shared" ref="H19:H21" si="6">F19*G19</f>
        <v>0</v>
      </c>
      <c r="I19" s="100"/>
      <c r="J19" s="43">
        <v>0</v>
      </c>
      <c r="K19" s="46">
        <f t="shared" ref="K19:K21" si="7">I19*J19</f>
        <v>0</v>
      </c>
      <c r="L19" s="116">
        <f t="shared" ref="L19:L21" si="8">H19+K19</f>
        <v>0</v>
      </c>
    </row>
    <row r="20" spans="2:12" ht="66.75" customHeight="1" x14ac:dyDescent="0.2">
      <c r="B20" s="48" t="s">
        <v>24</v>
      </c>
      <c r="C20" s="30" t="s">
        <v>17</v>
      </c>
      <c r="D20" s="191" t="s">
        <v>182</v>
      </c>
      <c r="E20" s="50" t="s">
        <v>36</v>
      </c>
      <c r="F20" s="58"/>
      <c r="G20" s="52">
        <v>0</v>
      </c>
      <c r="H20" s="55">
        <f t="shared" si="6"/>
        <v>0</v>
      </c>
      <c r="I20" s="58"/>
      <c r="J20" s="52">
        <v>0</v>
      </c>
      <c r="K20" s="55">
        <f t="shared" si="7"/>
        <v>0</v>
      </c>
      <c r="L20" s="56">
        <f t="shared" si="8"/>
        <v>0</v>
      </c>
    </row>
    <row r="21" spans="2:12" ht="63" customHeight="1" thickBot="1" x14ac:dyDescent="0.25">
      <c r="B21" s="87" t="s">
        <v>25</v>
      </c>
      <c r="C21" s="31" t="s">
        <v>17</v>
      </c>
      <c r="D21" s="192" t="s">
        <v>141</v>
      </c>
      <c r="E21" s="88" t="s">
        <v>37</v>
      </c>
      <c r="F21" s="106"/>
      <c r="G21" s="63">
        <v>0</v>
      </c>
      <c r="H21" s="66">
        <f t="shared" si="6"/>
        <v>0</v>
      </c>
      <c r="I21" s="106"/>
      <c r="J21" s="63">
        <v>0</v>
      </c>
      <c r="K21" s="66">
        <f t="shared" si="7"/>
        <v>0</v>
      </c>
      <c r="L21" s="67">
        <f t="shared" si="8"/>
        <v>0</v>
      </c>
    </row>
    <row r="22" spans="2:12" ht="12.75" customHeight="1" thickBot="1" x14ac:dyDescent="0.25">
      <c r="B22" s="286" t="s">
        <v>112</v>
      </c>
      <c r="C22" s="287"/>
      <c r="D22" s="287"/>
      <c r="E22" s="315"/>
      <c r="F22" s="95"/>
      <c r="G22" s="96"/>
      <c r="H22" s="97">
        <f>SUM(H19:H21)</f>
        <v>0</v>
      </c>
      <c r="I22" s="95"/>
      <c r="J22" s="96"/>
      <c r="K22" s="97">
        <f>SUM(K19:K21)</f>
        <v>0</v>
      </c>
      <c r="L22" s="103">
        <f>SUM(L19:L21)</f>
        <v>0</v>
      </c>
    </row>
    <row r="23" spans="2:12" ht="12.75" customHeight="1" thickBot="1" x14ac:dyDescent="0.25">
      <c r="B23" s="283" t="s">
        <v>247</v>
      </c>
      <c r="C23" s="284"/>
      <c r="D23" s="284"/>
      <c r="E23" s="284"/>
      <c r="F23" s="284"/>
      <c r="G23" s="284"/>
      <c r="H23" s="284"/>
      <c r="I23" s="284"/>
      <c r="J23" s="284"/>
      <c r="K23" s="284"/>
      <c r="L23" s="285"/>
    </row>
    <row r="24" spans="2:12" ht="45" hidden="1" x14ac:dyDescent="0.2">
      <c r="B24" s="110" t="s">
        <v>38</v>
      </c>
      <c r="C24" s="111" t="s">
        <v>377</v>
      </c>
      <c r="D24" s="190" t="s">
        <v>399</v>
      </c>
      <c r="E24" s="112" t="s">
        <v>4</v>
      </c>
      <c r="F24" s="113">
        <v>260</v>
      </c>
      <c r="G24" s="114">
        <v>0</v>
      </c>
      <c r="H24" s="115">
        <f t="shared" ref="H24:H27" si="9">F24*G24</f>
        <v>0</v>
      </c>
      <c r="I24" s="113">
        <v>260</v>
      </c>
      <c r="J24" s="114">
        <v>0</v>
      </c>
      <c r="K24" s="115">
        <f t="shared" ref="K24:K27" si="10">I24*J24</f>
        <v>0</v>
      </c>
      <c r="L24" s="116">
        <f t="shared" ref="L24:L27" si="11">H24+K24</f>
        <v>0</v>
      </c>
    </row>
    <row r="25" spans="2:12" ht="51" x14ac:dyDescent="0.2">
      <c r="B25" s="48" t="s">
        <v>39</v>
      </c>
      <c r="C25" s="28" t="s">
        <v>377</v>
      </c>
      <c r="D25" s="191" t="s">
        <v>140</v>
      </c>
      <c r="E25" s="50" t="s">
        <v>4</v>
      </c>
      <c r="F25" s="58"/>
      <c r="G25" s="52">
        <v>0</v>
      </c>
      <c r="H25" s="55">
        <f t="shared" si="9"/>
        <v>0</v>
      </c>
      <c r="I25" s="58"/>
      <c r="J25" s="52">
        <v>0</v>
      </c>
      <c r="K25" s="55">
        <f t="shared" si="10"/>
        <v>0</v>
      </c>
      <c r="L25" s="56">
        <f t="shared" si="11"/>
        <v>0</v>
      </c>
    </row>
    <row r="26" spans="2:12" ht="89.25" x14ac:dyDescent="0.2">
      <c r="B26" s="48" t="s">
        <v>40</v>
      </c>
      <c r="C26" s="30" t="s">
        <v>191</v>
      </c>
      <c r="D26" s="191" t="s">
        <v>81</v>
      </c>
      <c r="E26" s="50" t="s">
        <v>60</v>
      </c>
      <c r="F26" s="58"/>
      <c r="G26" s="52">
        <v>0</v>
      </c>
      <c r="H26" s="55">
        <f t="shared" si="9"/>
        <v>0</v>
      </c>
      <c r="I26" s="54">
        <v>2</v>
      </c>
      <c r="J26" s="52">
        <v>0</v>
      </c>
      <c r="K26" s="55">
        <f t="shared" si="10"/>
        <v>0</v>
      </c>
      <c r="L26" s="56">
        <f t="shared" si="11"/>
        <v>0</v>
      </c>
    </row>
    <row r="27" spans="2:12" ht="51.75" thickBot="1" x14ac:dyDescent="0.25">
      <c r="B27" s="48" t="s">
        <v>41</v>
      </c>
      <c r="C27" s="28" t="s">
        <v>59</v>
      </c>
      <c r="D27" s="191" t="s">
        <v>403</v>
      </c>
      <c r="E27" s="50" t="s">
        <v>60</v>
      </c>
      <c r="F27" s="58"/>
      <c r="G27" s="52">
        <v>0</v>
      </c>
      <c r="H27" s="55">
        <f t="shared" si="9"/>
        <v>0</v>
      </c>
      <c r="I27" s="54">
        <v>2</v>
      </c>
      <c r="J27" s="52">
        <v>0</v>
      </c>
      <c r="K27" s="55">
        <f t="shared" si="10"/>
        <v>0</v>
      </c>
      <c r="L27" s="56">
        <f t="shared" si="11"/>
        <v>0</v>
      </c>
    </row>
    <row r="28" spans="2:12" ht="13.5" thickBot="1" x14ac:dyDescent="0.25">
      <c r="B28" s="286" t="s">
        <v>112</v>
      </c>
      <c r="C28" s="287"/>
      <c r="D28" s="287"/>
      <c r="E28" s="287"/>
      <c r="F28" s="95"/>
      <c r="G28" s="96"/>
      <c r="H28" s="97">
        <f>SUM(H24:H27)</f>
        <v>0</v>
      </c>
      <c r="I28" s="95"/>
      <c r="J28" s="96"/>
      <c r="K28" s="97">
        <f>SUM(K24:K27)</f>
        <v>0</v>
      </c>
      <c r="L28" s="103">
        <f>SUM(L24:L27)</f>
        <v>0</v>
      </c>
    </row>
    <row r="29" spans="2:12" ht="13.5" thickBot="1" x14ac:dyDescent="0.25">
      <c r="B29" s="283" t="s">
        <v>248</v>
      </c>
      <c r="C29" s="284"/>
      <c r="D29" s="284"/>
      <c r="E29" s="284"/>
      <c r="F29" s="284"/>
      <c r="G29" s="284"/>
      <c r="H29" s="284"/>
      <c r="I29" s="284"/>
      <c r="J29" s="284"/>
      <c r="K29" s="284"/>
      <c r="L29" s="285"/>
    </row>
    <row r="30" spans="2:12" ht="60" hidden="1" x14ac:dyDescent="0.2">
      <c r="B30" s="110" t="s">
        <v>61</v>
      </c>
      <c r="C30" s="111" t="s">
        <v>406</v>
      </c>
      <c r="D30" s="190" t="s">
        <v>407</v>
      </c>
      <c r="E30" s="112" t="s">
        <v>4</v>
      </c>
      <c r="F30" s="113"/>
      <c r="G30" s="114">
        <v>0</v>
      </c>
      <c r="H30" s="133">
        <f t="shared" ref="H30:H33" si="12">F30*G30</f>
        <v>0</v>
      </c>
      <c r="I30" s="113"/>
      <c r="J30" s="114">
        <v>0</v>
      </c>
      <c r="K30" s="133">
        <f t="shared" ref="K30:K33" si="13">I30*J30</f>
        <v>0</v>
      </c>
      <c r="L30" s="125">
        <f t="shared" ref="L30:L33" si="14">H30+K30</f>
        <v>0</v>
      </c>
    </row>
    <row r="31" spans="2:12" ht="60" hidden="1" x14ac:dyDescent="0.2">
      <c r="B31" s="48" t="s">
        <v>62</v>
      </c>
      <c r="C31" s="28" t="s">
        <v>406</v>
      </c>
      <c r="D31" s="191" t="s">
        <v>238</v>
      </c>
      <c r="E31" s="50" t="s">
        <v>4</v>
      </c>
      <c r="F31" s="58"/>
      <c r="G31" s="52">
        <v>0</v>
      </c>
      <c r="H31" s="53">
        <f t="shared" si="12"/>
        <v>0</v>
      </c>
      <c r="I31" s="54"/>
      <c r="J31" s="52">
        <v>0</v>
      </c>
      <c r="K31" s="53">
        <f t="shared" si="13"/>
        <v>0</v>
      </c>
      <c r="L31" s="86">
        <f t="shared" si="14"/>
        <v>0</v>
      </c>
    </row>
    <row r="32" spans="2:12" ht="89.25" hidden="1" x14ac:dyDescent="0.2">
      <c r="B32" s="48" t="s">
        <v>63</v>
      </c>
      <c r="C32" s="30" t="s">
        <v>191</v>
      </c>
      <c r="D32" s="191" t="s">
        <v>81</v>
      </c>
      <c r="E32" s="50" t="s">
        <v>60</v>
      </c>
      <c r="F32" s="58"/>
      <c r="G32" s="52">
        <v>0</v>
      </c>
      <c r="H32" s="53">
        <f t="shared" si="12"/>
        <v>0</v>
      </c>
      <c r="I32" s="54"/>
      <c r="J32" s="52">
        <v>0</v>
      </c>
      <c r="K32" s="53">
        <f t="shared" si="13"/>
        <v>0</v>
      </c>
      <c r="L32" s="86">
        <f t="shared" si="14"/>
        <v>0</v>
      </c>
    </row>
    <row r="33" spans="2:12" ht="51.75" hidden="1" thickBot="1" x14ac:dyDescent="0.25">
      <c r="B33" s="48" t="s">
        <v>64</v>
      </c>
      <c r="C33" s="28" t="s">
        <v>59</v>
      </c>
      <c r="D33" s="191" t="s">
        <v>403</v>
      </c>
      <c r="E33" s="50" t="s">
        <v>60</v>
      </c>
      <c r="F33" s="58"/>
      <c r="G33" s="52">
        <v>0</v>
      </c>
      <c r="H33" s="53">
        <f t="shared" si="12"/>
        <v>0</v>
      </c>
      <c r="I33" s="54"/>
      <c r="J33" s="52">
        <v>0</v>
      </c>
      <c r="K33" s="53">
        <f t="shared" si="13"/>
        <v>0</v>
      </c>
      <c r="L33" s="86">
        <f t="shared" si="14"/>
        <v>0</v>
      </c>
    </row>
    <row r="34" spans="2:12" ht="13.5" hidden="1" thickBot="1" x14ac:dyDescent="0.25">
      <c r="B34" s="286" t="s">
        <v>112</v>
      </c>
      <c r="C34" s="287"/>
      <c r="D34" s="287"/>
      <c r="E34" s="287"/>
      <c r="F34" s="95"/>
      <c r="G34" s="96"/>
      <c r="H34" s="97">
        <f>SUM(H30:H33)</f>
        <v>0</v>
      </c>
      <c r="I34" s="95"/>
      <c r="J34" s="96"/>
      <c r="K34" s="97">
        <f>SUM(K30:K33)</f>
        <v>0</v>
      </c>
      <c r="L34" s="99">
        <f>SUM(L30:L33)</f>
        <v>0</v>
      </c>
    </row>
    <row r="35" spans="2:12" ht="13.5" customHeight="1" thickBot="1" x14ac:dyDescent="0.25">
      <c r="B35" s="273" t="s">
        <v>249</v>
      </c>
      <c r="C35" s="274"/>
      <c r="D35" s="274"/>
      <c r="E35" s="274"/>
      <c r="F35" s="274"/>
      <c r="G35" s="274"/>
      <c r="H35" s="274"/>
      <c r="I35" s="274"/>
      <c r="J35" s="274"/>
      <c r="K35" s="274"/>
      <c r="L35" s="275"/>
    </row>
    <row r="36" spans="2:12" ht="56.25" customHeight="1" x14ac:dyDescent="0.2">
      <c r="B36" s="40" t="s">
        <v>75</v>
      </c>
      <c r="C36" s="104" t="s">
        <v>115</v>
      </c>
      <c r="D36" s="193" t="s">
        <v>414</v>
      </c>
      <c r="E36" s="42" t="s">
        <v>72</v>
      </c>
      <c r="F36" s="45">
        <v>2</v>
      </c>
      <c r="G36" s="43">
        <v>0</v>
      </c>
      <c r="H36" s="46">
        <f t="shared" ref="H36:H37" si="15">F36*G36</f>
        <v>0</v>
      </c>
      <c r="I36" s="45">
        <v>2</v>
      </c>
      <c r="J36" s="43">
        <v>0</v>
      </c>
      <c r="K36" s="46">
        <f t="shared" ref="K36:K37" si="16">I36*J36</f>
        <v>0</v>
      </c>
      <c r="L36" s="84">
        <f t="shared" ref="L36:L37" si="17">H36+K36</f>
        <v>0</v>
      </c>
    </row>
    <row r="37" spans="2:12" ht="51.75" thickBot="1" x14ac:dyDescent="0.25">
      <c r="B37" s="59" t="s">
        <v>76</v>
      </c>
      <c r="C37" s="27" t="s">
        <v>115</v>
      </c>
      <c r="D37" s="194" t="s">
        <v>187</v>
      </c>
      <c r="E37" s="61" t="s">
        <v>72</v>
      </c>
      <c r="F37" s="106"/>
      <c r="G37" s="63">
        <v>0</v>
      </c>
      <c r="H37" s="66">
        <f t="shared" si="15"/>
        <v>0</v>
      </c>
      <c r="I37" s="65">
        <v>2</v>
      </c>
      <c r="J37" s="63">
        <v>0</v>
      </c>
      <c r="K37" s="66">
        <f t="shared" si="16"/>
        <v>0</v>
      </c>
      <c r="L37" s="126">
        <f t="shared" si="17"/>
        <v>0</v>
      </c>
    </row>
    <row r="38" spans="2:12" ht="13.5" thickBot="1" x14ac:dyDescent="0.25">
      <c r="B38" s="286" t="s">
        <v>112</v>
      </c>
      <c r="C38" s="287"/>
      <c r="D38" s="287"/>
      <c r="E38" s="287"/>
      <c r="F38" s="95"/>
      <c r="G38" s="96"/>
      <c r="H38" s="97">
        <f>SUM(H36:H37)</f>
        <v>0</v>
      </c>
      <c r="I38" s="95"/>
      <c r="J38" s="96"/>
      <c r="K38" s="97">
        <f>SUM(K36:K37)</f>
        <v>0</v>
      </c>
      <c r="L38" s="103">
        <f>SUM(L36:L37)</f>
        <v>0</v>
      </c>
    </row>
    <row r="39" spans="2:12" ht="13.5" hidden="1" thickBot="1" x14ac:dyDescent="0.25">
      <c r="B39" s="273" t="s">
        <v>250</v>
      </c>
      <c r="C39" s="274"/>
      <c r="D39" s="274"/>
      <c r="E39" s="274"/>
      <c r="F39" s="274"/>
      <c r="G39" s="274"/>
      <c r="H39" s="274"/>
      <c r="I39" s="274"/>
      <c r="J39" s="274"/>
      <c r="K39" s="274"/>
      <c r="L39" s="275"/>
    </row>
    <row r="40" spans="2:12" ht="60" hidden="1" x14ac:dyDescent="0.2">
      <c r="B40" s="40" t="s">
        <v>78</v>
      </c>
      <c r="C40" s="104" t="s">
        <v>245</v>
      </c>
      <c r="D40" s="193" t="s">
        <v>418</v>
      </c>
      <c r="E40" s="42" t="s">
        <v>72</v>
      </c>
      <c r="F40" s="45"/>
      <c r="G40" s="43">
        <v>0</v>
      </c>
      <c r="H40" s="46">
        <f t="shared" ref="H40:H41" si="18">F40*G40</f>
        <v>0</v>
      </c>
      <c r="I40" s="45"/>
      <c r="J40" s="43">
        <v>0</v>
      </c>
      <c r="K40" s="46">
        <f t="shared" ref="K40:K41" si="19">I40*J40</f>
        <v>0</v>
      </c>
      <c r="L40" s="47">
        <f t="shared" ref="L40:L41" si="20">H40+K40</f>
        <v>0</v>
      </c>
    </row>
    <row r="41" spans="2:12" ht="60.75" hidden="1" thickBot="1" x14ac:dyDescent="0.25">
      <c r="B41" s="87" t="s">
        <v>79</v>
      </c>
      <c r="C41" s="105" t="s">
        <v>245</v>
      </c>
      <c r="D41" s="192" t="s">
        <v>251</v>
      </c>
      <c r="E41" s="88" t="s">
        <v>72</v>
      </c>
      <c r="F41" s="101"/>
      <c r="G41" s="90">
        <v>0</v>
      </c>
      <c r="H41" s="91">
        <f t="shared" si="18"/>
        <v>0</v>
      </c>
      <c r="I41" s="89"/>
      <c r="J41" s="90">
        <v>0</v>
      </c>
      <c r="K41" s="91">
        <f t="shared" si="19"/>
        <v>0</v>
      </c>
      <c r="L41" s="102">
        <f t="shared" si="20"/>
        <v>0</v>
      </c>
    </row>
    <row r="42" spans="2:12" ht="13.5" hidden="1" thickBot="1" x14ac:dyDescent="0.25">
      <c r="B42" s="286" t="s">
        <v>112</v>
      </c>
      <c r="C42" s="287"/>
      <c r="D42" s="287"/>
      <c r="E42" s="287"/>
      <c r="F42" s="95"/>
      <c r="G42" s="96"/>
      <c r="H42" s="97">
        <f>SUM(H40:H41)</f>
        <v>0</v>
      </c>
      <c r="I42" s="95"/>
      <c r="J42" s="96"/>
      <c r="K42" s="97">
        <f>SUM(K40:K41)</f>
        <v>0</v>
      </c>
      <c r="L42" s="103">
        <f>SUM(L40:L41)</f>
        <v>0</v>
      </c>
    </row>
    <row r="43" spans="2:12" ht="13.5" customHeight="1" thickBot="1" x14ac:dyDescent="0.25">
      <c r="B43" s="273" t="s">
        <v>201</v>
      </c>
      <c r="C43" s="274"/>
      <c r="D43" s="274"/>
      <c r="E43" s="274"/>
      <c r="F43" s="274"/>
      <c r="G43" s="274"/>
      <c r="H43" s="274"/>
      <c r="I43" s="274"/>
      <c r="J43" s="274"/>
      <c r="K43" s="274"/>
      <c r="L43" s="275"/>
    </row>
    <row r="44" spans="2:12" ht="76.5" hidden="1" x14ac:dyDescent="0.2">
      <c r="B44" s="40" t="s">
        <v>83</v>
      </c>
      <c r="C44" s="29" t="s">
        <v>82</v>
      </c>
      <c r="D44" s="193" t="s">
        <v>457</v>
      </c>
      <c r="E44" s="42" t="s">
        <v>3</v>
      </c>
      <c r="F44" s="45"/>
      <c r="G44" s="43">
        <v>0</v>
      </c>
      <c r="H44" s="46">
        <f t="shared" ref="H44:H51" si="21">F44*G44</f>
        <v>0</v>
      </c>
      <c r="I44" s="45"/>
      <c r="J44" s="43">
        <v>0</v>
      </c>
      <c r="K44" s="46">
        <f t="shared" ref="K44:K53" si="22">I44*J44</f>
        <v>0</v>
      </c>
      <c r="L44" s="47">
        <f t="shared" ref="L44:L53" si="23">H44+K44</f>
        <v>0</v>
      </c>
    </row>
    <row r="45" spans="2:12" ht="45" hidden="1" customHeight="1" x14ac:dyDescent="0.2">
      <c r="B45" s="48" t="s">
        <v>84</v>
      </c>
      <c r="C45" s="30" t="s">
        <v>82</v>
      </c>
      <c r="D45" s="191" t="s">
        <v>458</v>
      </c>
      <c r="E45" s="50" t="s">
        <v>3</v>
      </c>
      <c r="F45" s="58"/>
      <c r="G45" s="52">
        <v>0</v>
      </c>
      <c r="H45" s="55">
        <f t="shared" si="21"/>
        <v>0</v>
      </c>
      <c r="I45" s="54"/>
      <c r="J45" s="52">
        <v>0</v>
      </c>
      <c r="K45" s="55">
        <f t="shared" si="22"/>
        <v>0</v>
      </c>
      <c r="L45" s="56">
        <f t="shared" si="23"/>
        <v>0</v>
      </c>
    </row>
    <row r="46" spans="2:12" ht="25.5" hidden="1" x14ac:dyDescent="0.2">
      <c r="B46" s="48" t="s">
        <v>85</v>
      </c>
      <c r="C46" s="30" t="s">
        <v>82</v>
      </c>
      <c r="D46" s="191" t="s">
        <v>459</v>
      </c>
      <c r="E46" s="50" t="s">
        <v>90</v>
      </c>
      <c r="F46" s="58"/>
      <c r="G46" s="52">
        <v>0</v>
      </c>
      <c r="H46" s="55">
        <f t="shared" si="21"/>
        <v>0</v>
      </c>
      <c r="I46" s="54"/>
      <c r="J46" s="52">
        <v>0</v>
      </c>
      <c r="K46" s="55">
        <f t="shared" si="22"/>
        <v>0</v>
      </c>
      <c r="L46" s="56">
        <f t="shared" si="23"/>
        <v>0</v>
      </c>
    </row>
    <row r="47" spans="2:12" ht="37.5" hidden="1" customHeight="1" x14ac:dyDescent="0.2">
      <c r="B47" s="48" t="s">
        <v>86</v>
      </c>
      <c r="C47" s="30" t="s">
        <v>82</v>
      </c>
      <c r="D47" s="191" t="s">
        <v>460</v>
      </c>
      <c r="E47" s="50" t="s">
        <v>91</v>
      </c>
      <c r="F47" s="58"/>
      <c r="G47" s="52">
        <v>0</v>
      </c>
      <c r="H47" s="55">
        <f t="shared" si="21"/>
        <v>0</v>
      </c>
      <c r="I47" s="54"/>
      <c r="J47" s="52">
        <v>0</v>
      </c>
      <c r="K47" s="55">
        <f t="shared" si="22"/>
        <v>0</v>
      </c>
      <c r="L47" s="56">
        <f t="shared" si="23"/>
        <v>0</v>
      </c>
    </row>
    <row r="48" spans="2:12" ht="57.75" hidden="1" customHeight="1" x14ac:dyDescent="0.2">
      <c r="B48" s="48" t="s">
        <v>87</v>
      </c>
      <c r="C48" s="30" t="s">
        <v>82</v>
      </c>
      <c r="D48" s="191" t="s">
        <v>461</v>
      </c>
      <c r="E48" s="50" t="s">
        <v>92</v>
      </c>
      <c r="F48" s="58"/>
      <c r="G48" s="52">
        <v>0</v>
      </c>
      <c r="H48" s="55">
        <f t="shared" si="21"/>
        <v>0</v>
      </c>
      <c r="I48" s="54"/>
      <c r="J48" s="52">
        <v>0</v>
      </c>
      <c r="K48" s="55">
        <f t="shared" si="22"/>
        <v>0</v>
      </c>
      <c r="L48" s="56">
        <f t="shared" si="23"/>
        <v>0</v>
      </c>
    </row>
    <row r="49" spans="2:12" ht="38.25" hidden="1" x14ac:dyDescent="0.2">
      <c r="B49" s="48" t="s">
        <v>88</v>
      </c>
      <c r="C49" s="30" t="s">
        <v>82</v>
      </c>
      <c r="D49" s="191" t="s">
        <v>462</v>
      </c>
      <c r="E49" s="50" t="s">
        <v>93</v>
      </c>
      <c r="F49" s="58"/>
      <c r="G49" s="52">
        <v>0</v>
      </c>
      <c r="H49" s="55">
        <f t="shared" si="21"/>
        <v>0</v>
      </c>
      <c r="I49" s="54"/>
      <c r="J49" s="52">
        <v>0</v>
      </c>
      <c r="K49" s="55">
        <f t="shared" si="22"/>
        <v>0</v>
      </c>
      <c r="L49" s="56">
        <f t="shared" si="23"/>
        <v>0</v>
      </c>
    </row>
    <row r="50" spans="2:12" ht="38.25" hidden="1" x14ac:dyDescent="0.2">
      <c r="B50" s="48" t="s">
        <v>267</v>
      </c>
      <c r="C50" s="30" t="s">
        <v>82</v>
      </c>
      <c r="D50" s="191" t="s">
        <v>199</v>
      </c>
      <c r="E50" s="50" t="s">
        <v>72</v>
      </c>
      <c r="F50" s="54"/>
      <c r="G50" s="52">
        <v>0</v>
      </c>
      <c r="H50" s="55">
        <f t="shared" si="21"/>
        <v>0</v>
      </c>
      <c r="I50" s="54"/>
      <c r="J50" s="52">
        <v>0</v>
      </c>
      <c r="K50" s="55">
        <f t="shared" si="22"/>
        <v>0</v>
      </c>
      <c r="L50" s="56">
        <f t="shared" si="23"/>
        <v>0</v>
      </c>
    </row>
    <row r="51" spans="2:12" ht="38.25" hidden="1" x14ac:dyDescent="0.2">
      <c r="B51" s="48" t="s">
        <v>268</v>
      </c>
      <c r="C51" s="28" t="s">
        <v>116</v>
      </c>
      <c r="D51" s="191" t="s">
        <v>424</v>
      </c>
      <c r="E51" s="50" t="s">
        <v>114</v>
      </c>
      <c r="F51" s="58"/>
      <c r="G51" s="52">
        <v>0</v>
      </c>
      <c r="H51" s="55">
        <f t="shared" si="21"/>
        <v>0</v>
      </c>
      <c r="I51" s="54"/>
      <c r="J51" s="52">
        <v>0</v>
      </c>
      <c r="K51" s="55">
        <f t="shared" si="22"/>
        <v>0</v>
      </c>
      <c r="L51" s="56">
        <f t="shared" si="23"/>
        <v>0</v>
      </c>
    </row>
    <row r="52" spans="2:12" ht="38.25" hidden="1" x14ac:dyDescent="0.2">
      <c r="B52" s="48" t="s">
        <v>269</v>
      </c>
      <c r="C52" s="30" t="s">
        <v>17</v>
      </c>
      <c r="D52" s="191" t="s">
        <v>463</v>
      </c>
      <c r="E52" s="50" t="s">
        <v>132</v>
      </c>
      <c r="F52" s="58"/>
      <c r="G52" s="52">
        <v>0</v>
      </c>
      <c r="H52" s="55">
        <f>F52*G52</f>
        <v>0</v>
      </c>
      <c r="I52" s="54"/>
      <c r="J52" s="52">
        <v>0</v>
      </c>
      <c r="K52" s="55">
        <f t="shared" si="22"/>
        <v>0</v>
      </c>
      <c r="L52" s="56">
        <f t="shared" si="23"/>
        <v>0</v>
      </c>
    </row>
    <row r="53" spans="2:12" ht="51.75" hidden="1" thickBot="1" x14ac:dyDescent="0.25">
      <c r="B53" s="59" t="s">
        <v>270</v>
      </c>
      <c r="C53" s="81" t="s">
        <v>17</v>
      </c>
      <c r="D53" s="194" t="s">
        <v>214</v>
      </c>
      <c r="E53" s="61" t="s">
        <v>7</v>
      </c>
      <c r="F53" s="106"/>
      <c r="G53" s="63">
        <v>0</v>
      </c>
      <c r="H53" s="66">
        <f>F53*G53</f>
        <v>0</v>
      </c>
      <c r="I53" s="65"/>
      <c r="J53" s="63">
        <v>0</v>
      </c>
      <c r="K53" s="66">
        <f t="shared" si="22"/>
        <v>0</v>
      </c>
      <c r="L53" s="67">
        <f t="shared" si="23"/>
        <v>0</v>
      </c>
    </row>
    <row r="54" spans="2:12" ht="13.5" hidden="1" thickBot="1" x14ac:dyDescent="0.25">
      <c r="B54" s="329" t="s">
        <v>112</v>
      </c>
      <c r="C54" s="330"/>
      <c r="D54" s="330"/>
      <c r="E54" s="330"/>
      <c r="F54" s="154"/>
      <c r="G54" s="155"/>
      <c r="H54" s="156">
        <f>SUM(H44:H53)</f>
        <v>0</v>
      </c>
      <c r="I54" s="154"/>
      <c r="J54" s="155"/>
      <c r="K54" s="156">
        <f>SUM(K44:K53)</f>
        <v>0</v>
      </c>
      <c r="L54" s="131">
        <f>SUM(L44:L53)</f>
        <v>0</v>
      </c>
    </row>
    <row r="55" spans="2:12" x14ac:dyDescent="0.2">
      <c r="B55" s="40" t="s">
        <v>83</v>
      </c>
      <c r="C55" s="29" t="s">
        <v>17</v>
      </c>
      <c r="D55" s="193" t="s">
        <v>530</v>
      </c>
      <c r="E55" s="169" t="s">
        <v>2</v>
      </c>
      <c r="F55" s="170"/>
      <c r="G55" s="43">
        <v>0</v>
      </c>
      <c r="H55" s="171">
        <f t="shared" ref="H55:H57" si="24">F55*G55</f>
        <v>0</v>
      </c>
      <c r="I55" s="172">
        <v>6</v>
      </c>
      <c r="J55" s="43">
        <v>0</v>
      </c>
      <c r="K55" s="171">
        <f t="shared" ref="K55:K57" si="25">I55*J55</f>
        <v>0</v>
      </c>
      <c r="L55" s="173">
        <f t="shared" ref="L55:L57" si="26">H55+K55</f>
        <v>0</v>
      </c>
    </row>
    <row r="56" spans="2:12" x14ac:dyDescent="0.2">
      <c r="B56" s="48" t="s">
        <v>84</v>
      </c>
      <c r="C56" s="30" t="s">
        <v>17</v>
      </c>
      <c r="D56" s="191" t="s">
        <v>531</v>
      </c>
      <c r="E56" s="166" t="s">
        <v>3</v>
      </c>
      <c r="F56" s="6"/>
      <c r="G56" s="52">
        <v>0</v>
      </c>
      <c r="H56" s="167">
        <f t="shared" si="24"/>
        <v>0</v>
      </c>
      <c r="I56" s="168">
        <v>60</v>
      </c>
      <c r="J56" s="52">
        <v>0</v>
      </c>
      <c r="K56" s="167">
        <f t="shared" si="25"/>
        <v>0</v>
      </c>
      <c r="L56" s="174">
        <f t="shared" si="26"/>
        <v>0</v>
      </c>
    </row>
    <row r="57" spans="2:12" ht="13.5" thickBot="1" x14ac:dyDescent="0.25">
      <c r="B57" s="59" t="s">
        <v>85</v>
      </c>
      <c r="C57" s="81" t="s">
        <v>17</v>
      </c>
      <c r="D57" s="194" t="s">
        <v>532</v>
      </c>
      <c r="E57" s="175" t="s">
        <v>2</v>
      </c>
      <c r="F57" s="177">
        <v>6</v>
      </c>
      <c r="G57" s="63">
        <v>0</v>
      </c>
      <c r="H57" s="176">
        <f t="shared" si="24"/>
        <v>0</v>
      </c>
      <c r="I57" s="177">
        <v>6</v>
      </c>
      <c r="J57" s="63">
        <v>0</v>
      </c>
      <c r="K57" s="176">
        <f t="shared" si="25"/>
        <v>0</v>
      </c>
      <c r="L57" s="178">
        <f t="shared" si="26"/>
        <v>0</v>
      </c>
    </row>
    <row r="58" spans="2:12" ht="13.5" thickBot="1" x14ac:dyDescent="0.25">
      <c r="B58" s="268" t="s">
        <v>112</v>
      </c>
      <c r="C58" s="269"/>
      <c r="D58" s="269"/>
      <c r="E58" s="269"/>
      <c r="F58" s="68"/>
      <c r="G58" s="69"/>
      <c r="H58" s="71">
        <f>SUM(H55:H57)</f>
        <v>0</v>
      </c>
      <c r="I58" s="68"/>
      <c r="J58" s="69"/>
      <c r="K58" s="71">
        <f>SUM(K55:K57)</f>
        <v>0</v>
      </c>
      <c r="L58" s="72">
        <f>SUM(L55:L57)</f>
        <v>0</v>
      </c>
    </row>
    <row r="59" spans="2:12" ht="13.5" customHeight="1" thickBot="1" x14ac:dyDescent="0.25">
      <c r="B59" s="273" t="s">
        <v>202</v>
      </c>
      <c r="C59" s="274"/>
      <c r="D59" s="274"/>
      <c r="E59" s="274"/>
      <c r="F59" s="274"/>
      <c r="G59" s="274"/>
      <c r="H59" s="274"/>
      <c r="I59" s="274"/>
      <c r="J59" s="274"/>
      <c r="K59" s="274"/>
      <c r="L59" s="275"/>
    </row>
    <row r="60" spans="2:12" ht="77.25" thickBot="1" x14ac:dyDescent="0.25">
      <c r="B60" s="40" t="s">
        <v>94</v>
      </c>
      <c r="C60" s="29" t="s">
        <v>17</v>
      </c>
      <c r="D60" s="193" t="s">
        <v>54</v>
      </c>
      <c r="E60" s="42" t="s">
        <v>3</v>
      </c>
      <c r="F60" s="100"/>
      <c r="G60" s="43">
        <v>0</v>
      </c>
      <c r="H60" s="46">
        <f t="shared" ref="H60" si="27">F60*G60</f>
        <v>0</v>
      </c>
      <c r="I60" s="100"/>
      <c r="J60" s="43">
        <v>0</v>
      </c>
      <c r="K60" s="46">
        <f t="shared" ref="K60" si="28">I60*J60</f>
        <v>0</v>
      </c>
      <c r="L60" s="165">
        <f t="shared" ref="L60" si="29">H60+K60</f>
        <v>0</v>
      </c>
    </row>
    <row r="61" spans="2:12" ht="30" hidden="1" customHeight="1" x14ac:dyDescent="0.2">
      <c r="B61" s="48" t="s">
        <v>95</v>
      </c>
      <c r="C61" s="28" t="s">
        <v>89</v>
      </c>
      <c r="D61" s="191" t="s">
        <v>464</v>
      </c>
      <c r="E61" s="50" t="s">
        <v>3</v>
      </c>
      <c r="F61" s="58"/>
      <c r="G61" s="52">
        <v>0</v>
      </c>
      <c r="H61" s="55">
        <f>F61*G61</f>
        <v>0</v>
      </c>
      <c r="I61" s="54"/>
      <c r="J61" s="52">
        <v>0</v>
      </c>
      <c r="K61" s="55">
        <f>I61*J61</f>
        <v>0</v>
      </c>
      <c r="L61" s="47">
        <f>H61+K61</f>
        <v>0</v>
      </c>
    </row>
    <row r="62" spans="2:12" ht="30" hidden="1" customHeight="1" x14ac:dyDescent="0.2">
      <c r="B62" s="48" t="s">
        <v>96</v>
      </c>
      <c r="C62" s="28" t="s">
        <v>89</v>
      </c>
      <c r="D62" s="191" t="s">
        <v>465</v>
      </c>
      <c r="E62" s="50" t="s">
        <v>3</v>
      </c>
      <c r="F62" s="58"/>
      <c r="G62" s="52">
        <v>0</v>
      </c>
      <c r="H62" s="55">
        <f t="shared" ref="H62:H81" si="30">F62*G62</f>
        <v>0</v>
      </c>
      <c r="I62" s="54"/>
      <c r="J62" s="52">
        <v>0</v>
      </c>
      <c r="K62" s="55">
        <f t="shared" ref="K62:K81" si="31">I62*J62</f>
        <v>0</v>
      </c>
      <c r="L62" s="56">
        <f t="shared" ref="L62:L81" si="32">H62+K62</f>
        <v>0</v>
      </c>
    </row>
    <row r="63" spans="2:12" ht="30" x14ac:dyDescent="0.2">
      <c r="B63" s="48" t="s">
        <v>97</v>
      </c>
      <c r="C63" s="28" t="s">
        <v>89</v>
      </c>
      <c r="D63" s="191" t="s">
        <v>466</v>
      </c>
      <c r="E63" s="50" t="s">
        <v>3</v>
      </c>
      <c r="F63" s="100"/>
      <c r="G63" s="52">
        <v>0</v>
      </c>
      <c r="H63" s="55">
        <f t="shared" si="30"/>
        <v>0</v>
      </c>
      <c r="I63" s="54">
        <v>1950</v>
      </c>
      <c r="J63" s="52">
        <v>0</v>
      </c>
      <c r="K63" s="55">
        <f t="shared" si="31"/>
        <v>0</v>
      </c>
      <c r="L63" s="56">
        <f t="shared" si="32"/>
        <v>0</v>
      </c>
    </row>
    <row r="64" spans="2:12" ht="30" hidden="1" customHeight="1" x14ac:dyDescent="0.2">
      <c r="B64" s="48" t="s">
        <v>254</v>
      </c>
      <c r="C64" s="28" t="s">
        <v>89</v>
      </c>
      <c r="D64" s="191" t="s">
        <v>467</v>
      </c>
      <c r="E64" s="50" t="s">
        <v>3</v>
      </c>
      <c r="F64" s="180"/>
      <c r="G64" s="52">
        <v>0</v>
      </c>
      <c r="H64" s="55">
        <f t="shared" si="30"/>
        <v>0</v>
      </c>
      <c r="I64" s="54"/>
      <c r="J64" s="52">
        <v>0</v>
      </c>
      <c r="K64" s="55">
        <f t="shared" si="31"/>
        <v>0</v>
      </c>
      <c r="L64" s="56">
        <f t="shared" si="32"/>
        <v>0</v>
      </c>
    </row>
    <row r="65" spans="2:12" ht="30" hidden="1" customHeight="1" x14ac:dyDescent="0.2">
      <c r="B65" s="48" t="s">
        <v>255</v>
      </c>
      <c r="C65" s="28" t="s">
        <v>89</v>
      </c>
      <c r="D65" s="191" t="s">
        <v>468</v>
      </c>
      <c r="E65" s="50" t="s">
        <v>3</v>
      </c>
      <c r="F65" s="180"/>
      <c r="G65" s="52">
        <v>0</v>
      </c>
      <c r="H65" s="55">
        <f t="shared" si="30"/>
        <v>0</v>
      </c>
      <c r="I65" s="54"/>
      <c r="J65" s="52">
        <v>0</v>
      </c>
      <c r="K65" s="55">
        <f t="shared" si="31"/>
        <v>0</v>
      </c>
      <c r="L65" s="56">
        <f t="shared" si="32"/>
        <v>0</v>
      </c>
    </row>
    <row r="66" spans="2:12" ht="30" hidden="1" customHeight="1" x14ac:dyDescent="0.2">
      <c r="B66" s="48" t="s">
        <v>256</v>
      </c>
      <c r="C66" s="28" t="s">
        <v>89</v>
      </c>
      <c r="D66" s="191" t="s">
        <v>469</v>
      </c>
      <c r="E66" s="50" t="s">
        <v>3</v>
      </c>
      <c r="F66" s="180"/>
      <c r="G66" s="52">
        <v>0</v>
      </c>
      <c r="H66" s="55">
        <f t="shared" si="30"/>
        <v>0</v>
      </c>
      <c r="I66" s="54"/>
      <c r="J66" s="52">
        <v>0</v>
      </c>
      <c r="K66" s="55">
        <f t="shared" si="31"/>
        <v>0</v>
      </c>
      <c r="L66" s="56">
        <f t="shared" si="32"/>
        <v>0</v>
      </c>
    </row>
    <row r="67" spans="2:12" ht="30" hidden="1" customHeight="1" x14ac:dyDescent="0.2">
      <c r="B67" s="48" t="s">
        <v>257</v>
      </c>
      <c r="C67" s="28" t="s">
        <v>89</v>
      </c>
      <c r="D67" s="191" t="s">
        <v>470</v>
      </c>
      <c r="E67" s="50" t="s">
        <v>3</v>
      </c>
      <c r="F67" s="180"/>
      <c r="G67" s="52">
        <v>0</v>
      </c>
      <c r="H67" s="55">
        <f t="shared" si="30"/>
        <v>0</v>
      </c>
      <c r="I67" s="54"/>
      <c r="J67" s="52">
        <v>0</v>
      </c>
      <c r="K67" s="55">
        <f t="shared" si="31"/>
        <v>0</v>
      </c>
      <c r="L67" s="56">
        <f t="shared" si="32"/>
        <v>0</v>
      </c>
    </row>
    <row r="68" spans="2:12" ht="30" hidden="1" customHeight="1" x14ac:dyDescent="0.2">
      <c r="B68" s="48" t="s">
        <v>258</v>
      </c>
      <c r="C68" s="28" t="s">
        <v>89</v>
      </c>
      <c r="D68" s="191" t="s">
        <v>471</v>
      </c>
      <c r="E68" s="50" t="s">
        <v>3</v>
      </c>
      <c r="F68" s="180"/>
      <c r="G68" s="52">
        <v>0</v>
      </c>
      <c r="H68" s="55">
        <f t="shared" si="30"/>
        <v>0</v>
      </c>
      <c r="I68" s="54"/>
      <c r="J68" s="52">
        <v>0</v>
      </c>
      <c r="K68" s="55">
        <f t="shared" si="31"/>
        <v>0</v>
      </c>
      <c r="L68" s="56">
        <f t="shared" si="32"/>
        <v>0</v>
      </c>
    </row>
    <row r="69" spans="2:12" ht="30" hidden="1" customHeight="1" x14ac:dyDescent="0.2">
      <c r="B69" s="48" t="s">
        <v>259</v>
      </c>
      <c r="C69" s="28" t="s">
        <v>89</v>
      </c>
      <c r="D69" s="191" t="s">
        <v>472</v>
      </c>
      <c r="E69" s="50" t="s">
        <v>3</v>
      </c>
      <c r="F69" s="180"/>
      <c r="G69" s="52">
        <v>0</v>
      </c>
      <c r="H69" s="55">
        <f t="shared" si="30"/>
        <v>0</v>
      </c>
      <c r="I69" s="54"/>
      <c r="J69" s="52">
        <v>0</v>
      </c>
      <c r="K69" s="55">
        <f t="shared" si="31"/>
        <v>0</v>
      </c>
      <c r="L69" s="56">
        <f t="shared" si="32"/>
        <v>0</v>
      </c>
    </row>
    <row r="70" spans="2:12" ht="30" hidden="1" customHeight="1" x14ac:dyDescent="0.2">
      <c r="B70" s="48" t="s">
        <v>260</v>
      </c>
      <c r="C70" s="28" t="s">
        <v>89</v>
      </c>
      <c r="D70" s="191" t="s">
        <v>473</v>
      </c>
      <c r="E70" s="50" t="s">
        <v>3</v>
      </c>
      <c r="F70" s="180"/>
      <c r="G70" s="52">
        <v>0</v>
      </c>
      <c r="H70" s="55">
        <f t="shared" si="30"/>
        <v>0</v>
      </c>
      <c r="I70" s="54"/>
      <c r="J70" s="52">
        <v>0</v>
      </c>
      <c r="K70" s="55">
        <f t="shared" si="31"/>
        <v>0</v>
      </c>
      <c r="L70" s="56">
        <f t="shared" si="32"/>
        <v>0</v>
      </c>
    </row>
    <row r="71" spans="2:12" ht="30" hidden="1" customHeight="1" x14ac:dyDescent="0.2">
      <c r="B71" s="48" t="s">
        <v>261</v>
      </c>
      <c r="C71" s="28" t="s">
        <v>89</v>
      </c>
      <c r="D71" s="191" t="s">
        <v>474</v>
      </c>
      <c r="E71" s="50" t="s">
        <v>3</v>
      </c>
      <c r="F71" s="180"/>
      <c r="G71" s="52">
        <v>0</v>
      </c>
      <c r="H71" s="55">
        <f t="shared" si="30"/>
        <v>0</v>
      </c>
      <c r="I71" s="54"/>
      <c r="J71" s="52">
        <v>0</v>
      </c>
      <c r="K71" s="55">
        <f t="shared" si="31"/>
        <v>0</v>
      </c>
      <c r="L71" s="56">
        <f t="shared" si="32"/>
        <v>0</v>
      </c>
    </row>
    <row r="72" spans="2:12" ht="30" hidden="1" customHeight="1" x14ac:dyDescent="0.2">
      <c r="B72" s="48" t="s">
        <v>262</v>
      </c>
      <c r="C72" s="28" t="s">
        <v>89</v>
      </c>
      <c r="D72" s="191" t="s">
        <v>475</v>
      </c>
      <c r="E72" s="50" t="s">
        <v>3</v>
      </c>
      <c r="F72" s="180"/>
      <c r="G72" s="52">
        <v>0</v>
      </c>
      <c r="H72" s="55">
        <f t="shared" si="30"/>
        <v>0</v>
      </c>
      <c r="I72" s="54"/>
      <c r="J72" s="52">
        <v>0</v>
      </c>
      <c r="K72" s="55">
        <f t="shared" si="31"/>
        <v>0</v>
      </c>
      <c r="L72" s="56">
        <f t="shared" si="32"/>
        <v>0</v>
      </c>
    </row>
    <row r="73" spans="2:12" ht="30" hidden="1" customHeight="1" x14ac:dyDescent="0.2">
      <c r="B73" s="48" t="s">
        <v>263</v>
      </c>
      <c r="C73" s="28" t="s">
        <v>89</v>
      </c>
      <c r="D73" s="191" t="s">
        <v>476</v>
      </c>
      <c r="E73" s="50" t="s">
        <v>3</v>
      </c>
      <c r="F73" s="180"/>
      <c r="G73" s="52">
        <v>0</v>
      </c>
      <c r="H73" s="55">
        <f t="shared" si="30"/>
        <v>0</v>
      </c>
      <c r="I73" s="54"/>
      <c r="J73" s="52">
        <v>0</v>
      </c>
      <c r="K73" s="55">
        <f t="shared" si="31"/>
        <v>0</v>
      </c>
      <c r="L73" s="56">
        <f t="shared" si="32"/>
        <v>0</v>
      </c>
    </row>
    <row r="74" spans="2:12" ht="30" hidden="1" customHeight="1" x14ac:dyDescent="0.2">
      <c r="B74" s="48" t="s">
        <v>271</v>
      </c>
      <c r="C74" s="28" t="s">
        <v>89</v>
      </c>
      <c r="D74" s="191" t="s">
        <v>477</v>
      </c>
      <c r="E74" s="50" t="s">
        <v>3</v>
      </c>
      <c r="F74" s="180"/>
      <c r="G74" s="52">
        <v>0</v>
      </c>
      <c r="H74" s="55">
        <f t="shared" si="30"/>
        <v>0</v>
      </c>
      <c r="I74" s="54"/>
      <c r="J74" s="52">
        <v>0</v>
      </c>
      <c r="K74" s="55">
        <f t="shared" si="31"/>
        <v>0</v>
      </c>
      <c r="L74" s="56">
        <f t="shared" si="32"/>
        <v>0</v>
      </c>
    </row>
    <row r="75" spans="2:12" ht="30" hidden="1" customHeight="1" x14ac:dyDescent="0.2">
      <c r="B75" s="48" t="s">
        <v>272</v>
      </c>
      <c r="C75" s="28" t="s">
        <v>89</v>
      </c>
      <c r="D75" s="191" t="s">
        <v>478</v>
      </c>
      <c r="E75" s="50" t="s">
        <v>3</v>
      </c>
      <c r="F75" s="180"/>
      <c r="G75" s="52">
        <v>0</v>
      </c>
      <c r="H75" s="55">
        <f t="shared" si="30"/>
        <v>0</v>
      </c>
      <c r="I75" s="54"/>
      <c r="J75" s="52">
        <v>0</v>
      </c>
      <c r="K75" s="55">
        <f t="shared" si="31"/>
        <v>0</v>
      </c>
      <c r="L75" s="56">
        <f t="shared" si="32"/>
        <v>0</v>
      </c>
    </row>
    <row r="76" spans="2:12" ht="30" hidden="1" customHeight="1" x14ac:dyDescent="0.2">
      <c r="B76" s="48" t="s">
        <v>273</v>
      </c>
      <c r="C76" s="28" t="s">
        <v>89</v>
      </c>
      <c r="D76" s="191" t="s">
        <v>479</v>
      </c>
      <c r="E76" s="50" t="s">
        <v>3</v>
      </c>
      <c r="F76" s="180"/>
      <c r="G76" s="52">
        <v>0</v>
      </c>
      <c r="H76" s="55">
        <f t="shared" si="30"/>
        <v>0</v>
      </c>
      <c r="I76" s="54"/>
      <c r="J76" s="52">
        <v>0</v>
      </c>
      <c r="K76" s="55">
        <f t="shared" si="31"/>
        <v>0</v>
      </c>
      <c r="L76" s="56">
        <f t="shared" si="32"/>
        <v>0</v>
      </c>
    </row>
    <row r="77" spans="2:12" ht="63.75" hidden="1" customHeight="1" x14ac:dyDescent="0.2">
      <c r="B77" s="48" t="s">
        <v>274</v>
      </c>
      <c r="C77" s="28" t="s">
        <v>367</v>
      </c>
      <c r="D77" s="191" t="s">
        <v>480</v>
      </c>
      <c r="E77" s="50" t="s">
        <v>3</v>
      </c>
      <c r="F77" s="180"/>
      <c r="G77" s="52">
        <v>0</v>
      </c>
      <c r="H77" s="55">
        <f t="shared" si="30"/>
        <v>0</v>
      </c>
      <c r="I77" s="54"/>
      <c r="J77" s="52">
        <v>0</v>
      </c>
      <c r="K77" s="55">
        <f t="shared" si="31"/>
        <v>0</v>
      </c>
      <c r="L77" s="56">
        <f t="shared" si="32"/>
        <v>0</v>
      </c>
    </row>
    <row r="78" spans="2:12" ht="63.75" hidden="1" x14ac:dyDescent="0.2">
      <c r="B78" s="48" t="s">
        <v>275</v>
      </c>
      <c r="C78" s="28" t="s">
        <v>367</v>
      </c>
      <c r="D78" s="191" t="s">
        <v>481</v>
      </c>
      <c r="E78" s="50" t="s">
        <v>3</v>
      </c>
      <c r="F78" s="180"/>
      <c r="G78" s="52">
        <v>0</v>
      </c>
      <c r="H78" s="55">
        <f t="shared" si="30"/>
        <v>0</v>
      </c>
      <c r="I78" s="54"/>
      <c r="J78" s="52">
        <v>0</v>
      </c>
      <c r="K78" s="55">
        <f t="shared" si="31"/>
        <v>0</v>
      </c>
      <c r="L78" s="56">
        <f t="shared" si="32"/>
        <v>0</v>
      </c>
    </row>
    <row r="79" spans="2:12" ht="45" hidden="1" x14ac:dyDescent="0.2">
      <c r="B79" s="48" t="s">
        <v>175</v>
      </c>
      <c r="C79" s="28" t="s">
        <v>368</v>
      </c>
      <c r="D79" s="191" t="s">
        <v>369</v>
      </c>
      <c r="E79" s="50" t="s">
        <v>2</v>
      </c>
      <c r="F79" s="180"/>
      <c r="G79" s="52">
        <v>0</v>
      </c>
      <c r="H79" s="55">
        <f t="shared" si="30"/>
        <v>0</v>
      </c>
      <c r="I79" s="54"/>
      <c r="J79" s="52">
        <v>0</v>
      </c>
      <c r="K79" s="55">
        <f t="shared" si="31"/>
        <v>0</v>
      </c>
      <c r="L79" s="56">
        <f t="shared" si="32"/>
        <v>0</v>
      </c>
    </row>
    <row r="80" spans="2:12" ht="25.5" hidden="1" x14ac:dyDescent="0.2">
      <c r="B80" s="48" t="s">
        <v>276</v>
      </c>
      <c r="C80" s="134" t="s">
        <v>176</v>
      </c>
      <c r="D80" s="192" t="s">
        <v>370</v>
      </c>
      <c r="E80" s="88" t="s">
        <v>2</v>
      </c>
      <c r="F80" s="180"/>
      <c r="G80" s="52">
        <v>0</v>
      </c>
      <c r="H80" s="55">
        <f t="shared" si="30"/>
        <v>0</v>
      </c>
      <c r="I80" s="54"/>
      <c r="J80" s="52">
        <v>0</v>
      </c>
      <c r="K80" s="55">
        <f t="shared" si="31"/>
        <v>0</v>
      </c>
      <c r="L80" s="135">
        <f t="shared" si="32"/>
        <v>0</v>
      </c>
    </row>
    <row r="81" spans="2:12" ht="30.75" thickBot="1" x14ac:dyDescent="0.25">
      <c r="B81" s="87" t="s">
        <v>342</v>
      </c>
      <c r="C81" s="105" t="s">
        <v>242</v>
      </c>
      <c r="D81" s="192" t="s">
        <v>543</v>
      </c>
      <c r="E81" s="88" t="s">
        <v>241</v>
      </c>
      <c r="F81" s="184">
        <v>12</v>
      </c>
      <c r="G81" s="90">
        <v>0</v>
      </c>
      <c r="H81" s="91">
        <f t="shared" si="30"/>
        <v>0</v>
      </c>
      <c r="I81" s="89">
        <v>12</v>
      </c>
      <c r="J81" s="90">
        <v>0</v>
      </c>
      <c r="K81" s="91">
        <f t="shared" si="31"/>
        <v>0</v>
      </c>
      <c r="L81" s="136">
        <f t="shared" si="32"/>
        <v>0</v>
      </c>
    </row>
    <row r="82" spans="2:12" ht="13.5" thickBot="1" x14ac:dyDescent="0.25">
      <c r="B82" s="286" t="s">
        <v>112</v>
      </c>
      <c r="C82" s="287"/>
      <c r="D82" s="287"/>
      <c r="E82" s="287"/>
      <c r="F82" s="95"/>
      <c r="G82" s="96"/>
      <c r="H82" s="97">
        <f>SUM(H60:H81)</f>
        <v>0</v>
      </c>
      <c r="I82" s="95"/>
      <c r="J82" s="96"/>
      <c r="K82" s="97">
        <f>SUM(K60:K81)</f>
        <v>0</v>
      </c>
      <c r="L82" s="103">
        <f>SUM(L60:L81)</f>
        <v>0</v>
      </c>
    </row>
    <row r="83" spans="2:12" ht="13.5" customHeight="1" thickBot="1" x14ac:dyDescent="0.25">
      <c r="B83" s="318" t="s">
        <v>203</v>
      </c>
      <c r="C83" s="319"/>
      <c r="D83" s="319"/>
      <c r="E83" s="319"/>
      <c r="F83" s="319"/>
      <c r="G83" s="319"/>
      <c r="H83" s="319"/>
      <c r="I83" s="319"/>
      <c r="J83" s="319"/>
      <c r="K83" s="319"/>
      <c r="L83" s="320"/>
    </row>
    <row r="84" spans="2:12" ht="79.5" customHeight="1" x14ac:dyDescent="0.2">
      <c r="B84" s="40" t="s">
        <v>104</v>
      </c>
      <c r="C84" s="104" t="s">
        <v>522</v>
      </c>
      <c r="D84" s="193" t="s">
        <v>186</v>
      </c>
      <c r="E84" s="137" t="s">
        <v>72</v>
      </c>
      <c r="F84" s="45">
        <v>2</v>
      </c>
      <c r="G84" s="43">
        <v>0</v>
      </c>
      <c r="H84" s="46">
        <f t="shared" ref="H84:H85" si="33">F84*G84</f>
        <v>0</v>
      </c>
      <c r="I84" s="45">
        <v>2</v>
      </c>
      <c r="J84" s="43">
        <v>0</v>
      </c>
      <c r="K84" s="46">
        <f t="shared" ref="K84:K85" si="34">I84*J84</f>
        <v>0</v>
      </c>
      <c r="L84" s="47">
        <f t="shared" ref="L84:L85" si="35">H84+K84</f>
        <v>0</v>
      </c>
    </row>
    <row r="85" spans="2:12" ht="51" x14ac:dyDescent="0.2">
      <c r="B85" s="48" t="s">
        <v>105</v>
      </c>
      <c r="C85" s="28" t="s">
        <v>522</v>
      </c>
      <c r="D85" s="191" t="s">
        <v>189</v>
      </c>
      <c r="E85" s="119" t="s">
        <v>72</v>
      </c>
      <c r="F85" s="54">
        <v>2</v>
      </c>
      <c r="G85" s="52">
        <v>0</v>
      </c>
      <c r="H85" s="55">
        <f t="shared" si="33"/>
        <v>0</v>
      </c>
      <c r="I85" s="54">
        <v>2</v>
      </c>
      <c r="J85" s="52">
        <v>0</v>
      </c>
      <c r="K85" s="55">
        <f t="shared" si="34"/>
        <v>0</v>
      </c>
      <c r="L85" s="56">
        <f t="shared" si="35"/>
        <v>0</v>
      </c>
    </row>
    <row r="86" spans="2:12" ht="25.5" x14ac:dyDescent="0.2">
      <c r="B86" s="110" t="s">
        <v>106</v>
      </c>
      <c r="C86" s="117" t="s">
        <v>17</v>
      </c>
      <c r="D86" s="198" t="s">
        <v>542</v>
      </c>
      <c r="E86" s="138" t="s">
        <v>2</v>
      </c>
      <c r="F86" s="183"/>
      <c r="G86" s="114">
        <v>0</v>
      </c>
      <c r="H86" s="115">
        <f t="shared" ref="H86:H87" si="36">F86*G86</f>
        <v>0</v>
      </c>
      <c r="I86" s="113">
        <v>2</v>
      </c>
      <c r="J86" s="114">
        <v>0</v>
      </c>
      <c r="K86" s="115">
        <f t="shared" ref="K86:K87" si="37">I86*J86</f>
        <v>0</v>
      </c>
      <c r="L86" s="116">
        <f t="shared" ref="L86:L87" si="38">H86+K86</f>
        <v>0</v>
      </c>
    </row>
    <row r="87" spans="2:12" ht="27" customHeight="1" x14ac:dyDescent="0.2">
      <c r="B87" s="48" t="s">
        <v>264</v>
      </c>
      <c r="C87" s="118" t="s">
        <v>429</v>
      </c>
      <c r="D87" s="199" t="s">
        <v>144</v>
      </c>
      <c r="E87" s="119" t="s">
        <v>541</v>
      </c>
      <c r="F87" s="58"/>
      <c r="G87" s="52">
        <v>0</v>
      </c>
      <c r="H87" s="55">
        <f t="shared" si="36"/>
        <v>0</v>
      </c>
      <c r="I87" s="54">
        <v>2</v>
      </c>
      <c r="J87" s="52">
        <v>0</v>
      </c>
      <c r="K87" s="55">
        <f t="shared" si="37"/>
        <v>0</v>
      </c>
      <c r="L87" s="56">
        <f t="shared" si="38"/>
        <v>0</v>
      </c>
    </row>
    <row r="88" spans="2:12" ht="25.5" hidden="1" x14ac:dyDescent="0.2">
      <c r="B88" s="110" t="s">
        <v>265</v>
      </c>
      <c r="C88" s="28" t="s">
        <v>117</v>
      </c>
      <c r="D88" s="191" t="s">
        <v>482</v>
      </c>
      <c r="E88" s="119" t="s">
        <v>2</v>
      </c>
      <c r="F88" s="58"/>
      <c r="G88" s="52">
        <v>0</v>
      </c>
      <c r="H88" s="55">
        <f>F88*G88</f>
        <v>0</v>
      </c>
      <c r="I88" s="54"/>
      <c r="J88" s="52">
        <v>0</v>
      </c>
      <c r="K88" s="55">
        <f>I88*J88</f>
        <v>0</v>
      </c>
      <c r="L88" s="56">
        <f>H88+K88</f>
        <v>0</v>
      </c>
    </row>
    <row r="89" spans="2:12" ht="25.5" hidden="1" x14ac:dyDescent="0.2">
      <c r="B89" s="48" t="s">
        <v>266</v>
      </c>
      <c r="C89" s="28" t="s">
        <v>117</v>
      </c>
      <c r="D89" s="191" t="s">
        <v>483</v>
      </c>
      <c r="E89" s="119" t="s">
        <v>2</v>
      </c>
      <c r="F89" s="58"/>
      <c r="G89" s="52">
        <v>0</v>
      </c>
      <c r="H89" s="55">
        <f t="shared" ref="H89:H122" si="39">F89*G89</f>
        <v>0</v>
      </c>
      <c r="I89" s="54"/>
      <c r="J89" s="52">
        <v>0</v>
      </c>
      <c r="K89" s="55">
        <f t="shared" ref="K89:K122" si="40">I89*J89</f>
        <v>0</v>
      </c>
      <c r="L89" s="56">
        <f t="shared" ref="L89:L122" si="41">H89+K89</f>
        <v>0</v>
      </c>
    </row>
    <row r="90" spans="2:12" ht="25.5" hidden="1" x14ac:dyDescent="0.2">
      <c r="B90" s="110" t="s">
        <v>277</v>
      </c>
      <c r="C90" s="28" t="s">
        <v>117</v>
      </c>
      <c r="D90" s="191" t="s">
        <v>484</v>
      </c>
      <c r="E90" s="119" t="s">
        <v>2</v>
      </c>
      <c r="F90" s="58"/>
      <c r="G90" s="52">
        <v>0</v>
      </c>
      <c r="H90" s="55">
        <f t="shared" si="39"/>
        <v>0</v>
      </c>
      <c r="I90" s="54"/>
      <c r="J90" s="52">
        <v>0</v>
      </c>
      <c r="K90" s="55">
        <f t="shared" si="40"/>
        <v>0</v>
      </c>
      <c r="L90" s="56">
        <f t="shared" si="41"/>
        <v>0</v>
      </c>
    </row>
    <row r="91" spans="2:12" ht="25.5" hidden="1" x14ac:dyDescent="0.2">
      <c r="B91" s="48" t="s">
        <v>278</v>
      </c>
      <c r="C91" s="28" t="s">
        <v>117</v>
      </c>
      <c r="D91" s="191" t="s">
        <v>485</v>
      </c>
      <c r="E91" s="119" t="s">
        <v>2</v>
      </c>
      <c r="F91" s="58"/>
      <c r="G91" s="52">
        <v>0</v>
      </c>
      <c r="H91" s="55">
        <f t="shared" si="39"/>
        <v>0</v>
      </c>
      <c r="I91" s="54"/>
      <c r="J91" s="52">
        <v>0</v>
      </c>
      <c r="K91" s="55">
        <f t="shared" si="40"/>
        <v>0</v>
      </c>
      <c r="L91" s="56">
        <f t="shared" si="41"/>
        <v>0</v>
      </c>
    </row>
    <row r="92" spans="2:12" ht="25.5" hidden="1" x14ac:dyDescent="0.2">
      <c r="B92" s="110" t="s">
        <v>279</v>
      </c>
      <c r="C92" s="28" t="s">
        <v>117</v>
      </c>
      <c r="D92" s="191" t="s">
        <v>486</v>
      </c>
      <c r="E92" s="119" t="s">
        <v>2</v>
      </c>
      <c r="F92" s="58"/>
      <c r="G92" s="52">
        <v>0</v>
      </c>
      <c r="H92" s="55">
        <f t="shared" si="39"/>
        <v>0</v>
      </c>
      <c r="I92" s="54"/>
      <c r="J92" s="52">
        <v>0</v>
      </c>
      <c r="K92" s="55">
        <f t="shared" si="40"/>
        <v>0</v>
      </c>
      <c r="L92" s="56">
        <f t="shared" si="41"/>
        <v>0</v>
      </c>
    </row>
    <row r="93" spans="2:12" ht="25.5" hidden="1" x14ac:dyDescent="0.2">
      <c r="B93" s="48" t="s">
        <v>280</v>
      </c>
      <c r="C93" s="28" t="s">
        <v>117</v>
      </c>
      <c r="D93" s="191" t="s">
        <v>487</v>
      </c>
      <c r="E93" s="119" t="s">
        <v>2</v>
      </c>
      <c r="F93" s="58"/>
      <c r="G93" s="52">
        <v>0</v>
      </c>
      <c r="H93" s="55">
        <f t="shared" si="39"/>
        <v>0</v>
      </c>
      <c r="I93" s="54"/>
      <c r="J93" s="52">
        <v>0</v>
      </c>
      <c r="K93" s="55">
        <f t="shared" si="40"/>
        <v>0</v>
      </c>
      <c r="L93" s="56">
        <f t="shared" si="41"/>
        <v>0</v>
      </c>
    </row>
    <row r="94" spans="2:12" ht="25.5" hidden="1" x14ac:dyDescent="0.2">
      <c r="B94" s="110" t="s">
        <v>281</v>
      </c>
      <c r="C94" s="28" t="s">
        <v>117</v>
      </c>
      <c r="D94" s="191" t="s">
        <v>488</v>
      </c>
      <c r="E94" s="119" t="s">
        <v>2</v>
      </c>
      <c r="F94" s="58"/>
      <c r="G94" s="52">
        <v>0</v>
      </c>
      <c r="H94" s="55">
        <f t="shared" si="39"/>
        <v>0</v>
      </c>
      <c r="I94" s="54"/>
      <c r="J94" s="52">
        <v>0</v>
      </c>
      <c r="K94" s="55">
        <f t="shared" si="40"/>
        <v>0</v>
      </c>
      <c r="L94" s="56">
        <f t="shared" si="41"/>
        <v>0</v>
      </c>
    </row>
    <row r="95" spans="2:12" ht="25.5" hidden="1" x14ac:dyDescent="0.2">
      <c r="B95" s="48" t="s">
        <v>282</v>
      </c>
      <c r="C95" s="28" t="s">
        <v>117</v>
      </c>
      <c r="D95" s="191" t="s">
        <v>489</v>
      </c>
      <c r="E95" s="119" t="s">
        <v>2</v>
      </c>
      <c r="F95" s="58"/>
      <c r="G95" s="52">
        <v>0</v>
      </c>
      <c r="H95" s="55">
        <f t="shared" si="39"/>
        <v>0</v>
      </c>
      <c r="I95" s="54"/>
      <c r="J95" s="52">
        <v>0</v>
      </c>
      <c r="K95" s="55">
        <f t="shared" si="40"/>
        <v>0</v>
      </c>
      <c r="L95" s="56">
        <f t="shared" si="41"/>
        <v>0</v>
      </c>
    </row>
    <row r="96" spans="2:12" ht="25.5" hidden="1" x14ac:dyDescent="0.2">
      <c r="B96" s="110" t="s">
        <v>283</v>
      </c>
      <c r="C96" s="28" t="s">
        <v>117</v>
      </c>
      <c r="D96" s="191" t="s">
        <v>490</v>
      </c>
      <c r="E96" s="119" t="s">
        <v>2</v>
      </c>
      <c r="F96" s="58"/>
      <c r="G96" s="52">
        <v>0</v>
      </c>
      <c r="H96" s="55">
        <f t="shared" si="39"/>
        <v>0</v>
      </c>
      <c r="I96" s="54"/>
      <c r="J96" s="52">
        <v>0</v>
      </c>
      <c r="K96" s="55">
        <f t="shared" si="40"/>
        <v>0</v>
      </c>
      <c r="L96" s="56">
        <f t="shared" si="41"/>
        <v>0</v>
      </c>
    </row>
    <row r="97" spans="2:12" ht="25.5" hidden="1" x14ac:dyDescent="0.2">
      <c r="B97" s="48" t="s">
        <v>284</v>
      </c>
      <c r="C97" s="28" t="s">
        <v>117</v>
      </c>
      <c r="D97" s="191" t="s">
        <v>491</v>
      </c>
      <c r="E97" s="119" t="s">
        <v>2</v>
      </c>
      <c r="F97" s="58"/>
      <c r="G97" s="52">
        <v>0</v>
      </c>
      <c r="H97" s="55">
        <f t="shared" si="39"/>
        <v>0</v>
      </c>
      <c r="I97" s="54"/>
      <c r="J97" s="52">
        <v>0</v>
      </c>
      <c r="K97" s="55">
        <f t="shared" si="40"/>
        <v>0</v>
      </c>
      <c r="L97" s="56">
        <f t="shared" si="41"/>
        <v>0</v>
      </c>
    </row>
    <row r="98" spans="2:12" ht="25.5" x14ac:dyDescent="0.2">
      <c r="B98" s="110" t="s">
        <v>285</v>
      </c>
      <c r="C98" s="28" t="s">
        <v>117</v>
      </c>
      <c r="D98" s="191" t="s">
        <v>538</v>
      </c>
      <c r="E98" s="119" t="s">
        <v>2</v>
      </c>
      <c r="F98" s="180">
        <v>6</v>
      </c>
      <c r="G98" s="52">
        <v>0</v>
      </c>
      <c r="H98" s="55">
        <f t="shared" si="39"/>
        <v>0</v>
      </c>
      <c r="I98" s="54">
        <v>6</v>
      </c>
      <c r="J98" s="52">
        <v>0</v>
      </c>
      <c r="K98" s="55">
        <f t="shared" si="40"/>
        <v>0</v>
      </c>
      <c r="L98" s="56">
        <f t="shared" si="41"/>
        <v>0</v>
      </c>
    </row>
    <row r="99" spans="2:12" ht="25.5" hidden="1" x14ac:dyDescent="0.2">
      <c r="B99" s="48" t="s">
        <v>286</v>
      </c>
      <c r="C99" s="28" t="s">
        <v>117</v>
      </c>
      <c r="D99" s="191" t="s">
        <v>492</v>
      </c>
      <c r="E99" s="119" t="s">
        <v>2</v>
      </c>
      <c r="F99" s="54"/>
      <c r="G99" s="52">
        <v>0</v>
      </c>
      <c r="H99" s="55">
        <f t="shared" si="39"/>
        <v>0</v>
      </c>
      <c r="I99" s="54"/>
      <c r="J99" s="52">
        <v>0</v>
      </c>
      <c r="K99" s="55">
        <f t="shared" si="40"/>
        <v>0</v>
      </c>
      <c r="L99" s="56">
        <f t="shared" si="41"/>
        <v>0</v>
      </c>
    </row>
    <row r="100" spans="2:12" ht="25.5" hidden="1" x14ac:dyDescent="0.2">
      <c r="B100" s="110" t="s">
        <v>287</v>
      </c>
      <c r="C100" s="28" t="s">
        <v>117</v>
      </c>
      <c r="D100" s="191" t="s">
        <v>493</v>
      </c>
      <c r="E100" s="119" t="s">
        <v>2</v>
      </c>
      <c r="F100" s="54"/>
      <c r="G100" s="52">
        <v>0</v>
      </c>
      <c r="H100" s="55">
        <f t="shared" si="39"/>
        <v>0</v>
      </c>
      <c r="I100" s="54"/>
      <c r="J100" s="52">
        <v>0</v>
      </c>
      <c r="K100" s="55">
        <f t="shared" si="40"/>
        <v>0</v>
      </c>
      <c r="L100" s="56">
        <f t="shared" si="41"/>
        <v>0</v>
      </c>
    </row>
    <row r="101" spans="2:12" ht="25.5" hidden="1" x14ac:dyDescent="0.2">
      <c r="B101" s="48" t="s">
        <v>288</v>
      </c>
      <c r="C101" s="28" t="s">
        <v>117</v>
      </c>
      <c r="D101" s="191" t="s">
        <v>494</v>
      </c>
      <c r="E101" s="119" t="s">
        <v>2</v>
      </c>
      <c r="F101" s="54"/>
      <c r="G101" s="52">
        <v>0</v>
      </c>
      <c r="H101" s="55">
        <f t="shared" si="39"/>
        <v>0</v>
      </c>
      <c r="I101" s="54"/>
      <c r="J101" s="52">
        <v>0</v>
      </c>
      <c r="K101" s="55">
        <f t="shared" si="40"/>
        <v>0</v>
      </c>
      <c r="L101" s="56">
        <f t="shared" si="41"/>
        <v>0</v>
      </c>
    </row>
    <row r="102" spans="2:12" ht="25.5" hidden="1" x14ac:dyDescent="0.2">
      <c r="B102" s="110" t="s">
        <v>289</v>
      </c>
      <c r="C102" s="28" t="s">
        <v>117</v>
      </c>
      <c r="D102" s="191" t="s">
        <v>495</v>
      </c>
      <c r="E102" s="119" t="s">
        <v>2</v>
      </c>
      <c r="F102" s="54"/>
      <c r="G102" s="52">
        <v>0</v>
      </c>
      <c r="H102" s="55">
        <f t="shared" si="39"/>
        <v>0</v>
      </c>
      <c r="I102" s="54"/>
      <c r="J102" s="52">
        <v>0</v>
      </c>
      <c r="K102" s="55">
        <f t="shared" si="40"/>
        <v>0</v>
      </c>
      <c r="L102" s="56">
        <f t="shared" si="41"/>
        <v>0</v>
      </c>
    </row>
    <row r="103" spans="2:12" ht="25.5" hidden="1" x14ac:dyDescent="0.2">
      <c r="B103" s="48" t="s">
        <v>290</v>
      </c>
      <c r="C103" s="28" t="s">
        <v>117</v>
      </c>
      <c r="D103" s="191" t="s">
        <v>496</v>
      </c>
      <c r="E103" s="119" t="s">
        <v>2</v>
      </c>
      <c r="F103" s="54"/>
      <c r="G103" s="52">
        <v>0</v>
      </c>
      <c r="H103" s="55">
        <f t="shared" si="39"/>
        <v>0</v>
      </c>
      <c r="I103" s="54"/>
      <c r="J103" s="52">
        <v>0</v>
      </c>
      <c r="K103" s="55">
        <f t="shared" si="40"/>
        <v>0</v>
      </c>
      <c r="L103" s="56">
        <f t="shared" si="41"/>
        <v>0</v>
      </c>
    </row>
    <row r="104" spans="2:12" ht="204" hidden="1" x14ac:dyDescent="0.2">
      <c r="B104" s="110" t="s">
        <v>291</v>
      </c>
      <c r="C104" s="28" t="s">
        <v>430</v>
      </c>
      <c r="D104" s="191" t="s">
        <v>497</v>
      </c>
      <c r="E104" s="119" t="s">
        <v>72</v>
      </c>
      <c r="F104" s="54"/>
      <c r="G104" s="52">
        <v>0</v>
      </c>
      <c r="H104" s="55">
        <f t="shared" si="39"/>
        <v>0</v>
      </c>
      <c r="I104" s="54"/>
      <c r="J104" s="52">
        <v>0</v>
      </c>
      <c r="K104" s="55">
        <f t="shared" si="40"/>
        <v>0</v>
      </c>
      <c r="L104" s="56">
        <f t="shared" si="41"/>
        <v>0</v>
      </c>
    </row>
    <row r="105" spans="2:12" ht="204" hidden="1" x14ac:dyDescent="0.2">
      <c r="B105" s="48" t="s">
        <v>292</v>
      </c>
      <c r="C105" s="28" t="s">
        <v>430</v>
      </c>
      <c r="D105" s="191" t="s">
        <v>498</v>
      </c>
      <c r="E105" s="119" t="s">
        <v>72</v>
      </c>
      <c r="F105" s="54"/>
      <c r="G105" s="52">
        <v>0</v>
      </c>
      <c r="H105" s="55">
        <f t="shared" si="39"/>
        <v>0</v>
      </c>
      <c r="I105" s="54"/>
      <c r="J105" s="52">
        <v>0</v>
      </c>
      <c r="K105" s="55">
        <f t="shared" si="40"/>
        <v>0</v>
      </c>
      <c r="L105" s="56">
        <f t="shared" si="41"/>
        <v>0</v>
      </c>
    </row>
    <row r="106" spans="2:12" ht="293.25" hidden="1" x14ac:dyDescent="0.2">
      <c r="B106" s="110" t="s">
        <v>293</v>
      </c>
      <c r="C106" s="28" t="s">
        <v>431</v>
      </c>
      <c r="D106" s="191" t="s">
        <v>499</v>
      </c>
      <c r="E106" s="119" t="s">
        <v>72</v>
      </c>
      <c r="F106" s="54"/>
      <c r="G106" s="52">
        <v>0</v>
      </c>
      <c r="H106" s="55">
        <f t="shared" si="39"/>
        <v>0</v>
      </c>
      <c r="I106" s="54"/>
      <c r="J106" s="52">
        <v>0</v>
      </c>
      <c r="K106" s="55">
        <f t="shared" si="40"/>
        <v>0</v>
      </c>
      <c r="L106" s="56">
        <f t="shared" si="41"/>
        <v>0</v>
      </c>
    </row>
    <row r="107" spans="2:12" ht="293.25" hidden="1" x14ac:dyDescent="0.2">
      <c r="B107" s="48" t="s">
        <v>294</v>
      </c>
      <c r="C107" s="28" t="s">
        <v>431</v>
      </c>
      <c r="D107" s="191" t="s">
        <v>500</v>
      </c>
      <c r="E107" s="119" t="s">
        <v>72</v>
      </c>
      <c r="F107" s="54"/>
      <c r="G107" s="52">
        <v>0</v>
      </c>
      <c r="H107" s="55">
        <f t="shared" si="39"/>
        <v>0</v>
      </c>
      <c r="I107" s="54"/>
      <c r="J107" s="52">
        <v>0</v>
      </c>
      <c r="K107" s="55">
        <f t="shared" si="40"/>
        <v>0</v>
      </c>
      <c r="L107" s="56">
        <f t="shared" si="41"/>
        <v>0</v>
      </c>
    </row>
    <row r="108" spans="2:12" ht="293.25" hidden="1" x14ac:dyDescent="0.2">
      <c r="B108" s="110" t="s">
        <v>295</v>
      </c>
      <c r="C108" s="28" t="s">
        <v>431</v>
      </c>
      <c r="D108" s="191" t="s">
        <v>501</v>
      </c>
      <c r="E108" s="119" t="s">
        <v>72</v>
      </c>
      <c r="F108" s="54"/>
      <c r="G108" s="52">
        <v>0</v>
      </c>
      <c r="H108" s="55">
        <f t="shared" si="39"/>
        <v>0</v>
      </c>
      <c r="I108" s="54"/>
      <c r="J108" s="52">
        <v>0</v>
      </c>
      <c r="K108" s="55">
        <f t="shared" si="40"/>
        <v>0</v>
      </c>
      <c r="L108" s="56">
        <f t="shared" si="41"/>
        <v>0</v>
      </c>
    </row>
    <row r="109" spans="2:12" ht="293.25" hidden="1" x14ac:dyDescent="0.2">
      <c r="B109" s="48" t="s">
        <v>296</v>
      </c>
      <c r="C109" s="28" t="s">
        <v>431</v>
      </c>
      <c r="D109" s="191" t="s">
        <v>502</v>
      </c>
      <c r="E109" s="119" t="s">
        <v>72</v>
      </c>
      <c r="F109" s="54"/>
      <c r="G109" s="52">
        <v>0</v>
      </c>
      <c r="H109" s="55">
        <f t="shared" si="39"/>
        <v>0</v>
      </c>
      <c r="I109" s="54"/>
      <c r="J109" s="52">
        <v>0</v>
      </c>
      <c r="K109" s="55">
        <f t="shared" si="40"/>
        <v>0</v>
      </c>
      <c r="L109" s="56">
        <f t="shared" si="41"/>
        <v>0</v>
      </c>
    </row>
    <row r="110" spans="2:12" ht="51" hidden="1" x14ac:dyDescent="0.2">
      <c r="B110" s="110" t="s">
        <v>297</v>
      </c>
      <c r="C110" s="28" t="s">
        <v>126</v>
      </c>
      <c r="D110" s="191" t="s">
        <v>503</v>
      </c>
      <c r="E110" s="119" t="s">
        <v>99</v>
      </c>
      <c r="F110" s="54"/>
      <c r="G110" s="52">
        <v>0</v>
      </c>
      <c r="H110" s="55">
        <f t="shared" si="39"/>
        <v>0</v>
      </c>
      <c r="I110" s="54"/>
      <c r="J110" s="52">
        <v>0</v>
      </c>
      <c r="K110" s="55">
        <f t="shared" si="40"/>
        <v>0</v>
      </c>
      <c r="L110" s="56">
        <f t="shared" si="41"/>
        <v>0</v>
      </c>
    </row>
    <row r="111" spans="2:12" ht="51" hidden="1" x14ac:dyDescent="0.2">
      <c r="B111" s="48" t="s">
        <v>298</v>
      </c>
      <c r="C111" s="28" t="s">
        <v>126</v>
      </c>
      <c r="D111" s="191" t="s">
        <v>504</v>
      </c>
      <c r="E111" s="119" t="s">
        <v>99</v>
      </c>
      <c r="F111" s="54"/>
      <c r="G111" s="52">
        <v>0</v>
      </c>
      <c r="H111" s="55">
        <f t="shared" si="39"/>
        <v>0</v>
      </c>
      <c r="I111" s="54"/>
      <c r="J111" s="52">
        <v>0</v>
      </c>
      <c r="K111" s="55">
        <f t="shared" si="40"/>
        <v>0</v>
      </c>
      <c r="L111" s="56">
        <f t="shared" si="41"/>
        <v>0</v>
      </c>
    </row>
    <row r="112" spans="2:12" ht="51" hidden="1" x14ac:dyDescent="0.2">
      <c r="B112" s="110" t="s">
        <v>299</v>
      </c>
      <c r="C112" s="28" t="s">
        <v>126</v>
      </c>
      <c r="D112" s="191" t="s">
        <v>505</v>
      </c>
      <c r="E112" s="119" t="s">
        <v>99</v>
      </c>
      <c r="F112" s="54"/>
      <c r="G112" s="52">
        <v>0</v>
      </c>
      <c r="H112" s="55">
        <f t="shared" si="39"/>
        <v>0</v>
      </c>
      <c r="I112" s="54"/>
      <c r="J112" s="52">
        <v>0</v>
      </c>
      <c r="K112" s="55">
        <f t="shared" si="40"/>
        <v>0</v>
      </c>
      <c r="L112" s="56">
        <f t="shared" si="41"/>
        <v>0</v>
      </c>
    </row>
    <row r="113" spans="2:12" ht="51" hidden="1" x14ac:dyDescent="0.2">
      <c r="B113" s="48" t="s">
        <v>300</v>
      </c>
      <c r="C113" s="28" t="s">
        <v>126</v>
      </c>
      <c r="D113" s="191" t="s">
        <v>506</v>
      </c>
      <c r="E113" s="119" t="s">
        <v>99</v>
      </c>
      <c r="F113" s="54"/>
      <c r="G113" s="52">
        <v>0</v>
      </c>
      <c r="H113" s="55">
        <f t="shared" si="39"/>
        <v>0</v>
      </c>
      <c r="I113" s="54"/>
      <c r="J113" s="52">
        <v>0</v>
      </c>
      <c r="K113" s="55">
        <f t="shared" si="40"/>
        <v>0</v>
      </c>
      <c r="L113" s="56">
        <f t="shared" si="41"/>
        <v>0</v>
      </c>
    </row>
    <row r="114" spans="2:12" ht="51" x14ac:dyDescent="0.2">
      <c r="B114" s="110" t="s">
        <v>539</v>
      </c>
      <c r="C114" s="28" t="s">
        <v>126</v>
      </c>
      <c r="D114" s="191" t="s">
        <v>540</v>
      </c>
      <c r="E114" s="119" t="s">
        <v>99</v>
      </c>
      <c r="F114" s="180">
        <v>2</v>
      </c>
      <c r="G114" s="52">
        <v>0</v>
      </c>
      <c r="H114" s="55">
        <f t="shared" si="39"/>
        <v>0</v>
      </c>
      <c r="I114" s="54">
        <v>2</v>
      </c>
      <c r="J114" s="52">
        <v>0</v>
      </c>
      <c r="K114" s="55">
        <f t="shared" si="40"/>
        <v>0</v>
      </c>
      <c r="L114" s="56">
        <f t="shared" si="41"/>
        <v>0</v>
      </c>
    </row>
    <row r="115" spans="2:12" ht="51" hidden="1" x14ac:dyDescent="0.2">
      <c r="B115" s="48" t="s">
        <v>301</v>
      </c>
      <c r="C115" s="28" t="s">
        <v>126</v>
      </c>
      <c r="D115" s="191" t="s">
        <v>507</v>
      </c>
      <c r="E115" s="119" t="s">
        <v>99</v>
      </c>
      <c r="F115" s="54"/>
      <c r="G115" s="52">
        <v>0</v>
      </c>
      <c r="H115" s="55">
        <f t="shared" si="39"/>
        <v>0</v>
      </c>
      <c r="I115" s="54"/>
      <c r="J115" s="52">
        <v>0</v>
      </c>
      <c r="K115" s="55">
        <f t="shared" si="40"/>
        <v>0</v>
      </c>
      <c r="L115" s="56">
        <f t="shared" si="41"/>
        <v>0</v>
      </c>
    </row>
    <row r="116" spans="2:12" ht="60" hidden="1" x14ac:dyDescent="0.2">
      <c r="B116" s="110" t="s">
        <v>302</v>
      </c>
      <c r="C116" s="28" t="s">
        <v>432</v>
      </c>
      <c r="D116" s="191" t="s">
        <v>508</v>
      </c>
      <c r="E116" s="119" t="s">
        <v>98</v>
      </c>
      <c r="F116" s="54"/>
      <c r="G116" s="52">
        <v>0</v>
      </c>
      <c r="H116" s="55">
        <f t="shared" si="39"/>
        <v>0</v>
      </c>
      <c r="I116" s="54"/>
      <c r="J116" s="52">
        <v>0</v>
      </c>
      <c r="K116" s="55">
        <f t="shared" si="40"/>
        <v>0</v>
      </c>
      <c r="L116" s="56">
        <f t="shared" si="41"/>
        <v>0</v>
      </c>
    </row>
    <row r="117" spans="2:12" ht="60" hidden="1" x14ac:dyDescent="0.2">
      <c r="B117" s="48" t="s">
        <v>303</v>
      </c>
      <c r="C117" s="28" t="s">
        <v>432</v>
      </c>
      <c r="D117" s="191" t="s">
        <v>509</v>
      </c>
      <c r="E117" s="119" t="s">
        <v>98</v>
      </c>
      <c r="F117" s="54"/>
      <c r="G117" s="52">
        <v>0</v>
      </c>
      <c r="H117" s="55">
        <f t="shared" si="39"/>
        <v>0</v>
      </c>
      <c r="I117" s="54"/>
      <c r="J117" s="52">
        <v>0</v>
      </c>
      <c r="K117" s="55">
        <f t="shared" si="40"/>
        <v>0</v>
      </c>
      <c r="L117" s="56">
        <f t="shared" si="41"/>
        <v>0</v>
      </c>
    </row>
    <row r="118" spans="2:12" ht="60" hidden="1" x14ac:dyDescent="0.2">
      <c r="B118" s="110" t="s">
        <v>304</v>
      </c>
      <c r="C118" s="28" t="s">
        <v>432</v>
      </c>
      <c r="D118" s="191" t="s">
        <v>510</v>
      </c>
      <c r="E118" s="119" t="s">
        <v>98</v>
      </c>
      <c r="F118" s="54"/>
      <c r="G118" s="52">
        <v>0</v>
      </c>
      <c r="H118" s="55">
        <f t="shared" si="39"/>
        <v>0</v>
      </c>
      <c r="I118" s="54"/>
      <c r="J118" s="52">
        <v>0</v>
      </c>
      <c r="K118" s="55">
        <f t="shared" si="40"/>
        <v>0</v>
      </c>
      <c r="L118" s="56">
        <f t="shared" si="41"/>
        <v>0</v>
      </c>
    </row>
    <row r="119" spans="2:12" ht="60" hidden="1" x14ac:dyDescent="0.2">
      <c r="B119" s="48" t="s">
        <v>305</v>
      </c>
      <c r="C119" s="28" t="s">
        <v>432</v>
      </c>
      <c r="D119" s="191" t="s">
        <v>511</v>
      </c>
      <c r="E119" s="119" t="s">
        <v>98</v>
      </c>
      <c r="F119" s="54"/>
      <c r="G119" s="52">
        <v>0</v>
      </c>
      <c r="H119" s="55">
        <f t="shared" si="39"/>
        <v>0</v>
      </c>
      <c r="I119" s="54"/>
      <c r="J119" s="52">
        <v>0</v>
      </c>
      <c r="K119" s="55">
        <f t="shared" si="40"/>
        <v>0</v>
      </c>
      <c r="L119" s="56">
        <f t="shared" si="41"/>
        <v>0</v>
      </c>
    </row>
    <row r="120" spans="2:12" ht="165.75" x14ac:dyDescent="0.2">
      <c r="B120" s="48" t="s">
        <v>306</v>
      </c>
      <c r="C120" s="28" t="s">
        <v>428</v>
      </c>
      <c r="D120" s="191" t="s">
        <v>512</v>
      </c>
      <c r="E120" s="119" t="s">
        <v>100</v>
      </c>
      <c r="F120" s="54">
        <v>2</v>
      </c>
      <c r="G120" s="52">
        <v>0</v>
      </c>
      <c r="H120" s="55">
        <f t="shared" si="39"/>
        <v>0</v>
      </c>
      <c r="I120" s="54">
        <v>2</v>
      </c>
      <c r="J120" s="52">
        <v>0</v>
      </c>
      <c r="K120" s="55">
        <f t="shared" si="40"/>
        <v>0</v>
      </c>
      <c r="L120" s="56">
        <f t="shared" si="41"/>
        <v>0</v>
      </c>
    </row>
    <row r="121" spans="2:12" ht="280.5" customHeight="1" x14ac:dyDescent="0.2">
      <c r="B121" s="110" t="s">
        <v>307</v>
      </c>
      <c r="C121" s="28" t="s">
        <v>101</v>
      </c>
      <c r="D121" s="191" t="s">
        <v>138</v>
      </c>
      <c r="E121" s="119" t="s">
        <v>100</v>
      </c>
      <c r="F121" s="54">
        <v>2</v>
      </c>
      <c r="G121" s="52">
        <v>0</v>
      </c>
      <c r="H121" s="55">
        <f t="shared" si="39"/>
        <v>0</v>
      </c>
      <c r="I121" s="54">
        <v>2</v>
      </c>
      <c r="J121" s="52">
        <v>0</v>
      </c>
      <c r="K121" s="55">
        <f t="shared" si="40"/>
        <v>0</v>
      </c>
      <c r="L121" s="56">
        <f t="shared" si="41"/>
        <v>0</v>
      </c>
    </row>
    <row r="122" spans="2:12" ht="51.75" thickBot="1" x14ac:dyDescent="0.25">
      <c r="B122" s="48" t="s">
        <v>308</v>
      </c>
      <c r="C122" s="81" t="s">
        <v>102</v>
      </c>
      <c r="D122" s="194" t="s">
        <v>137</v>
      </c>
      <c r="E122" s="120" t="s">
        <v>100</v>
      </c>
      <c r="F122" s="65">
        <v>2</v>
      </c>
      <c r="G122" s="63">
        <v>0</v>
      </c>
      <c r="H122" s="66">
        <f t="shared" si="39"/>
        <v>0</v>
      </c>
      <c r="I122" s="65">
        <v>2</v>
      </c>
      <c r="J122" s="63">
        <v>0</v>
      </c>
      <c r="K122" s="66">
        <f t="shared" si="40"/>
        <v>0</v>
      </c>
      <c r="L122" s="67">
        <f t="shared" si="41"/>
        <v>0</v>
      </c>
    </row>
    <row r="123" spans="2:12" ht="13.5" thickBot="1" x14ac:dyDescent="0.25">
      <c r="B123" s="286" t="s">
        <v>112</v>
      </c>
      <c r="C123" s="287"/>
      <c r="D123" s="287"/>
      <c r="E123" s="287"/>
      <c r="F123" s="68"/>
      <c r="G123" s="69"/>
      <c r="H123" s="71">
        <f>SUM(H84:H122)</f>
        <v>0</v>
      </c>
      <c r="I123" s="68"/>
      <c r="J123" s="69"/>
      <c r="K123" s="71">
        <f>SUM(K84:K122)</f>
        <v>0</v>
      </c>
      <c r="L123" s="72">
        <f>SUM(L84:L122)</f>
        <v>0</v>
      </c>
    </row>
    <row r="124" spans="2:12" ht="13.5" customHeight="1" x14ac:dyDescent="0.2">
      <c r="B124" s="280" t="s">
        <v>204</v>
      </c>
      <c r="C124" s="281"/>
      <c r="D124" s="281"/>
      <c r="E124" s="281"/>
      <c r="F124" s="281"/>
      <c r="G124" s="281"/>
      <c r="H124" s="281"/>
      <c r="I124" s="281"/>
      <c r="J124" s="281"/>
      <c r="K124" s="281"/>
      <c r="L124" s="282"/>
    </row>
    <row r="125" spans="2:12" ht="38.25" hidden="1" x14ac:dyDescent="0.2">
      <c r="B125" s="40" t="s">
        <v>309</v>
      </c>
      <c r="C125" s="104" t="s">
        <v>433</v>
      </c>
      <c r="D125" s="195" t="s">
        <v>434</v>
      </c>
      <c r="E125" s="75" t="s">
        <v>103</v>
      </c>
      <c r="F125" s="100"/>
      <c r="G125" s="43">
        <v>0</v>
      </c>
      <c r="H125" s="46">
        <f>F125*G125</f>
        <v>0</v>
      </c>
      <c r="I125" s="45"/>
      <c r="J125" s="43">
        <v>0</v>
      </c>
      <c r="K125" s="46">
        <f>I125*J125</f>
        <v>0</v>
      </c>
      <c r="L125" s="84">
        <f>H125+K125</f>
        <v>0</v>
      </c>
    </row>
    <row r="126" spans="2:12" ht="38.25" hidden="1" x14ac:dyDescent="0.2">
      <c r="B126" s="48" t="s">
        <v>310</v>
      </c>
      <c r="C126" s="28" t="s">
        <v>433</v>
      </c>
      <c r="D126" s="191" t="s">
        <v>435</v>
      </c>
      <c r="E126" s="50" t="s">
        <v>103</v>
      </c>
      <c r="F126" s="58"/>
      <c r="G126" s="52">
        <v>0</v>
      </c>
      <c r="H126" s="55">
        <f t="shared" ref="H126:H147" si="42">F126*G126</f>
        <v>0</v>
      </c>
      <c r="I126" s="54"/>
      <c r="J126" s="52">
        <v>0</v>
      </c>
      <c r="K126" s="55">
        <f t="shared" ref="K126:K147" si="43">I126*J126</f>
        <v>0</v>
      </c>
      <c r="L126" s="86">
        <f t="shared" ref="L126:L147" si="44">H126+K126</f>
        <v>0</v>
      </c>
    </row>
    <row r="127" spans="2:12" ht="38.25" hidden="1" x14ac:dyDescent="0.2">
      <c r="B127" s="48" t="s">
        <v>311</v>
      </c>
      <c r="C127" s="28" t="s">
        <v>433</v>
      </c>
      <c r="D127" s="191" t="s">
        <v>436</v>
      </c>
      <c r="E127" s="50" t="s">
        <v>103</v>
      </c>
      <c r="F127" s="58"/>
      <c r="G127" s="52">
        <v>0</v>
      </c>
      <c r="H127" s="55">
        <f t="shared" si="42"/>
        <v>0</v>
      </c>
      <c r="I127" s="54"/>
      <c r="J127" s="52">
        <v>0</v>
      </c>
      <c r="K127" s="55">
        <f t="shared" si="43"/>
        <v>0</v>
      </c>
      <c r="L127" s="86">
        <f t="shared" si="44"/>
        <v>0</v>
      </c>
    </row>
    <row r="128" spans="2:12" ht="38.25" hidden="1" x14ac:dyDescent="0.2">
      <c r="B128" s="48" t="s">
        <v>312</v>
      </c>
      <c r="C128" s="28" t="s">
        <v>433</v>
      </c>
      <c r="D128" s="191" t="s">
        <v>437</v>
      </c>
      <c r="E128" s="50" t="s">
        <v>103</v>
      </c>
      <c r="F128" s="58"/>
      <c r="G128" s="52">
        <v>0</v>
      </c>
      <c r="H128" s="55">
        <f t="shared" si="42"/>
        <v>0</v>
      </c>
      <c r="I128" s="54"/>
      <c r="J128" s="52">
        <v>0</v>
      </c>
      <c r="K128" s="55">
        <f t="shared" si="43"/>
        <v>0</v>
      </c>
      <c r="L128" s="86">
        <f t="shared" si="44"/>
        <v>0</v>
      </c>
    </row>
    <row r="129" spans="2:12" ht="38.25" hidden="1" x14ac:dyDescent="0.2">
      <c r="B129" s="48" t="s">
        <v>313</v>
      </c>
      <c r="C129" s="28" t="s">
        <v>433</v>
      </c>
      <c r="D129" s="191" t="s">
        <v>438</v>
      </c>
      <c r="E129" s="50" t="s">
        <v>103</v>
      </c>
      <c r="F129" s="58"/>
      <c r="G129" s="52">
        <v>0</v>
      </c>
      <c r="H129" s="55">
        <f t="shared" si="42"/>
        <v>0</v>
      </c>
      <c r="I129" s="54"/>
      <c r="J129" s="52">
        <v>0</v>
      </c>
      <c r="K129" s="55">
        <f t="shared" si="43"/>
        <v>0</v>
      </c>
      <c r="L129" s="86">
        <f t="shared" si="44"/>
        <v>0</v>
      </c>
    </row>
    <row r="130" spans="2:12" ht="38.25" hidden="1" x14ac:dyDescent="0.2">
      <c r="B130" s="48" t="s">
        <v>314</v>
      </c>
      <c r="C130" s="28" t="s">
        <v>433</v>
      </c>
      <c r="D130" s="191" t="s">
        <v>439</v>
      </c>
      <c r="E130" s="50" t="s">
        <v>103</v>
      </c>
      <c r="F130" s="58"/>
      <c r="G130" s="52">
        <v>0</v>
      </c>
      <c r="H130" s="55">
        <f t="shared" si="42"/>
        <v>0</v>
      </c>
      <c r="I130" s="54"/>
      <c r="J130" s="52">
        <v>0</v>
      </c>
      <c r="K130" s="55">
        <f t="shared" si="43"/>
        <v>0</v>
      </c>
      <c r="L130" s="86">
        <f t="shared" si="44"/>
        <v>0</v>
      </c>
    </row>
    <row r="131" spans="2:12" ht="38.25" hidden="1" x14ac:dyDescent="0.2">
      <c r="B131" s="48" t="s">
        <v>315</v>
      </c>
      <c r="C131" s="28" t="s">
        <v>433</v>
      </c>
      <c r="D131" s="191" t="s">
        <v>440</v>
      </c>
      <c r="E131" s="50" t="s">
        <v>103</v>
      </c>
      <c r="F131" s="58"/>
      <c r="G131" s="52">
        <v>0</v>
      </c>
      <c r="H131" s="55">
        <f t="shared" si="42"/>
        <v>0</v>
      </c>
      <c r="I131" s="54"/>
      <c r="J131" s="52">
        <v>0</v>
      </c>
      <c r="K131" s="55">
        <f t="shared" si="43"/>
        <v>0</v>
      </c>
      <c r="L131" s="86">
        <f t="shared" si="44"/>
        <v>0</v>
      </c>
    </row>
    <row r="132" spans="2:12" ht="38.25" hidden="1" x14ac:dyDescent="0.2">
      <c r="B132" s="48" t="s">
        <v>316</v>
      </c>
      <c r="C132" s="28" t="s">
        <v>433</v>
      </c>
      <c r="D132" s="191" t="s">
        <v>441</v>
      </c>
      <c r="E132" s="50" t="s">
        <v>103</v>
      </c>
      <c r="F132" s="58"/>
      <c r="G132" s="52">
        <v>0</v>
      </c>
      <c r="H132" s="55">
        <f t="shared" si="42"/>
        <v>0</v>
      </c>
      <c r="I132" s="54"/>
      <c r="J132" s="52">
        <v>0</v>
      </c>
      <c r="K132" s="55">
        <f t="shared" si="43"/>
        <v>0</v>
      </c>
      <c r="L132" s="86">
        <f t="shared" si="44"/>
        <v>0</v>
      </c>
    </row>
    <row r="133" spans="2:12" ht="45" hidden="1" x14ac:dyDescent="0.2">
      <c r="B133" s="48" t="s">
        <v>317</v>
      </c>
      <c r="C133" s="28" t="s">
        <v>442</v>
      </c>
      <c r="D133" s="191" t="s">
        <v>443</v>
      </c>
      <c r="E133" s="50" t="s">
        <v>103</v>
      </c>
      <c r="F133" s="58"/>
      <c r="G133" s="52">
        <v>0</v>
      </c>
      <c r="H133" s="55">
        <f t="shared" si="42"/>
        <v>0</v>
      </c>
      <c r="I133" s="54"/>
      <c r="J133" s="52">
        <v>0</v>
      </c>
      <c r="K133" s="55">
        <f t="shared" si="43"/>
        <v>0</v>
      </c>
      <c r="L133" s="86">
        <f t="shared" si="44"/>
        <v>0</v>
      </c>
    </row>
    <row r="134" spans="2:12" ht="45" hidden="1" x14ac:dyDescent="0.2">
      <c r="B134" s="48" t="s">
        <v>318</v>
      </c>
      <c r="C134" s="28" t="s">
        <v>442</v>
      </c>
      <c r="D134" s="191" t="s">
        <v>444</v>
      </c>
      <c r="E134" s="50" t="s">
        <v>103</v>
      </c>
      <c r="F134" s="58"/>
      <c r="G134" s="52">
        <v>0</v>
      </c>
      <c r="H134" s="55">
        <f t="shared" si="42"/>
        <v>0</v>
      </c>
      <c r="I134" s="54"/>
      <c r="J134" s="52">
        <v>0</v>
      </c>
      <c r="K134" s="55">
        <f t="shared" si="43"/>
        <v>0</v>
      </c>
      <c r="L134" s="86">
        <f t="shared" si="44"/>
        <v>0</v>
      </c>
    </row>
    <row r="135" spans="2:12" ht="45" x14ac:dyDescent="0.2">
      <c r="B135" s="48" t="s">
        <v>319</v>
      </c>
      <c r="C135" s="28" t="s">
        <v>442</v>
      </c>
      <c r="D135" s="191" t="s">
        <v>445</v>
      </c>
      <c r="E135" s="50" t="s">
        <v>103</v>
      </c>
      <c r="F135" s="58"/>
      <c r="G135" s="52">
        <v>0</v>
      </c>
      <c r="H135" s="55">
        <f t="shared" si="42"/>
        <v>0</v>
      </c>
      <c r="I135" s="54">
        <v>6</v>
      </c>
      <c r="J135" s="52">
        <v>0</v>
      </c>
      <c r="K135" s="55">
        <f t="shared" si="43"/>
        <v>0</v>
      </c>
      <c r="L135" s="86">
        <f t="shared" si="44"/>
        <v>0</v>
      </c>
    </row>
    <row r="136" spans="2:12" ht="45" hidden="1" x14ac:dyDescent="0.2">
      <c r="B136" s="48" t="s">
        <v>320</v>
      </c>
      <c r="C136" s="28" t="s">
        <v>442</v>
      </c>
      <c r="D136" s="191" t="s">
        <v>446</v>
      </c>
      <c r="E136" s="50" t="s">
        <v>103</v>
      </c>
      <c r="F136" s="58"/>
      <c r="G136" s="52">
        <v>0</v>
      </c>
      <c r="H136" s="55">
        <f t="shared" si="42"/>
        <v>0</v>
      </c>
      <c r="I136" s="54"/>
      <c r="J136" s="52">
        <v>0</v>
      </c>
      <c r="K136" s="55">
        <f t="shared" si="43"/>
        <v>0</v>
      </c>
      <c r="L136" s="86">
        <f t="shared" si="44"/>
        <v>0</v>
      </c>
    </row>
    <row r="137" spans="2:12" ht="45" hidden="1" x14ac:dyDescent="0.2">
      <c r="B137" s="48" t="s">
        <v>321</v>
      </c>
      <c r="C137" s="28" t="s">
        <v>442</v>
      </c>
      <c r="D137" s="191" t="s">
        <v>447</v>
      </c>
      <c r="E137" s="50" t="s">
        <v>103</v>
      </c>
      <c r="F137" s="58"/>
      <c r="G137" s="52">
        <v>0</v>
      </c>
      <c r="H137" s="55">
        <f t="shared" si="42"/>
        <v>0</v>
      </c>
      <c r="I137" s="54"/>
      <c r="J137" s="52">
        <v>0</v>
      </c>
      <c r="K137" s="55">
        <f t="shared" si="43"/>
        <v>0</v>
      </c>
      <c r="L137" s="86">
        <f t="shared" si="44"/>
        <v>0</v>
      </c>
    </row>
    <row r="138" spans="2:12" ht="45" hidden="1" x14ac:dyDescent="0.2">
      <c r="B138" s="48" t="s">
        <v>322</v>
      </c>
      <c r="C138" s="28" t="s">
        <v>442</v>
      </c>
      <c r="D138" s="191" t="s">
        <v>448</v>
      </c>
      <c r="E138" s="50" t="s">
        <v>103</v>
      </c>
      <c r="F138" s="58"/>
      <c r="G138" s="52">
        <v>0</v>
      </c>
      <c r="H138" s="55">
        <f t="shared" si="42"/>
        <v>0</v>
      </c>
      <c r="I138" s="54"/>
      <c r="J138" s="52">
        <v>0</v>
      </c>
      <c r="K138" s="55">
        <f t="shared" si="43"/>
        <v>0</v>
      </c>
      <c r="L138" s="86">
        <f t="shared" si="44"/>
        <v>0</v>
      </c>
    </row>
    <row r="139" spans="2:12" ht="45" hidden="1" x14ac:dyDescent="0.2">
      <c r="B139" s="48" t="s">
        <v>323</v>
      </c>
      <c r="C139" s="28" t="s">
        <v>442</v>
      </c>
      <c r="D139" s="191" t="s">
        <v>449</v>
      </c>
      <c r="E139" s="50" t="s">
        <v>103</v>
      </c>
      <c r="F139" s="58"/>
      <c r="G139" s="52">
        <v>0</v>
      </c>
      <c r="H139" s="55">
        <f t="shared" si="42"/>
        <v>0</v>
      </c>
      <c r="I139" s="54"/>
      <c r="J139" s="52">
        <v>0</v>
      </c>
      <c r="K139" s="55">
        <f t="shared" si="43"/>
        <v>0</v>
      </c>
      <c r="L139" s="86">
        <f t="shared" si="44"/>
        <v>0</v>
      </c>
    </row>
    <row r="140" spans="2:12" ht="45" hidden="1" x14ac:dyDescent="0.2">
      <c r="B140" s="48" t="s">
        <v>324</v>
      </c>
      <c r="C140" s="28" t="s">
        <v>442</v>
      </c>
      <c r="D140" s="191" t="s">
        <v>450</v>
      </c>
      <c r="E140" s="50" t="s">
        <v>103</v>
      </c>
      <c r="F140" s="58"/>
      <c r="G140" s="52">
        <v>0</v>
      </c>
      <c r="H140" s="55">
        <f t="shared" si="42"/>
        <v>0</v>
      </c>
      <c r="I140" s="54"/>
      <c r="J140" s="52">
        <v>0</v>
      </c>
      <c r="K140" s="55">
        <f t="shared" si="43"/>
        <v>0</v>
      </c>
      <c r="L140" s="86">
        <f t="shared" si="44"/>
        <v>0</v>
      </c>
    </row>
    <row r="141" spans="2:12" ht="38.25" x14ac:dyDescent="0.2">
      <c r="B141" s="48" t="s">
        <v>325</v>
      </c>
      <c r="C141" s="28" t="s">
        <v>127</v>
      </c>
      <c r="D141" s="191" t="s">
        <v>451</v>
      </c>
      <c r="E141" s="50" t="s">
        <v>107</v>
      </c>
      <c r="F141" s="58"/>
      <c r="G141" s="52">
        <v>0</v>
      </c>
      <c r="H141" s="55">
        <f t="shared" si="42"/>
        <v>0</v>
      </c>
      <c r="I141" s="54">
        <v>2</v>
      </c>
      <c r="J141" s="52">
        <v>0</v>
      </c>
      <c r="K141" s="55">
        <f t="shared" si="43"/>
        <v>0</v>
      </c>
      <c r="L141" s="86">
        <f t="shared" si="44"/>
        <v>0</v>
      </c>
    </row>
    <row r="142" spans="2:12" ht="76.5" x14ac:dyDescent="0.2">
      <c r="B142" s="48" t="s">
        <v>326</v>
      </c>
      <c r="C142" s="28" t="s">
        <v>452</v>
      </c>
      <c r="D142" s="191" t="s">
        <v>453</v>
      </c>
      <c r="E142" s="50" t="s">
        <v>107</v>
      </c>
      <c r="F142" s="58"/>
      <c r="G142" s="52">
        <v>0</v>
      </c>
      <c r="H142" s="55">
        <f t="shared" si="42"/>
        <v>0</v>
      </c>
      <c r="I142" s="54">
        <v>2</v>
      </c>
      <c r="J142" s="52">
        <v>0</v>
      </c>
      <c r="K142" s="55">
        <f t="shared" si="43"/>
        <v>0</v>
      </c>
      <c r="L142" s="86">
        <f t="shared" si="44"/>
        <v>0</v>
      </c>
    </row>
    <row r="143" spans="2:12" ht="60" hidden="1" x14ac:dyDescent="0.2">
      <c r="B143" s="48" t="s">
        <v>327</v>
      </c>
      <c r="C143" s="28" t="s">
        <v>432</v>
      </c>
      <c r="D143" s="191" t="s">
        <v>454</v>
      </c>
      <c r="E143" s="50" t="s">
        <v>98</v>
      </c>
      <c r="F143" s="54"/>
      <c r="G143" s="52">
        <v>0</v>
      </c>
      <c r="H143" s="55">
        <f>F143*G143</f>
        <v>0</v>
      </c>
      <c r="I143" s="54"/>
      <c r="J143" s="52">
        <v>0</v>
      </c>
      <c r="K143" s="55">
        <f>I143*J143</f>
        <v>0</v>
      </c>
      <c r="L143" s="86">
        <f>H143+K143</f>
        <v>0</v>
      </c>
    </row>
    <row r="144" spans="2:12" ht="60" hidden="1" x14ac:dyDescent="0.2">
      <c r="B144" s="48" t="s">
        <v>328</v>
      </c>
      <c r="C144" s="28" t="s">
        <v>432</v>
      </c>
      <c r="D144" s="191" t="s">
        <v>455</v>
      </c>
      <c r="E144" s="50" t="s">
        <v>98</v>
      </c>
      <c r="F144" s="54"/>
      <c r="G144" s="52">
        <v>0</v>
      </c>
      <c r="H144" s="55">
        <f>F144*G144</f>
        <v>0</v>
      </c>
      <c r="I144" s="54"/>
      <c r="J144" s="52">
        <v>0</v>
      </c>
      <c r="K144" s="55">
        <f>I144*J144</f>
        <v>0</v>
      </c>
      <c r="L144" s="86">
        <f>H144+K144</f>
        <v>0</v>
      </c>
    </row>
    <row r="145" spans="2:12" ht="280.5" customHeight="1" x14ac:dyDescent="0.2">
      <c r="B145" s="48" t="s">
        <v>329</v>
      </c>
      <c r="C145" s="28" t="s">
        <v>101</v>
      </c>
      <c r="D145" s="191" t="s">
        <v>194</v>
      </c>
      <c r="E145" s="50" t="s">
        <v>195</v>
      </c>
      <c r="F145" s="54">
        <v>2</v>
      </c>
      <c r="G145" s="52">
        <v>0</v>
      </c>
      <c r="H145" s="55">
        <f t="shared" ref="H145:H146" si="45">F145*G145</f>
        <v>0</v>
      </c>
      <c r="I145" s="54">
        <v>2</v>
      </c>
      <c r="J145" s="52">
        <v>0</v>
      </c>
      <c r="K145" s="55">
        <f t="shared" ref="K145:K146" si="46">I145*J145</f>
        <v>0</v>
      </c>
      <c r="L145" s="86">
        <f t="shared" ref="L145:L146" si="47">H145+K145</f>
        <v>0</v>
      </c>
    </row>
    <row r="146" spans="2:12" ht="51" x14ac:dyDescent="0.2">
      <c r="B146" s="48" t="s">
        <v>330</v>
      </c>
      <c r="C146" s="31" t="s">
        <v>102</v>
      </c>
      <c r="D146" s="192" t="s">
        <v>137</v>
      </c>
      <c r="E146" s="88" t="s">
        <v>100</v>
      </c>
      <c r="F146" s="54">
        <v>2</v>
      </c>
      <c r="G146" s="52">
        <v>0</v>
      </c>
      <c r="H146" s="55">
        <f t="shared" si="45"/>
        <v>0</v>
      </c>
      <c r="I146" s="54">
        <v>2</v>
      </c>
      <c r="J146" s="52">
        <v>0</v>
      </c>
      <c r="K146" s="55">
        <f t="shared" si="46"/>
        <v>0</v>
      </c>
      <c r="L146" s="86">
        <f t="shared" si="47"/>
        <v>0</v>
      </c>
    </row>
    <row r="147" spans="2:12" ht="39" thickBot="1" x14ac:dyDescent="0.25">
      <c r="B147" s="59" t="s">
        <v>331</v>
      </c>
      <c r="C147" s="27" t="s">
        <v>352</v>
      </c>
      <c r="D147" s="210" t="s">
        <v>133</v>
      </c>
      <c r="E147" s="61" t="s">
        <v>103</v>
      </c>
      <c r="F147" s="182">
        <v>6</v>
      </c>
      <c r="G147" s="63">
        <v>0</v>
      </c>
      <c r="H147" s="66">
        <f t="shared" si="42"/>
        <v>0</v>
      </c>
      <c r="I147" s="65">
        <v>6</v>
      </c>
      <c r="J147" s="63">
        <v>0</v>
      </c>
      <c r="K147" s="66">
        <f t="shared" si="43"/>
        <v>0</v>
      </c>
      <c r="L147" s="126">
        <f t="shared" si="44"/>
        <v>0</v>
      </c>
    </row>
    <row r="148" spans="2:12" ht="13.5" thickBot="1" x14ac:dyDescent="0.25">
      <c r="B148" s="268" t="s">
        <v>112</v>
      </c>
      <c r="C148" s="269"/>
      <c r="D148" s="269"/>
      <c r="E148" s="269"/>
      <c r="F148" s="68"/>
      <c r="G148" s="69"/>
      <c r="H148" s="71">
        <f>SUM(H125:H147)</f>
        <v>0</v>
      </c>
      <c r="I148" s="68"/>
      <c r="J148" s="69"/>
      <c r="K148" s="71">
        <f>SUM(K125:K147)</f>
        <v>0</v>
      </c>
      <c r="L148" s="72">
        <f>SUM(L125:L147)</f>
        <v>0</v>
      </c>
    </row>
    <row r="149" spans="2:12" ht="13.5" customHeight="1" thickBot="1" x14ac:dyDescent="0.25">
      <c r="B149" s="273" t="s">
        <v>351</v>
      </c>
      <c r="C149" s="274"/>
      <c r="D149" s="274"/>
      <c r="E149" s="274"/>
      <c r="F149" s="274"/>
      <c r="G149" s="274"/>
      <c r="H149" s="274"/>
      <c r="I149" s="274"/>
      <c r="J149" s="274"/>
      <c r="K149" s="274"/>
      <c r="L149" s="275"/>
    </row>
    <row r="150" spans="2:12" ht="27.75" customHeight="1" thickBot="1" x14ac:dyDescent="0.25">
      <c r="B150" s="273" t="s">
        <v>357</v>
      </c>
      <c r="C150" s="316"/>
      <c r="D150" s="316"/>
      <c r="E150" s="316"/>
      <c r="F150" s="316"/>
      <c r="G150" s="316"/>
      <c r="H150" s="316"/>
      <c r="I150" s="316"/>
      <c r="J150" s="316"/>
      <c r="K150" s="316"/>
      <c r="L150" s="317"/>
    </row>
    <row r="151" spans="2:12" s="4" customFormat="1" ht="38.25" x14ac:dyDescent="0.2">
      <c r="B151" s="48" t="s">
        <v>332</v>
      </c>
      <c r="C151" s="28" t="s">
        <v>352</v>
      </c>
      <c r="D151" s="191" t="s">
        <v>196</v>
      </c>
      <c r="E151" s="50" t="s">
        <v>110</v>
      </c>
      <c r="F151" s="58"/>
      <c r="G151" s="52">
        <v>0</v>
      </c>
      <c r="H151" s="55">
        <f t="shared" ref="H151:H154" si="48">F151*G151</f>
        <v>0</v>
      </c>
      <c r="I151" s="54">
        <v>2</v>
      </c>
      <c r="J151" s="52">
        <v>0</v>
      </c>
      <c r="K151" s="55">
        <f t="shared" ref="K151:K154" si="49">I151*J151</f>
        <v>0</v>
      </c>
      <c r="L151" s="56">
        <f t="shared" ref="L151:L154" si="50">H151+K151</f>
        <v>0</v>
      </c>
    </row>
    <row r="152" spans="2:12" s="4" customFormat="1" ht="25.5" x14ac:dyDescent="0.2">
      <c r="B152" s="48" t="s">
        <v>333</v>
      </c>
      <c r="C152" s="28" t="s">
        <v>352</v>
      </c>
      <c r="D152" s="191" t="s">
        <v>513</v>
      </c>
      <c r="E152" s="50" t="s">
        <v>111</v>
      </c>
      <c r="F152" s="58"/>
      <c r="G152" s="52">
        <v>0</v>
      </c>
      <c r="H152" s="55">
        <f t="shared" si="48"/>
        <v>0</v>
      </c>
      <c r="I152" s="54">
        <v>2</v>
      </c>
      <c r="J152" s="52">
        <v>0</v>
      </c>
      <c r="K152" s="55">
        <f t="shared" si="49"/>
        <v>0</v>
      </c>
      <c r="L152" s="56">
        <f t="shared" si="50"/>
        <v>0</v>
      </c>
    </row>
    <row r="153" spans="2:12" s="4" customFormat="1" ht="15.75" thickBot="1" x14ac:dyDescent="0.25">
      <c r="B153" s="48" t="s">
        <v>334</v>
      </c>
      <c r="C153" s="28" t="s">
        <v>352</v>
      </c>
      <c r="D153" s="191" t="s">
        <v>197</v>
      </c>
      <c r="E153" s="50" t="s">
        <v>110</v>
      </c>
      <c r="F153" s="58"/>
      <c r="G153" s="52">
        <v>0</v>
      </c>
      <c r="H153" s="55">
        <f t="shared" si="48"/>
        <v>0</v>
      </c>
      <c r="I153" s="54">
        <v>2</v>
      </c>
      <c r="J153" s="52">
        <v>0</v>
      </c>
      <c r="K153" s="55">
        <f t="shared" si="49"/>
        <v>0</v>
      </c>
      <c r="L153" s="56">
        <f t="shared" si="50"/>
        <v>0</v>
      </c>
    </row>
    <row r="154" spans="2:12" s="4" customFormat="1" ht="64.5" hidden="1" thickBot="1" x14ac:dyDescent="0.25">
      <c r="B154" s="87" t="s">
        <v>350</v>
      </c>
      <c r="C154" s="105" t="s">
        <v>355</v>
      </c>
      <c r="D154" s="192" t="s">
        <v>356</v>
      </c>
      <c r="E154" s="88" t="s">
        <v>110</v>
      </c>
      <c r="F154" s="101"/>
      <c r="G154" s="90">
        <v>0</v>
      </c>
      <c r="H154" s="91">
        <f t="shared" si="48"/>
        <v>0</v>
      </c>
      <c r="I154" s="89"/>
      <c r="J154" s="90">
        <v>0</v>
      </c>
      <c r="K154" s="91">
        <f t="shared" si="49"/>
        <v>0</v>
      </c>
      <c r="L154" s="102">
        <f t="shared" si="50"/>
        <v>0</v>
      </c>
    </row>
    <row r="155" spans="2:12" s="4" customFormat="1" ht="13.5" thickBot="1" x14ac:dyDescent="0.25">
      <c r="B155" s="286" t="s">
        <v>112</v>
      </c>
      <c r="C155" s="287"/>
      <c r="D155" s="287"/>
      <c r="E155" s="287"/>
      <c r="F155" s="95"/>
      <c r="G155" s="96"/>
      <c r="H155" s="97">
        <f>SUM(H151:H154)</f>
        <v>0</v>
      </c>
      <c r="I155" s="95"/>
      <c r="J155" s="96"/>
      <c r="K155" s="97">
        <f>SUM(K151:K154)</f>
        <v>0</v>
      </c>
      <c r="L155" s="103">
        <f>SUM(L151:L154)</f>
        <v>0</v>
      </c>
    </row>
    <row r="156" spans="2:12" ht="13.5" customHeight="1" thickBot="1" x14ac:dyDescent="0.25">
      <c r="B156" s="280" t="s">
        <v>205</v>
      </c>
      <c r="C156" s="281"/>
      <c r="D156" s="281"/>
      <c r="E156" s="281"/>
      <c r="F156" s="281"/>
      <c r="G156" s="281"/>
      <c r="H156" s="281"/>
      <c r="I156" s="281"/>
      <c r="J156" s="281"/>
      <c r="K156" s="281"/>
      <c r="L156" s="282"/>
    </row>
    <row r="157" spans="2:12" ht="76.5" x14ac:dyDescent="0.2">
      <c r="B157" s="40" t="s">
        <v>335</v>
      </c>
      <c r="C157" s="104" t="s">
        <v>118</v>
      </c>
      <c r="D157" s="193" t="s">
        <v>514</v>
      </c>
      <c r="E157" s="42" t="s">
        <v>3</v>
      </c>
      <c r="F157" s="100"/>
      <c r="G157" s="43">
        <v>0</v>
      </c>
      <c r="H157" s="46">
        <f>F157*G157</f>
        <v>0</v>
      </c>
      <c r="I157" s="100"/>
      <c r="J157" s="43">
        <v>0</v>
      </c>
      <c r="K157" s="46">
        <f>I157*J157</f>
        <v>0</v>
      </c>
      <c r="L157" s="47">
        <f>H157+K157</f>
        <v>0</v>
      </c>
    </row>
    <row r="158" spans="2:12" ht="51" x14ac:dyDescent="0.2">
      <c r="B158" s="48" t="s">
        <v>336</v>
      </c>
      <c r="C158" s="28" t="s">
        <v>118</v>
      </c>
      <c r="D158" s="191" t="s">
        <v>515</v>
      </c>
      <c r="E158" s="50" t="s">
        <v>3</v>
      </c>
      <c r="F158" s="58"/>
      <c r="G158" s="52">
        <v>0</v>
      </c>
      <c r="H158" s="55">
        <f t="shared" ref="H158:H160" si="51">F158*G158</f>
        <v>0</v>
      </c>
      <c r="I158" s="58"/>
      <c r="J158" s="52">
        <v>0</v>
      </c>
      <c r="K158" s="55">
        <f t="shared" ref="K158:K160" si="52">I158*J158</f>
        <v>0</v>
      </c>
      <c r="L158" s="56">
        <f t="shared" ref="L158:L160" si="53">H158+K158</f>
        <v>0</v>
      </c>
    </row>
    <row r="159" spans="2:12" ht="51" x14ac:dyDescent="0.2">
      <c r="B159" s="48" t="s">
        <v>337</v>
      </c>
      <c r="C159" s="28" t="s">
        <v>516</v>
      </c>
      <c r="D159" s="191" t="s">
        <v>178</v>
      </c>
      <c r="E159" s="50" t="s">
        <v>108</v>
      </c>
      <c r="F159" s="58"/>
      <c r="G159" s="52">
        <v>0</v>
      </c>
      <c r="H159" s="55">
        <f t="shared" si="51"/>
        <v>0</v>
      </c>
      <c r="I159" s="58"/>
      <c r="J159" s="52">
        <v>0</v>
      </c>
      <c r="K159" s="55">
        <f t="shared" si="52"/>
        <v>0</v>
      </c>
      <c r="L159" s="56">
        <f t="shared" si="53"/>
        <v>0</v>
      </c>
    </row>
    <row r="160" spans="2:12" ht="51.75" thickBot="1" x14ac:dyDescent="0.25">
      <c r="B160" s="59" t="s">
        <v>338</v>
      </c>
      <c r="C160" s="27" t="s">
        <v>516</v>
      </c>
      <c r="D160" s="194" t="s">
        <v>349</v>
      </c>
      <c r="E160" s="61" t="s">
        <v>108</v>
      </c>
      <c r="F160" s="106"/>
      <c r="G160" s="63">
        <v>0</v>
      </c>
      <c r="H160" s="66">
        <f t="shared" si="51"/>
        <v>0</v>
      </c>
      <c r="I160" s="106"/>
      <c r="J160" s="63">
        <v>0</v>
      </c>
      <c r="K160" s="66">
        <f t="shared" si="52"/>
        <v>0</v>
      </c>
      <c r="L160" s="67">
        <f t="shared" si="53"/>
        <v>0</v>
      </c>
    </row>
    <row r="161" spans="2:12" ht="13.5" thickBot="1" x14ac:dyDescent="0.25">
      <c r="B161" s="268" t="s">
        <v>112</v>
      </c>
      <c r="C161" s="269"/>
      <c r="D161" s="269"/>
      <c r="E161" s="269"/>
      <c r="F161" s="68"/>
      <c r="G161" s="69"/>
      <c r="H161" s="71">
        <f>SUM(H157:H160)</f>
        <v>0</v>
      </c>
      <c r="I161" s="68"/>
      <c r="J161" s="69"/>
      <c r="K161" s="71">
        <f>SUM(K157:K160)</f>
        <v>0</v>
      </c>
      <c r="L161" s="72">
        <f>SUM(L157:L160)</f>
        <v>0</v>
      </c>
    </row>
    <row r="162" spans="2:12" ht="12.75" customHeight="1" thickBot="1" x14ac:dyDescent="0.25">
      <c r="B162" s="280" t="s">
        <v>206</v>
      </c>
      <c r="C162" s="281"/>
      <c r="D162" s="281"/>
      <c r="E162" s="281"/>
      <c r="F162" s="281"/>
      <c r="G162" s="281"/>
      <c r="H162" s="281"/>
      <c r="I162" s="281"/>
      <c r="J162" s="281"/>
      <c r="K162" s="281"/>
      <c r="L162" s="282"/>
    </row>
    <row r="163" spans="2:12" ht="185.25" customHeight="1" x14ac:dyDescent="0.2">
      <c r="B163" s="40" t="s">
        <v>339</v>
      </c>
      <c r="C163" s="104" t="s">
        <v>352</v>
      </c>
      <c r="D163" s="193" t="s">
        <v>456</v>
      </c>
      <c r="E163" s="42" t="s">
        <v>113</v>
      </c>
      <c r="F163" s="100"/>
      <c r="G163" s="43">
        <v>0</v>
      </c>
      <c r="H163" s="46">
        <f>F163*G163</f>
        <v>0</v>
      </c>
      <c r="I163" s="45">
        <v>3</v>
      </c>
      <c r="J163" s="43">
        <v>0</v>
      </c>
      <c r="K163" s="46">
        <f>I163*J163</f>
        <v>0</v>
      </c>
      <c r="L163" s="47">
        <f>H163+K163</f>
        <v>0</v>
      </c>
    </row>
    <row r="164" spans="2:12" ht="399.75" customHeight="1" x14ac:dyDescent="0.2">
      <c r="B164" s="48" t="s">
        <v>340</v>
      </c>
      <c r="C164" s="28" t="s">
        <v>353</v>
      </c>
      <c r="D164" s="191" t="s">
        <v>517</v>
      </c>
      <c r="E164" s="50" t="s">
        <v>113</v>
      </c>
      <c r="F164" s="58"/>
      <c r="G164" s="52">
        <v>0</v>
      </c>
      <c r="H164" s="55">
        <f t="shared" ref="H164:H165" si="54">F164*G164</f>
        <v>0</v>
      </c>
      <c r="I164" s="54">
        <v>3</v>
      </c>
      <c r="J164" s="52">
        <v>0</v>
      </c>
      <c r="K164" s="55">
        <f t="shared" ref="K164:K165" si="55">I164*J164</f>
        <v>0</v>
      </c>
      <c r="L164" s="56">
        <f t="shared" ref="L164:L165" si="56">H164+K164</f>
        <v>0</v>
      </c>
    </row>
    <row r="165" spans="2:12" ht="51.75" thickBot="1" x14ac:dyDescent="0.25">
      <c r="B165" s="59" t="s">
        <v>341</v>
      </c>
      <c r="C165" s="27" t="s">
        <v>352</v>
      </c>
      <c r="D165" s="194" t="s">
        <v>518</v>
      </c>
      <c r="E165" s="61" t="s">
        <v>113</v>
      </c>
      <c r="F165" s="106">
        <v>7</v>
      </c>
      <c r="G165" s="63">
        <v>0</v>
      </c>
      <c r="H165" s="66">
        <f t="shared" si="54"/>
        <v>0</v>
      </c>
      <c r="I165" s="65">
        <v>3</v>
      </c>
      <c r="J165" s="63">
        <v>0</v>
      </c>
      <c r="K165" s="66">
        <f t="shared" si="55"/>
        <v>0</v>
      </c>
      <c r="L165" s="67">
        <f t="shared" si="56"/>
        <v>0</v>
      </c>
    </row>
    <row r="166" spans="2:12" ht="13.5" thickBot="1" x14ac:dyDescent="0.25">
      <c r="B166" s="268" t="s">
        <v>112</v>
      </c>
      <c r="C166" s="269"/>
      <c r="D166" s="269"/>
      <c r="E166" s="269"/>
      <c r="F166" s="95"/>
      <c r="G166" s="96"/>
      <c r="H166" s="97">
        <f>SUM(H163:H165)</f>
        <v>0</v>
      </c>
      <c r="I166" s="95"/>
      <c r="J166" s="96"/>
      <c r="K166" s="97">
        <f>SUM(K163:K165)</f>
        <v>0</v>
      </c>
      <c r="L166" s="103">
        <f>SUM(L163:L165)</f>
        <v>0</v>
      </c>
    </row>
    <row r="167" spans="2:12" x14ac:dyDescent="0.2">
      <c r="B167" s="8"/>
      <c r="C167" s="8"/>
      <c r="D167" s="196"/>
      <c r="E167" s="5"/>
      <c r="F167" s="2"/>
      <c r="G167" s="3"/>
      <c r="H167" s="3"/>
      <c r="I167" s="2"/>
      <c r="J167" s="3"/>
      <c r="K167" s="3"/>
      <c r="L167" s="3"/>
    </row>
    <row r="176" spans="2:12" hidden="1" x14ac:dyDescent="0.2">
      <c r="B176" s="1"/>
      <c r="C176" s="1"/>
      <c r="D176" s="197"/>
      <c r="E176" s="1"/>
    </row>
    <row r="177" spans="4:4" s="1" customFormat="1" hidden="1" x14ac:dyDescent="0.2">
      <c r="D177" s="197"/>
    </row>
    <row r="178" spans="4:4" s="1" customFormat="1" hidden="1" x14ac:dyDescent="0.2">
      <c r="D178" s="197"/>
    </row>
    <row r="179" spans="4:4" s="1" customFormat="1" hidden="1" x14ac:dyDescent="0.2">
      <c r="D179" s="197"/>
    </row>
    <row r="180" spans="4:4" s="1" customFormat="1" hidden="1" x14ac:dyDescent="0.2">
      <c r="D180" s="197"/>
    </row>
    <row r="181" spans="4:4" s="1" customFormat="1" hidden="1" x14ac:dyDescent="0.2">
      <c r="D181" s="197"/>
    </row>
    <row r="182" spans="4:4" s="1" customFormat="1" hidden="1" x14ac:dyDescent="0.2">
      <c r="D182" s="197"/>
    </row>
    <row r="183" spans="4:4" s="1" customFormat="1" hidden="1" x14ac:dyDescent="0.2">
      <c r="D183" s="197"/>
    </row>
    <row r="184" spans="4:4" s="1" customFormat="1" hidden="1" x14ac:dyDescent="0.2">
      <c r="D184" s="197"/>
    </row>
    <row r="185" spans="4:4" s="1" customFormat="1" hidden="1" x14ac:dyDescent="0.2">
      <c r="D185" s="197"/>
    </row>
    <row r="186" spans="4:4" s="1" customFormat="1" hidden="1" x14ac:dyDescent="0.2">
      <c r="D186" s="197"/>
    </row>
    <row r="187" spans="4:4" s="1" customFormat="1" hidden="1" x14ac:dyDescent="0.2">
      <c r="D187" s="197"/>
    </row>
    <row r="188" spans="4:4" s="1" customFormat="1" hidden="1" x14ac:dyDescent="0.2">
      <c r="D188" s="197"/>
    </row>
    <row r="189" spans="4:4" s="1" customFormat="1" hidden="1" x14ac:dyDescent="0.2">
      <c r="D189" s="197"/>
    </row>
    <row r="190" spans="4:4" s="1" customFormat="1" hidden="1" x14ac:dyDescent="0.2">
      <c r="D190" s="197"/>
    </row>
    <row r="191" spans="4:4" s="1" customFormat="1" hidden="1" x14ac:dyDescent="0.2">
      <c r="D191" s="197"/>
    </row>
    <row r="192" spans="4:4" s="1" customFormat="1" hidden="1" x14ac:dyDescent="0.2">
      <c r="D192" s="197"/>
    </row>
    <row r="193" spans="4:4" s="1" customFormat="1" hidden="1" x14ac:dyDescent="0.2">
      <c r="D193" s="197"/>
    </row>
    <row r="194" spans="4:4" s="1" customFormat="1" hidden="1" x14ac:dyDescent="0.2">
      <c r="D194" s="197"/>
    </row>
    <row r="195" spans="4:4" s="1" customFormat="1" hidden="1" x14ac:dyDescent="0.2">
      <c r="D195" s="197"/>
    </row>
    <row r="196" spans="4:4" s="1" customFormat="1" hidden="1" x14ac:dyDescent="0.2">
      <c r="D196" s="197"/>
    </row>
    <row r="197" spans="4:4" s="1" customFormat="1" hidden="1" x14ac:dyDescent="0.2">
      <c r="D197" s="197"/>
    </row>
    <row r="198" spans="4:4" s="1" customFormat="1" hidden="1" x14ac:dyDescent="0.2">
      <c r="D198" s="197"/>
    </row>
    <row r="199" spans="4:4" s="1" customFormat="1" hidden="1" x14ac:dyDescent="0.2">
      <c r="D199" s="197"/>
    </row>
    <row r="200" spans="4:4" s="1" customFormat="1" hidden="1" x14ac:dyDescent="0.2">
      <c r="D200" s="197"/>
    </row>
    <row r="201" spans="4:4" s="1" customFormat="1" hidden="1" x14ac:dyDescent="0.2">
      <c r="D201" s="197"/>
    </row>
    <row r="202" spans="4:4" s="1" customFormat="1" hidden="1" x14ac:dyDescent="0.2">
      <c r="D202" s="197"/>
    </row>
    <row r="203" spans="4:4" s="1" customFormat="1" hidden="1" x14ac:dyDescent="0.2">
      <c r="D203" s="197"/>
    </row>
    <row r="204" spans="4:4" s="1" customFormat="1" hidden="1" x14ac:dyDescent="0.2">
      <c r="D204" s="197"/>
    </row>
    <row r="205" spans="4:4" s="1" customFormat="1" hidden="1" x14ac:dyDescent="0.2">
      <c r="D205" s="197"/>
    </row>
    <row r="206" spans="4:4" s="1" customFormat="1" hidden="1" x14ac:dyDescent="0.2">
      <c r="D206" s="197"/>
    </row>
    <row r="207" spans="4:4" s="1" customFormat="1" hidden="1" x14ac:dyDescent="0.2">
      <c r="D207" s="197"/>
    </row>
    <row r="208" spans="4:4" s="1" customFormat="1" hidden="1" x14ac:dyDescent="0.2">
      <c r="D208" s="197"/>
    </row>
    <row r="209" spans="4:4" s="1" customFormat="1" hidden="1" x14ac:dyDescent="0.2">
      <c r="D209" s="197"/>
    </row>
    <row r="210" spans="4:4" s="1" customFormat="1" hidden="1" x14ac:dyDescent="0.2">
      <c r="D210" s="197"/>
    </row>
    <row r="211" spans="4:4" s="1" customFormat="1" hidden="1" x14ac:dyDescent="0.2">
      <c r="D211" s="197"/>
    </row>
    <row r="212" spans="4:4" s="1" customFormat="1" hidden="1" x14ac:dyDescent="0.2">
      <c r="D212" s="197"/>
    </row>
    <row r="213" spans="4:4" s="1" customFormat="1" hidden="1" x14ac:dyDescent="0.2">
      <c r="D213" s="197"/>
    </row>
    <row r="214" spans="4:4" s="1" customFormat="1" hidden="1" x14ac:dyDescent="0.2">
      <c r="D214" s="197"/>
    </row>
    <row r="215" spans="4:4" s="1" customFormat="1" hidden="1" x14ac:dyDescent="0.2">
      <c r="D215" s="197"/>
    </row>
    <row r="216" spans="4:4" s="1" customFormat="1" hidden="1" x14ac:dyDescent="0.2">
      <c r="D216" s="197"/>
    </row>
    <row r="217" spans="4:4" s="1" customFormat="1" hidden="1" x14ac:dyDescent="0.2">
      <c r="D217" s="197"/>
    </row>
    <row r="218" spans="4:4" s="1" customFormat="1" hidden="1" x14ac:dyDescent="0.2">
      <c r="D218" s="197"/>
    </row>
    <row r="219" spans="4:4" s="1" customFormat="1" hidden="1" x14ac:dyDescent="0.2">
      <c r="D219" s="197"/>
    </row>
    <row r="220" spans="4:4" s="1" customFormat="1" hidden="1" x14ac:dyDescent="0.2">
      <c r="D220" s="197"/>
    </row>
    <row r="221" spans="4:4" s="1" customFormat="1" hidden="1" x14ac:dyDescent="0.2">
      <c r="D221" s="197"/>
    </row>
    <row r="222" spans="4:4" s="1" customFormat="1" hidden="1" x14ac:dyDescent="0.2">
      <c r="D222" s="197"/>
    </row>
    <row r="223" spans="4:4" s="1" customFormat="1" hidden="1" x14ac:dyDescent="0.2">
      <c r="D223" s="197"/>
    </row>
    <row r="224" spans="4:4" s="1" customFormat="1" hidden="1" x14ac:dyDescent="0.2">
      <c r="D224" s="197"/>
    </row>
    <row r="225" spans="4:4" s="1" customFormat="1" hidden="1" x14ac:dyDescent="0.2">
      <c r="D225" s="197"/>
    </row>
    <row r="226" spans="4:4" s="1" customFormat="1" hidden="1" x14ac:dyDescent="0.2">
      <c r="D226" s="197"/>
    </row>
    <row r="227" spans="4:4" s="1" customFormat="1" hidden="1" x14ac:dyDescent="0.2">
      <c r="D227" s="197"/>
    </row>
    <row r="228" spans="4:4" s="1" customFormat="1" hidden="1" x14ac:dyDescent="0.2">
      <c r="D228" s="197"/>
    </row>
    <row r="229" spans="4:4" s="1" customFormat="1" hidden="1" x14ac:dyDescent="0.2">
      <c r="D229" s="197"/>
    </row>
    <row r="230" spans="4:4" s="1" customFormat="1" hidden="1" x14ac:dyDescent="0.2">
      <c r="D230" s="197"/>
    </row>
    <row r="231" spans="4:4" s="1" customFormat="1" hidden="1" x14ac:dyDescent="0.2">
      <c r="D231" s="197"/>
    </row>
    <row r="232" spans="4:4" s="1" customFormat="1" hidden="1" x14ac:dyDescent="0.2">
      <c r="D232" s="197"/>
    </row>
    <row r="233" spans="4:4" s="1" customFormat="1" hidden="1" x14ac:dyDescent="0.2">
      <c r="D233" s="197"/>
    </row>
    <row r="234" spans="4:4" s="1" customFormat="1" hidden="1" x14ac:dyDescent="0.2">
      <c r="D234" s="197"/>
    </row>
    <row r="235" spans="4:4" s="1" customFormat="1" hidden="1" x14ac:dyDescent="0.2">
      <c r="D235" s="197"/>
    </row>
    <row r="236" spans="4:4" s="1" customFormat="1" hidden="1" x14ac:dyDescent="0.2">
      <c r="D236" s="197"/>
    </row>
    <row r="237" spans="4:4" s="1" customFormat="1" hidden="1" x14ac:dyDescent="0.2">
      <c r="D237" s="197"/>
    </row>
    <row r="238" spans="4:4" s="1" customFormat="1" hidden="1" x14ac:dyDescent="0.2">
      <c r="D238" s="197"/>
    </row>
    <row r="239" spans="4:4" s="1" customFormat="1" hidden="1" x14ac:dyDescent="0.2">
      <c r="D239" s="197"/>
    </row>
    <row r="240" spans="4:4" s="1" customFormat="1" hidden="1" x14ac:dyDescent="0.2">
      <c r="D240" s="197"/>
    </row>
    <row r="241" spans="4:4" s="1" customFormat="1" hidden="1" x14ac:dyDescent="0.2">
      <c r="D241" s="197"/>
    </row>
    <row r="242" spans="4:4" s="1" customFormat="1" hidden="1" x14ac:dyDescent="0.2">
      <c r="D242" s="197"/>
    </row>
    <row r="243" spans="4:4" s="1" customFormat="1" hidden="1" x14ac:dyDescent="0.2">
      <c r="D243" s="197"/>
    </row>
    <row r="244" spans="4:4" s="1" customFormat="1" hidden="1" x14ac:dyDescent="0.2">
      <c r="D244" s="197"/>
    </row>
    <row r="245" spans="4:4" s="1" customFormat="1" hidden="1" x14ac:dyDescent="0.2">
      <c r="D245" s="197"/>
    </row>
    <row r="246" spans="4:4" s="1" customFormat="1" hidden="1" x14ac:dyDescent="0.2">
      <c r="D246" s="197"/>
    </row>
    <row r="247" spans="4:4" s="1" customFormat="1" hidden="1" x14ac:dyDescent="0.2">
      <c r="D247" s="197"/>
    </row>
    <row r="248" spans="4:4" s="1" customFormat="1" hidden="1" x14ac:dyDescent="0.2">
      <c r="D248" s="197"/>
    </row>
    <row r="249" spans="4:4" s="1" customFormat="1" hidden="1" x14ac:dyDescent="0.2">
      <c r="D249" s="197"/>
    </row>
    <row r="250" spans="4:4" s="1" customFormat="1" hidden="1" x14ac:dyDescent="0.2">
      <c r="D250" s="197"/>
    </row>
    <row r="251" spans="4:4" s="1" customFormat="1" hidden="1" x14ac:dyDescent="0.2">
      <c r="D251" s="197"/>
    </row>
    <row r="252" spans="4:4" s="1" customFormat="1" hidden="1" x14ac:dyDescent="0.2">
      <c r="D252" s="197"/>
    </row>
    <row r="253" spans="4:4" s="1" customFormat="1" hidden="1" x14ac:dyDescent="0.2">
      <c r="D253" s="197"/>
    </row>
    <row r="254" spans="4:4" s="1" customFormat="1" hidden="1" x14ac:dyDescent="0.2">
      <c r="D254" s="197"/>
    </row>
    <row r="255" spans="4:4" s="1" customFormat="1" hidden="1" x14ac:dyDescent="0.2">
      <c r="D255" s="197"/>
    </row>
    <row r="256" spans="4:4" s="1" customFormat="1" hidden="1" x14ac:dyDescent="0.2">
      <c r="D256" s="197"/>
    </row>
    <row r="257" spans="4:4" s="1" customFormat="1" hidden="1" x14ac:dyDescent="0.2">
      <c r="D257" s="197"/>
    </row>
    <row r="258" spans="4:4" s="1" customFormat="1" hidden="1" x14ac:dyDescent="0.2">
      <c r="D258" s="197"/>
    </row>
    <row r="259" spans="4:4" s="1" customFormat="1" hidden="1" x14ac:dyDescent="0.2">
      <c r="D259" s="197"/>
    </row>
    <row r="260" spans="4:4" s="1" customFormat="1" hidden="1" x14ac:dyDescent="0.2">
      <c r="D260" s="197"/>
    </row>
    <row r="261" spans="4:4" s="1" customFormat="1" hidden="1" x14ac:dyDescent="0.2">
      <c r="D261" s="197"/>
    </row>
    <row r="262" spans="4:4" s="1" customFormat="1" hidden="1" x14ac:dyDescent="0.2">
      <c r="D262" s="197"/>
    </row>
    <row r="263" spans="4:4" s="1" customFormat="1" hidden="1" x14ac:dyDescent="0.2">
      <c r="D263" s="197"/>
    </row>
    <row r="264" spans="4:4" s="1" customFormat="1" hidden="1" x14ac:dyDescent="0.2">
      <c r="D264" s="197"/>
    </row>
    <row r="265" spans="4:4" s="1" customFormat="1" hidden="1" x14ac:dyDescent="0.2">
      <c r="D265" s="197"/>
    </row>
    <row r="266" spans="4:4" s="1" customFormat="1" hidden="1" x14ac:dyDescent="0.2">
      <c r="D266" s="197"/>
    </row>
    <row r="267" spans="4:4" s="1" customFormat="1" hidden="1" x14ac:dyDescent="0.2">
      <c r="D267" s="197"/>
    </row>
    <row r="268" spans="4:4" s="1" customFormat="1" hidden="1" x14ac:dyDescent="0.2">
      <c r="D268" s="197"/>
    </row>
    <row r="269" spans="4:4" s="1" customFormat="1" hidden="1" x14ac:dyDescent="0.2">
      <c r="D269" s="197"/>
    </row>
    <row r="270" spans="4:4" s="1" customFormat="1" hidden="1" x14ac:dyDescent="0.2">
      <c r="D270" s="197"/>
    </row>
    <row r="271" spans="4:4" s="1" customFormat="1" hidden="1" x14ac:dyDescent="0.2">
      <c r="D271" s="197"/>
    </row>
    <row r="272" spans="4:4" s="1" customFormat="1" hidden="1" x14ac:dyDescent="0.2">
      <c r="D272" s="197"/>
    </row>
    <row r="273" spans="4:4" s="1" customFormat="1" hidden="1" x14ac:dyDescent="0.2">
      <c r="D273" s="197"/>
    </row>
    <row r="274" spans="4:4" s="1" customFormat="1" hidden="1" x14ac:dyDescent="0.2">
      <c r="D274" s="197"/>
    </row>
    <row r="275" spans="4:4" s="1" customFormat="1" hidden="1" x14ac:dyDescent="0.2">
      <c r="D275" s="197"/>
    </row>
    <row r="276" spans="4:4" s="1" customFormat="1" hidden="1" x14ac:dyDescent="0.2">
      <c r="D276" s="197"/>
    </row>
    <row r="277" spans="4:4" s="1" customFormat="1" hidden="1" x14ac:dyDescent="0.2">
      <c r="D277" s="197"/>
    </row>
    <row r="278" spans="4:4" s="1" customFormat="1" hidden="1" x14ac:dyDescent="0.2">
      <c r="D278" s="197"/>
    </row>
    <row r="279" spans="4:4" s="1" customFormat="1" hidden="1" x14ac:dyDescent="0.2">
      <c r="D279" s="197"/>
    </row>
    <row r="280" spans="4:4" s="1" customFormat="1" hidden="1" x14ac:dyDescent="0.2">
      <c r="D280" s="197"/>
    </row>
    <row r="281" spans="4:4" s="1" customFormat="1" hidden="1" x14ac:dyDescent="0.2">
      <c r="D281" s="197"/>
    </row>
    <row r="282" spans="4:4" s="1" customFormat="1" hidden="1" x14ac:dyDescent="0.2">
      <c r="D282" s="197"/>
    </row>
    <row r="283" spans="4:4" s="1" customFormat="1" hidden="1" x14ac:dyDescent="0.2">
      <c r="D283" s="197"/>
    </row>
    <row r="284" spans="4:4" s="1" customFormat="1" hidden="1" x14ac:dyDescent="0.2">
      <c r="D284" s="197"/>
    </row>
    <row r="285" spans="4:4" s="1" customFormat="1" hidden="1" x14ac:dyDescent="0.2">
      <c r="D285" s="197"/>
    </row>
    <row r="286" spans="4:4" s="1" customFormat="1" hidden="1" x14ac:dyDescent="0.2">
      <c r="D286" s="197"/>
    </row>
    <row r="287" spans="4:4" s="1" customFormat="1" hidden="1" x14ac:dyDescent="0.2">
      <c r="D287" s="197"/>
    </row>
    <row r="288" spans="4:4" s="1" customFormat="1" hidden="1" x14ac:dyDescent="0.2">
      <c r="D288" s="197"/>
    </row>
    <row r="289" spans="4:4" s="1" customFormat="1" hidden="1" x14ac:dyDescent="0.2">
      <c r="D289" s="197"/>
    </row>
    <row r="290" spans="4:4" s="1" customFormat="1" hidden="1" x14ac:dyDescent="0.2">
      <c r="D290" s="197"/>
    </row>
    <row r="291" spans="4:4" s="1" customFormat="1" hidden="1" x14ac:dyDescent="0.2">
      <c r="D291" s="197"/>
    </row>
    <row r="292" spans="4:4" s="1" customFormat="1" hidden="1" x14ac:dyDescent="0.2">
      <c r="D292" s="197"/>
    </row>
    <row r="293" spans="4:4" s="1" customFormat="1" hidden="1" x14ac:dyDescent="0.2">
      <c r="D293" s="197"/>
    </row>
    <row r="294" spans="4:4" s="1" customFormat="1" hidden="1" x14ac:dyDescent="0.2">
      <c r="D294" s="197"/>
    </row>
    <row r="295" spans="4:4" s="1" customFormat="1" hidden="1" x14ac:dyDescent="0.2">
      <c r="D295" s="197"/>
    </row>
    <row r="296" spans="4:4" s="1" customFormat="1" hidden="1" x14ac:dyDescent="0.2">
      <c r="D296" s="197"/>
    </row>
    <row r="297" spans="4:4" s="1" customFormat="1" hidden="1" x14ac:dyDescent="0.2">
      <c r="D297" s="197"/>
    </row>
    <row r="298" spans="4:4" s="1" customFormat="1" hidden="1" x14ac:dyDescent="0.2">
      <c r="D298" s="197"/>
    </row>
    <row r="299" spans="4:4" s="1" customFormat="1" hidden="1" x14ac:dyDescent="0.2">
      <c r="D299" s="197"/>
    </row>
    <row r="300" spans="4:4" s="1" customFormat="1" hidden="1" x14ac:dyDescent="0.2">
      <c r="D300" s="197"/>
    </row>
    <row r="301" spans="4:4" s="1" customFormat="1" hidden="1" x14ac:dyDescent="0.2">
      <c r="D301" s="197"/>
    </row>
    <row r="302" spans="4:4" s="1" customFormat="1" hidden="1" x14ac:dyDescent="0.2">
      <c r="D302" s="197"/>
    </row>
    <row r="303" spans="4:4" s="1" customFormat="1" hidden="1" x14ac:dyDescent="0.2">
      <c r="D303" s="197"/>
    </row>
    <row r="304" spans="4:4" s="1" customFormat="1" hidden="1" x14ac:dyDescent="0.2">
      <c r="D304" s="197"/>
    </row>
    <row r="305" spans="4:4" s="1" customFormat="1" hidden="1" x14ac:dyDescent="0.2">
      <c r="D305" s="197"/>
    </row>
    <row r="306" spans="4:4" s="1" customFormat="1" hidden="1" x14ac:dyDescent="0.2">
      <c r="D306" s="197"/>
    </row>
    <row r="307" spans="4:4" s="1" customFormat="1" hidden="1" x14ac:dyDescent="0.2">
      <c r="D307" s="197"/>
    </row>
    <row r="308" spans="4:4" s="1" customFormat="1" hidden="1" x14ac:dyDescent="0.2">
      <c r="D308" s="197"/>
    </row>
    <row r="309" spans="4:4" s="1" customFormat="1" hidden="1" x14ac:dyDescent="0.2">
      <c r="D309" s="197"/>
    </row>
    <row r="310" spans="4:4" s="1" customFormat="1" hidden="1" x14ac:dyDescent="0.2">
      <c r="D310" s="197"/>
    </row>
    <row r="311" spans="4:4" s="1" customFormat="1" hidden="1" x14ac:dyDescent="0.2">
      <c r="D311" s="197"/>
    </row>
    <row r="312" spans="4:4" s="1" customFormat="1" hidden="1" x14ac:dyDescent="0.2">
      <c r="D312" s="197"/>
    </row>
    <row r="313" spans="4:4" s="1" customFormat="1" hidden="1" x14ac:dyDescent="0.2">
      <c r="D313" s="197"/>
    </row>
    <row r="314" spans="4:4" s="1" customFormat="1" hidden="1" x14ac:dyDescent="0.2">
      <c r="D314" s="197"/>
    </row>
    <row r="315" spans="4:4" s="1" customFormat="1" hidden="1" x14ac:dyDescent="0.2">
      <c r="D315" s="197"/>
    </row>
    <row r="316" spans="4:4" s="1" customFormat="1" hidden="1" x14ac:dyDescent="0.2">
      <c r="D316" s="197"/>
    </row>
    <row r="317" spans="4:4" s="1" customFormat="1" hidden="1" x14ac:dyDescent="0.2">
      <c r="D317" s="197"/>
    </row>
    <row r="318" spans="4:4" s="1" customFormat="1" hidden="1" x14ac:dyDescent="0.2">
      <c r="D318" s="197"/>
    </row>
    <row r="319" spans="4:4" s="1" customFormat="1" hidden="1" x14ac:dyDescent="0.2">
      <c r="D319" s="197"/>
    </row>
    <row r="320" spans="4:4" s="1" customFormat="1" hidden="1" x14ac:dyDescent="0.2">
      <c r="D320" s="197"/>
    </row>
    <row r="321" spans="4:4" s="1" customFormat="1" hidden="1" x14ac:dyDescent="0.2">
      <c r="D321" s="197"/>
    </row>
    <row r="322" spans="4:4" s="1" customFormat="1" hidden="1" x14ac:dyDescent="0.2">
      <c r="D322" s="197"/>
    </row>
    <row r="323" spans="4:4" s="1" customFormat="1" hidden="1" x14ac:dyDescent="0.2">
      <c r="D323" s="197"/>
    </row>
    <row r="324" spans="4:4" s="1" customFormat="1" hidden="1" x14ac:dyDescent="0.2">
      <c r="D324" s="197"/>
    </row>
    <row r="325" spans="4:4" s="1" customFormat="1" hidden="1" x14ac:dyDescent="0.2">
      <c r="D325" s="197"/>
    </row>
    <row r="326" spans="4:4" s="1" customFormat="1" hidden="1" x14ac:dyDescent="0.2">
      <c r="D326" s="197"/>
    </row>
    <row r="327" spans="4:4" s="1" customFormat="1" hidden="1" x14ac:dyDescent="0.2">
      <c r="D327" s="197"/>
    </row>
    <row r="328" spans="4:4" s="1" customFormat="1" hidden="1" x14ac:dyDescent="0.2">
      <c r="D328" s="197"/>
    </row>
    <row r="329" spans="4:4" s="1" customFormat="1" hidden="1" x14ac:dyDescent="0.2">
      <c r="D329" s="197"/>
    </row>
    <row r="330" spans="4:4" s="1" customFormat="1" hidden="1" x14ac:dyDescent="0.2">
      <c r="D330" s="197"/>
    </row>
    <row r="331" spans="4:4" s="1" customFormat="1" hidden="1" x14ac:dyDescent="0.2">
      <c r="D331" s="197"/>
    </row>
    <row r="332" spans="4:4" s="1" customFormat="1" hidden="1" x14ac:dyDescent="0.2">
      <c r="D332" s="197"/>
    </row>
    <row r="333" spans="4:4" s="1" customFormat="1" hidden="1" x14ac:dyDescent="0.2">
      <c r="D333" s="197"/>
    </row>
    <row r="334" spans="4:4" s="1" customFormat="1" hidden="1" x14ac:dyDescent="0.2">
      <c r="D334" s="197"/>
    </row>
    <row r="335" spans="4:4" s="1" customFormat="1" hidden="1" x14ac:dyDescent="0.2">
      <c r="D335" s="197"/>
    </row>
    <row r="336" spans="4:4" s="1" customFormat="1" hidden="1" x14ac:dyDescent="0.2">
      <c r="D336" s="197"/>
    </row>
    <row r="337" spans="4:4" s="1" customFormat="1" hidden="1" x14ac:dyDescent="0.2">
      <c r="D337" s="197"/>
    </row>
    <row r="338" spans="4:4" s="1" customFormat="1" x14ac:dyDescent="0.2">
      <c r="D338" s="197"/>
    </row>
    <row r="339" spans="4:4" s="1" customFormat="1" x14ac:dyDescent="0.2">
      <c r="D339" s="197"/>
    </row>
    <row r="340" spans="4:4" s="1" customFormat="1" x14ac:dyDescent="0.2">
      <c r="D340" s="197"/>
    </row>
    <row r="341" spans="4:4" s="1" customFormat="1" x14ac:dyDescent="0.2">
      <c r="D341" s="197"/>
    </row>
    <row r="342" spans="4:4" s="1" customFormat="1" x14ac:dyDescent="0.2">
      <c r="D342" s="197"/>
    </row>
    <row r="343" spans="4:4" s="1" customFormat="1" x14ac:dyDescent="0.2">
      <c r="D343" s="197"/>
    </row>
    <row r="344" spans="4:4" s="1" customFormat="1" x14ac:dyDescent="0.2">
      <c r="D344" s="197"/>
    </row>
    <row r="345" spans="4:4" s="1" customFormat="1" x14ac:dyDescent="0.2">
      <c r="D345" s="197"/>
    </row>
    <row r="346" spans="4:4" s="1" customFormat="1" x14ac:dyDescent="0.2">
      <c r="D346" s="197"/>
    </row>
    <row r="347" spans="4:4" s="1" customFormat="1" x14ac:dyDescent="0.2">
      <c r="D347" s="197"/>
    </row>
    <row r="348" spans="4:4" s="1" customFormat="1" x14ac:dyDescent="0.2">
      <c r="D348" s="197"/>
    </row>
    <row r="349" spans="4:4" s="1" customFormat="1" x14ac:dyDescent="0.2">
      <c r="D349" s="197"/>
    </row>
    <row r="350" spans="4:4" s="1" customFormat="1" x14ac:dyDescent="0.2">
      <c r="D350" s="197"/>
    </row>
    <row r="351" spans="4:4" s="1" customFormat="1" x14ac:dyDescent="0.2">
      <c r="D351" s="197"/>
    </row>
    <row r="352" spans="4:4" s="1" customFormat="1" x14ac:dyDescent="0.2">
      <c r="D352" s="197"/>
    </row>
    <row r="353" spans="4:4" s="1" customFormat="1" x14ac:dyDescent="0.2">
      <c r="D353" s="197"/>
    </row>
    <row r="354" spans="4:4" s="1" customFormat="1" x14ac:dyDescent="0.2">
      <c r="D354" s="197"/>
    </row>
    <row r="355" spans="4:4" s="1" customFormat="1" x14ac:dyDescent="0.2">
      <c r="D355" s="197"/>
    </row>
    <row r="356" spans="4:4" s="1" customFormat="1" x14ac:dyDescent="0.2">
      <c r="D356" s="197"/>
    </row>
    <row r="357" spans="4:4" s="1" customFormat="1" x14ac:dyDescent="0.2">
      <c r="D357" s="197"/>
    </row>
    <row r="358" spans="4:4" s="1" customFormat="1" x14ac:dyDescent="0.2">
      <c r="D358" s="197"/>
    </row>
    <row r="359" spans="4:4" s="1" customFormat="1" x14ac:dyDescent="0.2">
      <c r="D359" s="197"/>
    </row>
    <row r="360" spans="4:4" s="1" customFormat="1" x14ac:dyDescent="0.2">
      <c r="D360" s="197"/>
    </row>
    <row r="361" spans="4:4" s="1" customFormat="1" x14ac:dyDescent="0.2">
      <c r="D361" s="197"/>
    </row>
    <row r="362" spans="4:4" s="1" customFormat="1" x14ac:dyDescent="0.2">
      <c r="D362" s="197"/>
    </row>
    <row r="363" spans="4:4" s="1" customFormat="1" x14ac:dyDescent="0.2">
      <c r="D363" s="197"/>
    </row>
    <row r="364" spans="4:4" s="1" customFormat="1" x14ac:dyDescent="0.2">
      <c r="D364" s="197"/>
    </row>
    <row r="365" spans="4:4" s="1" customFormat="1" x14ac:dyDescent="0.2">
      <c r="D365" s="197"/>
    </row>
    <row r="366" spans="4:4" s="1" customFormat="1" x14ac:dyDescent="0.2">
      <c r="D366" s="197"/>
    </row>
    <row r="367" spans="4:4" s="1" customFormat="1" x14ac:dyDescent="0.2">
      <c r="D367" s="197"/>
    </row>
    <row r="368" spans="4:4" s="1" customFormat="1" x14ac:dyDescent="0.2">
      <c r="D368" s="197"/>
    </row>
    <row r="369" spans="4:4" s="1" customFormat="1" x14ac:dyDescent="0.2">
      <c r="D369" s="197"/>
    </row>
    <row r="370" spans="4:4" s="1" customFormat="1" x14ac:dyDescent="0.2">
      <c r="D370" s="197"/>
    </row>
    <row r="371" spans="4:4" s="1" customFormat="1" x14ac:dyDescent="0.2">
      <c r="D371" s="197"/>
    </row>
    <row r="372" spans="4:4" s="1" customFormat="1" x14ac:dyDescent="0.2">
      <c r="D372" s="197"/>
    </row>
    <row r="373" spans="4:4" s="1" customFormat="1" x14ac:dyDescent="0.2">
      <c r="D373" s="197"/>
    </row>
    <row r="374" spans="4:4" s="1" customFormat="1" x14ac:dyDescent="0.2">
      <c r="D374" s="197"/>
    </row>
    <row r="375" spans="4:4" s="1" customFormat="1" x14ac:dyDescent="0.2">
      <c r="D375" s="197"/>
    </row>
    <row r="376" spans="4:4" s="1" customFormat="1" x14ac:dyDescent="0.2">
      <c r="D376" s="197"/>
    </row>
    <row r="377" spans="4:4" s="1" customFormat="1" x14ac:dyDescent="0.2">
      <c r="D377" s="197"/>
    </row>
    <row r="378" spans="4:4" s="1" customFormat="1" x14ac:dyDescent="0.2">
      <c r="D378" s="197"/>
    </row>
    <row r="379" spans="4:4" s="1" customFormat="1" x14ac:dyDescent="0.2">
      <c r="D379" s="197"/>
    </row>
    <row r="380" spans="4:4" s="1" customFormat="1" x14ac:dyDescent="0.2">
      <c r="D380" s="197"/>
    </row>
    <row r="381" spans="4:4" s="1" customFormat="1" x14ac:dyDescent="0.2">
      <c r="D381" s="197"/>
    </row>
    <row r="382" spans="4:4" s="1" customFormat="1" x14ac:dyDescent="0.2">
      <c r="D382" s="197"/>
    </row>
    <row r="383" spans="4:4" s="1" customFormat="1" x14ac:dyDescent="0.2">
      <c r="D383" s="197"/>
    </row>
    <row r="384" spans="4:4" s="1" customFormat="1" x14ac:dyDescent="0.2">
      <c r="D384" s="197"/>
    </row>
    <row r="385" spans="2:5" x14ac:dyDescent="0.2">
      <c r="B385" s="1"/>
      <c r="C385" s="1"/>
      <c r="D385" s="197"/>
      <c r="E385" s="1"/>
    </row>
    <row r="386" spans="2:5" x14ac:dyDescent="0.2">
      <c r="B386" s="1"/>
      <c r="C386" s="1"/>
      <c r="D386" s="197"/>
      <c r="E386" s="1"/>
    </row>
    <row r="387" spans="2:5" x14ac:dyDescent="0.2">
      <c r="B387" s="1"/>
      <c r="C387" s="1"/>
      <c r="D387" s="197"/>
      <c r="E387" s="1"/>
    </row>
    <row r="388" spans="2:5" x14ac:dyDescent="0.2">
      <c r="B388" s="1"/>
      <c r="C388" s="1"/>
      <c r="D388" s="197"/>
      <c r="E388" s="1"/>
    </row>
    <row r="389" spans="2:5" x14ac:dyDescent="0.2">
      <c r="B389" s="1"/>
      <c r="C389" s="1"/>
      <c r="D389" s="197"/>
      <c r="E389" s="1"/>
    </row>
    <row r="390" spans="2:5" x14ac:dyDescent="0.2">
      <c r="B390" s="1"/>
      <c r="C390" s="1"/>
      <c r="D390" s="197"/>
      <c r="E390" s="1"/>
    </row>
    <row r="391" spans="2:5" x14ac:dyDescent="0.2">
      <c r="B391" s="1"/>
      <c r="C391" s="1"/>
      <c r="D391" s="197"/>
      <c r="E391" s="1"/>
    </row>
    <row r="392" spans="2:5" x14ac:dyDescent="0.2">
      <c r="B392" s="1"/>
      <c r="C392" s="1"/>
      <c r="D392" s="197"/>
      <c r="E392" s="1"/>
    </row>
    <row r="393" spans="2:5" x14ac:dyDescent="0.2"/>
    <row r="394" spans="2:5" x14ac:dyDescent="0.2"/>
    <row r="395" spans="2:5" x14ac:dyDescent="0.2"/>
    <row r="396" spans="2:5" x14ac:dyDescent="0.2"/>
    <row r="397" spans="2:5" x14ac:dyDescent="0.2"/>
    <row r="398" spans="2:5" x14ac:dyDescent="0.2"/>
    <row r="399" spans="2:5" x14ac:dyDescent="0.2"/>
    <row r="400" spans="2:5"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sheetData>
  <mergeCells count="40">
    <mergeCell ref="B123:E123"/>
    <mergeCell ref="B43:L43"/>
    <mergeCell ref="B54:E54"/>
    <mergeCell ref="B162:L162"/>
    <mergeCell ref="B166:E166"/>
    <mergeCell ref="B124:L124"/>
    <mergeCell ref="B148:E148"/>
    <mergeCell ref="B149:L149"/>
    <mergeCell ref="B155:E155"/>
    <mergeCell ref="B156:L156"/>
    <mergeCell ref="B161:E161"/>
    <mergeCell ref="B58:E58"/>
    <mergeCell ref="B5:C5"/>
    <mergeCell ref="D5:L5"/>
    <mergeCell ref="B7:L7"/>
    <mergeCell ref="B9:L9"/>
    <mergeCell ref="B14:E14"/>
    <mergeCell ref="B10:L10"/>
    <mergeCell ref="B2:C2"/>
    <mergeCell ref="D2:L2"/>
    <mergeCell ref="B3:C3"/>
    <mergeCell ref="D3:L3"/>
    <mergeCell ref="B4:C4"/>
    <mergeCell ref="D4:L4"/>
    <mergeCell ref="B15:L15"/>
    <mergeCell ref="B17:E17"/>
    <mergeCell ref="B18:L18"/>
    <mergeCell ref="B22:E22"/>
    <mergeCell ref="B150:L150"/>
    <mergeCell ref="B38:E38"/>
    <mergeCell ref="B39:L39"/>
    <mergeCell ref="B42:E42"/>
    <mergeCell ref="B23:L23"/>
    <mergeCell ref="B28:E28"/>
    <mergeCell ref="B29:L29"/>
    <mergeCell ref="B34:E34"/>
    <mergeCell ref="B35:L35"/>
    <mergeCell ref="B59:L59"/>
    <mergeCell ref="B82:E82"/>
    <mergeCell ref="B83:L83"/>
  </mergeCells>
  <hyperlinks>
    <hyperlink ref="C104" r:id="rId1" display="D-DT-3082, D-DT-3091, D-DT-3093, D-DT-3139, D-DT-3102, &amp; D-DT-0891 Sheet 1 &amp; Sheet 3." xr:uid="{00000000-0004-0000-0200-000000000000}"/>
    <hyperlink ref="C120" r:id="rId2" display="D-DT-3139, D-DT-3102 and D-DT-0891 Sheet 3 " xr:uid="{00000000-0004-0000-0200-000001000000}"/>
    <hyperlink ref="C157" r:id="rId3" xr:uid="{00000000-0004-0000-0200-000002000000}"/>
    <hyperlink ref="C158" r:id="rId4" xr:uid="{00000000-0004-0000-0200-000003000000}"/>
    <hyperlink ref="C78" r:id="rId5" xr:uid="{00000000-0004-0000-0200-000004000000}"/>
    <hyperlink ref="C133" r:id="rId6" xr:uid="{00000000-0004-0000-0200-000005000000}"/>
    <hyperlink ref="C134" r:id="rId7" xr:uid="{00000000-0004-0000-0200-000006000000}"/>
    <hyperlink ref="C135" r:id="rId8" xr:uid="{00000000-0004-0000-0200-000007000000}"/>
    <hyperlink ref="C136" r:id="rId9" xr:uid="{00000000-0004-0000-0200-000008000000}"/>
    <hyperlink ref="C137" r:id="rId10" xr:uid="{00000000-0004-0000-0200-000009000000}"/>
    <hyperlink ref="C138" r:id="rId11" xr:uid="{00000000-0004-0000-0200-00000A000000}"/>
    <hyperlink ref="C139" r:id="rId12" xr:uid="{00000000-0004-0000-0200-00000B000000}"/>
    <hyperlink ref="C140" r:id="rId13" xr:uid="{00000000-0004-0000-0200-00000C000000}"/>
    <hyperlink ref="C79" r:id="rId14" xr:uid="{00000000-0004-0000-0200-00000D000000}"/>
    <hyperlink ref="C89" r:id="rId15" xr:uid="{00000000-0004-0000-0200-00000E000000}"/>
    <hyperlink ref="C90" r:id="rId16" xr:uid="{00000000-0004-0000-0200-00000F000000}"/>
    <hyperlink ref="C91" r:id="rId17" xr:uid="{00000000-0004-0000-0200-000010000000}"/>
    <hyperlink ref="C92" r:id="rId18" xr:uid="{00000000-0004-0000-0200-000011000000}"/>
    <hyperlink ref="C93" r:id="rId19" xr:uid="{00000000-0004-0000-0200-000012000000}"/>
    <hyperlink ref="C94" r:id="rId20" xr:uid="{00000000-0004-0000-0200-000013000000}"/>
    <hyperlink ref="C95" r:id="rId21" xr:uid="{00000000-0004-0000-0200-000014000000}"/>
    <hyperlink ref="C96" r:id="rId22" xr:uid="{00000000-0004-0000-0200-000015000000}"/>
    <hyperlink ref="C97" r:id="rId23" xr:uid="{00000000-0004-0000-0200-000016000000}"/>
    <hyperlink ref="C98" r:id="rId24" xr:uid="{00000000-0004-0000-0200-000017000000}"/>
    <hyperlink ref="C99" r:id="rId25" xr:uid="{00000000-0004-0000-0200-000018000000}"/>
    <hyperlink ref="C100" r:id="rId26" xr:uid="{00000000-0004-0000-0200-000019000000}"/>
    <hyperlink ref="C101" r:id="rId27" xr:uid="{00000000-0004-0000-0200-00001A000000}"/>
    <hyperlink ref="C102" r:id="rId28" xr:uid="{00000000-0004-0000-0200-00001B000000}"/>
    <hyperlink ref="C103" r:id="rId29" xr:uid="{00000000-0004-0000-0200-00001C000000}"/>
    <hyperlink ref="C106" r:id="rId30" display="D-DT-8075, D-DT-2501 &amp; D-DT-3082." xr:uid="{00000000-0004-0000-0200-00001D000000}"/>
    <hyperlink ref="C110" r:id="rId31" xr:uid="{00000000-0004-0000-0200-00001E000000}"/>
    <hyperlink ref="C111" r:id="rId32" xr:uid="{00000000-0004-0000-0200-00001F000000}"/>
    <hyperlink ref="C112" r:id="rId33" xr:uid="{00000000-0004-0000-0200-000020000000}"/>
    <hyperlink ref="C113" r:id="rId34" xr:uid="{00000000-0004-0000-0200-000021000000}"/>
    <hyperlink ref="C114" r:id="rId35" xr:uid="{00000000-0004-0000-0200-000022000000}"/>
    <hyperlink ref="C115" r:id="rId36" xr:uid="{00000000-0004-0000-0200-000023000000}"/>
    <hyperlink ref="C116" r:id="rId37" display="D-DT-3049, D-DT-3102, D-DT-8074, D-DT-3139, D-DT-3102 and D-DT-0894 Sheet 1." xr:uid="{00000000-0004-0000-0200-000024000000}"/>
    <hyperlink ref="C121" r:id="rId38" xr:uid="{00000000-0004-0000-0200-000025000000}"/>
    <hyperlink ref="C125" r:id="rId39" xr:uid="{00000000-0004-0000-0200-000026000000}"/>
    <hyperlink ref="C126" r:id="rId40" xr:uid="{00000000-0004-0000-0200-000027000000}"/>
    <hyperlink ref="C127" r:id="rId41" xr:uid="{00000000-0004-0000-0200-000028000000}"/>
    <hyperlink ref="C128" r:id="rId42" xr:uid="{00000000-0004-0000-0200-000029000000}"/>
    <hyperlink ref="C129" r:id="rId43" xr:uid="{00000000-0004-0000-0200-00002A000000}"/>
    <hyperlink ref="C130" r:id="rId44" xr:uid="{00000000-0004-0000-0200-00002B000000}"/>
    <hyperlink ref="C131" r:id="rId45" xr:uid="{00000000-0004-0000-0200-00002C000000}"/>
    <hyperlink ref="C132" r:id="rId46" xr:uid="{00000000-0004-0000-0200-00002D000000}"/>
    <hyperlink ref="C147" r:id="rId47" display="DST 34-1177" xr:uid="{00000000-0004-0000-0200-00002E000000}"/>
    <hyperlink ref="C151" r:id="rId48" display="DST 34-1177" xr:uid="{00000000-0004-0000-0200-00002F000000}"/>
    <hyperlink ref="C152" r:id="rId49" display="DST 34-1177" xr:uid="{00000000-0004-0000-0200-000030000000}"/>
    <hyperlink ref="C153" r:id="rId50" display="DST 34-1177" xr:uid="{00000000-0004-0000-0200-000031000000}"/>
    <hyperlink ref="C159" r:id="rId51" display="D-DT-8080, D-DT-0894 Sheet 2 and Sheet 4, NRS 088-2 and SANS 10340-2" xr:uid="{00000000-0004-0000-0200-000032000000}"/>
    <hyperlink ref="C163" r:id="rId52" display="DST 34-1177" xr:uid="{00000000-0004-0000-0200-000033000000}"/>
    <hyperlink ref="C164" r:id="rId53" display="DST 34-1177 &amp; Examples: D-DT-0881, D-DT-0882." xr:uid="{00000000-0004-0000-0200-000034000000}"/>
    <hyperlink ref="C165" r:id="rId54" display="DST 34-1177" xr:uid="{00000000-0004-0000-0200-000035000000}"/>
    <hyperlink ref="C141" r:id="rId55" xr:uid="{00000000-0004-0000-0200-000036000000}"/>
    <hyperlink ref="C142" r:id="rId56" display="D-DT-8075 and earthing design drawing" xr:uid="{00000000-0004-0000-0200-000037000000}"/>
    <hyperlink ref="C51" r:id="rId57" xr:uid="{00000000-0004-0000-0200-000038000000}"/>
    <hyperlink ref="C88" r:id="rId58" xr:uid="{00000000-0004-0000-0200-000039000000}"/>
    <hyperlink ref="C87" r:id="rId59" display="D-DT-0891 Sheet 4" xr:uid="{00000000-0004-0000-0200-00003A000000}"/>
    <hyperlink ref="C80" r:id="rId60" xr:uid="{00000000-0004-0000-0200-00003B000000}"/>
    <hyperlink ref="C160" r:id="rId61" display="D-DT-8080, D-DT-0894 Sheet 2 and Sheet 4, NRS 088-2 and SANS 10340-2" xr:uid="{00000000-0004-0000-0200-00003C000000}"/>
    <hyperlink ref="C117" r:id="rId62" display="D-DT-3049, D-DT-3102, D-DT-8074, D-DT-3139, D-DT-3102 and D-DT-0894 Sheet 1." xr:uid="{00000000-0004-0000-0200-00003D000000}"/>
    <hyperlink ref="C118" r:id="rId63" display="D-DT-3049, D-DT-3102, D-DT-8074, D-DT-3139, D-DT-3102 and D-DT-0894 Sheet 1." xr:uid="{00000000-0004-0000-0200-00003E000000}"/>
    <hyperlink ref="C119" r:id="rId64" display="D-DT-3049, D-DT-3102, D-DT-8074, D-DT-3139, D-DT-3102 and D-DT-0894 Sheet 1." xr:uid="{00000000-0004-0000-0200-00003F000000}"/>
    <hyperlink ref="C143" r:id="rId65" display="D-DT-3049, D-DT-3102, D-DT-8074, D-DT-3139, D-DT-3102 and D-DT-0894 Sheet 1." xr:uid="{00000000-0004-0000-0200-000040000000}"/>
    <hyperlink ref="C144" r:id="rId66" display="D-DT-3049, D-DT-3102, D-DT-8074, D-DT-3139, D-DT-3102 and D-DT-0894 Sheet 1." xr:uid="{00000000-0004-0000-0200-000041000000}"/>
    <hyperlink ref="C145" r:id="rId67" xr:uid="{00000000-0004-0000-0200-000042000000}"/>
    <hyperlink ref="C84" r:id="rId68" display="D-DT-0891 Sheet 1, Sheet 3 and Sheet 4." xr:uid="{00000000-0004-0000-0200-000043000000}"/>
    <hyperlink ref="C85" r:id="rId69" display="D-DT-0891 Sheet 1, Sheet 3 and Sheet 4." xr:uid="{00000000-0004-0000-0200-000044000000}"/>
    <hyperlink ref="C36" r:id="rId70" xr:uid="{00000000-0004-0000-0200-000045000000}"/>
    <hyperlink ref="C24" r:id="rId71" xr:uid="{00000000-0004-0000-0200-000046000000}"/>
    <hyperlink ref="C25" r:id="rId72" xr:uid="{00000000-0004-0000-0200-000047000000}"/>
    <hyperlink ref="C27" r:id="rId73" xr:uid="{00000000-0004-0000-0200-000048000000}"/>
    <hyperlink ref="C37" r:id="rId74" xr:uid="{00000000-0004-0000-0200-000049000000}"/>
    <hyperlink ref="C33" r:id="rId75" xr:uid="{00000000-0004-0000-0200-00004A000000}"/>
    <hyperlink ref="C30" r:id="rId76" display="SANS 10198 and D-DT-0892 Sheet 1 and Sheet 3" xr:uid="{00000000-0004-0000-0200-00004B000000}"/>
    <hyperlink ref="C31" r:id="rId77" display="SANS 10198 and D-DT-0892 Sheet 1 and Sheet 3" xr:uid="{00000000-0004-0000-0200-00004C000000}"/>
    <hyperlink ref="C105" r:id="rId78" display="D-DT-3082, D-DT-3091, D-DT-3093, D-DT-3139, D-DT-3102, &amp; D-DT-0891 Sheet 1 &amp; Sheet 3." xr:uid="{00000000-0004-0000-0200-00004D000000}"/>
    <hyperlink ref="C107" r:id="rId79" display="D-DT-8075, D-DT-2501 &amp; D-DT-3082." xr:uid="{00000000-0004-0000-0200-00004E000000}"/>
    <hyperlink ref="C108" r:id="rId80" display="D-DT-8075, D-DT-2501 &amp; D-DT-3082." xr:uid="{00000000-0004-0000-0200-00004F000000}"/>
    <hyperlink ref="C109" r:id="rId81" display="D-DT-8075, D-DT-2501 &amp; D-DT-3082." xr:uid="{00000000-0004-0000-0200-000050000000}"/>
    <hyperlink ref="C154" r:id="rId82" display="DST 34-1177 &amp; SANS 60840" xr:uid="{00000000-0004-0000-0200-000051000000}"/>
    <hyperlink ref="C77" r:id="rId83" xr:uid="{00000000-0004-0000-0200-000052000000}"/>
    <hyperlink ref="C76" r:id="rId84" xr:uid="{00000000-0004-0000-0200-000053000000}"/>
    <hyperlink ref="C75" r:id="rId85" xr:uid="{00000000-0004-0000-0200-000054000000}"/>
    <hyperlink ref="C74" r:id="rId86" xr:uid="{00000000-0004-0000-0200-000055000000}"/>
    <hyperlink ref="C73" r:id="rId87" xr:uid="{00000000-0004-0000-0200-000056000000}"/>
    <hyperlink ref="C72" r:id="rId88" xr:uid="{00000000-0004-0000-0200-000057000000}"/>
    <hyperlink ref="C71" r:id="rId89" xr:uid="{00000000-0004-0000-0200-000058000000}"/>
    <hyperlink ref="C70" r:id="rId90" xr:uid="{00000000-0004-0000-0200-000059000000}"/>
    <hyperlink ref="C69" r:id="rId91" xr:uid="{00000000-0004-0000-0200-00005A000000}"/>
    <hyperlink ref="C68" r:id="rId92" xr:uid="{00000000-0004-0000-0200-00005B000000}"/>
    <hyperlink ref="C67" r:id="rId93" xr:uid="{00000000-0004-0000-0200-00005C000000}"/>
    <hyperlink ref="C66" r:id="rId94" xr:uid="{00000000-0004-0000-0200-00005D000000}"/>
    <hyperlink ref="C65" r:id="rId95" xr:uid="{00000000-0004-0000-0200-00005E000000}"/>
    <hyperlink ref="C64" r:id="rId96" xr:uid="{00000000-0004-0000-0200-00005F000000}"/>
    <hyperlink ref="C63" r:id="rId97" xr:uid="{00000000-0004-0000-0200-000060000000}"/>
    <hyperlink ref="C62" r:id="rId98" xr:uid="{00000000-0004-0000-0200-000061000000}"/>
    <hyperlink ref="C61" r:id="rId99" xr:uid="{00000000-0004-0000-0200-000062000000}"/>
  </hyperlinks>
  <pageMargins left="0.7" right="0.7" top="0.75" bottom="0.75" header="0.3" footer="0.3"/>
  <pageSetup scale="69" fitToHeight="0" orientation="landscape" r:id="rId1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9"/>
  <sheetViews>
    <sheetView topLeftCell="B1" workbookViewId="0">
      <selection activeCell="D11" sqref="D11"/>
    </sheetView>
  </sheetViews>
  <sheetFormatPr defaultColWidth="0" defaultRowHeight="15" customHeight="1" zeroHeight="1" x14ac:dyDescent="0.25"/>
  <cols>
    <col min="1" max="2" width="5.7109375" style="12" customWidth="1"/>
    <col min="3" max="3" width="146.85546875" style="12" bestFit="1" customWidth="1"/>
    <col min="4" max="4" width="19.28515625" style="12" customWidth="1"/>
    <col min="5" max="5" width="5.7109375" style="12" customWidth="1"/>
    <col min="6" max="16384" width="9.140625" style="12" hidden="1"/>
  </cols>
  <sheetData>
    <row r="1" spans="2:13" ht="15.75" customHeight="1" thickBot="1" x14ac:dyDescent="0.3"/>
    <row r="2" spans="2:13" ht="15.75" thickBot="1" x14ac:dyDescent="0.3">
      <c r="C2" s="19" t="s">
        <v>7</v>
      </c>
      <c r="D2" s="20" t="s">
        <v>112</v>
      </c>
    </row>
    <row r="3" spans="2:13" x14ac:dyDescent="0.25">
      <c r="B3" s="13">
        <v>1</v>
      </c>
      <c r="C3" s="23" t="str">
        <f>'HV Cable (Electrical)'!$B$10</f>
        <v>Electrical Contractor - Pre-work Assessment,  Engineering and Construction related activities.</v>
      </c>
      <c r="D3" s="14">
        <f>'HV Cable (Electrical)'!L14</f>
        <v>0</v>
      </c>
    </row>
    <row r="4" spans="2:13" x14ac:dyDescent="0.25">
      <c r="B4" s="15">
        <v>2</v>
      </c>
      <c r="C4" s="15" t="str">
        <f>'HV Cable (Electrical)'!$B$15</f>
        <v>Electrical Contractor : River crossing</v>
      </c>
      <c r="D4" s="16">
        <f>'HV Cable (Electrical)'!L17</f>
        <v>0</v>
      </c>
      <c r="F4" s="12" t="str">
        <f>'HV Cable (Electrical)'!$B$15</f>
        <v>Electrical Contractor : River crossing</v>
      </c>
      <c r="G4" s="12" t="str">
        <f>'HV Cable (Electrical)'!$B$15</f>
        <v>Electrical Contractor : River crossing</v>
      </c>
      <c r="H4" s="12" t="str">
        <f>'HV Cable (Electrical)'!$B$15</f>
        <v>Electrical Contractor : River crossing</v>
      </c>
      <c r="I4" s="12" t="str">
        <f>'HV Cable (Electrical)'!$B$15</f>
        <v>Electrical Contractor : River crossing</v>
      </c>
      <c r="J4" s="12" t="str">
        <f>'HV Cable (Electrical)'!$B$15</f>
        <v>Electrical Contractor : River crossing</v>
      </c>
      <c r="K4" s="12" t="str">
        <f>'HV Cable (Electrical)'!$B$15</f>
        <v>Electrical Contractor : River crossing</v>
      </c>
      <c r="L4" s="12" t="str">
        <f>'HV Cable (Electrical)'!$B$15</f>
        <v>Electrical Contractor : River crossing</v>
      </c>
      <c r="M4" s="12" t="str">
        <f>'HV Cable (Electrical)'!$B$15</f>
        <v>Electrical Contractor : River crossing</v>
      </c>
    </row>
    <row r="5" spans="2:13" x14ac:dyDescent="0.25">
      <c r="B5" s="15">
        <v>3</v>
      </c>
      <c r="C5" s="15" t="str">
        <f>'HV Cable (Electrical)'!$B$18</f>
        <v>Electrical Contractor : Road crossing</v>
      </c>
      <c r="D5" s="16">
        <f>'HV Cable (Electrical)'!L22</f>
        <v>0</v>
      </c>
    </row>
    <row r="6" spans="2:13" x14ac:dyDescent="0.25">
      <c r="B6" s="15">
        <v>4</v>
      </c>
      <c r="C6" s="15" t="str">
        <f>'HV Cable (Electrical)'!$B$23</f>
        <v>Electrical Contractor : HV Cable installation (Normal Installation)</v>
      </c>
      <c r="D6" s="16">
        <f>'HV Cable (Electrical)'!L28</f>
        <v>0</v>
      </c>
    </row>
    <row r="7" spans="2:13" x14ac:dyDescent="0.25">
      <c r="B7" s="15">
        <v>5</v>
      </c>
      <c r="C7" s="15" t="str">
        <f>'HV Cable (Electrical)'!$B$29</f>
        <v>Electrical Contractor : HV Cable installation (Inside Culverts)</v>
      </c>
      <c r="D7" s="16">
        <f>'HV Cable (Electrical)'!L34</f>
        <v>0</v>
      </c>
    </row>
    <row r="8" spans="2:13" x14ac:dyDescent="0.25">
      <c r="B8" s="15">
        <v>6</v>
      </c>
      <c r="C8" s="24" t="str">
        <f>'HV Cable (Electrical)'!$B$35</f>
        <v>Electrical Contractor : HV Joint bays (Normal Installation)</v>
      </c>
      <c r="D8" s="16">
        <f>'HV Cable (Electrical)'!L38</f>
        <v>0</v>
      </c>
    </row>
    <row r="9" spans="2:13" x14ac:dyDescent="0.25">
      <c r="B9" s="15">
        <v>7</v>
      </c>
      <c r="C9" s="24" t="str">
        <f>'HV Cable (Electrical)'!$B$39</f>
        <v>Electrical Contractor : HV Joint bays (Inside Culvers)</v>
      </c>
      <c r="D9" s="16">
        <f>'HV Cable (Electrical)'!L42</f>
        <v>0</v>
      </c>
    </row>
    <row r="10" spans="2:13" x14ac:dyDescent="0.25">
      <c r="B10" s="15">
        <v>8</v>
      </c>
      <c r="C10" s="15" t="str">
        <f>'HV Cable (Electrical)'!$B$43</f>
        <v xml:space="preserve">Electrical Contractor : Removal of existing HV cable </v>
      </c>
      <c r="D10" s="16">
        <f>'HV Cable (Electrical)'!L58</f>
        <v>0</v>
      </c>
    </row>
    <row r="11" spans="2:13" x14ac:dyDescent="0.25">
      <c r="B11" s="15">
        <v>9</v>
      </c>
      <c r="C11" s="15" t="str">
        <f>'HV Cable (Electrical)'!$B$59</f>
        <v>Electrical Contractor : HV Cable</v>
      </c>
      <c r="D11" s="16">
        <f>'HV Cable (Electrical)'!L82</f>
        <v>0</v>
      </c>
    </row>
    <row r="12" spans="2:13" x14ac:dyDescent="0.25">
      <c r="B12" s="15">
        <v>10</v>
      </c>
      <c r="C12" s="15" t="str">
        <f>'HV Cable (Electrical)'!$B$83</f>
        <v>Electrical Contractor : HV Joints</v>
      </c>
      <c r="D12" s="16">
        <f>'HV Cable (Electrical)'!L123</f>
        <v>0</v>
      </c>
    </row>
    <row r="13" spans="2:13" x14ac:dyDescent="0.25">
      <c r="B13" s="15">
        <v>11</v>
      </c>
      <c r="C13" s="15" t="str">
        <f>'HV Cable (Electrical)'!$B$124</f>
        <v>Electrical Contractor : HV Terminations</v>
      </c>
      <c r="D13" s="16">
        <f>'HV Cable (Electrical)'!L148</f>
        <v>0</v>
      </c>
    </row>
    <row r="14" spans="2:13" x14ac:dyDescent="0.25">
      <c r="B14" s="15">
        <v>12</v>
      </c>
      <c r="C14" s="15" t="str">
        <f>'HV Cable (Electrical)'!$B$149</f>
        <v xml:space="preserve">Electrical Contractor : Testing </v>
      </c>
      <c r="D14" s="16">
        <f>'HV Cable (Electrical)'!L155</f>
        <v>0</v>
      </c>
    </row>
    <row r="15" spans="2:13" x14ac:dyDescent="0.25">
      <c r="B15" s="15">
        <v>13</v>
      </c>
      <c r="C15" s="15" t="str">
        <f>'HV Cable (Electrical)'!$B$156</f>
        <v>Electrical Contractor - Optic Fibre Work : Installation of Distributed Temperature Sensing (DTS) fibre &amp; system and protection fibre circuit</v>
      </c>
      <c r="D15" s="16">
        <f>'HV Cable (Electrical)'!L161</f>
        <v>0</v>
      </c>
    </row>
    <row r="16" spans="2:13" ht="15.75" thickBot="1" x14ac:dyDescent="0.3">
      <c r="B16" s="17">
        <v>14</v>
      </c>
      <c r="C16" s="17" t="str">
        <f>'HV Cable (Electrical)'!$B$162</f>
        <v>Electrical Contractor - As-built drawings  (All documents and drawings to be documented and submitted to Eskom in paper format and Electronic media.)</v>
      </c>
      <c r="D16" s="18">
        <f>'HV Cable (Electrical)'!L166</f>
        <v>0</v>
      </c>
    </row>
    <row r="17" spans="3:4" ht="15.75" customHeight="1" thickBot="1" x14ac:dyDescent="0.3">
      <c r="C17" s="25" t="s">
        <v>112</v>
      </c>
      <c r="D17" s="26">
        <f>SUM(D3:D16)</f>
        <v>0</v>
      </c>
    </row>
    <row r="18" spans="3:4" x14ac:dyDescent="0.25"/>
    <row r="19" spans="3:4" hidden="1" x14ac:dyDescent="0.25"/>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Transport (2)</vt:lpstr>
      <vt:lpstr>Summary</vt:lpstr>
      <vt:lpstr>Preliminaries &amp; Generals</vt:lpstr>
      <vt:lpstr>HV Cable (Civil)</vt:lpstr>
      <vt:lpstr>Summary (Civil)</vt:lpstr>
      <vt:lpstr>HV Cable (Electrical)</vt:lpstr>
      <vt:lpstr>Summary (Electrical)</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Sipho Kumbi</dc:creator>
  <cp:lastModifiedBy>Faith Thubakgale</cp:lastModifiedBy>
  <cp:lastPrinted>2017-07-03T11:56:04Z</cp:lastPrinted>
  <dcterms:created xsi:type="dcterms:W3CDTF">2014-06-04T13:05:21Z</dcterms:created>
  <dcterms:modified xsi:type="dcterms:W3CDTF">2023-11-22T11:13:35Z</dcterms:modified>
</cp:coreProperties>
</file>