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anparksorg-my.sharepoint.com/personal/zanele_leopa_sanparks_org/Documents/Desktop/"/>
    </mc:Choice>
  </mc:AlternateContent>
  <xr:revisionPtr revIDLastSave="0" documentId="8_{473DF21A-98CA-44FE-8DDE-EA31B994C268}" xr6:coauthVersionLast="47" xr6:coauthVersionMax="47" xr10:uidLastSave="{00000000-0000-0000-0000-000000000000}"/>
  <bookViews>
    <workbookView xWindow="-110" yWindow="-110" windowWidth="19420" windowHeight="11500" tabRatio="895" xr2:uid="{00000000-000D-0000-FFFF-FFFF00000000}"/>
  </bookViews>
  <sheets>
    <sheet name="Cover" sheetId="250" r:id="rId1"/>
    <sheet name="Human Resource Board" sheetId="76" state="hidden" r:id="rId2"/>
    <sheet name="Report" sheetId="228" r:id="rId3"/>
    <sheet name="Office of the CEO" sheetId="253" r:id="rId4"/>
    <sheet name="HCM" sheetId="230" r:id="rId5"/>
    <sheet name="Area Int. Mangt." sheetId="185" r:id="rId6"/>
    <sheet name="Parks&amp;KNP" sheetId="231" r:id="rId7"/>
    <sheet name="Cont. Imprv" sheetId="232" r:id="rId8"/>
    <sheet name="Comms" sheetId="233" r:id="rId9"/>
    <sheet name="Cult Herit Mangt." sheetId="234" r:id="rId10"/>
    <sheet name="Finance" sheetId="235" r:id="rId11"/>
    <sheet name="Infra &amp; Special Proj." sheetId="237" r:id="rId12"/>
    <sheet name="ICT" sheetId="238" r:id="rId13"/>
    <sheet name="Legal" sheetId="239" r:id="rId14"/>
    <sheet name="Park Pl &amp; Dev." sheetId="240" r:id="rId15"/>
    <sheet name="Policy Gov." sheetId="241" r:id="rId16"/>
    <sheet name="Resource Mob" sheetId="242" r:id="rId17"/>
    <sheet name="Risk Mangt." sheetId="243" r:id="rId18"/>
    <sheet name="Research &amp; Dev" sheetId="244" r:id="rId19"/>
    <sheet name="SCM" sheetId="245" r:id="rId20"/>
    <sheet name="Socio-E Trans." sheetId="246" r:id="rId21"/>
    <sheet name="Tourism&amp;Market." sheetId="247" r:id="rId22"/>
    <sheet name="V W Services" sheetId="248" r:id="rId23"/>
    <sheet name="Visitor Services" sheetId="249" r:id="rId24"/>
    <sheet name="Internal Audit" sheetId="251" r:id="rId25"/>
    <sheet name="CSD" sheetId="254" r:id="rId26"/>
  </sheets>
  <definedNames>
    <definedName name="_xlnm._FilterDatabase" localSheetId="5" hidden="1">'Area Int. Mangt.'!$B$2:$H$3</definedName>
    <definedName name="_xlnm._FilterDatabase" localSheetId="8" hidden="1">Comms!$B$1:$H$2</definedName>
    <definedName name="_xlnm._FilterDatabase" localSheetId="7" hidden="1">'Cont. Imprv'!$B$1:$H$2</definedName>
    <definedName name="_xlnm._FilterDatabase" localSheetId="9" hidden="1">'Cult Herit Mangt.'!$B$1:$H$2</definedName>
    <definedName name="_xlnm._FilterDatabase" localSheetId="10" hidden="1">Finance!$B$1:$H$2</definedName>
    <definedName name="_xlnm._FilterDatabase" localSheetId="4" hidden="1">HCM!$B$1:$H$39</definedName>
    <definedName name="_xlnm._FilterDatabase" localSheetId="12" hidden="1">ICT!$B$1:$H$2</definedName>
    <definedName name="_xlnm._FilterDatabase" localSheetId="11" hidden="1">'Infra &amp; Special Proj.'!$B$1:$H$2</definedName>
    <definedName name="_xlnm._FilterDatabase" localSheetId="24" hidden="1">'Internal Audit'!$A$1:$H$2</definedName>
    <definedName name="_xlnm._FilterDatabase" localSheetId="13" hidden="1">Legal!$B$1:$H$2</definedName>
    <definedName name="_xlnm._FilterDatabase" localSheetId="3" hidden="1">'Office of the CEO'!$A$1:$H$2</definedName>
    <definedName name="_xlnm._FilterDatabase" localSheetId="14" hidden="1">'Park Pl &amp; Dev.'!$B$1:$H$2</definedName>
    <definedName name="_xlnm._FilterDatabase" localSheetId="6" hidden="1">'Parks&amp;KNP'!$B$1:$H$2</definedName>
    <definedName name="_xlnm._FilterDatabase" localSheetId="15" hidden="1">'Policy Gov.'!$B$1:$H$2</definedName>
    <definedName name="_xlnm._FilterDatabase" localSheetId="18" hidden="1">'Research &amp; Dev'!$B$1:$H$2</definedName>
    <definedName name="_xlnm._FilterDatabase" localSheetId="16" hidden="1">'Resource Mob'!$B$1:$H$2</definedName>
    <definedName name="_xlnm._FilterDatabase" localSheetId="17" hidden="1">'Risk Mangt.'!$B$1:$H$2</definedName>
    <definedName name="_xlnm._FilterDatabase" localSheetId="19" hidden="1">SCM!$B$1:$H$2</definedName>
    <definedName name="_xlnm._FilterDatabase" localSheetId="20" hidden="1">'Socio-E Trans.'!$B$1:$H$2</definedName>
    <definedName name="_xlnm._FilterDatabase" localSheetId="21" hidden="1">'Tourism&amp;Market.'!$B$1:$H$2</definedName>
    <definedName name="_xlnm._FilterDatabase" localSheetId="22" hidden="1">'V W Services'!$B$1:$H$2</definedName>
    <definedName name="_xlnm._FilterDatabase" localSheetId="23" hidden="1">'Visitor Services'!$B$1:$H$2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7" i="230" l="1"/>
  <c r="C46" i="230"/>
  <c r="C45" i="230"/>
  <c r="C44" i="230"/>
  <c r="C43" i="230"/>
  <c r="G16" i="238"/>
  <c r="H16" i="238" s="1"/>
  <c r="D16" i="238" s="1"/>
  <c r="G8" i="239"/>
  <c r="H8" i="239" s="1"/>
  <c r="D8" i="239" s="1"/>
  <c r="C26" i="247"/>
  <c r="C25" i="247"/>
  <c r="C24" i="247"/>
  <c r="C23" i="247"/>
  <c r="C22" i="247"/>
  <c r="G18" i="247"/>
  <c r="H18" i="247" s="1"/>
  <c r="D18" i="247" s="1"/>
  <c r="G6" i="246" l="1"/>
  <c r="H6" i="246" s="1"/>
  <c r="D6" i="246" s="1"/>
  <c r="H5" i="246"/>
  <c r="D5" i="246" s="1"/>
  <c r="G5" i="246"/>
  <c r="G39" i="230"/>
  <c r="H39" i="230" s="1"/>
  <c r="D39" i="230" s="1"/>
  <c r="I26" i="228"/>
  <c r="H26" i="228"/>
  <c r="G26" i="228"/>
  <c r="F26" i="228"/>
  <c r="C25" i="244"/>
  <c r="C24" i="244"/>
  <c r="I19" i="228" s="1"/>
  <c r="C23" i="244"/>
  <c r="C22" i="244"/>
  <c r="G19" i="228" s="1"/>
  <c r="C21" i="244"/>
  <c r="F19" i="228" s="1"/>
  <c r="C20" i="254"/>
  <c r="J26" i="228" s="1"/>
  <c r="C19" i="254"/>
  <c r="C18" i="254"/>
  <c r="C17" i="254"/>
  <c r="C16" i="254"/>
  <c r="G6" i="254"/>
  <c r="H6" i="254" s="1"/>
  <c r="D6" i="254" s="1"/>
  <c r="G5" i="254"/>
  <c r="G4" i="254"/>
  <c r="H4" i="254" s="1"/>
  <c r="D4" i="254" s="1"/>
  <c r="H5" i="254"/>
  <c r="D5" i="254" s="1"/>
  <c r="G16" i="244"/>
  <c r="H16" i="244" s="1"/>
  <c r="D16" i="244" s="1"/>
  <c r="G15" i="244"/>
  <c r="H15" i="244" s="1"/>
  <c r="D15" i="244" s="1"/>
  <c r="G14" i="244"/>
  <c r="H14" i="244" s="1"/>
  <c r="D14" i="244" s="1"/>
  <c r="C19" i="185"/>
  <c r="C18" i="185"/>
  <c r="C17" i="185"/>
  <c r="C16" i="185"/>
  <c r="C15" i="185"/>
  <c r="G8" i="231"/>
  <c r="H8" i="231" s="1"/>
  <c r="D8" i="231" s="1"/>
  <c r="G7" i="231"/>
  <c r="H7" i="231" s="1"/>
  <c r="D7" i="231" s="1"/>
  <c r="G4" i="248"/>
  <c r="H4" i="248" s="1"/>
  <c r="G5" i="248"/>
  <c r="H5" i="248"/>
  <c r="G6" i="248"/>
  <c r="H6" i="248" s="1"/>
  <c r="G7" i="248"/>
  <c r="H7" i="248" s="1"/>
  <c r="G8" i="248"/>
  <c r="H8" i="248" s="1"/>
  <c r="G9" i="248"/>
  <c r="H9" i="248" s="1"/>
  <c r="G17" i="247"/>
  <c r="H17" i="247" s="1"/>
  <c r="D17" i="247" s="1"/>
  <c r="G13" i="244"/>
  <c r="H13" i="244" s="1"/>
  <c r="D13" i="244" s="1"/>
  <c r="C12" i="232"/>
  <c r="G8" i="228" s="1"/>
  <c r="C15" i="231"/>
  <c r="I7" i="228" s="1"/>
  <c r="C14" i="231"/>
  <c r="H7" i="228" s="1"/>
  <c r="G12" i="244"/>
  <c r="H12" i="244" s="1"/>
  <c r="D12" i="244" s="1"/>
  <c r="C17" i="248"/>
  <c r="J23" i="228" s="1"/>
  <c r="C16" i="248"/>
  <c r="I23" i="228" s="1"/>
  <c r="C15" i="248"/>
  <c r="H23" i="228" s="1"/>
  <c r="C14" i="248"/>
  <c r="G23" i="228" s="1"/>
  <c r="C13" i="248"/>
  <c r="F23" i="228" s="1"/>
  <c r="F24" i="228"/>
  <c r="C15" i="251"/>
  <c r="J25" i="228" s="1"/>
  <c r="C14" i="251"/>
  <c r="I25" i="228" s="1"/>
  <c r="C13" i="251"/>
  <c r="H25" i="228" s="1"/>
  <c r="C12" i="251"/>
  <c r="G25" i="228" s="1"/>
  <c r="C11" i="251"/>
  <c r="F25" i="228" s="1"/>
  <c r="C16" i="249"/>
  <c r="J24" i="228" s="1"/>
  <c r="C15" i="249"/>
  <c r="I24" i="228" s="1"/>
  <c r="C14" i="249"/>
  <c r="H24" i="228" s="1"/>
  <c r="C13" i="249"/>
  <c r="G24" i="228" s="1"/>
  <c r="C12" i="249"/>
  <c r="J22" i="228"/>
  <c r="I22" i="228"/>
  <c r="H22" i="228"/>
  <c r="G22" i="228"/>
  <c r="F22" i="228"/>
  <c r="C15" i="246"/>
  <c r="J21" i="228" s="1"/>
  <c r="C14" i="246"/>
  <c r="I21" i="228" s="1"/>
  <c r="C13" i="246"/>
  <c r="H21" i="228" s="1"/>
  <c r="C12" i="246"/>
  <c r="G21" i="228" s="1"/>
  <c r="C11" i="246"/>
  <c r="F21" i="228" s="1"/>
  <c r="C16" i="245"/>
  <c r="J20" i="228" s="1"/>
  <c r="C15" i="245"/>
  <c r="I20" i="228" s="1"/>
  <c r="C14" i="245"/>
  <c r="H20" i="228" s="1"/>
  <c r="C13" i="245"/>
  <c r="G20" i="228" s="1"/>
  <c r="C12" i="245"/>
  <c r="F20" i="228" s="1"/>
  <c r="J19" i="228"/>
  <c r="H19" i="228"/>
  <c r="C23" i="243"/>
  <c r="F18" i="228" s="1"/>
  <c r="C27" i="243"/>
  <c r="J18" i="228" s="1"/>
  <c r="C26" i="243"/>
  <c r="I18" i="228" s="1"/>
  <c r="C25" i="243"/>
  <c r="H18" i="228" s="1"/>
  <c r="C24" i="243"/>
  <c r="G18" i="228" s="1"/>
  <c r="C15" i="242"/>
  <c r="I17" i="228" s="1"/>
  <c r="C16" i="242"/>
  <c r="J17" i="228" s="1"/>
  <c r="C14" i="242"/>
  <c r="H17" i="228" s="1"/>
  <c r="C13" i="242"/>
  <c r="G17" i="228" s="1"/>
  <c r="C12" i="242"/>
  <c r="F17" i="228" s="1"/>
  <c r="C17" i="241"/>
  <c r="J16" i="228" s="1"/>
  <c r="C16" i="241"/>
  <c r="I16" i="228" s="1"/>
  <c r="C15" i="241"/>
  <c r="H16" i="228" s="1"/>
  <c r="C14" i="241"/>
  <c r="G16" i="228" s="1"/>
  <c r="C13" i="241"/>
  <c r="F16" i="228" s="1"/>
  <c r="C16" i="240"/>
  <c r="J15" i="228" s="1"/>
  <c r="C15" i="240"/>
  <c r="I15" i="228" s="1"/>
  <c r="C14" i="240"/>
  <c r="H15" i="228" s="1"/>
  <c r="C13" i="240"/>
  <c r="G15" i="228" s="1"/>
  <c r="C12" i="240"/>
  <c r="F15" i="228" s="1"/>
  <c r="C22" i="239"/>
  <c r="J14" i="228" s="1"/>
  <c r="C21" i="239"/>
  <c r="I14" i="228" s="1"/>
  <c r="C20" i="239"/>
  <c r="H14" i="228" s="1"/>
  <c r="C19" i="239"/>
  <c r="G14" i="228" s="1"/>
  <c r="C18" i="239"/>
  <c r="F14" i="228" s="1"/>
  <c r="C23" i="238"/>
  <c r="I13" i="228" s="1"/>
  <c r="C24" i="238"/>
  <c r="J13" i="228" s="1"/>
  <c r="C22" i="238"/>
  <c r="H13" i="228" s="1"/>
  <c r="C21" i="238"/>
  <c r="G13" i="228" s="1"/>
  <c r="C20" i="238"/>
  <c r="F13" i="228" s="1"/>
  <c r="C15" i="237"/>
  <c r="J12" i="228" s="1"/>
  <c r="C14" i="237"/>
  <c r="I12" i="228" s="1"/>
  <c r="C13" i="237"/>
  <c r="H12" i="228" s="1"/>
  <c r="C12" i="237"/>
  <c r="G12" i="228" s="1"/>
  <c r="C11" i="237"/>
  <c r="F12" i="228" s="1"/>
  <c r="F11" i="228"/>
  <c r="C21" i="235"/>
  <c r="J11" i="228" s="1"/>
  <c r="C20" i="235"/>
  <c r="I11" i="228" s="1"/>
  <c r="C19" i="235"/>
  <c r="H11" i="228" s="1"/>
  <c r="C18" i="235"/>
  <c r="G11" i="228" s="1"/>
  <c r="C17" i="235"/>
  <c r="C15" i="234"/>
  <c r="H10" i="228" s="1"/>
  <c r="C13" i="234"/>
  <c r="F10" i="228" s="1"/>
  <c r="C17" i="234"/>
  <c r="J10" i="228" s="1"/>
  <c r="C16" i="234"/>
  <c r="I10" i="228" s="1"/>
  <c r="C14" i="234"/>
  <c r="G10" i="228" s="1"/>
  <c r="C23" i="233"/>
  <c r="J9" i="228" s="1"/>
  <c r="C22" i="233"/>
  <c r="I9" i="228" s="1"/>
  <c r="C21" i="233"/>
  <c r="H9" i="228" s="1"/>
  <c r="C20" i="233"/>
  <c r="G9" i="228" s="1"/>
  <c r="C19" i="233"/>
  <c r="F9" i="228" s="1"/>
  <c r="C15" i="232"/>
  <c r="J8" i="228" s="1"/>
  <c r="C14" i="232"/>
  <c r="I8" i="228" s="1"/>
  <c r="C13" i="232"/>
  <c r="H8" i="228" s="1"/>
  <c r="C11" i="232"/>
  <c r="F8" i="228" s="1"/>
  <c r="C16" i="231"/>
  <c r="J7" i="228" s="1"/>
  <c r="C13" i="231"/>
  <c r="G7" i="228" s="1"/>
  <c r="C12" i="231"/>
  <c r="F7" i="228" s="1"/>
  <c r="G38" i="230"/>
  <c r="H38" i="230" s="1"/>
  <c r="D38" i="230" s="1"/>
  <c r="G15" i="238"/>
  <c r="H15" i="238" s="1"/>
  <c r="D15" i="238" s="1"/>
  <c r="C14" i="254" l="1"/>
  <c r="C26" i="228" s="1"/>
  <c r="C15" i="254"/>
  <c r="B26" i="228" s="1"/>
  <c r="G37" i="230"/>
  <c r="H37" i="230" s="1"/>
  <c r="D37" i="230" s="1"/>
  <c r="D9" i="248"/>
  <c r="D8" i="248"/>
  <c r="D7" i="248"/>
  <c r="G11" i="233"/>
  <c r="H11" i="233" s="1"/>
  <c r="D11" i="233" s="1"/>
  <c r="G10" i="233"/>
  <c r="H10" i="233" s="1"/>
  <c r="D10" i="233" s="1"/>
  <c r="J6" i="228"/>
  <c r="I6" i="228"/>
  <c r="H6" i="228"/>
  <c r="G6" i="228"/>
  <c r="F6" i="228"/>
  <c r="C14" i="253"/>
  <c r="J4" i="228" s="1"/>
  <c r="C13" i="253"/>
  <c r="I4" i="228" s="1"/>
  <c r="C12" i="253"/>
  <c r="H4" i="228" s="1"/>
  <c r="C11" i="253"/>
  <c r="G4" i="228" s="1"/>
  <c r="C10" i="253"/>
  <c r="F4" i="228" s="1"/>
  <c r="J5" i="228"/>
  <c r="F5" i="228"/>
  <c r="G5" i="228"/>
  <c r="H5" i="228"/>
  <c r="I5" i="228"/>
  <c r="G4" i="253"/>
  <c r="H4" i="253" s="1"/>
  <c r="D4" i="253" s="1"/>
  <c r="G10" i="185"/>
  <c r="H10" i="185" s="1"/>
  <c r="D10" i="185" s="1"/>
  <c r="G5" i="251"/>
  <c r="H5" i="251" s="1"/>
  <c r="D5" i="251" s="1"/>
  <c r="G4" i="251"/>
  <c r="H4" i="251" s="1"/>
  <c r="D4" i="251" s="1"/>
  <c r="G36" i="230"/>
  <c r="H36" i="230" s="1"/>
  <c r="D36" i="230" s="1"/>
  <c r="G9" i="233"/>
  <c r="H9" i="233" s="1"/>
  <c r="D9" i="233" s="1"/>
  <c r="D26" i="228" l="1"/>
  <c r="J27" i="228"/>
  <c r="F27" i="228"/>
  <c r="G27" i="228"/>
  <c r="H27" i="228"/>
  <c r="I27" i="228"/>
  <c r="C9" i="253"/>
  <c r="B4" i="228" s="1"/>
  <c r="C8" i="253"/>
  <c r="C4" i="228" s="1"/>
  <c r="C10" i="251"/>
  <c r="B25" i="228" s="1"/>
  <c r="C9" i="251"/>
  <c r="C25" i="228" s="1"/>
  <c r="G8" i="233"/>
  <c r="H8" i="233" s="1"/>
  <c r="D8" i="233" s="1"/>
  <c r="G18" i="243"/>
  <c r="H18" i="243" s="1"/>
  <c r="D18" i="243" s="1"/>
  <c r="G35" i="230"/>
  <c r="H35" i="230" s="1"/>
  <c r="D35" i="230" s="1"/>
  <c r="G34" i="230"/>
  <c r="H34" i="230" s="1"/>
  <c r="D34" i="230" s="1"/>
  <c r="G6" i="242"/>
  <c r="H6" i="242" s="1"/>
  <c r="D6" i="242" s="1"/>
  <c r="G5" i="242"/>
  <c r="H5" i="242" s="1"/>
  <c r="D5" i="242" s="1"/>
  <c r="G7" i="239"/>
  <c r="H7" i="239" s="1"/>
  <c r="D7" i="239" s="1"/>
  <c r="G6" i="239"/>
  <c r="H6" i="239" s="1"/>
  <c r="D6" i="239" s="1"/>
  <c r="G5" i="239"/>
  <c r="H5" i="239" s="1"/>
  <c r="D5" i="239" s="1"/>
  <c r="D25" i="228" l="1"/>
  <c r="D4" i="228"/>
  <c r="G7" i="233"/>
  <c r="H7" i="233" s="1"/>
  <c r="D7" i="233" s="1"/>
  <c r="G16" i="247"/>
  <c r="H16" i="247" s="1"/>
  <c r="D16" i="247" s="1"/>
  <c r="G33" i="230"/>
  <c r="H33" i="230" s="1"/>
  <c r="G32" i="230"/>
  <c r="H32" i="230" s="1"/>
  <c r="D32" i="230" s="1"/>
  <c r="G31" i="230"/>
  <c r="H31" i="230" s="1"/>
  <c r="D31" i="230" s="1"/>
  <c r="G30" i="230"/>
  <c r="H30" i="230" s="1"/>
  <c r="D30" i="230" s="1"/>
  <c r="G29" i="230"/>
  <c r="H29" i="230" s="1"/>
  <c r="D29" i="230" s="1"/>
  <c r="G28" i="230"/>
  <c r="H28" i="230" s="1"/>
  <c r="D28" i="230" s="1"/>
  <c r="G27" i="230"/>
  <c r="H27" i="230" s="1"/>
  <c r="D27" i="230" s="1"/>
  <c r="G26" i="230"/>
  <c r="H26" i="230" s="1"/>
  <c r="D26" i="230" s="1"/>
  <c r="G25" i="230"/>
  <c r="H25" i="230" s="1"/>
  <c r="D25" i="230" s="1"/>
  <c r="G24" i="230"/>
  <c r="H24" i="230" s="1"/>
  <c r="D24" i="230" s="1"/>
  <c r="G23" i="230"/>
  <c r="H23" i="230" s="1"/>
  <c r="D23" i="230" s="1"/>
  <c r="G22" i="230"/>
  <c r="H22" i="230" s="1"/>
  <c r="D22" i="230" s="1"/>
  <c r="G21" i="230"/>
  <c r="H21" i="230" s="1"/>
  <c r="D21" i="230" s="1"/>
  <c r="G20" i="230"/>
  <c r="H20" i="230" s="1"/>
  <c r="D20" i="230" s="1"/>
  <c r="G19" i="230"/>
  <c r="H19" i="230" s="1"/>
  <c r="D19" i="230" s="1"/>
  <c r="G18" i="230"/>
  <c r="H18" i="230" s="1"/>
  <c r="D18" i="230" s="1"/>
  <c r="G17" i="230"/>
  <c r="H17" i="230" s="1"/>
  <c r="D17" i="230" s="1"/>
  <c r="G16" i="230"/>
  <c r="H16" i="230" s="1"/>
  <c r="D16" i="230" s="1"/>
  <c r="G15" i="230"/>
  <c r="H15" i="230" s="1"/>
  <c r="D15" i="230" s="1"/>
  <c r="G14" i="230"/>
  <c r="H14" i="230" s="1"/>
  <c r="D14" i="230" s="1"/>
  <c r="G13" i="230"/>
  <c r="H13" i="230" s="1"/>
  <c r="D13" i="230" s="1"/>
  <c r="G12" i="230"/>
  <c r="H12" i="230" s="1"/>
  <c r="D12" i="230" s="1"/>
  <c r="G11" i="230"/>
  <c r="H11" i="230" s="1"/>
  <c r="D11" i="230" s="1"/>
  <c r="G10" i="230"/>
  <c r="H10" i="230" s="1"/>
  <c r="D10" i="230" s="1"/>
  <c r="G9" i="230"/>
  <c r="H9" i="230" s="1"/>
  <c r="D9" i="230" s="1"/>
  <c r="G8" i="230"/>
  <c r="H8" i="230" s="1"/>
  <c r="D8" i="230" s="1"/>
  <c r="G7" i="230"/>
  <c r="H7" i="230" s="1"/>
  <c r="D7" i="230" s="1"/>
  <c r="G6" i="230"/>
  <c r="H6" i="230" s="1"/>
  <c r="D6" i="230" s="1"/>
  <c r="G5" i="230"/>
  <c r="H5" i="230" s="1"/>
  <c r="D5" i="230" s="1"/>
  <c r="G4" i="230"/>
  <c r="H4" i="230" s="1"/>
  <c r="D4" i="230" s="1"/>
  <c r="G9" i="185"/>
  <c r="H9" i="185" s="1"/>
  <c r="D9" i="185" s="1"/>
  <c r="G8" i="185"/>
  <c r="H8" i="185" s="1"/>
  <c r="D8" i="185" s="1"/>
  <c r="G7" i="185"/>
  <c r="H7" i="185" s="1"/>
  <c r="D7" i="185" s="1"/>
  <c r="G6" i="185"/>
  <c r="H6" i="185" s="1"/>
  <c r="D6" i="185" s="1"/>
  <c r="G5" i="185"/>
  <c r="H5" i="185" s="1"/>
  <c r="D5" i="185" s="1"/>
  <c r="G6" i="231"/>
  <c r="H6" i="231" s="1"/>
  <c r="D6" i="231" s="1"/>
  <c r="G5" i="231"/>
  <c r="H5" i="231" s="1"/>
  <c r="D5" i="231" s="1"/>
  <c r="G4" i="231"/>
  <c r="H4" i="231" s="1"/>
  <c r="D4" i="231" s="1"/>
  <c r="G4" i="232"/>
  <c r="H4" i="232" s="1"/>
  <c r="D4" i="232" s="1"/>
  <c r="C10" i="232" s="1"/>
  <c r="G6" i="233"/>
  <c r="H6" i="233" s="1"/>
  <c r="D6" i="233" s="1"/>
  <c r="G5" i="233"/>
  <c r="H5" i="233" s="1"/>
  <c r="D5" i="233" s="1"/>
  <c r="G4" i="233"/>
  <c r="H4" i="233" s="1"/>
  <c r="D4" i="233" s="1"/>
  <c r="G7" i="234"/>
  <c r="H7" i="234" s="1"/>
  <c r="D7" i="234" s="1"/>
  <c r="G6" i="234"/>
  <c r="H6" i="234" s="1"/>
  <c r="D6" i="234" s="1"/>
  <c r="G5" i="234"/>
  <c r="H5" i="234" s="1"/>
  <c r="D5" i="234" s="1"/>
  <c r="G4" i="234"/>
  <c r="H4" i="234" s="1"/>
  <c r="D4" i="234" s="1"/>
  <c r="G11" i="235"/>
  <c r="H11" i="235" s="1"/>
  <c r="D11" i="235" s="1"/>
  <c r="G10" i="235"/>
  <c r="H10" i="235" s="1"/>
  <c r="D10" i="235" s="1"/>
  <c r="G9" i="235"/>
  <c r="H9" i="235" s="1"/>
  <c r="D9" i="235" s="1"/>
  <c r="G8" i="235"/>
  <c r="H8" i="235" s="1"/>
  <c r="D8" i="235" s="1"/>
  <c r="G7" i="235"/>
  <c r="H7" i="235" s="1"/>
  <c r="D7" i="235" s="1"/>
  <c r="G6" i="235"/>
  <c r="H6" i="235" s="1"/>
  <c r="D6" i="235" s="1"/>
  <c r="G5" i="235"/>
  <c r="H5" i="235" s="1"/>
  <c r="D5" i="235" s="1"/>
  <c r="G4" i="235"/>
  <c r="H4" i="235" s="1"/>
  <c r="D4" i="235" s="1"/>
  <c r="G4" i="237"/>
  <c r="H4" i="237" s="1"/>
  <c r="D4" i="237" s="1"/>
  <c r="C10" i="237" s="1"/>
  <c r="B12" i="228" s="1"/>
  <c r="G14" i="238"/>
  <c r="H14" i="238" s="1"/>
  <c r="D14" i="238" s="1"/>
  <c r="G13" i="238"/>
  <c r="H13" i="238" s="1"/>
  <c r="D13" i="238" s="1"/>
  <c r="G12" i="238"/>
  <c r="H12" i="238" s="1"/>
  <c r="D12" i="238" s="1"/>
  <c r="G11" i="238"/>
  <c r="H11" i="238" s="1"/>
  <c r="D11" i="238" s="1"/>
  <c r="G10" i="238"/>
  <c r="H10" i="238" s="1"/>
  <c r="D10" i="238" s="1"/>
  <c r="G9" i="238"/>
  <c r="H9" i="238" s="1"/>
  <c r="D9" i="238" s="1"/>
  <c r="G8" i="238"/>
  <c r="H8" i="238" s="1"/>
  <c r="D8" i="238" s="1"/>
  <c r="G7" i="238"/>
  <c r="H7" i="238" s="1"/>
  <c r="D7" i="238" s="1"/>
  <c r="G6" i="238"/>
  <c r="H6" i="238" s="1"/>
  <c r="D6" i="238" s="1"/>
  <c r="G5" i="238"/>
  <c r="H5" i="238" s="1"/>
  <c r="D5" i="238" s="1"/>
  <c r="G4" i="238"/>
  <c r="H4" i="238" s="1"/>
  <c r="D4" i="238" s="1"/>
  <c r="G4" i="239"/>
  <c r="H4" i="239" s="1"/>
  <c r="D4" i="239" s="1"/>
  <c r="C17" i="239" s="1"/>
  <c r="G7" i="240"/>
  <c r="H7" i="240" s="1"/>
  <c r="D7" i="240" s="1"/>
  <c r="G6" i="240"/>
  <c r="H6" i="240" s="1"/>
  <c r="D6" i="240" s="1"/>
  <c r="G5" i="240"/>
  <c r="H5" i="240" s="1"/>
  <c r="D5" i="240" s="1"/>
  <c r="G4" i="240"/>
  <c r="H4" i="240" s="1"/>
  <c r="D4" i="240" s="1"/>
  <c r="G5" i="241"/>
  <c r="H5" i="241" s="1"/>
  <c r="D5" i="241" s="1"/>
  <c r="G4" i="241"/>
  <c r="H4" i="241" s="1"/>
  <c r="D4" i="241" s="1"/>
  <c r="G4" i="242"/>
  <c r="H4" i="242" s="1"/>
  <c r="D4" i="242" s="1"/>
  <c r="G6" i="249"/>
  <c r="H6" i="249" s="1"/>
  <c r="D6" i="249" s="1"/>
  <c r="G5" i="249"/>
  <c r="H5" i="249" s="1"/>
  <c r="D5" i="249" s="1"/>
  <c r="G4" i="249"/>
  <c r="H4" i="249" s="1"/>
  <c r="D4" i="249" s="1"/>
  <c r="D6" i="248"/>
  <c r="D5" i="248"/>
  <c r="D4" i="248"/>
  <c r="G7" i="247"/>
  <c r="H7" i="247" s="1"/>
  <c r="D7" i="247" s="1"/>
  <c r="G8" i="247"/>
  <c r="H8" i="247" s="1"/>
  <c r="D8" i="247" s="1"/>
  <c r="G9" i="247"/>
  <c r="H9" i="247" s="1"/>
  <c r="D9" i="247" s="1"/>
  <c r="G10" i="247"/>
  <c r="H10" i="247" s="1"/>
  <c r="D10" i="247" s="1"/>
  <c r="G11" i="247"/>
  <c r="H11" i="247" s="1"/>
  <c r="D11" i="247" s="1"/>
  <c r="G12" i="247"/>
  <c r="H12" i="247" s="1"/>
  <c r="D12" i="247" s="1"/>
  <c r="G13" i="247"/>
  <c r="H13" i="247" s="1"/>
  <c r="D13" i="247" s="1"/>
  <c r="G14" i="247"/>
  <c r="H14" i="247" s="1"/>
  <c r="D14" i="247" s="1"/>
  <c r="G15" i="247"/>
  <c r="H15" i="247" s="1"/>
  <c r="D15" i="247" s="1"/>
  <c r="G6" i="247"/>
  <c r="H6" i="247" s="1"/>
  <c r="D6" i="247" s="1"/>
  <c r="G5" i="247"/>
  <c r="H5" i="247" s="1"/>
  <c r="D5" i="247" s="1"/>
  <c r="G4" i="247"/>
  <c r="H4" i="247" s="1"/>
  <c r="D4" i="247" s="1"/>
  <c r="G4" i="246"/>
  <c r="H4" i="246" s="1"/>
  <c r="D4" i="246" s="1"/>
  <c r="G5" i="245"/>
  <c r="H5" i="245" s="1"/>
  <c r="D5" i="245" s="1"/>
  <c r="G4" i="245"/>
  <c r="H4" i="245" s="1"/>
  <c r="D4" i="245" s="1"/>
  <c r="G10" i="244"/>
  <c r="H10" i="244" s="1"/>
  <c r="D10" i="244" s="1"/>
  <c r="G11" i="244"/>
  <c r="H11" i="244" s="1"/>
  <c r="D11" i="244" s="1"/>
  <c r="G9" i="244"/>
  <c r="H9" i="244" s="1"/>
  <c r="D9" i="244" s="1"/>
  <c r="G8" i="244"/>
  <c r="H8" i="244" s="1"/>
  <c r="D8" i="244" s="1"/>
  <c r="G7" i="244"/>
  <c r="H7" i="244" s="1"/>
  <c r="D7" i="244" s="1"/>
  <c r="G6" i="244"/>
  <c r="H6" i="244" s="1"/>
  <c r="D6" i="244" s="1"/>
  <c r="G5" i="244"/>
  <c r="H5" i="244" s="1"/>
  <c r="D5" i="244" s="1"/>
  <c r="G4" i="244"/>
  <c r="H4" i="244" s="1"/>
  <c r="G4" i="243"/>
  <c r="H4" i="243" s="1"/>
  <c r="D4" i="243" s="1"/>
  <c r="G5" i="243"/>
  <c r="H5" i="243" s="1"/>
  <c r="D5" i="243" s="1"/>
  <c r="G6" i="243"/>
  <c r="H6" i="243" s="1"/>
  <c r="D6" i="243" s="1"/>
  <c r="G7" i="243"/>
  <c r="H7" i="243" s="1"/>
  <c r="D7" i="243" s="1"/>
  <c r="G8" i="243"/>
  <c r="H8" i="243" s="1"/>
  <c r="D8" i="243" s="1"/>
  <c r="G9" i="243"/>
  <c r="H9" i="243" s="1"/>
  <c r="D9" i="243" s="1"/>
  <c r="G10" i="243"/>
  <c r="H10" i="243" s="1"/>
  <c r="D10" i="243" s="1"/>
  <c r="G11" i="243"/>
  <c r="H11" i="243" s="1"/>
  <c r="D11" i="243" s="1"/>
  <c r="G12" i="243"/>
  <c r="H12" i="243" s="1"/>
  <c r="D12" i="243" s="1"/>
  <c r="G13" i="243"/>
  <c r="H13" i="243" s="1"/>
  <c r="D13" i="243" s="1"/>
  <c r="G14" i="243"/>
  <c r="H14" i="243" s="1"/>
  <c r="D14" i="243" s="1"/>
  <c r="G15" i="243"/>
  <c r="H15" i="243" s="1"/>
  <c r="D15" i="243" s="1"/>
  <c r="G16" i="243"/>
  <c r="H16" i="243" s="1"/>
  <c r="D16" i="243" s="1"/>
  <c r="G17" i="243"/>
  <c r="H17" i="243" s="1"/>
  <c r="D17" i="243" s="1"/>
  <c r="C20" i="247" l="1"/>
  <c r="C22" i="228" s="1"/>
  <c r="C21" i="247"/>
  <c r="B22" i="228" s="1"/>
  <c r="C14" i="185"/>
  <c r="B6" i="228" s="1"/>
  <c r="C13" i="185"/>
  <c r="C6" i="228" s="1"/>
  <c r="C11" i="248"/>
  <c r="C23" i="228" s="1"/>
  <c r="C12" i="248"/>
  <c r="B23" i="228" s="1"/>
  <c r="C21" i="243"/>
  <c r="C18" i="228" s="1"/>
  <c r="C22" i="243"/>
  <c r="B18" i="228" s="1"/>
  <c r="C10" i="242"/>
  <c r="C17" i="228" s="1"/>
  <c r="C11" i="242"/>
  <c r="B17" i="228" s="1"/>
  <c r="B14" i="228"/>
  <c r="C16" i="239"/>
  <c r="C14" i="228" s="1"/>
  <c r="C18" i="238"/>
  <c r="C13" i="228" s="1"/>
  <c r="C11" i="231"/>
  <c r="C10" i="231"/>
  <c r="C7" i="228" s="1"/>
  <c r="C18" i="233"/>
  <c r="B9" i="228" s="1"/>
  <c r="C17" i="233"/>
  <c r="C9" i="228" s="1"/>
  <c r="D33" i="230"/>
  <c r="C41" i="230" s="1"/>
  <c r="C9" i="232"/>
  <c r="C8" i="228" s="1"/>
  <c r="B8" i="228"/>
  <c r="C12" i="234"/>
  <c r="B10" i="228" s="1"/>
  <c r="C11" i="234"/>
  <c r="C10" i="228" s="1"/>
  <c r="C16" i="235"/>
  <c r="B11" i="228" s="1"/>
  <c r="C15" i="235"/>
  <c r="C11" i="228" s="1"/>
  <c r="C9" i="237"/>
  <c r="C12" i="228" s="1"/>
  <c r="D12" i="228" s="1"/>
  <c r="C19" i="238"/>
  <c r="B13" i="228" s="1"/>
  <c r="C11" i="240"/>
  <c r="B15" i="228" s="1"/>
  <c r="C10" i="240"/>
  <c r="C15" i="228" s="1"/>
  <c r="C12" i="241"/>
  <c r="B16" i="228" s="1"/>
  <c r="C11" i="241"/>
  <c r="C16" i="228" s="1"/>
  <c r="C10" i="249"/>
  <c r="C24" i="228" s="1"/>
  <c r="C11" i="249"/>
  <c r="B24" i="228" s="1"/>
  <c r="C10" i="246"/>
  <c r="B21" i="228" s="1"/>
  <c r="C9" i="246"/>
  <c r="C21" i="228" s="1"/>
  <c r="C10" i="245"/>
  <c r="C20" i="228" s="1"/>
  <c r="C11" i="245"/>
  <c r="B20" i="228" s="1"/>
  <c r="D4" i="244"/>
  <c r="C42" i="230" l="1"/>
  <c r="B5" i="228" s="1"/>
  <c r="C19" i="244"/>
  <c r="C19" i="228" s="1"/>
  <c r="C20" i="244"/>
  <c r="B19" i="228" s="1"/>
  <c r="D24" i="228"/>
  <c r="D22" i="228"/>
  <c r="D20" i="228"/>
  <c r="D23" i="228"/>
  <c r="D21" i="228"/>
  <c r="D17" i="228"/>
  <c r="D18" i="228"/>
  <c r="D16" i="228"/>
  <c r="D14" i="228"/>
  <c r="D13" i="228"/>
  <c r="D11" i="228"/>
  <c r="D6" i="228"/>
  <c r="D10" i="228"/>
  <c r="D9" i="228"/>
  <c r="D8" i="228"/>
  <c r="C5" i="228"/>
  <c r="D15" i="228"/>
  <c r="B7" i="228"/>
  <c r="D7" i="228" s="1"/>
  <c r="C27" i="228" l="1"/>
  <c r="B27" i="228"/>
  <c r="D19" i="228"/>
  <c r="D5" i="228"/>
  <c r="D27" i="228" l="1"/>
</calcChain>
</file>

<file path=xl/sharedStrings.xml><?xml version="1.0" encoding="utf-8"?>
<sst xmlns="http://schemas.openxmlformats.org/spreadsheetml/2006/main" count="736" uniqueCount="240">
  <si>
    <t xml:space="preserve">Document </t>
  </si>
  <si>
    <t>Document Title</t>
  </si>
  <si>
    <t>Status</t>
  </si>
  <si>
    <t>Comment</t>
  </si>
  <si>
    <t>WORKING INSTRUCTIONS</t>
  </si>
  <si>
    <t>PROCEDURES</t>
  </si>
  <si>
    <t>Document</t>
  </si>
  <si>
    <t xml:space="preserve">POLICIES </t>
  </si>
  <si>
    <t xml:space="preserve"> ACSA  POLICIES AND PROCEDURES 2014</t>
  </si>
  <si>
    <t>Human Resource Board</t>
  </si>
  <si>
    <t>H060P</t>
  </si>
  <si>
    <t>Board Members of Third Party Compliance</t>
  </si>
  <si>
    <t>Awaiting Signature November 2015</t>
  </si>
  <si>
    <t>Supply Chain Management</t>
  </si>
  <si>
    <t xml:space="preserve"> Total</t>
  </si>
  <si>
    <t>STRATEGY, FRAMEWORK, POLICY &amp; PROCEDURE UNIVERSE</t>
  </si>
  <si>
    <t>Policy</t>
  </si>
  <si>
    <t>Strategy</t>
  </si>
  <si>
    <t>HUMAN CAPITAL MANAGEMENT</t>
  </si>
  <si>
    <t>Outdated</t>
  </si>
  <si>
    <t>Retrenchment and Redundancy Policy</t>
  </si>
  <si>
    <t xml:space="preserve">Tool of Trade Motor Vehicle Scheme </t>
  </si>
  <si>
    <t>Learning and Development Policy</t>
  </si>
  <si>
    <t>Leave Policy</t>
  </si>
  <si>
    <t>Revised Housing Policy</t>
  </si>
  <si>
    <t>Staff Holiday Fringe Benefit SOP</t>
  </si>
  <si>
    <t>Succession Planning SOP</t>
  </si>
  <si>
    <t>Disciplinary Policy</t>
  </si>
  <si>
    <t>HCM Strategy</t>
  </si>
  <si>
    <t>Conditions of Service Policy</t>
  </si>
  <si>
    <t>Medical Aid Policy</t>
  </si>
  <si>
    <t>Prevention and Elimination of Harassment in the worksplace Policy</t>
  </si>
  <si>
    <t>Prevention and Elimination of Harassment in the workplace SOP</t>
  </si>
  <si>
    <t>Recruitment and selection procedure</t>
  </si>
  <si>
    <t>Overtime Work SOP</t>
  </si>
  <si>
    <t>Study Bursary SOP</t>
  </si>
  <si>
    <t>Up-to-date</t>
  </si>
  <si>
    <t>Corporate SOP</t>
  </si>
  <si>
    <t>Annual Schedule</t>
  </si>
  <si>
    <t>Framework</t>
  </si>
  <si>
    <t xml:space="preserve">SANParks Air-Wing Strategy </t>
  </si>
  <si>
    <t xml:space="preserve">Safety and Security Strategy </t>
  </si>
  <si>
    <t>Firearm Management Policy</t>
  </si>
  <si>
    <t xml:space="preserve">Polygraph Testing Policy </t>
  </si>
  <si>
    <t>Polygraph Testing SOP</t>
  </si>
  <si>
    <t>Firearm Management SOP</t>
  </si>
  <si>
    <t>Wildlife Utilization Strategy</t>
  </si>
  <si>
    <t xml:space="preserve">Integrated Wildlife Management Policy </t>
  </si>
  <si>
    <t>Carnivore and Predator Management SOP</t>
  </si>
  <si>
    <t xml:space="preserve">Park Development Fund SOP </t>
  </si>
  <si>
    <t>Elephant Ivory Fund SOP</t>
  </si>
  <si>
    <t>SANParks Africa Strategy</t>
  </si>
  <si>
    <t xml:space="preserve">Climate Change Preparedness Strategy </t>
  </si>
  <si>
    <t>Alien and Invasive Species Management Policy</t>
  </si>
  <si>
    <t>Management and Safe Guarding of Ivory and Rhino Horn SOP</t>
  </si>
  <si>
    <t>Assessment of the Impementation of Management Plans SOP</t>
  </si>
  <si>
    <t>Conducting aerial survyes SOP</t>
  </si>
  <si>
    <t>Land Degration and Restoration Framework</t>
  </si>
  <si>
    <t>Consumptive Use of Renewable and Non-renewable Natural Resources Policy</t>
  </si>
  <si>
    <t>Wildlife Monitoring and Evaluation Framework</t>
  </si>
  <si>
    <t>#</t>
  </si>
  <si>
    <t>Use of remotely piloted aircraft systems in areas managed by SANParks Policy</t>
  </si>
  <si>
    <t>POPI Act Clean Desk SOP</t>
  </si>
  <si>
    <t>POPI Act Data Breach SOP</t>
  </si>
  <si>
    <t>Transformation Integrated Strategy and Charter</t>
  </si>
  <si>
    <t>POPI Policy</t>
  </si>
  <si>
    <t>CONTINUOUS IMPROVEMENT</t>
  </si>
  <si>
    <t>Protocol</t>
  </si>
  <si>
    <t xml:space="preserve">Language Policy </t>
  </si>
  <si>
    <t>Media Relations SOP</t>
  </si>
  <si>
    <t>Communications Protocol</t>
  </si>
  <si>
    <t>CORPORATE COMMUNICATIONS</t>
  </si>
  <si>
    <t>Cultural Heritage Management Strategy</t>
  </si>
  <si>
    <t>Policy For the Collection and Management of Heritage of Heritage Objects</t>
  </si>
  <si>
    <t xml:space="preserve">Development Maintenance and Impact Assessments related to Heritage Resources in Parks SOP </t>
  </si>
  <si>
    <t>Policy for the Conservation, Management and Promotion of Cultural Heritage Resources in SANParks</t>
  </si>
  <si>
    <t>FINANCE</t>
  </si>
  <si>
    <t>Library Usage SOP</t>
  </si>
  <si>
    <t>SANParks Green Energy Strategy</t>
  </si>
  <si>
    <t>INFRASTRUCTURE AND SPECIAL PROJECTS</t>
  </si>
  <si>
    <t>ICT</t>
  </si>
  <si>
    <t>Investment Policy</t>
  </si>
  <si>
    <t xml:space="preserve">SANParks Asset Management Policy August </t>
  </si>
  <si>
    <t>Fleet Management SOP</t>
  </si>
  <si>
    <t xml:space="preserve">Resource Mobilisation and Partnership SOP </t>
  </si>
  <si>
    <t>Finance Policy</t>
  </si>
  <si>
    <t>Resource Mobilisation and Partnerships Policy</t>
  </si>
  <si>
    <t>Assets Management SOP</t>
  </si>
  <si>
    <t>Cash Management SOP</t>
  </si>
  <si>
    <t xml:space="preserve">DEBTORS MANAGEMENT SOP </t>
  </si>
  <si>
    <t>Inventory Management SOP</t>
  </si>
  <si>
    <t>Procurement of IT Desktop Equipment SOP</t>
  </si>
  <si>
    <t>Business Process Managegement SOP</t>
  </si>
  <si>
    <t xml:space="preserve">ICT E-Mail Monitoring and Access SOP </t>
  </si>
  <si>
    <t xml:space="preserve">ICT Firewall Management SOP </t>
  </si>
  <si>
    <t>Back up and Restore SOP</t>
  </si>
  <si>
    <t>Information Communication Technology Security Policy</t>
  </si>
  <si>
    <t>Data Governance Policy</t>
  </si>
  <si>
    <t>IT Acceptable Usage Policy</t>
  </si>
  <si>
    <t xml:space="preserve">Access Control and User Management SOP </t>
  </si>
  <si>
    <t>SANParks Digital Transformation Strategy</t>
  </si>
  <si>
    <t>LEGAL SERVICES</t>
  </si>
  <si>
    <t>Intellectual Property Management Policy</t>
  </si>
  <si>
    <t xml:space="preserve">Acquisition of Land for Inclusion into a National Park </t>
  </si>
  <si>
    <t xml:space="preserve">Land Inclusion Policy </t>
  </si>
  <si>
    <t xml:space="preserve">Co-ordinated Framework for Management Plans </t>
  </si>
  <si>
    <t xml:space="preserve">SOP for the implementation of METT </t>
  </si>
  <si>
    <t>SANParks Delegation of Authority Policy</t>
  </si>
  <si>
    <t>SANParks Meta-Policy</t>
  </si>
  <si>
    <t>SANParks Meta-Policy SOP</t>
  </si>
  <si>
    <t>RESOURCE MOBILISATION</t>
  </si>
  <si>
    <t>Donations and Sponsorship Policy</t>
  </si>
  <si>
    <t xml:space="preserve">Resource Mobilisation  Partnerships Strategy </t>
  </si>
  <si>
    <t>RISK MANAGEMENT</t>
  </si>
  <si>
    <t>Days left to expiration</t>
  </si>
  <si>
    <t>SOP for Capture and Scientific Manipulation of Fish</t>
  </si>
  <si>
    <t xml:space="preserve">Lethal Management of Wildlife SOP </t>
  </si>
  <si>
    <t>Indigenous Invertebrate Outbreak Policy</t>
  </si>
  <si>
    <t>SANParks Research Strategy</t>
  </si>
  <si>
    <t>Rhinoceros Conservation Strategy</t>
  </si>
  <si>
    <t>Monotoring,Capturing and  Sampling  Nile Crocodiles SOP</t>
  </si>
  <si>
    <t>Managing Honeybee Colonies and Beekeeping in SANParks</t>
  </si>
  <si>
    <t>Research Project Registration SOP</t>
  </si>
  <si>
    <t>SUPPLY CHAIN MANAGEMENT</t>
  </si>
  <si>
    <t>SOCIO-ECONOMIC TRANSFORMATION</t>
  </si>
  <si>
    <t>Socio-economic Development Strategy 2017.pdf</t>
  </si>
  <si>
    <t>Donations and Sponsorship SOP -2022.pdf</t>
  </si>
  <si>
    <t>Supply Chain Management SOP</t>
  </si>
  <si>
    <t>SOP Tourism Research</t>
  </si>
  <si>
    <t>Integrated Information Security Management Policy</t>
  </si>
  <si>
    <t xml:space="preserve">Short-term insurance Protocol </t>
  </si>
  <si>
    <t>Enterprise Risk Management Strategy</t>
  </si>
  <si>
    <t xml:space="preserve">Whistle-Blowing Protocol </t>
  </si>
  <si>
    <t>Forensic Investigations SOP</t>
  </si>
  <si>
    <t>Combined Assurance Framework</t>
  </si>
  <si>
    <t>Ethics Governance and Management Strategy</t>
  </si>
  <si>
    <t>Ethics Governance and Management Policy</t>
  </si>
  <si>
    <t>Internal Audit SOP</t>
  </si>
  <si>
    <t xml:space="preserve">Methodology Internal Audit </t>
  </si>
  <si>
    <t>Business Continuity Policy</t>
  </si>
  <si>
    <t>SHE Policy</t>
  </si>
  <si>
    <t>Fraud Prevention Policy</t>
  </si>
  <si>
    <t>Fraud Prevention Strategy</t>
  </si>
  <si>
    <t>SANParks Hazards Idenfification Risk Assessment SOP</t>
  </si>
  <si>
    <t>SANParks  BCM Strategy</t>
  </si>
  <si>
    <t>Code of Ethics</t>
  </si>
  <si>
    <t>Enterprise Risk Management Policy</t>
  </si>
  <si>
    <t>Enterprise Risk Management Framework</t>
  </si>
  <si>
    <t>SHE Management Framework</t>
  </si>
  <si>
    <t>TOURISM AND MARKENTING</t>
  </si>
  <si>
    <t>Refunds SOP</t>
  </si>
  <si>
    <t>Withdrawal of non-compliant accommodation facilities SOP</t>
  </si>
  <si>
    <t>House Keeping SOP</t>
  </si>
  <si>
    <t>Procedure-Manual</t>
  </si>
  <si>
    <t>Tourism Permit Management EXTENDED</t>
  </si>
  <si>
    <t>Restaurant and Retail Public Private partnership Program</t>
  </si>
  <si>
    <t>Product Development Prioritisation SOP</t>
  </si>
  <si>
    <t xml:space="preserve">Events Management SOP </t>
  </si>
  <si>
    <t xml:space="preserve">Uniform Policy </t>
  </si>
  <si>
    <t>SOP - Preparation of Monthly, Quarterly and Annual Tourism Statistics</t>
  </si>
  <si>
    <t>SOP-Customer Care</t>
  </si>
  <si>
    <t>SOP-The process (Guideline) to Develop, Review and Quality assurance Assessment of Tourism Standards</t>
  </si>
  <si>
    <t>SOP-Tourism Pricing and Yielding</t>
  </si>
  <si>
    <t>Trade Exchange SOP</t>
  </si>
  <si>
    <t xml:space="preserve">Front Office  - Cash Handling SOP </t>
  </si>
  <si>
    <t xml:space="preserve">FrontT Office - General Duties SOP </t>
  </si>
  <si>
    <t>SOP for the Capture, Transport and Maintenance in Holding Facilities of Wildlife</t>
  </si>
  <si>
    <t>SOP for Fitment of Tracking Devices and Marking of Wildlife</t>
  </si>
  <si>
    <t>SOP - Management of Biological Samples at SANParks Biobank</t>
  </si>
  <si>
    <t>VISITOR SERVICES</t>
  </si>
  <si>
    <t xml:space="preserve">Policy Coordination and Compliance Unit </t>
  </si>
  <si>
    <t>SANPARKS POLICY UNIVERSE</t>
  </si>
  <si>
    <t>Universal Access in Tourism SOP</t>
  </si>
  <si>
    <t>Visitor Interpretation SOP</t>
  </si>
  <si>
    <t>Visitor Management SOP</t>
  </si>
  <si>
    <t xml:space="preserve">Due Date      </t>
  </si>
  <si>
    <t xml:space="preserve">Effective Date </t>
  </si>
  <si>
    <t xml:space="preserve">Due Date  </t>
  </si>
  <si>
    <t xml:space="preserve">Due Date </t>
  </si>
  <si>
    <t>Effective Date</t>
  </si>
  <si>
    <t>Due Date</t>
  </si>
  <si>
    <t xml:space="preserve">Employee Attraction and Retention Policy </t>
  </si>
  <si>
    <t xml:space="preserve">Employees Induction SOP </t>
  </si>
  <si>
    <t xml:space="preserve">Job Evaluation Policy </t>
  </si>
  <si>
    <t xml:space="preserve">Declaration of Interest Policy </t>
  </si>
  <si>
    <t>Bereavement Policy</t>
  </si>
  <si>
    <t xml:space="preserve">Employee Transport Policy </t>
  </si>
  <si>
    <t>Performance Management Policy</t>
  </si>
  <si>
    <t xml:space="preserve">Grievance Policy </t>
  </si>
  <si>
    <t xml:space="preserve">Career Management Policy </t>
  </si>
  <si>
    <t>Employment Equity Policy</t>
  </si>
  <si>
    <t xml:space="preserve">Integrated Employee Wellness Policy </t>
  </si>
  <si>
    <t>Promotion Policy</t>
  </si>
  <si>
    <t>Recruitment and Selection Policy</t>
  </si>
  <si>
    <t xml:space="preserve">Remuneration Policy </t>
  </si>
  <si>
    <t xml:space="preserve">Leave Protocol </t>
  </si>
  <si>
    <t>Finance</t>
  </si>
  <si>
    <t>Visitor Services</t>
  </si>
  <si>
    <t>Legal</t>
  </si>
  <si>
    <t>Human Capital Management</t>
  </si>
  <si>
    <t>Area Integrity Management</t>
  </si>
  <si>
    <t>Continuous Improvement</t>
  </si>
  <si>
    <t>Corporate Communications</t>
  </si>
  <si>
    <t>Cultural Heritage Mangement</t>
  </si>
  <si>
    <t>Infrastructure &amp; Special Projects</t>
  </si>
  <si>
    <t>Park Planning &amp; Development</t>
  </si>
  <si>
    <t>Policy Govovernance</t>
  </si>
  <si>
    <t>POLICY GOVERNANCE</t>
  </si>
  <si>
    <t>Resource Mobilisation</t>
  </si>
  <si>
    <t>Risk Mangement</t>
  </si>
  <si>
    <t>Socio-Economic Transformation</t>
  </si>
  <si>
    <t>Tourism and Marketing</t>
  </si>
  <si>
    <t>Veterinary and Wildlife Services</t>
  </si>
  <si>
    <t>Reservations SOP</t>
  </si>
  <si>
    <t>Social Media SOP</t>
  </si>
  <si>
    <t>Department/Unit</t>
  </si>
  <si>
    <t>Internal Audit</t>
  </si>
  <si>
    <t>INTERNAL AUDIT</t>
  </si>
  <si>
    <t>Office of the CEO</t>
  </si>
  <si>
    <t>Manual</t>
  </si>
  <si>
    <t>Corp SOP</t>
  </si>
  <si>
    <t>POLICY INSTRUMENT TYPES</t>
  </si>
  <si>
    <t>Research &amp; Development</t>
  </si>
  <si>
    <t>CSD PARK PLANNING AND DEVELOPMENT</t>
  </si>
  <si>
    <t>CSD AREA INTEGRITY MANAGEMENT</t>
  </si>
  <si>
    <t>CSD VETERINARY WILDLIFE SERVICES</t>
  </si>
  <si>
    <t>CSD CULTURAL HERITAGE MANAGEMENT</t>
  </si>
  <si>
    <t>CSD RESEARCH DEVELOPMENT</t>
  </si>
  <si>
    <t>PARKS AND KNP</t>
  </si>
  <si>
    <t>Parks and KNP</t>
  </si>
  <si>
    <t>SCM Policy</t>
  </si>
  <si>
    <t>Manage ICT Risks SOP</t>
  </si>
  <si>
    <t xml:space="preserve">Integrated Employee Wellness SOP </t>
  </si>
  <si>
    <t xml:space="preserve">ICT Corporate Governance Policy </t>
  </si>
  <si>
    <t>CSD</t>
  </si>
  <si>
    <t>Talent Mangement Framework</t>
  </si>
  <si>
    <t>Loyalty Framework</t>
  </si>
  <si>
    <t>PAIA Manual</t>
  </si>
  <si>
    <t>Records Management Policy</t>
  </si>
  <si>
    <t>ICT Programs and Projects SOP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</si>
</sst>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1"/>
      <color indexed="10"/>
      <name val="Arial"/>
      <family val="2"/>
    </font>
    <font>
      <b/>
      <sz val="12"/>
      <name val="Arial"/>
      <family val="2"/>
    </font>
    <font>
      <sz val="11"/>
      <color theme="1"/>
      <name val="Arial"/>
      <family val="2"/>
    </font>
    <font>
      <sz val="36"/>
      <color theme="1"/>
      <name val="Arial Rounded MT Bold"/>
      <family val="2"/>
    </font>
    <font>
      <sz val="22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indexed="12"/>
      <name val="Arial"/>
      <family val="2"/>
    </font>
    <font>
      <b/>
      <sz val="11"/>
      <name val="Calibri"/>
      <family val="2"/>
      <scheme val="minor"/>
    </font>
    <font>
      <b/>
      <sz val="11"/>
      <color theme="0"/>
      <name val="Arial"/>
      <family val="2"/>
    </font>
    <font>
      <b/>
      <sz val="11"/>
      <color rgb="FFFF0000"/>
      <name val="Arial"/>
      <family val="2"/>
    </font>
    <font>
      <b/>
      <sz val="11"/>
      <color rgb="FF00B050"/>
      <name val="Arial"/>
      <family val="2"/>
    </font>
    <font>
      <sz val="11"/>
      <color rgb="FF0000FF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2B8BA1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-0.249977111117893"/>
        <bgColor theme="4" tint="0.79998168889431442"/>
      </patternFill>
    </fill>
    <fill>
      <patternFill patternType="solid">
        <fgColor theme="6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4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/>
    <xf numFmtId="0" fontId="22" fillId="0" borderId="17" applyNumberFormat="0" applyFill="0" applyAlignment="0" applyProtection="0"/>
    <xf numFmtId="0" fontId="23" fillId="0" borderId="18" applyNumberFormat="0" applyFill="0" applyAlignment="0" applyProtection="0"/>
    <xf numFmtId="0" fontId="24" fillId="0" borderId="19" applyNumberFormat="0" applyFill="0" applyAlignment="0" applyProtection="0"/>
    <xf numFmtId="0" fontId="24" fillId="0" borderId="0" applyNumberFormat="0" applyFill="0" applyBorder="0" applyAlignment="0" applyProtection="0"/>
    <xf numFmtId="0" fontId="25" fillId="6" borderId="0" applyNumberFormat="0" applyBorder="0" applyAlignment="0" applyProtection="0"/>
    <xf numFmtId="0" fontId="26" fillId="7" borderId="0" applyNumberFormat="0" applyBorder="0" applyAlignment="0" applyProtection="0"/>
    <xf numFmtId="0" fontId="27" fillId="8" borderId="0" applyNumberFormat="0" applyBorder="0" applyAlignment="0" applyProtection="0"/>
    <xf numFmtId="0" fontId="28" fillId="9" borderId="20" applyNumberFormat="0" applyAlignment="0" applyProtection="0"/>
    <xf numFmtId="0" fontId="29" fillId="10" borderId="21" applyNumberFormat="0" applyAlignment="0" applyProtection="0"/>
    <xf numFmtId="0" fontId="30" fillId="10" borderId="20" applyNumberFormat="0" applyAlignment="0" applyProtection="0"/>
    <xf numFmtId="0" fontId="31" fillId="0" borderId="22" applyNumberFormat="0" applyFill="0" applyAlignment="0" applyProtection="0"/>
    <xf numFmtId="0" fontId="32" fillId="11" borderId="23" applyNumberFormat="0" applyAlignment="0" applyProtection="0"/>
    <xf numFmtId="0" fontId="12" fillId="0" borderId="0" applyNumberFormat="0" applyFill="0" applyBorder="0" applyAlignment="0" applyProtection="0"/>
    <xf numFmtId="0" fontId="20" fillId="12" borderId="24" applyNumberFormat="0" applyFont="0" applyAlignment="0" applyProtection="0"/>
    <xf numFmtId="0" fontId="33" fillId="0" borderId="0" applyNumberFormat="0" applyFill="0" applyBorder="0" applyAlignment="0" applyProtection="0"/>
    <xf numFmtId="0" fontId="11" fillId="0" borderId="25" applyNumberFormat="0" applyFill="0" applyAlignment="0" applyProtection="0"/>
    <xf numFmtId="0" fontId="34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34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19" borderId="0" applyNumberFormat="0" applyBorder="0" applyAlignment="0" applyProtection="0"/>
    <xf numFmtId="0" fontId="20" fillId="20" borderId="0" applyNumberFormat="0" applyBorder="0" applyAlignment="0" applyProtection="0"/>
    <xf numFmtId="0" fontId="34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3" borderId="0" applyNumberFormat="0" applyBorder="0" applyAlignment="0" applyProtection="0"/>
    <xf numFmtId="0" fontId="20" fillId="24" borderId="0" applyNumberFormat="0" applyBorder="0" applyAlignment="0" applyProtection="0"/>
    <xf numFmtId="0" fontId="34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7" borderId="0" applyNumberFormat="0" applyBorder="0" applyAlignment="0" applyProtection="0"/>
    <xf numFmtId="0" fontId="20" fillId="28" borderId="0" applyNumberFormat="0" applyBorder="0" applyAlignment="0" applyProtection="0"/>
    <xf numFmtId="0" fontId="34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1" borderId="0" applyNumberFormat="0" applyBorder="0" applyAlignment="0" applyProtection="0"/>
    <xf numFmtId="0" fontId="20" fillId="32" borderId="0" applyNumberFormat="0" applyBorder="0" applyAlignment="0" applyProtection="0"/>
    <xf numFmtId="0" fontId="34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35" borderId="0" applyNumberFormat="0" applyBorder="0" applyAlignment="0" applyProtection="0"/>
    <xf numFmtId="0" fontId="20" fillId="36" borderId="0" applyNumberFormat="0" applyBorder="0" applyAlignment="0" applyProtection="0"/>
  </cellStyleXfs>
  <cellXfs count="7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3" borderId="0" xfId="0" applyFont="1" applyFill="1" applyAlignment="1">
      <alignment vertical="center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2" fillId="0" borderId="0" xfId="0" applyFont="1"/>
    <xf numFmtId="0" fontId="2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left" vertical="center" wrapText="1"/>
    </xf>
    <xf numFmtId="15" fontId="2" fillId="0" borderId="0" xfId="0" applyNumberFormat="1" applyFont="1"/>
    <xf numFmtId="0" fontId="19" fillId="0" borderId="8" xfId="0" applyFont="1" applyBorder="1"/>
    <xf numFmtId="0" fontId="19" fillId="0" borderId="11" xfId="0" applyFont="1" applyBorder="1"/>
    <xf numFmtId="0" fontId="19" fillId="0" borderId="6" xfId="0" applyFont="1" applyBorder="1"/>
    <xf numFmtId="0" fontId="19" fillId="0" borderId="12" xfId="0" applyFont="1" applyBorder="1"/>
    <xf numFmtId="15" fontId="2" fillId="0" borderId="0" xfId="0" applyNumberFormat="1" applyFont="1" applyAlignment="1">
      <alignment vertical="center"/>
    </xf>
    <xf numFmtId="14" fontId="8" fillId="0" borderId="0" xfId="0" applyNumberFormat="1" applyFont="1" applyAlignment="1">
      <alignment horizontal="left" vertical="center"/>
    </xf>
    <xf numFmtId="49" fontId="8" fillId="0" borderId="0" xfId="0" applyNumberFormat="1" applyFont="1"/>
    <xf numFmtId="0" fontId="19" fillId="0" borderId="1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19" fillId="0" borderId="1" xfId="0" applyFont="1" applyBorder="1"/>
    <xf numFmtId="15" fontId="2" fillId="0" borderId="0" xfId="0" applyNumberFormat="1" applyFont="1" applyAlignment="1">
      <alignment horizontal="right" vertical="center"/>
    </xf>
    <xf numFmtId="0" fontId="32" fillId="38" borderId="15" xfId="0" applyFont="1" applyFill="1" applyBorder="1" applyAlignment="1">
      <alignment horizontal="center" vertical="center"/>
    </xf>
    <xf numFmtId="0" fontId="32" fillId="38" borderId="5" xfId="0" applyFont="1" applyFill="1" applyBorder="1" applyAlignment="1">
      <alignment horizontal="left"/>
    </xf>
    <xf numFmtId="0" fontId="32" fillId="38" borderId="16" xfId="0" applyFont="1" applyFill="1" applyBorder="1" applyAlignment="1">
      <alignment horizontal="center" vertical="center"/>
    </xf>
    <xf numFmtId="0" fontId="32" fillId="38" borderId="14" xfId="0" applyFont="1" applyFill="1" applyBorder="1" applyAlignment="1">
      <alignment horizontal="center" vertical="center"/>
    </xf>
    <xf numFmtId="0" fontId="1" fillId="39" borderId="1" xfId="0" applyFont="1" applyFill="1" applyBorder="1" applyAlignment="1">
      <alignment horizontal="center" vertical="center"/>
    </xf>
    <xf numFmtId="0" fontId="2" fillId="39" borderId="28" xfId="0" applyFont="1" applyFill="1" applyBorder="1" applyAlignment="1">
      <alignment horizontal="center" vertical="center"/>
    </xf>
    <xf numFmtId="0" fontId="2" fillId="39" borderId="27" xfId="0" applyFont="1" applyFill="1" applyBorder="1" applyAlignment="1">
      <alignment horizontal="center" vertical="center"/>
    </xf>
    <xf numFmtId="0" fontId="2" fillId="39" borderId="29" xfId="0" applyFont="1" applyFill="1" applyBorder="1" applyAlignment="1">
      <alignment horizontal="center" vertical="center"/>
    </xf>
    <xf numFmtId="0" fontId="2" fillId="39" borderId="1" xfId="0" applyFont="1" applyFill="1" applyBorder="1" applyAlignment="1">
      <alignment horizontal="center" vertical="center"/>
    </xf>
    <xf numFmtId="0" fontId="15" fillId="39" borderId="1" xfId="1" applyFont="1" applyFill="1" applyBorder="1"/>
    <xf numFmtId="0" fontId="15" fillId="39" borderId="1" xfId="1" quotePrefix="1" applyFont="1" applyFill="1" applyBorder="1"/>
    <xf numFmtId="0" fontId="19" fillId="0" borderId="31" xfId="0" applyFont="1" applyBorder="1"/>
    <xf numFmtId="0" fontId="19" fillId="0" borderId="32" xfId="0" applyFont="1" applyBorder="1"/>
    <xf numFmtId="0" fontId="1" fillId="39" borderId="30" xfId="0" applyFont="1" applyFill="1" applyBorder="1" applyAlignment="1">
      <alignment horizontal="center" vertical="center"/>
    </xf>
    <xf numFmtId="14" fontId="8" fillId="0" borderId="0" xfId="0" applyNumberFormat="1" applyFont="1" applyAlignment="1">
      <alignment horizontal="left"/>
    </xf>
    <xf numFmtId="0" fontId="9" fillId="4" borderId="9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6" fillId="4" borderId="7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16" fillId="4" borderId="26" xfId="0" applyFont="1" applyFill="1" applyBorder="1" applyAlignment="1">
      <alignment horizontal="center" vertical="center" wrapText="1"/>
    </xf>
    <xf numFmtId="0" fontId="16" fillId="37" borderId="9" xfId="0" applyFont="1" applyFill="1" applyBorder="1" applyAlignment="1">
      <alignment horizontal="center" vertical="center" wrapText="1"/>
    </xf>
    <xf numFmtId="0" fontId="16" fillId="37" borderId="10" xfId="0" applyFont="1" applyFill="1" applyBorder="1" applyAlignment="1">
      <alignment horizontal="center" vertical="center" wrapText="1"/>
    </xf>
    <xf numFmtId="0" fontId="16" fillId="37" borderId="13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 wrapText="1"/>
    </xf>
    <xf numFmtId="0" fontId="16" fillId="37" borderId="5" xfId="0" applyFont="1" applyFill="1" applyBorder="1" applyAlignment="1">
      <alignment horizontal="center" vertical="center" wrapText="1"/>
    </xf>
    <xf numFmtId="0" fontId="16" fillId="37" borderId="33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6" fillId="4" borderId="9" xfId="0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center" vertical="center"/>
    </xf>
    <xf numFmtId="0" fontId="13" fillId="5" borderId="7" xfId="1" applyFill="1" applyBorder="1" applyAlignment="1">
      <alignment horizontal="center" vertical="center" wrapText="1"/>
    </xf>
    <xf numFmtId="0" fontId="13" fillId="5" borderId="3" xfId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center" vertical="center"/>
    </xf>
    <xf numFmtId="0" fontId="16" fillId="4" borderId="9" xfId="0" applyFont="1" applyFill="1" applyBorder="1" applyAlignment="1">
      <alignment horizontal="center" vertical="center" wrapText="1"/>
    </xf>
    <xf numFmtId="0" fontId="16" fillId="4" borderId="10" xfId="0" applyFont="1" applyFill="1" applyBorder="1" applyAlignment="1">
      <alignment horizontal="center" vertical="center" wrapText="1"/>
    </xf>
  </cellXfs>
  <cellStyles count="44">
    <cellStyle name="20% - Accent1" xfId="21" builtinId="30" customBuiltin="1"/>
    <cellStyle name="20% - Accent2" xfId="25" builtinId="34" customBuiltin="1"/>
    <cellStyle name="20% - Accent3" xfId="29" builtinId="38" customBuiltin="1"/>
    <cellStyle name="20% - Accent4" xfId="33" builtinId="42" customBuiltin="1"/>
    <cellStyle name="20% - Accent5" xfId="37" builtinId="46" customBuiltin="1"/>
    <cellStyle name="20% - Accent6" xfId="41" builtinId="50" customBuiltin="1"/>
    <cellStyle name="40% - Accent1" xfId="22" builtinId="31" customBuiltin="1"/>
    <cellStyle name="40% - Accent2" xfId="26" builtinId="35" customBuiltin="1"/>
    <cellStyle name="40% - Accent3" xfId="30" builtinId="39" customBuiltin="1"/>
    <cellStyle name="40% - Accent4" xfId="34" builtinId="43" customBuiltin="1"/>
    <cellStyle name="40% - Accent5" xfId="38" builtinId="47" customBuiltin="1"/>
    <cellStyle name="40% - Accent6" xfId="42" builtinId="51" customBuiltin="1"/>
    <cellStyle name="60% - Accent1" xfId="23" builtinId="32" customBuiltin="1"/>
    <cellStyle name="60% - Accent2" xfId="27" builtinId="36" customBuiltin="1"/>
    <cellStyle name="60% - Accent3" xfId="31" builtinId="40" customBuiltin="1"/>
    <cellStyle name="60% - Accent4" xfId="35" builtinId="44" customBuiltin="1"/>
    <cellStyle name="60% - Accent5" xfId="39" builtinId="48" customBuiltin="1"/>
    <cellStyle name="60% - Accent6" xfId="43" builtinId="52" customBuiltin="1"/>
    <cellStyle name="Accent1" xfId="20" builtinId="29" customBuiltin="1"/>
    <cellStyle name="Accent2" xfId="24" builtinId="33" customBuiltin="1"/>
    <cellStyle name="Accent3" xfId="28" builtinId="37" customBuiltin="1"/>
    <cellStyle name="Accent4" xfId="32" builtinId="41" customBuiltin="1"/>
    <cellStyle name="Accent5" xfId="36" builtinId="45" customBuiltin="1"/>
    <cellStyle name="Accent6" xfId="40" builtinId="49" customBuiltin="1"/>
    <cellStyle name="Bad" xfId="9" builtinId="27" customBuiltin="1"/>
    <cellStyle name="Calculation" xfId="13" builtinId="22" customBuiltin="1"/>
    <cellStyle name="Check Cell" xfId="15" builtinId="23" customBuiltin="1"/>
    <cellStyle name="Explanatory Text" xfId="18" builtinId="53" customBuiltin="1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Hyperlink" xfId="1" builtinId="8"/>
    <cellStyle name="Hyperlink 2" xfId="2" xr:uid="{C897DADC-AD00-4CB3-AF23-4BCE5160B4D4}"/>
    <cellStyle name="Input" xfId="11" builtinId="20" customBuiltin="1"/>
    <cellStyle name="Linked Cell" xfId="14" builtinId="24" customBuiltin="1"/>
    <cellStyle name="Neutral" xfId="10" builtinId="28" customBuiltin="1"/>
    <cellStyle name="Normal" xfId="0" builtinId="0"/>
    <cellStyle name="Note" xfId="17" builtinId="10" customBuiltin="1"/>
    <cellStyle name="Output" xfId="12" builtinId="21" customBuiltin="1"/>
    <cellStyle name="Title" xfId="3" builtinId="15" customBuiltin="1"/>
    <cellStyle name="Total" xfId="19" builtinId="25" customBuiltin="1"/>
    <cellStyle name="Warning Text" xfId="16" builtinId="11" customBuiltin="1"/>
  </cellStyles>
  <dxfs count="136"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</font>
    </dxf>
    <dxf>
      <font>
        <b/>
        <i val="0"/>
        <color rgb="FFFF0000"/>
      </font>
    </dxf>
    <dxf>
      <font>
        <b/>
        <i val="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</font>
    </dxf>
    <dxf>
      <font>
        <b/>
        <i val="0"/>
        <color rgb="FFFF0000"/>
      </font>
    </dxf>
    <dxf>
      <font>
        <b/>
        <i val="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</font>
    </dxf>
    <dxf>
      <font>
        <b/>
        <i val="0"/>
        <color rgb="FF00B050"/>
      </font>
    </dxf>
    <dxf>
      <font>
        <b/>
        <i val="0"/>
        <color rgb="FFFF0000"/>
      </font>
    </dxf>
  </dxfs>
  <tableStyles count="0" defaultTableStyle="TableStyleMedium2" defaultPivotStyle="PivotStyleLight16"/>
  <colors>
    <mruColors>
      <color rgb="FF0000FF"/>
      <color rgb="FF00FFFF"/>
      <color rgb="FFFFFF66"/>
      <color rgb="FF00817E"/>
      <color rgb="FF009999"/>
      <color rgb="FF269D9A"/>
      <color rgb="FF2C8DA4"/>
      <color rgb="FF5BBC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Relationship Id="rId8" Type="http://schemas.openxmlformats.org/officeDocument/2006/relationships/worksheet" Target="worksheets/sheet8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ALIGNMENT REPORT</a:t>
            </a:r>
          </a:p>
        </c:rich>
      </c:tx>
      <c:overlay val="0"/>
      <c:spPr>
        <a:solidFill>
          <a:schemeClr val="accent2">
            <a:lumMod val="75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/>
          </c:spPr>
          <c:invertIfNegative val="0"/>
          <c:val>
            <c:numRef>
              <c:f>Report!#REF!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Report!#REF!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Report!#REF!</c15:sqref>
                        </c15:formulaRef>
                      </c:ext>
                    </c:extLst>
                    <c:strCache>
                      <c:ptCount val="4"/>
                      <c:pt idx="0">
                        <c:v>Financial Control Services</c:v>
                      </c:pt>
                      <c:pt idx="1">
                        <c:v>Financial Decision Support Management and Analyses</c:v>
                      </c:pt>
                      <c:pt idx="2">
                        <c:v>Supply Chain Management</c:v>
                      </c:pt>
                      <c:pt idx="3">
                        <c:v>Treasury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6781-483F-BFDC-5E1C2E400BD5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/>
          </c:spPr>
          <c:invertIfNegative val="0"/>
          <c:val>
            <c:numRef>
              <c:f>Report!#REF!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Report!#REF!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Report!#REF!</c15:sqref>
                        </c15:formulaRef>
                      </c:ext>
                    </c:extLst>
                    <c:strCache>
                      <c:ptCount val="4"/>
                      <c:pt idx="0">
                        <c:v>Financial Control Services</c:v>
                      </c:pt>
                      <c:pt idx="1">
                        <c:v>Financial Decision Support Management and Analyses</c:v>
                      </c:pt>
                      <c:pt idx="2">
                        <c:v>Supply Chain Management</c:v>
                      </c:pt>
                      <c:pt idx="3">
                        <c:v>Treasury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1-6781-483F-BFDC-5E1C2E400BD5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/>
          </c:spPr>
          <c:invertIfNegative val="0"/>
          <c:val>
            <c:numRef>
              <c:f>Report!#REF!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Report!#REF!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Report!#REF!</c15:sqref>
                        </c15:formulaRef>
                      </c:ext>
                    </c:extLst>
                    <c:strCache>
                      <c:ptCount val="4"/>
                      <c:pt idx="0">
                        <c:v>Financial Control Services</c:v>
                      </c:pt>
                      <c:pt idx="1">
                        <c:v>Financial Decision Support Management and Analyses</c:v>
                      </c:pt>
                      <c:pt idx="2">
                        <c:v>Supply Chain Management</c:v>
                      </c:pt>
                      <c:pt idx="3">
                        <c:v>Treasury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6781-483F-BFDC-5E1C2E400B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13818416"/>
        <c:axId val="813821040"/>
        <c:axId val="0"/>
      </c:bar3DChart>
      <c:catAx>
        <c:axId val="813818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3821040"/>
        <c:crosses val="autoZero"/>
        <c:auto val="1"/>
        <c:lblAlgn val="ctr"/>
        <c:lblOffset val="100"/>
        <c:noMultiLvlLbl val="0"/>
      </c:catAx>
      <c:valAx>
        <c:axId val="813821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3818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ZA">
                <a:solidFill>
                  <a:schemeClr val="lt1"/>
                </a:solidFill>
                <a:latin typeface="+mn-lt"/>
                <a:ea typeface="+mn-ea"/>
                <a:cs typeface="+mn-cs"/>
              </a:rPr>
              <a:t>SANPARKS POLICY UNIVERSE</a:t>
            </a:r>
            <a:endParaRPr lang="en-ZA"/>
          </a:p>
        </c:rich>
      </c:tx>
      <c:overlay val="0"/>
      <c:spPr>
        <a:solidFill>
          <a:schemeClr val="accent3"/>
        </a:solidFill>
        <a:ln w="25400" cap="flat" cmpd="sng" algn="ctr">
          <a:solidFill>
            <a:schemeClr val="accent3">
              <a:shade val="15000"/>
            </a:schemeClr>
          </a:solidFill>
          <a:prstDash val="solid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Report!$B$2</c:f>
              <c:strCache>
                <c:ptCount val="1"/>
                <c:pt idx="0">
                  <c:v>Up-to-date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Report!$A$3:$A$24</c:f>
              <c:strCache>
                <c:ptCount val="22"/>
                <c:pt idx="1">
                  <c:v>Office of the CEO</c:v>
                </c:pt>
                <c:pt idx="2">
                  <c:v>Human Capital Management</c:v>
                </c:pt>
                <c:pt idx="3">
                  <c:v>Area Integrity Management</c:v>
                </c:pt>
                <c:pt idx="4">
                  <c:v>Parks and KNP</c:v>
                </c:pt>
                <c:pt idx="5">
                  <c:v>Continuous Improvement</c:v>
                </c:pt>
                <c:pt idx="6">
                  <c:v>Corporate Communications</c:v>
                </c:pt>
                <c:pt idx="7">
                  <c:v>Cultural Heritage Mangement</c:v>
                </c:pt>
                <c:pt idx="8">
                  <c:v>Finance</c:v>
                </c:pt>
                <c:pt idx="9">
                  <c:v>Infrastructure &amp; Special Projects</c:v>
                </c:pt>
                <c:pt idx="10">
                  <c:v>ICT</c:v>
                </c:pt>
                <c:pt idx="11">
                  <c:v>Legal</c:v>
                </c:pt>
                <c:pt idx="12">
                  <c:v>Park Planning &amp; Development</c:v>
                </c:pt>
                <c:pt idx="13">
                  <c:v>Policy Govovernance</c:v>
                </c:pt>
                <c:pt idx="14">
                  <c:v>Resource Mobilisation</c:v>
                </c:pt>
                <c:pt idx="15">
                  <c:v>Risk Mangement</c:v>
                </c:pt>
                <c:pt idx="16">
                  <c:v>Research &amp; Development</c:v>
                </c:pt>
                <c:pt idx="17">
                  <c:v>Supply Chain Management</c:v>
                </c:pt>
                <c:pt idx="18">
                  <c:v>Socio-Economic Transformation</c:v>
                </c:pt>
                <c:pt idx="19">
                  <c:v>Tourism and Marketing</c:v>
                </c:pt>
                <c:pt idx="20">
                  <c:v>Veterinary and Wildlife Services</c:v>
                </c:pt>
                <c:pt idx="21">
                  <c:v>Visitor Services</c:v>
                </c:pt>
              </c:strCache>
            </c:strRef>
          </c:cat>
          <c:val>
            <c:numRef>
              <c:f>Report!$B$3:$B$24</c:f>
              <c:numCache>
                <c:formatCode>General</c:formatCode>
                <c:ptCount val="22"/>
                <c:pt idx="1">
                  <c:v>1</c:v>
                </c:pt>
                <c:pt idx="2">
                  <c:v>29</c:v>
                </c:pt>
                <c:pt idx="3">
                  <c:v>4</c:v>
                </c:pt>
                <c:pt idx="4">
                  <c:v>3</c:v>
                </c:pt>
                <c:pt idx="5">
                  <c:v>1</c:v>
                </c:pt>
                <c:pt idx="6">
                  <c:v>4</c:v>
                </c:pt>
                <c:pt idx="7">
                  <c:v>3</c:v>
                </c:pt>
                <c:pt idx="8">
                  <c:v>6</c:v>
                </c:pt>
                <c:pt idx="9">
                  <c:v>1</c:v>
                </c:pt>
                <c:pt idx="10">
                  <c:v>9</c:v>
                </c:pt>
                <c:pt idx="11">
                  <c:v>5</c:v>
                </c:pt>
                <c:pt idx="12">
                  <c:v>4</c:v>
                </c:pt>
                <c:pt idx="13">
                  <c:v>2</c:v>
                </c:pt>
                <c:pt idx="14">
                  <c:v>3</c:v>
                </c:pt>
                <c:pt idx="15">
                  <c:v>12</c:v>
                </c:pt>
                <c:pt idx="16">
                  <c:v>10</c:v>
                </c:pt>
                <c:pt idx="17">
                  <c:v>2</c:v>
                </c:pt>
                <c:pt idx="18">
                  <c:v>2</c:v>
                </c:pt>
                <c:pt idx="19">
                  <c:v>12</c:v>
                </c:pt>
                <c:pt idx="20">
                  <c:v>4</c:v>
                </c:pt>
                <c:pt idx="2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04-4848-8DB0-24A1855CBCDC}"/>
            </c:ext>
          </c:extLst>
        </c:ser>
        <c:ser>
          <c:idx val="1"/>
          <c:order val="1"/>
          <c:tx>
            <c:strRef>
              <c:f>Report!$C$2</c:f>
              <c:strCache>
                <c:ptCount val="1"/>
                <c:pt idx="0">
                  <c:v>Outdated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Report!$A$3:$A$24</c:f>
              <c:strCache>
                <c:ptCount val="22"/>
                <c:pt idx="1">
                  <c:v>Office of the CEO</c:v>
                </c:pt>
                <c:pt idx="2">
                  <c:v>Human Capital Management</c:v>
                </c:pt>
                <c:pt idx="3">
                  <c:v>Area Integrity Management</c:v>
                </c:pt>
                <c:pt idx="4">
                  <c:v>Parks and KNP</c:v>
                </c:pt>
                <c:pt idx="5">
                  <c:v>Continuous Improvement</c:v>
                </c:pt>
                <c:pt idx="6">
                  <c:v>Corporate Communications</c:v>
                </c:pt>
                <c:pt idx="7">
                  <c:v>Cultural Heritage Mangement</c:v>
                </c:pt>
                <c:pt idx="8">
                  <c:v>Finance</c:v>
                </c:pt>
                <c:pt idx="9">
                  <c:v>Infrastructure &amp; Special Projects</c:v>
                </c:pt>
                <c:pt idx="10">
                  <c:v>ICT</c:v>
                </c:pt>
                <c:pt idx="11">
                  <c:v>Legal</c:v>
                </c:pt>
                <c:pt idx="12">
                  <c:v>Park Planning &amp; Development</c:v>
                </c:pt>
                <c:pt idx="13">
                  <c:v>Policy Govovernance</c:v>
                </c:pt>
                <c:pt idx="14">
                  <c:v>Resource Mobilisation</c:v>
                </c:pt>
                <c:pt idx="15">
                  <c:v>Risk Mangement</c:v>
                </c:pt>
                <c:pt idx="16">
                  <c:v>Research &amp; Development</c:v>
                </c:pt>
                <c:pt idx="17">
                  <c:v>Supply Chain Management</c:v>
                </c:pt>
                <c:pt idx="18">
                  <c:v>Socio-Economic Transformation</c:v>
                </c:pt>
                <c:pt idx="19">
                  <c:v>Tourism and Marketing</c:v>
                </c:pt>
                <c:pt idx="20">
                  <c:v>Veterinary and Wildlife Services</c:v>
                </c:pt>
                <c:pt idx="21">
                  <c:v>Visitor Services</c:v>
                </c:pt>
              </c:strCache>
            </c:strRef>
          </c:cat>
          <c:val>
            <c:numRef>
              <c:f>Report!$C$3:$C$24</c:f>
              <c:numCache>
                <c:formatCode>General</c:formatCode>
                <c:ptCount val="22"/>
                <c:pt idx="1">
                  <c:v>0</c:v>
                </c:pt>
                <c:pt idx="2">
                  <c:v>7</c:v>
                </c:pt>
                <c:pt idx="3">
                  <c:v>2</c:v>
                </c:pt>
                <c:pt idx="4">
                  <c:v>2</c:v>
                </c:pt>
                <c:pt idx="5">
                  <c:v>0</c:v>
                </c:pt>
                <c:pt idx="6">
                  <c:v>4</c:v>
                </c:pt>
                <c:pt idx="7">
                  <c:v>1</c:v>
                </c:pt>
                <c:pt idx="8">
                  <c:v>2</c:v>
                </c:pt>
                <c:pt idx="9">
                  <c:v>0</c:v>
                </c:pt>
                <c:pt idx="10">
                  <c:v>4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3</c:v>
                </c:pt>
                <c:pt idx="16">
                  <c:v>3</c:v>
                </c:pt>
                <c:pt idx="17">
                  <c:v>0</c:v>
                </c:pt>
                <c:pt idx="18">
                  <c:v>1</c:v>
                </c:pt>
                <c:pt idx="19">
                  <c:v>3</c:v>
                </c:pt>
                <c:pt idx="20">
                  <c:v>2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404-4848-8DB0-24A1855CBC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622780112"/>
        <c:axId val="1622795472"/>
        <c:axId val="0"/>
      </c:bar3DChart>
      <c:catAx>
        <c:axId val="162278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2795472"/>
        <c:crosses val="autoZero"/>
        <c:auto val="1"/>
        <c:lblAlgn val="ctr"/>
        <c:lblOffset val="100"/>
        <c:noMultiLvlLbl val="0"/>
      </c:catAx>
      <c:valAx>
        <c:axId val="1622795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2780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accent3">
        <a:lumMod val="20000"/>
        <a:lumOff val="80000"/>
      </a:schemeClr>
    </a:solidFill>
    <a:ln w="9525" cap="flat" cmpd="sng" algn="ctr">
      <a:solidFill>
        <a:schemeClr val="accent3">
          <a:lumMod val="50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/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dk1">
            <a:lumMod val="60000"/>
            <a:lumOff val="4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/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50</xdr:row>
      <xdr:rowOff>64894</xdr:rowOff>
    </xdr:from>
    <xdr:to>
      <xdr:col>13</xdr:col>
      <xdr:colOff>459035</xdr:colOff>
      <xdr:row>68</xdr:row>
      <xdr:rowOff>39986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9FCBA52-9A18-4A31-8089-38B3D460B2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4939</xdr:colOff>
      <xdr:row>0</xdr:row>
      <xdr:rowOff>7056</xdr:rowOff>
    </xdr:from>
    <xdr:to>
      <xdr:col>22</xdr:col>
      <xdr:colOff>592667</xdr:colOff>
      <xdr:row>26</xdr:row>
      <xdr:rowOff>183444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8E863334-CE2C-9B93-1F79-4B044D44124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sanparksorg.sharepoint.com/sites/EEP_policy/Policies/SANParks%20Delegation%20of%20Authority%20Policy%20-%202024%20Amendment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4CCC0-A2FD-4CD3-8A72-A87296616166}">
  <dimension ref="C8:Q10"/>
  <sheetViews>
    <sheetView tabSelected="1" workbookViewId="0">
      <selection activeCell="C9" sqref="C9:Q9"/>
    </sheetView>
  </sheetViews>
  <sheetFormatPr defaultRowHeight="14.5" x14ac:dyDescent="0.35"/>
  <sheetData>
    <row r="8" spans="3:17" ht="15" thickBot="1" x14ac:dyDescent="0.4"/>
    <row r="9" spans="3:17" ht="44.5" thickBot="1" x14ac:dyDescent="0.4">
      <c r="C9" s="50" t="s">
        <v>171</v>
      </c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2"/>
    </row>
    <row r="10" spans="3:17" ht="28" thickBot="1" x14ac:dyDescent="0.4">
      <c r="C10" s="53" t="s">
        <v>170</v>
      </c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5"/>
    </row>
  </sheetData>
  <mergeCells count="2">
    <mergeCell ref="C9:Q9"/>
    <mergeCell ref="C10:Q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11"/>
  <sheetViews>
    <sheetView zoomScaleNormal="100" workbookViewId="0">
      <selection activeCell="C17" sqref="C17"/>
    </sheetView>
  </sheetViews>
  <sheetFormatPr defaultRowHeight="14.5" x14ac:dyDescent="0.35"/>
  <cols>
    <col min="1" max="1" width="13.08984375" customWidth="1"/>
    <col min="2" max="2" width="24" customWidth="1"/>
    <col min="3" max="3" width="33" customWidth="1"/>
    <col min="4" max="4" width="34.54296875" customWidth="1"/>
    <col min="5" max="5" width="53" customWidth="1"/>
  </cols>
  <sheetData>
    <row r="1" spans="1:5" ht="39" customHeight="1" x14ac:dyDescent="0.35">
      <c r="A1" s="56" t="s">
        <v>8</v>
      </c>
      <c r="B1" s="56"/>
      <c r="C1" s="56"/>
      <c r="D1" s="56"/>
      <c r="E1" s="56"/>
    </row>
    <row r="2" spans="1:5" x14ac:dyDescent="0.35">
      <c r="A2" s="57" t="s">
        <v>9</v>
      </c>
      <c r="B2" s="57"/>
      <c r="C2" s="57"/>
      <c r="D2" s="57"/>
      <c r="E2" s="57"/>
    </row>
    <row r="3" spans="1:5" x14ac:dyDescent="0.35">
      <c r="A3" s="2"/>
      <c r="B3" s="3"/>
      <c r="C3" s="7"/>
      <c r="D3" s="7"/>
      <c r="E3" s="7"/>
    </row>
    <row r="4" spans="1:5" x14ac:dyDescent="0.35">
      <c r="A4" s="2"/>
      <c r="B4" s="14" t="s">
        <v>0</v>
      </c>
      <c r="C4" s="5" t="s">
        <v>1</v>
      </c>
      <c r="D4" s="1" t="s">
        <v>2</v>
      </c>
      <c r="E4" s="1" t="s">
        <v>3</v>
      </c>
    </row>
    <row r="5" spans="1:5" x14ac:dyDescent="0.35">
      <c r="A5" s="9" t="s">
        <v>7</v>
      </c>
      <c r="B5" s="9"/>
      <c r="C5" s="9"/>
      <c r="D5" s="9"/>
      <c r="E5" s="9"/>
    </row>
    <row r="6" spans="1:5" ht="28" x14ac:dyDescent="0.35">
      <c r="A6" s="2"/>
      <c r="B6" s="6" t="s">
        <v>10</v>
      </c>
      <c r="C6" s="10" t="s">
        <v>11</v>
      </c>
      <c r="D6" s="4" t="s">
        <v>12</v>
      </c>
      <c r="E6" s="1"/>
    </row>
    <row r="7" spans="1:5" x14ac:dyDescent="0.35">
      <c r="A7" s="2"/>
      <c r="B7" s="6"/>
      <c r="C7" s="6"/>
      <c r="D7" s="12"/>
      <c r="E7" s="1"/>
    </row>
    <row r="8" spans="1:5" x14ac:dyDescent="0.35">
      <c r="A8" s="9" t="s">
        <v>5</v>
      </c>
      <c r="B8" s="9"/>
      <c r="C8" s="9"/>
      <c r="D8" s="9"/>
      <c r="E8" s="9"/>
    </row>
    <row r="9" spans="1:5" x14ac:dyDescent="0.35">
      <c r="A9" s="2"/>
    </row>
    <row r="10" spans="1:5" x14ac:dyDescent="0.35">
      <c r="A10" s="2"/>
      <c r="B10" s="6"/>
      <c r="C10" s="10"/>
      <c r="D10" s="3"/>
    </row>
    <row r="11" spans="1:5" x14ac:dyDescent="0.35">
      <c r="A11" s="9" t="s">
        <v>4</v>
      </c>
      <c r="B11" s="9"/>
      <c r="C11" s="9"/>
      <c r="D11" s="9"/>
      <c r="E11" s="9"/>
    </row>
  </sheetData>
  <mergeCells count="2">
    <mergeCell ref="A1:E1"/>
    <mergeCell ref="A2:E2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Header>&amp;C&amp;"Calibri"&amp;10&amp;K000000Confidential&amp;1#</oddHeader>
    <oddFooter>&amp;R&amp;1#&amp;"Calibri"&amp;10&amp;K000000Confidential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9752E1-F98B-4977-BC2D-1224273C586F}">
  <dimension ref="A1:J53"/>
  <sheetViews>
    <sheetView zoomScale="80" zoomScaleNormal="80" workbookViewId="0">
      <selection sqref="A1:D1"/>
    </sheetView>
  </sheetViews>
  <sheetFormatPr defaultRowHeight="14.5" x14ac:dyDescent="0.35"/>
  <cols>
    <col min="1" max="1" width="43" customWidth="1"/>
    <col min="2" max="2" width="11" bestFit="1" customWidth="1"/>
    <col min="3" max="3" width="13.08984375" customWidth="1"/>
    <col min="4" max="4" width="10.1796875" customWidth="1"/>
    <col min="5" max="5" width="4.26953125" customWidth="1"/>
    <col min="6" max="6" width="9.26953125" customWidth="1"/>
    <col min="7" max="7" width="7.08984375" customWidth="1"/>
    <col min="8" max="8" width="12.08984375" customWidth="1"/>
    <col min="9" max="9" width="6.453125" customWidth="1"/>
    <col min="10" max="10" width="8.08984375" bestFit="1" customWidth="1"/>
    <col min="11" max="11" width="4.26953125" customWidth="1"/>
  </cols>
  <sheetData>
    <row r="1" spans="1:10" ht="27.5" customHeight="1" thickBot="1" x14ac:dyDescent="0.4">
      <c r="A1" s="61" t="s">
        <v>171</v>
      </c>
      <c r="B1" s="62"/>
      <c r="C1" s="62"/>
      <c r="D1" s="63"/>
      <c r="F1" s="65" t="s">
        <v>221</v>
      </c>
      <c r="G1" s="66"/>
      <c r="H1" s="66"/>
      <c r="I1" s="66"/>
      <c r="J1" s="66"/>
    </row>
    <row r="2" spans="1:10" ht="14.4" customHeight="1" x14ac:dyDescent="0.35">
      <c r="A2" s="58" t="s">
        <v>215</v>
      </c>
      <c r="B2" s="58" t="s">
        <v>36</v>
      </c>
      <c r="C2" s="58" t="s">
        <v>19</v>
      </c>
      <c r="D2" s="58" t="s">
        <v>14</v>
      </c>
      <c r="F2" s="58" t="s">
        <v>17</v>
      </c>
      <c r="G2" s="58" t="s">
        <v>16</v>
      </c>
      <c r="H2" s="58" t="s">
        <v>39</v>
      </c>
      <c r="I2" s="58" t="s">
        <v>220</v>
      </c>
      <c r="J2" s="58" t="s">
        <v>219</v>
      </c>
    </row>
    <row r="3" spans="1:10" ht="13.5" customHeight="1" thickBot="1" x14ac:dyDescent="0.4">
      <c r="A3" s="59"/>
      <c r="B3" s="59"/>
      <c r="C3" s="59"/>
      <c r="D3" s="60"/>
      <c r="F3" s="64"/>
      <c r="G3" s="64"/>
      <c r="H3" s="64"/>
      <c r="I3" s="64"/>
      <c r="J3" s="64"/>
    </row>
    <row r="4" spans="1:10" ht="13.5" customHeight="1" x14ac:dyDescent="0.35">
      <c r="A4" s="44" t="s">
        <v>218</v>
      </c>
      <c r="B4" s="43">
        <f ca="1">'Office of the CEO'!C9</f>
        <v>1</v>
      </c>
      <c r="C4" s="43">
        <f ca="1">'Office of the CEO'!C8</f>
        <v>0</v>
      </c>
      <c r="D4" s="39">
        <f t="shared" ref="D4:D14" ca="1" si="0">SUM(B4:C4)</f>
        <v>1</v>
      </c>
      <c r="F4" s="39">
        <f>'Office of the CEO'!C10</f>
        <v>0</v>
      </c>
      <c r="G4" s="39">
        <f>'Office of the CEO'!C11</f>
        <v>1</v>
      </c>
      <c r="H4" s="39">
        <f>'Office of the CEO'!C12</f>
        <v>0</v>
      </c>
      <c r="I4" s="39">
        <f>'Office of the CEO'!C13</f>
        <v>0</v>
      </c>
      <c r="J4" s="39">
        <f>'Office of the CEO'!C14</f>
        <v>0</v>
      </c>
    </row>
    <row r="5" spans="1:10" x14ac:dyDescent="0.35">
      <c r="A5" s="44" t="s">
        <v>199</v>
      </c>
      <c r="B5" s="40">
        <f ca="1">HCM!C42</f>
        <v>29</v>
      </c>
      <c r="C5" s="41">
        <f ca="1">HCM!C41</f>
        <v>7</v>
      </c>
      <c r="D5" s="39">
        <f t="shared" ca="1" si="0"/>
        <v>36</v>
      </c>
      <c r="F5" s="39">
        <f>HCM!C43</f>
        <v>1</v>
      </c>
      <c r="G5" s="39">
        <f>HCM!C44</f>
        <v>22</v>
      </c>
      <c r="H5" s="39">
        <f>HCM!C45</f>
        <v>2</v>
      </c>
      <c r="I5" s="39">
        <f>HCM!C46</f>
        <v>11</v>
      </c>
      <c r="J5" s="39">
        <f>HCM!C47</f>
        <v>0</v>
      </c>
    </row>
    <row r="6" spans="1:10" x14ac:dyDescent="0.35">
      <c r="A6" s="45" t="s">
        <v>200</v>
      </c>
      <c r="B6" s="40">
        <f ca="1">'Area Int. Mangt.'!C14</f>
        <v>4</v>
      </c>
      <c r="C6" s="41">
        <f ca="1">'Area Int. Mangt.'!C13</f>
        <v>2</v>
      </c>
      <c r="D6" s="39">
        <f t="shared" ca="1" si="0"/>
        <v>6</v>
      </c>
      <c r="F6" s="39">
        <f>'Area Int. Mangt.'!C15</f>
        <v>1</v>
      </c>
      <c r="G6" s="39">
        <f>'Area Int. Mangt.'!C16</f>
        <v>3</v>
      </c>
      <c r="H6" s="39">
        <f>'Area Int. Mangt.'!C17</f>
        <v>0</v>
      </c>
      <c r="I6" s="39">
        <f>'Area Int. Mangt.'!C18</f>
        <v>2</v>
      </c>
      <c r="J6" s="39">
        <f>'Area Int. Mangt.'!C19</f>
        <v>0</v>
      </c>
    </row>
    <row r="7" spans="1:10" x14ac:dyDescent="0.35">
      <c r="A7" s="45" t="s">
        <v>229</v>
      </c>
      <c r="B7" s="40">
        <f ca="1">'Parks&amp;KNP'!C11</f>
        <v>3</v>
      </c>
      <c r="C7" s="41">
        <f ca="1">'Parks&amp;KNP'!C10</f>
        <v>2</v>
      </c>
      <c r="D7" s="39">
        <f t="shared" ca="1" si="0"/>
        <v>5</v>
      </c>
      <c r="F7" s="39">
        <f>'Parks&amp;KNP'!C12</f>
        <v>1</v>
      </c>
      <c r="G7" s="39">
        <f>'Parks&amp;KNP'!C13</f>
        <v>2</v>
      </c>
      <c r="H7" s="39">
        <f>'Parks&amp;KNP'!C14</f>
        <v>0</v>
      </c>
      <c r="I7" s="39">
        <f>'Parks&amp;KNP'!C15</f>
        <v>2</v>
      </c>
      <c r="J7" s="39">
        <f>'Parks&amp;KNP'!C16</f>
        <v>0</v>
      </c>
    </row>
    <row r="8" spans="1:10" x14ac:dyDescent="0.35">
      <c r="A8" s="45" t="s">
        <v>201</v>
      </c>
      <c r="B8" s="40">
        <f ca="1">'Cont. Imprv'!C10</f>
        <v>1</v>
      </c>
      <c r="C8" s="41">
        <f ca="1">'Cont. Imprv'!C9</f>
        <v>0</v>
      </c>
      <c r="D8" s="39">
        <f t="shared" ca="1" si="0"/>
        <v>1</v>
      </c>
      <c r="F8" s="39">
        <f>'Cont. Imprv'!C11</f>
        <v>1</v>
      </c>
      <c r="G8" s="39">
        <f>'Cont. Imprv'!C12</f>
        <v>0</v>
      </c>
      <c r="H8" s="39">
        <f>'Cont. Imprv'!C13</f>
        <v>0</v>
      </c>
      <c r="I8" s="39">
        <f>'Cont. Imprv'!C14</f>
        <v>0</v>
      </c>
      <c r="J8" s="39">
        <f>'Cont. Imprv'!C15</f>
        <v>0</v>
      </c>
    </row>
    <row r="9" spans="1:10" x14ac:dyDescent="0.35">
      <c r="A9" s="44" t="s">
        <v>202</v>
      </c>
      <c r="B9" s="40">
        <f ca="1">Comms!C18</f>
        <v>4</v>
      </c>
      <c r="C9" s="41">
        <f ca="1">Comms!C17</f>
        <v>4</v>
      </c>
      <c r="D9" s="39">
        <f t="shared" ca="1" si="0"/>
        <v>8</v>
      </c>
      <c r="F9" s="39">
        <f>Comms!C19</f>
        <v>0</v>
      </c>
      <c r="G9" s="39">
        <f>Comms!C20</f>
        <v>2</v>
      </c>
      <c r="H9" s="39">
        <f>Comms!C21</f>
        <v>0</v>
      </c>
      <c r="I9" s="39">
        <f>Comms!C22</f>
        <v>5</v>
      </c>
      <c r="J9" s="39">
        <f>Comms!C23</f>
        <v>0</v>
      </c>
    </row>
    <row r="10" spans="1:10" x14ac:dyDescent="0.35">
      <c r="A10" s="45" t="s">
        <v>203</v>
      </c>
      <c r="B10" s="40">
        <f ca="1">'Cult Herit Mangt.'!C12</f>
        <v>3</v>
      </c>
      <c r="C10" s="41">
        <f ca="1">'Cult Herit Mangt.'!C11</f>
        <v>1</v>
      </c>
      <c r="D10" s="39">
        <f t="shared" ca="1" si="0"/>
        <v>4</v>
      </c>
      <c r="F10" s="39">
        <f>'Cult Herit Mangt.'!C13</f>
        <v>1</v>
      </c>
      <c r="G10" s="39">
        <f>'Cult Herit Mangt.'!C14</f>
        <v>2</v>
      </c>
      <c r="H10" s="39">
        <f>'Cult Herit Mangt.'!C15</f>
        <v>0</v>
      </c>
      <c r="I10" s="39">
        <f>'Cult Herit Mangt.'!C16</f>
        <v>1</v>
      </c>
      <c r="J10" s="39">
        <f>'Cult Herit Mangt.'!C17</f>
        <v>0</v>
      </c>
    </row>
    <row r="11" spans="1:10" x14ac:dyDescent="0.35">
      <c r="A11" s="44" t="s">
        <v>196</v>
      </c>
      <c r="B11" s="40">
        <f ca="1">Finance!C16</f>
        <v>6</v>
      </c>
      <c r="C11" s="41">
        <f ca="1">Finance!C15</f>
        <v>2</v>
      </c>
      <c r="D11" s="39">
        <f t="shared" ca="1" si="0"/>
        <v>8</v>
      </c>
      <c r="F11" s="39">
        <f>Finance!C17</f>
        <v>0</v>
      </c>
      <c r="G11" s="39">
        <f>Finance!C18</f>
        <v>3</v>
      </c>
      <c r="H11" s="39">
        <f>Finance!C19</f>
        <v>0</v>
      </c>
      <c r="I11" s="39">
        <f>Finance!C20</f>
        <v>5</v>
      </c>
      <c r="J11" s="39">
        <f>Finance!C21</f>
        <v>0</v>
      </c>
    </row>
    <row r="12" spans="1:10" x14ac:dyDescent="0.35">
      <c r="A12" s="45" t="s">
        <v>204</v>
      </c>
      <c r="B12" s="40">
        <f ca="1">'Infra &amp; Special Proj.'!C10</f>
        <v>1</v>
      </c>
      <c r="C12" s="41">
        <f ca="1">'Infra &amp; Special Proj.'!C9</f>
        <v>0</v>
      </c>
      <c r="D12" s="39">
        <f t="shared" ca="1" si="0"/>
        <v>1</v>
      </c>
      <c r="F12" s="39">
        <f>'Infra &amp; Special Proj.'!C11</f>
        <v>1</v>
      </c>
      <c r="G12" s="39">
        <f>'Infra &amp; Special Proj.'!C12</f>
        <v>0</v>
      </c>
      <c r="H12" s="39">
        <f>'Infra &amp; Special Proj.'!C13</f>
        <v>0</v>
      </c>
      <c r="I12" s="39">
        <f>'Infra &amp; Special Proj.'!C14</f>
        <v>0</v>
      </c>
      <c r="J12" s="39">
        <f>'Infra &amp; Special Proj.'!C15</f>
        <v>0</v>
      </c>
    </row>
    <row r="13" spans="1:10" x14ac:dyDescent="0.35">
      <c r="A13" s="44" t="s">
        <v>80</v>
      </c>
      <c r="B13" s="40">
        <f ca="1">ICT!C19</f>
        <v>9</v>
      </c>
      <c r="C13" s="41">
        <f ca="1">ICT!C18</f>
        <v>4</v>
      </c>
      <c r="D13" s="39">
        <f t="shared" ca="1" si="0"/>
        <v>13</v>
      </c>
      <c r="F13" s="39">
        <f>ICT!C20</f>
        <v>1</v>
      </c>
      <c r="G13" s="39">
        <f>ICT!C21</f>
        <v>4</v>
      </c>
      <c r="H13" s="39">
        <f>ICT!C22</f>
        <v>0</v>
      </c>
      <c r="I13" s="39">
        <f>ICT!C23</f>
        <v>8</v>
      </c>
      <c r="J13" s="39">
        <f>ICT!C24</f>
        <v>0</v>
      </c>
    </row>
    <row r="14" spans="1:10" x14ac:dyDescent="0.35">
      <c r="A14" s="44" t="s">
        <v>198</v>
      </c>
      <c r="B14" s="40">
        <f ca="1">Legal!C17</f>
        <v>5</v>
      </c>
      <c r="C14" s="41">
        <f ca="1">Legal!C16</f>
        <v>0</v>
      </c>
      <c r="D14" s="39">
        <f t="shared" ca="1" si="0"/>
        <v>5</v>
      </c>
      <c r="F14" s="39">
        <f>Legal!C18</f>
        <v>0</v>
      </c>
      <c r="G14" s="39">
        <f>Legal!C19</f>
        <v>2</v>
      </c>
      <c r="H14" s="39">
        <f>Legal!C20</f>
        <v>0</v>
      </c>
      <c r="I14" s="39">
        <f>Legal!C21</f>
        <v>2</v>
      </c>
      <c r="J14" s="39">
        <f>Legal!C22</f>
        <v>1</v>
      </c>
    </row>
    <row r="15" spans="1:10" x14ac:dyDescent="0.35">
      <c r="A15" s="45" t="s">
        <v>205</v>
      </c>
      <c r="B15" s="40">
        <f ca="1">'Park Pl &amp; Dev.'!C11</f>
        <v>4</v>
      </c>
      <c r="C15" s="41">
        <f ca="1">'Park Pl &amp; Dev.'!C10</f>
        <v>0</v>
      </c>
      <c r="D15" s="39">
        <f t="shared" ref="D15" ca="1" si="1">SUM(B15:C15)</f>
        <v>4</v>
      </c>
      <c r="F15" s="39">
        <f>'Park Pl &amp; Dev.'!C12</f>
        <v>0</v>
      </c>
      <c r="G15" s="39">
        <f>'Park Pl &amp; Dev.'!C13</f>
        <v>1</v>
      </c>
      <c r="H15" s="39">
        <f>'Park Pl &amp; Dev.'!C14</f>
        <v>1</v>
      </c>
      <c r="I15" s="39">
        <f>'Park Pl &amp; Dev.'!C15</f>
        <v>2</v>
      </c>
      <c r="J15" s="39">
        <f>'Park Pl &amp; Dev.'!C16</f>
        <v>0</v>
      </c>
    </row>
    <row r="16" spans="1:10" x14ac:dyDescent="0.35">
      <c r="A16" s="45" t="s">
        <v>206</v>
      </c>
      <c r="B16" s="40">
        <f ca="1">'Policy Gov.'!C12</f>
        <v>2</v>
      </c>
      <c r="C16" s="41">
        <f ca="1">'Policy Gov.'!C11</f>
        <v>0</v>
      </c>
      <c r="D16" s="39">
        <f t="shared" ref="D16:D24" ca="1" si="2">SUM(B16:C16)</f>
        <v>2</v>
      </c>
      <c r="F16" s="39">
        <f>'Policy Gov.'!C13</f>
        <v>0</v>
      </c>
      <c r="G16" s="39">
        <f>'Policy Gov.'!C14</f>
        <v>1</v>
      </c>
      <c r="H16" s="39">
        <f>'Policy Gov.'!C15</f>
        <v>0</v>
      </c>
      <c r="I16" s="39">
        <f>'Policy Gov.'!C16</f>
        <v>1</v>
      </c>
      <c r="J16" s="39">
        <f>'Policy Gov.'!C17</f>
        <v>0</v>
      </c>
    </row>
    <row r="17" spans="1:10" x14ac:dyDescent="0.35">
      <c r="A17" s="45" t="s">
        <v>208</v>
      </c>
      <c r="B17" s="40">
        <f ca="1">'Resource Mob'!C11</f>
        <v>3</v>
      </c>
      <c r="C17" s="41">
        <f ca="1">'Resource Mob'!C10</f>
        <v>0</v>
      </c>
      <c r="D17" s="39">
        <f t="shared" ca="1" si="2"/>
        <v>3</v>
      </c>
      <c r="F17" s="39">
        <f>'Resource Mob'!C12</f>
        <v>1</v>
      </c>
      <c r="G17" s="39">
        <f>'Resource Mob'!C13</f>
        <v>1</v>
      </c>
      <c r="H17" s="39">
        <f>'Resource Mob'!C14</f>
        <v>0</v>
      </c>
      <c r="I17" s="39">
        <f>'Resource Mob'!C15</f>
        <v>1</v>
      </c>
      <c r="J17" s="39">
        <f>'Resource Mob'!C16</f>
        <v>0</v>
      </c>
    </row>
    <row r="18" spans="1:10" x14ac:dyDescent="0.35">
      <c r="A18" s="45" t="s">
        <v>209</v>
      </c>
      <c r="B18" s="40">
        <f ca="1">'Risk Mangt.'!C22</f>
        <v>12</v>
      </c>
      <c r="C18" s="41">
        <f ca="1">'Risk Mangt.'!C21</f>
        <v>3</v>
      </c>
      <c r="D18" s="39">
        <f t="shared" ca="1" si="2"/>
        <v>15</v>
      </c>
      <c r="F18" s="39">
        <f>'Risk Mangt.'!C23</f>
        <v>4</v>
      </c>
      <c r="G18" s="39">
        <f>'Risk Mangt.'!C24</f>
        <v>6</v>
      </c>
      <c r="H18" s="39">
        <f>'Risk Mangt.'!C25</f>
        <v>2</v>
      </c>
      <c r="I18" s="39">
        <f>'Risk Mangt.'!C26</f>
        <v>1</v>
      </c>
      <c r="J18" s="39">
        <f>'Risk Mangt.'!C27</f>
        <v>0</v>
      </c>
    </row>
    <row r="19" spans="1:10" x14ac:dyDescent="0.35">
      <c r="A19" s="45" t="s">
        <v>222</v>
      </c>
      <c r="B19" s="42">
        <f ca="1">'Research &amp; Dev'!C20</f>
        <v>10</v>
      </c>
      <c r="C19" s="43">
        <f ca="1">'Research &amp; Dev'!C19</f>
        <v>3</v>
      </c>
      <c r="D19" s="39">
        <f t="shared" ca="1" si="2"/>
        <v>13</v>
      </c>
      <c r="F19" s="39">
        <f>'Research &amp; Dev'!C21</f>
        <v>3</v>
      </c>
      <c r="G19" s="39">
        <f>'Research &amp; Dev'!C22</f>
        <v>2</v>
      </c>
      <c r="H19" s="39">
        <f>'Research &amp; Dev'!C23</f>
        <v>1</v>
      </c>
      <c r="I19" s="39">
        <f>'Research &amp; Dev'!C24</f>
        <v>7</v>
      </c>
      <c r="J19" s="39">
        <f>'Research &amp; Dev'!C25</f>
        <v>0</v>
      </c>
    </row>
    <row r="20" spans="1:10" x14ac:dyDescent="0.35">
      <c r="A20" s="44" t="s">
        <v>13</v>
      </c>
      <c r="B20" s="42">
        <f ca="1">SCM!C11</f>
        <v>2</v>
      </c>
      <c r="C20" s="43">
        <f ca="1">SCM!C10</f>
        <v>0</v>
      </c>
      <c r="D20" s="39">
        <f t="shared" ca="1" si="2"/>
        <v>2</v>
      </c>
      <c r="F20" s="39">
        <f>SCM!C12</f>
        <v>0</v>
      </c>
      <c r="G20" s="39">
        <f>SCM!C13</f>
        <v>1</v>
      </c>
      <c r="H20" s="39">
        <f>SCM!C14</f>
        <v>0</v>
      </c>
      <c r="I20" s="39">
        <f>SCM!C15</f>
        <v>1</v>
      </c>
      <c r="J20" s="39">
        <f>SCM!C16</f>
        <v>0</v>
      </c>
    </row>
    <row r="21" spans="1:10" x14ac:dyDescent="0.35">
      <c r="A21" s="45" t="s">
        <v>210</v>
      </c>
      <c r="B21" s="42">
        <f ca="1">'Socio-E Trans.'!C10</f>
        <v>2</v>
      </c>
      <c r="C21" s="43">
        <f ca="1">'Socio-E Trans.'!C9</f>
        <v>1</v>
      </c>
      <c r="D21" s="39">
        <f t="shared" ca="1" si="2"/>
        <v>3</v>
      </c>
      <c r="F21" s="39">
        <f>'Socio-E Trans.'!C11</f>
        <v>1</v>
      </c>
      <c r="G21" s="39">
        <f>'Socio-E Trans.'!C12</f>
        <v>1</v>
      </c>
      <c r="H21" s="39">
        <f>'Socio-E Trans.'!C13</f>
        <v>0</v>
      </c>
      <c r="I21" s="39">
        <f>'Socio-E Trans.'!C14</f>
        <v>1</v>
      </c>
      <c r="J21" s="39">
        <f>'Socio-E Trans.'!C15</f>
        <v>0</v>
      </c>
    </row>
    <row r="22" spans="1:10" x14ac:dyDescent="0.35">
      <c r="A22" s="45" t="s">
        <v>211</v>
      </c>
      <c r="B22" s="42">
        <f ca="1">'Tourism&amp;Market.'!C21</f>
        <v>12</v>
      </c>
      <c r="C22" s="43">
        <f ca="1">'Tourism&amp;Market.'!C20</f>
        <v>3</v>
      </c>
      <c r="D22" s="39">
        <f t="shared" ca="1" si="2"/>
        <v>15</v>
      </c>
      <c r="F22" s="39">
        <f>'Tourism&amp;Market.'!C22</f>
        <v>0</v>
      </c>
      <c r="G22" s="39">
        <f>'Tourism&amp;Market.'!C23</f>
        <v>1</v>
      </c>
      <c r="H22" s="39">
        <f>'Tourism&amp;Market.'!C24</f>
        <v>1</v>
      </c>
      <c r="I22" s="39">
        <f>'Tourism&amp;Market.'!C25</f>
        <v>12</v>
      </c>
      <c r="J22" s="39">
        <f>'Tourism&amp;Market.'!C26</f>
        <v>1</v>
      </c>
    </row>
    <row r="23" spans="1:10" x14ac:dyDescent="0.35">
      <c r="A23" s="45" t="s">
        <v>212</v>
      </c>
      <c r="B23" s="42">
        <f ca="1">'V W Services'!C12</f>
        <v>4</v>
      </c>
      <c r="C23" s="43">
        <f ca="1">'V W Services'!C11</f>
        <v>2</v>
      </c>
      <c r="D23" s="39">
        <f t="shared" ca="1" si="2"/>
        <v>6</v>
      </c>
      <c r="F23" s="39">
        <f>'V W Services'!C13</f>
        <v>1</v>
      </c>
      <c r="G23" s="39">
        <f>'V W Services'!C14</f>
        <v>1</v>
      </c>
      <c r="H23" s="39">
        <f>'V W Services'!C15</f>
        <v>1</v>
      </c>
      <c r="I23" s="39">
        <f>'V W Services'!C16</f>
        <v>3</v>
      </c>
      <c r="J23" s="39">
        <f>'V W Services'!C17</f>
        <v>0</v>
      </c>
    </row>
    <row r="24" spans="1:10" x14ac:dyDescent="0.35">
      <c r="A24" s="45" t="s">
        <v>197</v>
      </c>
      <c r="B24" s="42">
        <f ca="1">'Visitor Services'!C11</f>
        <v>3</v>
      </c>
      <c r="C24" s="43">
        <f ca="1">'Visitor Services'!C10</f>
        <v>0</v>
      </c>
      <c r="D24" s="39">
        <f t="shared" ca="1" si="2"/>
        <v>3</v>
      </c>
      <c r="F24" s="39">
        <f>'Visitor Services'!C12</f>
        <v>0</v>
      </c>
      <c r="G24" s="39">
        <f>'Visitor Services'!C13</f>
        <v>0</v>
      </c>
      <c r="H24" s="39">
        <f>'Visitor Services'!C14</f>
        <v>0</v>
      </c>
      <c r="I24" s="39">
        <f>'Visitor Services'!C15</f>
        <v>3</v>
      </c>
      <c r="J24" s="39">
        <f>'Visitor Services'!C16</f>
        <v>0</v>
      </c>
    </row>
    <row r="25" spans="1:10" x14ac:dyDescent="0.35">
      <c r="A25" s="45" t="s">
        <v>216</v>
      </c>
      <c r="B25" s="43">
        <f ca="1">'Internal Audit'!C10</f>
        <v>2</v>
      </c>
      <c r="C25" s="43">
        <f ca="1">'Internal Audit'!C9</f>
        <v>0</v>
      </c>
      <c r="D25" s="39">
        <f ca="1">SUM(B25:C25)</f>
        <v>2</v>
      </c>
      <c r="F25" s="39">
        <f>'Internal Audit'!C11</f>
        <v>0</v>
      </c>
      <c r="G25" s="39">
        <f>'Internal Audit'!C12</f>
        <v>0</v>
      </c>
      <c r="H25" s="39">
        <f>'Internal Audit'!C13</f>
        <v>0</v>
      </c>
      <c r="I25" s="39">
        <f>'Internal Audit'!C14</f>
        <v>2</v>
      </c>
      <c r="J25" s="39">
        <f>'Internal Audit'!C15</f>
        <v>0</v>
      </c>
    </row>
    <row r="26" spans="1:10" x14ac:dyDescent="0.35">
      <c r="A26" s="45" t="s">
        <v>234</v>
      </c>
      <c r="B26" s="43">
        <f ca="1">CSD!C15</f>
        <v>3</v>
      </c>
      <c r="C26" s="43">
        <f ca="1">CSD!C14</f>
        <v>0</v>
      </c>
      <c r="D26" s="39">
        <f ca="1">SUM(B26:C26)</f>
        <v>3</v>
      </c>
      <c r="F26" s="48">
        <f>CSD!C16</f>
        <v>1</v>
      </c>
      <c r="G26" s="48">
        <f>CSD!C17</f>
        <v>0</v>
      </c>
      <c r="H26" s="48">
        <f>CSD!C18</f>
        <v>0</v>
      </c>
      <c r="I26" s="48">
        <f>CSD!C19</f>
        <v>2</v>
      </c>
      <c r="J26" s="48">
        <f>CSD!C20</f>
        <v>0</v>
      </c>
    </row>
    <row r="27" spans="1:10" ht="15" thickBot="1" x14ac:dyDescent="0.4">
      <c r="A27" s="36" t="s">
        <v>14</v>
      </c>
      <c r="B27" s="38">
        <f ca="1">SUM(B4:B26)</f>
        <v>125</v>
      </c>
      <c r="C27" s="35">
        <f ca="1">SUM(C4:C26)</f>
        <v>34</v>
      </c>
      <c r="D27" s="37">
        <f ca="1">SUM(D4:D26)</f>
        <v>159</v>
      </c>
      <c r="F27" s="35">
        <f>SUM(F4:F25)</f>
        <v>17</v>
      </c>
      <c r="G27" s="35">
        <f>SUM(G4:G25)</f>
        <v>56</v>
      </c>
      <c r="H27" s="35">
        <f>SUM(H4:H25)</f>
        <v>8</v>
      </c>
      <c r="I27" s="35">
        <f>SUM(I4:I25)</f>
        <v>70</v>
      </c>
      <c r="J27" s="35">
        <f>SUM(J4:J25)</f>
        <v>2</v>
      </c>
    </row>
    <row r="53" ht="47" customHeight="1" x14ac:dyDescent="0.35"/>
  </sheetData>
  <mergeCells count="11">
    <mergeCell ref="J2:J3"/>
    <mergeCell ref="F1:J1"/>
    <mergeCell ref="F2:F3"/>
    <mergeCell ref="G2:G3"/>
    <mergeCell ref="H2:H3"/>
    <mergeCell ref="I2:I3"/>
    <mergeCell ref="B2:B3"/>
    <mergeCell ref="C2:C3"/>
    <mergeCell ref="D2:D3"/>
    <mergeCell ref="A1:D1"/>
    <mergeCell ref="A2:A3"/>
  </mergeCells>
  <hyperlinks>
    <hyperlink ref="A18" location="'Risk Mangt.'!A1" display="'Risk Mangt.'!A1" xr:uid="{F33E41F8-3378-45FA-8AAA-BD9C5A886C74}"/>
    <hyperlink ref="A17" location="'Resource Mob'!A1" display="'Resource Mob'!A1" xr:uid="{7492F9B2-114A-4256-BDD7-13D06112A2C2}"/>
    <hyperlink ref="A16" location="'Policy Gov.'!A1" display="'Policy Gov.'!A1" xr:uid="{1F2148F5-F583-4882-ABB1-6478E62CA23C}"/>
    <hyperlink ref="A15" location="'Park Pl &amp; Dev.'!A1" display="'Park Pl &amp; Dev.'!A1" xr:uid="{C15BDEC0-BE28-4E4E-B423-28F673569C5E}"/>
    <hyperlink ref="A14" location="Legal!A1" display="Legal!A1" xr:uid="{D73F8FA3-20FF-49D0-B93A-33D705B6817E}"/>
    <hyperlink ref="A13" location="ICT!A1" display="ICT!A1" xr:uid="{72BAF58D-AE21-4A61-A770-CC809FDD03F6}"/>
    <hyperlink ref="A12" location="'Infra &amp; Special Proj.'!A1" display="'Infra &amp; Special Proj.'!A1" xr:uid="{14D99634-E21B-473C-84C2-82020A7DE260}"/>
    <hyperlink ref="A11" location="Finance!A1" display="Finance!A1" xr:uid="{8E63172C-58C5-43BE-954E-B78D890C9ED1}"/>
    <hyperlink ref="A10" location="'Cult Herit Mangt.'!A1" display="'Cult Herit Mangt.'!A1" xr:uid="{0853CED1-0826-4F7D-A795-54FA1CB57405}"/>
    <hyperlink ref="A9" location="Comms!A1" display="Comms!A1" xr:uid="{6AC89327-E049-4F6E-8F74-4BD67B0669DB}"/>
    <hyperlink ref="A8" location="'Cont. Imprv'!A1" display="'Cont. Imprv'!A1" xr:uid="{34CD4D49-CB15-4C3B-BE46-CC4CA8BE6579}"/>
    <hyperlink ref="A7" location="'Parks&amp;KNP'!A1" display="Parks and KNP" xr:uid="{E6C1BADC-AF92-41C4-805C-2094E9981C08}"/>
    <hyperlink ref="A6" location="'Area Int. Mangt.'!A1" display="'Area Int. Mangt.'!A1" xr:uid="{98C1658D-3F52-4A34-A2BE-34E8C7F4118D}"/>
    <hyperlink ref="A5" location="HCM!A1" display="HCM!A1" xr:uid="{D8D37D6A-E2F5-4412-9056-B81D447DF6B8}"/>
    <hyperlink ref="A19" location="'Research &amp; Dev'!A1" display="Research &amp; Development" xr:uid="{1969EB36-3CCE-4679-8F54-D3DAC149D564}"/>
    <hyperlink ref="A23" location="'V W Services'!A1" display="Veteninary and Wildlife Services" xr:uid="{B79410FA-2C00-43DE-8872-3488EB19C6F7}"/>
    <hyperlink ref="A20" location="SCM!A1" display="Supply Chain Management" xr:uid="{0F18D06C-F400-45F8-A8A0-FE1B1C89DDDA}"/>
    <hyperlink ref="A21" location="'Socio-E Trans.'!A1" display="Socio-Economic Transformation" xr:uid="{CE1FCD4E-F4DB-4BB6-9062-66DC6B059E6D}"/>
    <hyperlink ref="A22" location="'Tourism&amp;Market.'!A1" display="Tourism and Marketing" xr:uid="{F4110D25-DA9B-4035-9B1B-78FED3B274E7}"/>
    <hyperlink ref="A24" location="'Visitor Services'!A1" display="Visitor Services" xr:uid="{F085347E-699A-4E3B-91DF-8BF8CC23CEEA}"/>
    <hyperlink ref="A25" location="'Internal Audit'!A1" display="Internal Audit" xr:uid="{1337EED6-E18A-4B98-9D67-9AC53D43E52A}"/>
    <hyperlink ref="A4" location="'Office of the CEO'!A1" display="Office of the CEO" xr:uid="{115D15F7-9B5B-40B1-933E-9A37D902EC36}"/>
    <hyperlink ref="A26" location="CSD!A1" display="CSD" xr:uid="{323971C1-38AA-4DEB-AAB5-1F9424A6326E}"/>
  </hyperlinks>
  <pageMargins left="0.7" right="0.7" top="0.75" bottom="0.75" header="0.3" footer="0.3"/>
  <pageSetup paperSize="9" orientation="portrait" r:id="rId1"/>
  <headerFooter>
    <oddHeader>&amp;C&amp;"Calibri"&amp;10&amp;K000000Confidential&amp;1#</oddHeader>
    <oddFooter>&amp;R&amp;1#&amp;"Calibri"&amp;10&amp;K000000Confidential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374D9-48A6-4307-AE8B-5ADB1C37378A}">
  <dimension ref="A1:I14"/>
  <sheetViews>
    <sheetView workbookViewId="0">
      <selection activeCell="B1" sqref="B1:B2"/>
    </sheetView>
  </sheetViews>
  <sheetFormatPr defaultRowHeight="14.5" x14ac:dyDescent="0.35"/>
  <cols>
    <col min="2" max="2" width="14.6328125" bestFit="1" customWidth="1"/>
    <col min="3" max="3" width="37" bestFit="1" customWidth="1"/>
    <col min="4" max="4" width="10.54296875" bestFit="1" customWidth="1"/>
    <col min="5" max="5" width="16.54296875" bestFit="1" customWidth="1"/>
    <col min="6" max="7" width="13.90625" bestFit="1" customWidth="1"/>
    <col min="8" max="8" width="21.08984375" bestFit="1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179</v>
      </c>
      <c r="G1" s="67" t="s">
        <v>178</v>
      </c>
      <c r="H1" s="67" t="s">
        <v>114</v>
      </c>
    </row>
    <row r="2" spans="1:9" ht="10.5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217</v>
      </c>
      <c r="B3" s="70"/>
      <c r="C3" s="70"/>
      <c r="D3" s="70"/>
      <c r="E3" s="70"/>
      <c r="F3" s="70"/>
      <c r="G3" s="70"/>
      <c r="H3" s="70"/>
      <c r="I3" s="13"/>
    </row>
    <row r="4" spans="1:9" s="30" customFormat="1" ht="20" customHeight="1" x14ac:dyDescent="0.35">
      <c r="A4" s="2">
        <v>1</v>
      </c>
      <c r="B4" s="16" t="s">
        <v>16</v>
      </c>
      <c r="C4" s="16" t="s">
        <v>107</v>
      </c>
      <c r="D4" s="18" t="str">
        <f ca="1">IF(H4&lt;=0,"Outdated","Up-to-date")</f>
        <v>Up-to-date</v>
      </c>
      <c r="E4" s="8"/>
      <c r="F4" s="27">
        <v>45439</v>
      </c>
      <c r="G4" s="26">
        <f>F4+1825</f>
        <v>47264</v>
      </c>
      <c r="H4" s="11">
        <f ca="1">G4-TODAY()</f>
        <v>1454</v>
      </c>
    </row>
    <row r="8" spans="1:9" x14ac:dyDescent="0.35">
      <c r="B8" s="33" t="s">
        <v>19</v>
      </c>
      <c r="C8" s="33">
        <f ca="1">COUNTIF(D4:D6, "*Outdated*")</f>
        <v>0</v>
      </c>
    </row>
    <row r="9" spans="1:9" x14ac:dyDescent="0.35">
      <c r="B9" s="33" t="s">
        <v>36</v>
      </c>
      <c r="C9" s="33">
        <f ca="1">COUNTIF(D4:D6, "*Up-to-date*")</f>
        <v>1</v>
      </c>
    </row>
    <row r="10" spans="1:9" x14ac:dyDescent="0.35">
      <c r="B10" s="24" t="s">
        <v>17</v>
      </c>
      <c r="C10" s="25">
        <f>COUNTIF(B4:B6, "*Strategy*")</f>
        <v>0</v>
      </c>
    </row>
    <row r="11" spans="1:9" x14ac:dyDescent="0.35">
      <c r="B11" s="24" t="s">
        <v>16</v>
      </c>
      <c r="C11" s="25">
        <f>COUNTIF(B4:B6, "*Policy*")</f>
        <v>1</v>
      </c>
    </row>
    <row r="12" spans="1:9" x14ac:dyDescent="0.35">
      <c r="B12" s="24" t="s">
        <v>39</v>
      </c>
      <c r="C12" s="25">
        <f>COUNTIF(B4:B6, "*Framework*")</f>
        <v>0</v>
      </c>
    </row>
    <row r="13" spans="1:9" x14ac:dyDescent="0.35">
      <c r="B13" s="24" t="s">
        <v>37</v>
      </c>
      <c r="C13" s="25">
        <f>COUNTIF(B4:B6, "*Corporate SOP*")</f>
        <v>0</v>
      </c>
    </row>
    <row r="14" spans="1:9" ht="15" thickBot="1" x14ac:dyDescent="0.4">
      <c r="B14" s="46" t="s">
        <v>219</v>
      </c>
      <c r="C14" s="47">
        <f>COUNTIF(B4:B6, "*Manual*")</f>
        <v>0</v>
      </c>
    </row>
  </sheetData>
  <autoFilter ref="A1:H2" xr:uid="{72D374D9-48A6-4307-AE8B-5ADB1C37378A}"/>
  <mergeCells count="9">
    <mergeCell ref="G1:G2"/>
    <mergeCell ref="H1:H2"/>
    <mergeCell ref="A3:H3"/>
    <mergeCell ref="A1:A2"/>
    <mergeCell ref="B1:B2"/>
    <mergeCell ref="C1:C2"/>
    <mergeCell ref="D1:D2"/>
    <mergeCell ref="E1:E2"/>
    <mergeCell ref="F1:F2"/>
  </mergeCells>
  <conditionalFormatting sqref="D4">
    <cfRule type="containsText" dxfId="135" priority="1" operator="containsText" text="Expired">
      <formula>NOT(ISERROR(SEARCH("Expired",D4)))</formula>
    </cfRule>
    <cfRule type="containsText" dxfId="134" priority="2" operator="containsText" text="New">
      <formula>NOT(ISERROR(SEARCH("New",D4)))</formula>
    </cfRule>
    <cfRule type="containsText" dxfId="133" priority="3" operator="containsText" text="Current">
      <formula>NOT(ISERROR(SEARCH("Current",D4)))</formula>
    </cfRule>
    <cfRule type="containsText" dxfId="132" priority="4" operator="containsText" text="Expired">
      <formula>NOT(ISERROR(SEARCH("Expired",D4)))</formula>
    </cfRule>
  </conditionalFormatting>
  <hyperlinks>
    <hyperlink ref="A1:A2" location="Report!A1" display="#" xr:uid="{31C3F5A3-970C-42C9-B38C-A2E5CA48237B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E6F8B-9897-48D4-8063-E2F87C50284D}">
  <dimension ref="A1:I47"/>
  <sheetViews>
    <sheetView zoomScale="80" zoomScaleNormal="80" workbookViewId="0">
      <selection sqref="A1:A2"/>
    </sheetView>
  </sheetViews>
  <sheetFormatPr defaultRowHeight="14.5" x14ac:dyDescent="0.35"/>
  <cols>
    <col min="2" max="2" width="17.6328125" bestFit="1" customWidth="1"/>
    <col min="3" max="3" width="63.54296875" customWidth="1"/>
    <col min="4" max="4" width="16.36328125" customWidth="1"/>
    <col min="5" max="5" width="17.54296875" customWidth="1"/>
    <col min="6" max="6" width="16.453125" customWidth="1"/>
    <col min="7" max="7" width="13.08984375" customWidth="1"/>
    <col min="8" max="8" width="14.453125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179</v>
      </c>
      <c r="G1" s="67" t="s">
        <v>180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18</v>
      </c>
      <c r="B3" s="70"/>
      <c r="C3" s="70"/>
      <c r="D3" s="70"/>
      <c r="E3" s="70"/>
      <c r="F3" s="70"/>
      <c r="G3" s="70"/>
      <c r="H3" s="70"/>
      <c r="I3" s="13"/>
    </row>
    <row r="4" spans="1:9" s="15" customFormat="1" ht="18" customHeight="1" x14ac:dyDescent="0.35">
      <c r="A4" s="19">
        <v>1</v>
      </c>
      <c r="B4" s="28" t="s">
        <v>16</v>
      </c>
      <c r="C4" s="16" t="s">
        <v>181</v>
      </c>
      <c r="D4" s="17" t="str">
        <f t="shared" ref="D4:D34" ca="1" si="0">IF(H4&lt;=0,"Outdated","Up-to-date")</f>
        <v>Outdated</v>
      </c>
      <c r="E4" s="8"/>
      <c r="F4" s="27">
        <v>42499</v>
      </c>
      <c r="G4" s="34">
        <f t="shared" ref="G4:G34" si="1">F4+1825</f>
        <v>44324</v>
      </c>
      <c r="H4" s="11">
        <f t="shared" ref="H4:H34" ca="1" si="2">G4-TODAY()</f>
        <v>-1486</v>
      </c>
    </row>
    <row r="5" spans="1:9" s="15" customFormat="1" ht="18" customHeight="1" x14ac:dyDescent="0.35">
      <c r="A5" s="19">
        <v>2</v>
      </c>
      <c r="B5" s="28" t="s">
        <v>16</v>
      </c>
      <c r="C5" s="16" t="s">
        <v>20</v>
      </c>
      <c r="D5" s="17" t="str">
        <f t="shared" ca="1" si="0"/>
        <v>Outdated</v>
      </c>
      <c r="E5" s="8"/>
      <c r="F5" s="27">
        <v>42975</v>
      </c>
      <c r="G5" s="34">
        <f t="shared" si="1"/>
        <v>44800</v>
      </c>
      <c r="H5" s="11">
        <f t="shared" ca="1" si="2"/>
        <v>-1010</v>
      </c>
    </row>
    <row r="6" spans="1:9" s="15" customFormat="1" ht="18" customHeight="1" x14ac:dyDescent="0.35">
      <c r="A6" s="19">
        <v>3</v>
      </c>
      <c r="B6" s="28" t="s">
        <v>37</v>
      </c>
      <c r="C6" s="16" t="s">
        <v>182</v>
      </c>
      <c r="D6" s="17" t="str">
        <f t="shared" ca="1" si="0"/>
        <v>Outdated</v>
      </c>
      <c r="E6" s="8"/>
      <c r="F6" s="27">
        <v>43010</v>
      </c>
      <c r="G6" s="34">
        <f t="shared" si="1"/>
        <v>44835</v>
      </c>
      <c r="H6" s="11">
        <f t="shared" ca="1" si="2"/>
        <v>-975</v>
      </c>
    </row>
    <row r="7" spans="1:9" s="15" customFormat="1" ht="18" customHeight="1" x14ac:dyDescent="0.35">
      <c r="A7" s="19">
        <v>4</v>
      </c>
      <c r="B7" s="28" t="s">
        <v>16</v>
      </c>
      <c r="C7" s="16" t="s">
        <v>183</v>
      </c>
      <c r="D7" s="17" t="str">
        <f t="shared" ca="1" si="0"/>
        <v>Outdated</v>
      </c>
      <c r="E7" s="8"/>
      <c r="F7" s="27">
        <v>43416</v>
      </c>
      <c r="G7" s="34">
        <f t="shared" si="1"/>
        <v>45241</v>
      </c>
      <c r="H7" s="11">
        <f t="shared" ca="1" si="2"/>
        <v>-569</v>
      </c>
    </row>
    <row r="8" spans="1:9" s="15" customFormat="1" ht="18" customHeight="1" x14ac:dyDescent="0.35">
      <c r="A8" s="19">
        <v>5</v>
      </c>
      <c r="B8" s="28" t="s">
        <v>37</v>
      </c>
      <c r="C8" s="16" t="s">
        <v>21</v>
      </c>
      <c r="D8" s="17" t="str">
        <f t="shared" ca="1" si="0"/>
        <v>Outdated</v>
      </c>
      <c r="E8" s="8"/>
      <c r="F8" s="27">
        <v>43497</v>
      </c>
      <c r="G8" s="34">
        <f t="shared" si="1"/>
        <v>45322</v>
      </c>
      <c r="H8" s="11">
        <f t="shared" ca="1" si="2"/>
        <v>-488</v>
      </c>
    </row>
    <row r="9" spans="1:9" s="15" customFormat="1" ht="18" customHeight="1" x14ac:dyDescent="0.35">
      <c r="A9" s="19">
        <v>6</v>
      </c>
      <c r="B9" s="28" t="s">
        <v>16</v>
      </c>
      <c r="C9" s="16" t="s">
        <v>22</v>
      </c>
      <c r="D9" s="18" t="str">
        <f t="shared" ca="1" si="0"/>
        <v>Up-to-date</v>
      </c>
      <c r="E9" s="8"/>
      <c r="F9" s="27">
        <v>45762</v>
      </c>
      <c r="G9" s="34">
        <f t="shared" si="1"/>
        <v>47587</v>
      </c>
      <c r="H9" s="11">
        <f t="shared" ca="1" si="2"/>
        <v>1777</v>
      </c>
    </row>
    <row r="10" spans="1:9" s="15" customFormat="1" ht="18" customHeight="1" x14ac:dyDescent="0.35">
      <c r="A10" s="19">
        <v>7</v>
      </c>
      <c r="B10" s="28" t="s">
        <v>16</v>
      </c>
      <c r="C10" s="16" t="s">
        <v>185</v>
      </c>
      <c r="D10" s="18" t="str">
        <f t="shared" ca="1" si="0"/>
        <v>Up-to-date</v>
      </c>
      <c r="E10" s="8"/>
      <c r="F10" s="27">
        <v>44705</v>
      </c>
      <c r="G10" s="34">
        <f t="shared" si="1"/>
        <v>46530</v>
      </c>
      <c r="H10" s="11">
        <f t="shared" ca="1" si="2"/>
        <v>720</v>
      </c>
    </row>
    <row r="11" spans="1:9" s="15" customFormat="1" ht="18" customHeight="1" x14ac:dyDescent="0.35">
      <c r="A11" s="19">
        <v>8</v>
      </c>
      <c r="B11" s="28" t="s">
        <v>16</v>
      </c>
      <c r="C11" s="16" t="s">
        <v>186</v>
      </c>
      <c r="D11" s="18" t="str">
        <f t="shared" ca="1" si="0"/>
        <v>Up-to-date</v>
      </c>
      <c r="E11" s="8"/>
      <c r="F11" s="27">
        <v>44706</v>
      </c>
      <c r="G11" s="34">
        <f t="shared" si="1"/>
        <v>46531</v>
      </c>
      <c r="H11" s="11">
        <f t="shared" ca="1" si="2"/>
        <v>721</v>
      </c>
    </row>
    <row r="12" spans="1:9" s="15" customFormat="1" ht="18" customHeight="1" x14ac:dyDescent="0.35">
      <c r="A12" s="19">
        <v>9</v>
      </c>
      <c r="B12" s="28" t="s">
        <v>16</v>
      </c>
      <c r="C12" s="16" t="s">
        <v>23</v>
      </c>
      <c r="D12" s="18" t="str">
        <f t="shared" ca="1" si="0"/>
        <v>Up-to-date</v>
      </c>
      <c r="E12" s="8"/>
      <c r="F12" s="27">
        <v>44705</v>
      </c>
      <c r="G12" s="34">
        <f t="shared" si="1"/>
        <v>46530</v>
      </c>
      <c r="H12" s="11">
        <f t="shared" ca="1" si="2"/>
        <v>720</v>
      </c>
    </row>
    <row r="13" spans="1:9" s="15" customFormat="1" ht="18" customHeight="1" x14ac:dyDescent="0.35">
      <c r="A13" s="19">
        <v>10</v>
      </c>
      <c r="B13" s="28" t="s">
        <v>16</v>
      </c>
      <c r="C13" s="16" t="s">
        <v>24</v>
      </c>
      <c r="D13" s="18" t="str">
        <f t="shared" ca="1" si="0"/>
        <v>Up-to-date</v>
      </c>
      <c r="E13" s="8"/>
      <c r="F13" s="27">
        <v>44705</v>
      </c>
      <c r="G13" s="34">
        <f t="shared" si="1"/>
        <v>46530</v>
      </c>
      <c r="H13" s="11">
        <f t="shared" ca="1" si="2"/>
        <v>720</v>
      </c>
    </row>
    <row r="14" spans="1:9" s="15" customFormat="1" ht="18" customHeight="1" x14ac:dyDescent="0.35">
      <c r="A14" s="19">
        <v>11</v>
      </c>
      <c r="B14" s="28" t="s">
        <v>37</v>
      </c>
      <c r="C14" s="16" t="s">
        <v>25</v>
      </c>
      <c r="D14" s="18" t="str">
        <f t="shared" ca="1" si="0"/>
        <v>Up-to-date</v>
      </c>
      <c r="E14" s="8"/>
      <c r="F14" s="27">
        <v>44706</v>
      </c>
      <c r="G14" s="34">
        <f t="shared" si="1"/>
        <v>46531</v>
      </c>
      <c r="H14" s="11">
        <f t="shared" ca="1" si="2"/>
        <v>721</v>
      </c>
    </row>
    <row r="15" spans="1:9" s="15" customFormat="1" ht="18" customHeight="1" x14ac:dyDescent="0.35">
      <c r="A15" s="19">
        <v>12</v>
      </c>
      <c r="B15" s="28" t="s">
        <v>16</v>
      </c>
      <c r="C15" s="16" t="s">
        <v>187</v>
      </c>
      <c r="D15" s="18" t="str">
        <f t="shared" ca="1" si="0"/>
        <v>Up-to-date</v>
      </c>
      <c r="E15" s="8"/>
      <c r="F15" s="27">
        <v>44705</v>
      </c>
      <c r="G15" s="34">
        <f t="shared" si="1"/>
        <v>46530</v>
      </c>
      <c r="H15" s="11">
        <f t="shared" ca="1" si="2"/>
        <v>720</v>
      </c>
    </row>
    <row r="16" spans="1:9" s="15" customFormat="1" ht="18" customHeight="1" x14ac:dyDescent="0.35">
      <c r="A16" s="19">
        <v>13</v>
      </c>
      <c r="B16" s="28" t="s">
        <v>37</v>
      </c>
      <c r="C16" s="16" t="s">
        <v>26</v>
      </c>
      <c r="D16" s="18" t="str">
        <f t="shared" ca="1" si="0"/>
        <v>Up-to-date</v>
      </c>
      <c r="E16" s="8"/>
      <c r="F16" s="27">
        <v>44736</v>
      </c>
      <c r="G16" s="34">
        <f t="shared" si="1"/>
        <v>46561</v>
      </c>
      <c r="H16" s="11">
        <f t="shared" ca="1" si="2"/>
        <v>751</v>
      </c>
    </row>
    <row r="17" spans="1:8" s="15" customFormat="1" ht="18" customHeight="1" x14ac:dyDescent="0.35">
      <c r="A17" s="19">
        <v>14</v>
      </c>
      <c r="B17" s="28" t="s">
        <v>16</v>
      </c>
      <c r="C17" s="16" t="s">
        <v>27</v>
      </c>
      <c r="D17" s="18" t="str">
        <f t="shared" ca="1" si="0"/>
        <v>Up-to-date</v>
      </c>
      <c r="E17" s="8"/>
      <c r="F17" s="27">
        <v>44774</v>
      </c>
      <c r="G17" s="34">
        <f t="shared" si="1"/>
        <v>46599</v>
      </c>
      <c r="H17" s="11">
        <f t="shared" ca="1" si="2"/>
        <v>789</v>
      </c>
    </row>
    <row r="18" spans="1:8" s="15" customFormat="1" ht="18" customHeight="1" x14ac:dyDescent="0.35">
      <c r="A18" s="19">
        <v>15</v>
      </c>
      <c r="B18" s="28" t="s">
        <v>16</v>
      </c>
      <c r="C18" s="16" t="s">
        <v>188</v>
      </c>
      <c r="D18" s="18" t="str">
        <f t="shared" ca="1" si="0"/>
        <v>Up-to-date</v>
      </c>
      <c r="E18" s="8"/>
      <c r="F18" s="27">
        <v>44774</v>
      </c>
      <c r="G18" s="34">
        <f t="shared" si="1"/>
        <v>46599</v>
      </c>
      <c r="H18" s="11">
        <f t="shared" ca="1" si="2"/>
        <v>789</v>
      </c>
    </row>
    <row r="19" spans="1:8" s="15" customFormat="1" ht="18" customHeight="1" x14ac:dyDescent="0.35">
      <c r="A19" s="19">
        <v>16</v>
      </c>
      <c r="B19" s="28" t="s">
        <v>16</v>
      </c>
      <c r="C19" s="16" t="s">
        <v>189</v>
      </c>
      <c r="D19" s="18" t="str">
        <f t="shared" ca="1" si="0"/>
        <v>Up-to-date</v>
      </c>
      <c r="E19" s="8"/>
      <c r="F19" s="27">
        <v>44882</v>
      </c>
      <c r="G19" s="34">
        <f t="shared" si="1"/>
        <v>46707</v>
      </c>
      <c r="H19" s="11">
        <f t="shared" ca="1" si="2"/>
        <v>897</v>
      </c>
    </row>
    <row r="20" spans="1:8" s="15" customFormat="1" ht="18" customHeight="1" x14ac:dyDescent="0.35">
      <c r="A20" s="19">
        <v>17</v>
      </c>
      <c r="B20" s="28" t="s">
        <v>17</v>
      </c>
      <c r="C20" s="16" t="s">
        <v>28</v>
      </c>
      <c r="D20" s="18" t="str">
        <f t="shared" ca="1" si="0"/>
        <v>Up-to-date</v>
      </c>
      <c r="E20" s="8"/>
      <c r="F20" s="27">
        <v>45127</v>
      </c>
      <c r="G20" s="34">
        <f t="shared" si="1"/>
        <v>46952</v>
      </c>
      <c r="H20" s="11">
        <f t="shared" ca="1" si="2"/>
        <v>1142</v>
      </c>
    </row>
    <row r="21" spans="1:8" s="15" customFormat="1" ht="18" customHeight="1" x14ac:dyDescent="0.35">
      <c r="A21" s="19">
        <v>18</v>
      </c>
      <c r="B21" s="28" t="s">
        <v>16</v>
      </c>
      <c r="C21" s="16" t="s">
        <v>29</v>
      </c>
      <c r="D21" s="18" t="str">
        <f t="shared" ca="1" si="0"/>
        <v>Up-to-date</v>
      </c>
      <c r="E21" s="8"/>
      <c r="F21" s="27">
        <v>45230</v>
      </c>
      <c r="G21" s="34">
        <f t="shared" si="1"/>
        <v>47055</v>
      </c>
      <c r="H21" s="11">
        <f t="shared" ca="1" si="2"/>
        <v>1245</v>
      </c>
    </row>
    <row r="22" spans="1:8" s="15" customFormat="1" ht="18" customHeight="1" x14ac:dyDescent="0.35">
      <c r="A22" s="19">
        <v>19</v>
      </c>
      <c r="B22" s="28" t="s">
        <v>16</v>
      </c>
      <c r="C22" s="16" t="s">
        <v>190</v>
      </c>
      <c r="D22" s="18" t="str">
        <f t="shared" ca="1" si="0"/>
        <v>Up-to-date</v>
      </c>
      <c r="E22" s="8"/>
      <c r="F22" s="27">
        <v>45406</v>
      </c>
      <c r="G22" s="34">
        <f t="shared" si="1"/>
        <v>47231</v>
      </c>
      <c r="H22" s="11">
        <f t="shared" ca="1" si="2"/>
        <v>1421</v>
      </c>
    </row>
    <row r="23" spans="1:8" s="15" customFormat="1" ht="18" customHeight="1" x14ac:dyDescent="0.35">
      <c r="A23" s="19">
        <v>20</v>
      </c>
      <c r="B23" s="28" t="s">
        <v>16</v>
      </c>
      <c r="C23" s="16" t="s">
        <v>191</v>
      </c>
      <c r="D23" s="18" t="str">
        <f t="shared" ca="1" si="0"/>
        <v>Up-to-date</v>
      </c>
      <c r="E23" s="8"/>
      <c r="F23" s="27">
        <v>45406</v>
      </c>
      <c r="G23" s="34">
        <f t="shared" si="1"/>
        <v>47231</v>
      </c>
      <c r="H23" s="11">
        <f t="shared" ca="1" si="2"/>
        <v>1421</v>
      </c>
    </row>
    <row r="24" spans="1:8" s="15" customFormat="1" ht="18" customHeight="1" x14ac:dyDescent="0.35">
      <c r="A24" s="19">
        <v>21</v>
      </c>
      <c r="B24" s="28" t="s">
        <v>16</v>
      </c>
      <c r="C24" s="16" t="s">
        <v>30</v>
      </c>
      <c r="D24" s="18" t="str">
        <f t="shared" ca="1" si="0"/>
        <v>Up-to-date</v>
      </c>
      <c r="E24" s="8"/>
      <c r="F24" s="27">
        <v>45406</v>
      </c>
      <c r="G24" s="34">
        <f t="shared" si="1"/>
        <v>47231</v>
      </c>
      <c r="H24" s="11">
        <f t="shared" ca="1" si="2"/>
        <v>1421</v>
      </c>
    </row>
    <row r="25" spans="1:8" s="15" customFormat="1" ht="20" customHeight="1" x14ac:dyDescent="0.35">
      <c r="A25" s="19">
        <v>22</v>
      </c>
      <c r="B25" s="28" t="s">
        <v>16</v>
      </c>
      <c r="C25" s="16" t="s">
        <v>31</v>
      </c>
      <c r="D25" s="18" t="str">
        <f t="shared" ca="1" si="0"/>
        <v>Up-to-date</v>
      </c>
      <c r="E25" s="8"/>
      <c r="F25" s="27">
        <v>45406</v>
      </c>
      <c r="G25" s="34">
        <f t="shared" si="1"/>
        <v>47231</v>
      </c>
      <c r="H25" s="11">
        <f t="shared" ca="1" si="2"/>
        <v>1421</v>
      </c>
    </row>
    <row r="26" spans="1:8" s="15" customFormat="1" ht="17.5" customHeight="1" x14ac:dyDescent="0.35">
      <c r="A26" s="19">
        <v>23</v>
      </c>
      <c r="B26" s="28" t="s">
        <v>37</v>
      </c>
      <c r="C26" s="16" t="s">
        <v>32</v>
      </c>
      <c r="D26" s="18" t="str">
        <f t="shared" ca="1" si="0"/>
        <v>Up-to-date</v>
      </c>
      <c r="E26" s="8"/>
      <c r="F26" s="27">
        <v>45406</v>
      </c>
      <c r="G26" s="34">
        <f t="shared" si="1"/>
        <v>47231</v>
      </c>
      <c r="H26" s="11">
        <f t="shared" ca="1" si="2"/>
        <v>1421</v>
      </c>
    </row>
    <row r="27" spans="1:8" s="15" customFormat="1" x14ac:dyDescent="0.35">
      <c r="A27" s="19">
        <v>24</v>
      </c>
      <c r="B27" s="28" t="s">
        <v>16</v>
      </c>
      <c r="C27" s="16" t="s">
        <v>192</v>
      </c>
      <c r="D27" s="18" t="str">
        <f t="shared" ca="1" si="0"/>
        <v>Up-to-date</v>
      </c>
      <c r="E27" s="8"/>
      <c r="F27" s="27">
        <v>45406</v>
      </c>
      <c r="G27" s="34">
        <f t="shared" si="1"/>
        <v>47231</v>
      </c>
      <c r="H27" s="11">
        <f t="shared" ca="1" si="2"/>
        <v>1421</v>
      </c>
    </row>
    <row r="28" spans="1:8" s="15" customFormat="1" ht="18" customHeight="1" x14ac:dyDescent="0.35">
      <c r="A28" s="19">
        <v>25</v>
      </c>
      <c r="B28" s="28" t="s">
        <v>16</v>
      </c>
      <c r="C28" s="16" t="s">
        <v>193</v>
      </c>
      <c r="D28" s="18" t="str">
        <f t="shared" ca="1" si="0"/>
        <v>Up-to-date</v>
      </c>
      <c r="E28" s="8"/>
      <c r="F28" s="27">
        <v>45406</v>
      </c>
      <c r="G28" s="34">
        <f t="shared" si="1"/>
        <v>47231</v>
      </c>
      <c r="H28" s="11">
        <f t="shared" ca="1" si="2"/>
        <v>1421</v>
      </c>
    </row>
    <row r="29" spans="1:8" s="15" customFormat="1" ht="18" customHeight="1" x14ac:dyDescent="0.35">
      <c r="A29" s="19">
        <v>26</v>
      </c>
      <c r="B29" s="28" t="s">
        <v>37</v>
      </c>
      <c r="C29" s="16" t="s">
        <v>33</v>
      </c>
      <c r="D29" s="18" t="str">
        <f t="shared" ca="1" si="0"/>
        <v>Up-to-date</v>
      </c>
      <c r="E29" s="8"/>
      <c r="F29" s="27">
        <v>45406</v>
      </c>
      <c r="G29" s="34">
        <f t="shared" si="1"/>
        <v>47231</v>
      </c>
      <c r="H29" s="11">
        <f t="shared" ca="1" si="2"/>
        <v>1421</v>
      </c>
    </row>
    <row r="30" spans="1:8" s="15" customFormat="1" ht="18.5" customHeight="1" x14ac:dyDescent="0.35">
      <c r="A30" s="19">
        <v>27</v>
      </c>
      <c r="B30" s="28" t="s">
        <v>16</v>
      </c>
      <c r="C30" s="16" t="s">
        <v>194</v>
      </c>
      <c r="D30" s="18" t="str">
        <f t="shared" ca="1" si="0"/>
        <v>Up-to-date</v>
      </c>
      <c r="E30" s="8"/>
      <c r="F30" s="27">
        <v>45406</v>
      </c>
      <c r="G30" s="34">
        <f t="shared" si="1"/>
        <v>47231</v>
      </c>
      <c r="H30" s="11">
        <f t="shared" ca="1" si="2"/>
        <v>1421</v>
      </c>
    </row>
    <row r="31" spans="1:8" s="15" customFormat="1" ht="18" customHeight="1" x14ac:dyDescent="0.35">
      <c r="A31" s="19">
        <v>28</v>
      </c>
      <c r="B31" s="28" t="s">
        <v>37</v>
      </c>
      <c r="C31" s="16" t="s">
        <v>34</v>
      </c>
      <c r="D31" s="18" t="str">
        <f t="shared" ca="1" si="0"/>
        <v>Up-to-date</v>
      </c>
      <c r="E31" s="8"/>
      <c r="F31" s="27">
        <v>45406</v>
      </c>
      <c r="G31" s="34">
        <f t="shared" si="1"/>
        <v>47231</v>
      </c>
      <c r="H31" s="11">
        <f t="shared" ca="1" si="2"/>
        <v>1421</v>
      </c>
    </row>
    <row r="32" spans="1:8" s="15" customFormat="1" ht="18" customHeight="1" x14ac:dyDescent="0.35">
      <c r="A32" s="19">
        <v>29</v>
      </c>
      <c r="B32" s="28" t="s">
        <v>37</v>
      </c>
      <c r="C32" s="16" t="s">
        <v>35</v>
      </c>
      <c r="D32" s="18" t="str">
        <f t="shared" ca="1" si="0"/>
        <v>Up-to-date</v>
      </c>
      <c r="E32" s="8"/>
      <c r="F32" s="27">
        <v>45406</v>
      </c>
      <c r="G32" s="34">
        <f t="shared" si="1"/>
        <v>47231</v>
      </c>
      <c r="H32" s="11">
        <f t="shared" ca="1" si="2"/>
        <v>1421</v>
      </c>
    </row>
    <row r="33" spans="1:8" s="15" customFormat="1" ht="18" customHeight="1" x14ac:dyDescent="0.35">
      <c r="A33" s="19">
        <v>30</v>
      </c>
      <c r="B33" s="28" t="s">
        <v>37</v>
      </c>
      <c r="C33" s="16" t="s">
        <v>195</v>
      </c>
      <c r="D33" s="17" t="str">
        <f t="shared" ca="1" si="0"/>
        <v>Outdated</v>
      </c>
      <c r="E33" s="8"/>
      <c r="F33" s="27">
        <v>41348</v>
      </c>
      <c r="G33" s="34">
        <f t="shared" si="1"/>
        <v>43173</v>
      </c>
      <c r="H33" s="11">
        <f t="shared" ca="1" si="2"/>
        <v>-2637</v>
      </c>
    </row>
    <row r="34" spans="1:8" ht="17.5" customHeight="1" x14ac:dyDescent="0.35">
      <c r="A34" s="19">
        <v>31</v>
      </c>
      <c r="B34" s="16" t="s">
        <v>16</v>
      </c>
      <c r="C34" s="16" t="s">
        <v>140</v>
      </c>
      <c r="D34" s="18" t="str">
        <f t="shared" ca="1" si="0"/>
        <v>Up-to-date</v>
      </c>
      <c r="F34" s="20">
        <v>44705</v>
      </c>
      <c r="G34" s="21">
        <f t="shared" si="1"/>
        <v>46530</v>
      </c>
      <c r="H34" s="11">
        <f t="shared" ca="1" si="2"/>
        <v>720</v>
      </c>
    </row>
    <row r="35" spans="1:8" x14ac:dyDescent="0.35">
      <c r="A35" s="2">
        <v>32</v>
      </c>
      <c r="B35" s="16" t="s">
        <v>39</v>
      </c>
      <c r="C35" s="16" t="s">
        <v>148</v>
      </c>
      <c r="D35" s="18" t="str">
        <f ca="1">IF(H35&lt;=0,"Outdated","Up-to-date")</f>
        <v>Up-to-date</v>
      </c>
      <c r="F35" s="20">
        <v>45243</v>
      </c>
      <c r="G35" s="26">
        <f>F35+1825</f>
        <v>47068</v>
      </c>
      <c r="H35" s="11">
        <f ca="1">G35-TODAY()</f>
        <v>1258</v>
      </c>
    </row>
    <row r="36" spans="1:8" s="32" customFormat="1" x14ac:dyDescent="0.35">
      <c r="A36" s="2">
        <v>33</v>
      </c>
      <c r="B36" s="31" t="s">
        <v>16</v>
      </c>
      <c r="C36" s="31" t="s">
        <v>158</v>
      </c>
      <c r="D36" s="17" t="str">
        <f ca="1">IF(H36&lt;=0,"Outdated","Up-to-date")</f>
        <v>Outdated</v>
      </c>
      <c r="F36" s="27">
        <v>43416</v>
      </c>
      <c r="G36" s="26">
        <f>F36+1825</f>
        <v>45241</v>
      </c>
      <c r="H36" s="11">
        <f ca="1">G36-TODAY()</f>
        <v>-569</v>
      </c>
    </row>
    <row r="37" spans="1:8" x14ac:dyDescent="0.35">
      <c r="A37" s="19">
        <v>34</v>
      </c>
      <c r="B37" s="16" t="s">
        <v>37</v>
      </c>
      <c r="C37" s="16" t="s">
        <v>143</v>
      </c>
      <c r="D37" s="18" t="str">
        <f t="shared" ref="D37:D39" ca="1" si="3">IF(H37&lt;=0,"Outdated","Up-to-date")</f>
        <v>Up-to-date</v>
      </c>
      <c r="F37" s="20">
        <v>44783</v>
      </c>
      <c r="G37" s="21">
        <f t="shared" ref="G37:G39" si="4">F37+1825</f>
        <v>46608</v>
      </c>
      <c r="H37" s="11">
        <f t="shared" ref="H37:H39" ca="1" si="5">G37-TODAY()</f>
        <v>798</v>
      </c>
    </row>
    <row r="38" spans="1:8" x14ac:dyDescent="0.35">
      <c r="A38" s="2">
        <v>35</v>
      </c>
      <c r="B38" s="16" t="s">
        <v>37</v>
      </c>
      <c r="C38" s="16" t="s">
        <v>232</v>
      </c>
      <c r="D38" s="18" t="str">
        <f t="shared" ca="1" si="3"/>
        <v>Up-to-date</v>
      </c>
      <c r="F38" s="20">
        <v>45638</v>
      </c>
      <c r="G38" s="21">
        <f t="shared" si="4"/>
        <v>47463</v>
      </c>
      <c r="H38" s="11">
        <f t="shared" ca="1" si="5"/>
        <v>1653</v>
      </c>
    </row>
    <row r="39" spans="1:8" x14ac:dyDescent="0.35">
      <c r="A39" s="2">
        <v>36</v>
      </c>
      <c r="B39" s="16" t="s">
        <v>39</v>
      </c>
      <c r="C39" s="16" t="s">
        <v>235</v>
      </c>
      <c r="D39" s="18" t="str">
        <f t="shared" ca="1" si="3"/>
        <v>Up-to-date</v>
      </c>
      <c r="F39" s="20">
        <v>45728</v>
      </c>
      <c r="G39" s="21">
        <f t="shared" si="4"/>
        <v>47553</v>
      </c>
      <c r="H39" s="11">
        <f t="shared" ca="1" si="5"/>
        <v>1743</v>
      </c>
    </row>
    <row r="40" spans="1:8" ht="18" customHeight="1" thickBot="1" x14ac:dyDescent="0.4">
      <c r="B40" s="8"/>
      <c r="C40" s="3"/>
      <c r="D40" s="8"/>
      <c r="E40" s="8"/>
      <c r="F40" s="8"/>
      <c r="G40" s="8"/>
      <c r="H40" s="8"/>
    </row>
    <row r="41" spans="1:8" x14ac:dyDescent="0.35">
      <c r="B41" s="22" t="s">
        <v>19</v>
      </c>
      <c r="C41" s="23">
        <f ca="1">COUNTIF(D4:D39, "*Outdated*")</f>
        <v>7</v>
      </c>
    </row>
    <row r="42" spans="1:8" x14ac:dyDescent="0.35">
      <c r="B42" s="24" t="s">
        <v>36</v>
      </c>
      <c r="C42" s="25">
        <f ca="1">COUNTIF(D4:D39, "*Up-to-date*")</f>
        <v>29</v>
      </c>
    </row>
    <row r="43" spans="1:8" x14ac:dyDescent="0.35">
      <c r="B43" s="24" t="s">
        <v>17</v>
      </c>
      <c r="C43" s="25">
        <f>COUNTIF(B4:B39, "*Strategy*")</f>
        <v>1</v>
      </c>
    </row>
    <row r="44" spans="1:8" x14ac:dyDescent="0.35">
      <c r="B44" s="24" t="s">
        <v>16</v>
      </c>
      <c r="C44" s="25">
        <f>COUNTIF(B4:B39, "*Policy*")</f>
        <v>22</v>
      </c>
    </row>
    <row r="45" spans="1:8" x14ac:dyDescent="0.35">
      <c r="B45" s="24" t="s">
        <v>39</v>
      </c>
      <c r="C45" s="25">
        <f>COUNTIF(B4:B39, "*Framework*")</f>
        <v>2</v>
      </c>
    </row>
    <row r="46" spans="1:8" x14ac:dyDescent="0.35">
      <c r="B46" s="24" t="s">
        <v>37</v>
      </c>
      <c r="C46" s="25">
        <f>COUNTIF(B4:B39, "*Corporate SOP*")</f>
        <v>11</v>
      </c>
    </row>
    <row r="47" spans="1:8" ht="15" thickBot="1" x14ac:dyDescent="0.4">
      <c r="B47" s="46" t="s">
        <v>219</v>
      </c>
      <c r="C47" s="47">
        <f>COUNTIF(B4:B39, "*Manual*")</f>
        <v>0</v>
      </c>
    </row>
  </sheetData>
  <autoFilter ref="B1:H39" xr:uid="{E55E6F8B-9897-48D4-8063-E2F87C50284D}"/>
  <mergeCells count="9">
    <mergeCell ref="G1:G2"/>
    <mergeCell ref="H1:H2"/>
    <mergeCell ref="A3:H3"/>
    <mergeCell ref="A1:A2"/>
    <mergeCell ref="B1:B2"/>
    <mergeCell ref="C1:C2"/>
    <mergeCell ref="D1:D2"/>
    <mergeCell ref="E1:E2"/>
    <mergeCell ref="F1:F2"/>
  </mergeCells>
  <conditionalFormatting sqref="D4:D33">
    <cfRule type="containsText" dxfId="131" priority="18" operator="containsText" text="New">
      <formula>NOT(ISERROR(SEARCH("New",D4)))</formula>
    </cfRule>
    <cfRule type="containsText" dxfId="130" priority="20" operator="containsText" text="Expired">
      <formula>NOT(ISERROR(SEARCH("Expired",D4)))</formula>
    </cfRule>
  </conditionalFormatting>
  <conditionalFormatting sqref="D4:D34">
    <cfRule type="containsText" dxfId="129" priority="16" operator="containsText" text="Expired">
      <formula>NOT(ISERROR(SEARCH("Expired",D4)))</formula>
    </cfRule>
  </conditionalFormatting>
  <conditionalFormatting sqref="D4:D39">
    <cfRule type="containsText" dxfId="128" priority="1" operator="containsText" text="Current">
      <formula>NOT(ISERROR(SEARCH("Current",D4)))</formula>
    </cfRule>
  </conditionalFormatting>
  <conditionalFormatting sqref="D34">
    <cfRule type="containsText" dxfId="127" priority="14" operator="containsText" text="New">
      <formula>NOT(ISERROR(SEARCH("New",D34)))</formula>
    </cfRule>
  </conditionalFormatting>
  <conditionalFormatting sqref="D34:D35">
    <cfRule type="containsText" dxfId="126" priority="12" operator="containsText" text="Expired">
      <formula>NOT(ISERROR(SEARCH("Expired",D34)))</formula>
    </cfRule>
  </conditionalFormatting>
  <conditionalFormatting sqref="D35">
    <cfRule type="containsText" dxfId="125" priority="10" operator="containsText" text="New">
      <formula>NOT(ISERROR(SEARCH("New",D35)))</formula>
    </cfRule>
  </conditionalFormatting>
  <conditionalFormatting sqref="D35:D36">
    <cfRule type="containsText" dxfId="124" priority="8" operator="containsText" text="Expired">
      <formula>NOT(ISERROR(SEARCH("Expired",D35)))</formula>
    </cfRule>
  </conditionalFormatting>
  <conditionalFormatting sqref="D36">
    <cfRule type="containsText" dxfId="123" priority="6" operator="containsText" text="New">
      <formula>NOT(ISERROR(SEARCH("New",D36)))</formula>
    </cfRule>
  </conditionalFormatting>
  <conditionalFormatting sqref="D36:D39">
    <cfRule type="containsText" dxfId="122" priority="4" operator="containsText" text="Expired">
      <formula>NOT(ISERROR(SEARCH("Expired",D36)))</formula>
    </cfRule>
  </conditionalFormatting>
  <conditionalFormatting sqref="D37:D39">
    <cfRule type="containsText" dxfId="121" priority="2" operator="containsText" text="Expired">
      <formula>NOT(ISERROR(SEARCH("Expired",D37)))</formula>
    </cfRule>
    <cfRule type="containsText" dxfId="120" priority="3" operator="containsText" text="New">
      <formula>NOT(ISERROR(SEARCH("New",D37)))</formula>
    </cfRule>
  </conditionalFormatting>
  <hyperlinks>
    <hyperlink ref="C40" r:id="rId1" display="https://sanparksorg.sharepoint.com/sites/EEP_policy/Policies/SANParks Delegation of Authority Policy - 2024 Amendment.pdf" xr:uid="{90DCD697-2B83-42F2-AEDE-6A4864BD674D}"/>
    <hyperlink ref="A1:A2" location="Report!A1" display="#" xr:uid="{7DFE51A6-C539-422D-8C75-C2A6D969E38E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97DC0-F06A-4A2C-9059-73CC79966730}">
  <sheetPr>
    <tabColor rgb="FFC00000"/>
  </sheetPr>
  <dimension ref="A1:I19"/>
  <sheetViews>
    <sheetView showWhiteSpace="0" topLeftCell="A2" zoomScale="80" zoomScaleNormal="80" zoomScaleSheetLayoutView="100" zoomScalePageLayoutView="90" workbookViewId="0">
      <pane ySplit="2" topLeftCell="A4" activePane="bottomLeft" state="frozen"/>
      <selection activeCell="A2" sqref="A2"/>
      <selection pane="bottomLeft" activeCell="B2" sqref="B2:B3"/>
    </sheetView>
  </sheetViews>
  <sheetFormatPr defaultRowHeight="14.5" x14ac:dyDescent="0.35"/>
  <cols>
    <col min="1" max="1" width="5.453125" customWidth="1"/>
    <col min="2" max="2" width="17.6328125" bestFit="1" customWidth="1"/>
    <col min="3" max="3" width="57.36328125" bestFit="1" customWidth="1"/>
    <col min="4" max="4" width="16.36328125" customWidth="1"/>
    <col min="5" max="5" width="17.54296875" customWidth="1"/>
    <col min="6" max="6" width="16.453125" customWidth="1"/>
    <col min="7" max="7" width="14.90625" customWidth="1"/>
    <col min="8" max="8" width="15.1796875" customWidth="1"/>
  </cols>
  <sheetData>
    <row r="1" spans="1:9" ht="23" customHeight="1" thickBot="1" x14ac:dyDescent="0.4">
      <c r="B1" s="74" t="s">
        <v>15</v>
      </c>
      <c r="C1" s="75"/>
      <c r="D1" s="75"/>
      <c r="E1" s="75"/>
      <c r="F1" s="75"/>
      <c r="G1" s="75"/>
      <c r="H1" s="75"/>
    </row>
    <row r="2" spans="1:9" ht="18" customHeight="1" x14ac:dyDescent="0.35">
      <c r="A2" s="71" t="s">
        <v>60</v>
      </c>
      <c r="B2" s="67" t="s">
        <v>6</v>
      </c>
      <c r="C2" s="67" t="s">
        <v>1</v>
      </c>
      <c r="D2" s="67" t="s">
        <v>2</v>
      </c>
      <c r="E2" s="67" t="s">
        <v>38</v>
      </c>
      <c r="F2" s="67" t="s">
        <v>179</v>
      </c>
      <c r="G2" s="67" t="s">
        <v>180</v>
      </c>
      <c r="H2" s="67" t="s">
        <v>114</v>
      </c>
    </row>
    <row r="3" spans="1:9" ht="18" customHeight="1" thickBot="1" x14ac:dyDescent="0.4">
      <c r="A3" s="72"/>
      <c r="B3" s="68"/>
      <c r="C3" s="68"/>
      <c r="D3" s="68"/>
      <c r="E3" s="68"/>
      <c r="F3" s="68"/>
      <c r="G3" s="68"/>
      <c r="H3" s="68"/>
    </row>
    <row r="4" spans="1:9" ht="23.5" customHeight="1" x14ac:dyDescent="0.35">
      <c r="A4" s="73" t="s">
        <v>224</v>
      </c>
      <c r="B4" s="73"/>
      <c r="C4" s="73"/>
      <c r="D4" s="73"/>
      <c r="E4" s="73"/>
      <c r="F4" s="73"/>
      <c r="G4" s="73"/>
      <c r="H4" s="73"/>
      <c r="I4" s="13"/>
    </row>
    <row r="5" spans="1:9" s="15" customFormat="1" ht="18" customHeight="1" x14ac:dyDescent="0.35">
      <c r="A5" s="19">
        <v>1</v>
      </c>
      <c r="B5" s="16" t="s">
        <v>17</v>
      </c>
      <c r="C5" s="16" t="s">
        <v>41</v>
      </c>
      <c r="D5" s="17" t="str">
        <f t="shared" ref="D5:D10" ca="1" si="0">IF(H5&lt;=0,"Outdated","Up-to-date")</f>
        <v>Outdated</v>
      </c>
      <c r="E5" s="8"/>
      <c r="F5" s="27">
        <v>43104</v>
      </c>
      <c r="G5" s="34">
        <f t="shared" ref="G5:G10" si="1">F5+1825</f>
        <v>44929</v>
      </c>
      <c r="H5" s="11">
        <f t="shared" ref="H5:H10" ca="1" si="2">G5-TODAY()</f>
        <v>-881</v>
      </c>
    </row>
    <row r="6" spans="1:9" s="15" customFormat="1" ht="18" customHeight="1" x14ac:dyDescent="0.35">
      <c r="A6" s="19">
        <v>2</v>
      </c>
      <c r="B6" s="16" t="s">
        <v>16</v>
      </c>
      <c r="C6" s="16" t="s">
        <v>42</v>
      </c>
      <c r="D6" s="18" t="str">
        <f t="shared" ca="1" si="0"/>
        <v>Up-to-date</v>
      </c>
      <c r="E6" s="8"/>
      <c r="F6" s="27">
        <v>44903</v>
      </c>
      <c r="G6" s="34">
        <f t="shared" si="1"/>
        <v>46728</v>
      </c>
      <c r="H6" s="11">
        <f t="shared" ca="1" si="2"/>
        <v>918</v>
      </c>
    </row>
    <row r="7" spans="1:9" s="15" customFormat="1" ht="18" customHeight="1" x14ac:dyDescent="0.35">
      <c r="A7" s="19">
        <v>3</v>
      </c>
      <c r="B7" s="16" t="s">
        <v>16</v>
      </c>
      <c r="C7" s="16" t="s">
        <v>43</v>
      </c>
      <c r="D7" s="18" t="str">
        <f t="shared" ca="1" si="0"/>
        <v>Up-to-date</v>
      </c>
      <c r="E7" s="8"/>
      <c r="F7" s="27">
        <v>45747</v>
      </c>
      <c r="G7" s="34">
        <f t="shared" si="1"/>
        <v>47572</v>
      </c>
      <c r="H7" s="11">
        <f t="shared" ca="1" si="2"/>
        <v>1762</v>
      </c>
    </row>
    <row r="8" spans="1:9" s="15" customFormat="1" ht="18" customHeight="1" x14ac:dyDescent="0.35">
      <c r="A8" s="19">
        <v>4</v>
      </c>
      <c r="B8" s="16" t="s">
        <v>37</v>
      </c>
      <c r="C8" s="16" t="s">
        <v>44</v>
      </c>
      <c r="D8" s="18" t="str">
        <f t="shared" ca="1" si="0"/>
        <v>Up-to-date</v>
      </c>
      <c r="E8" s="8"/>
      <c r="F8" s="27">
        <v>45252</v>
      </c>
      <c r="G8" s="34">
        <f t="shared" si="1"/>
        <v>47077</v>
      </c>
      <c r="H8" s="11">
        <f t="shared" ca="1" si="2"/>
        <v>1267</v>
      </c>
    </row>
    <row r="9" spans="1:9" s="15" customFormat="1" ht="18" customHeight="1" x14ac:dyDescent="0.35">
      <c r="A9" s="19">
        <v>5</v>
      </c>
      <c r="B9" s="16" t="s">
        <v>37</v>
      </c>
      <c r="C9" s="16" t="s">
        <v>45</v>
      </c>
      <c r="D9" s="18" t="str">
        <f t="shared" ca="1" si="0"/>
        <v>Up-to-date</v>
      </c>
      <c r="E9" s="8"/>
      <c r="F9" s="27">
        <v>45260</v>
      </c>
      <c r="G9" s="34">
        <f t="shared" si="1"/>
        <v>47085</v>
      </c>
      <c r="H9" s="11">
        <f t="shared" ca="1" si="2"/>
        <v>1275</v>
      </c>
    </row>
    <row r="10" spans="1:9" s="15" customFormat="1" ht="20" customHeight="1" x14ac:dyDescent="0.35">
      <c r="A10" s="19">
        <v>6</v>
      </c>
      <c r="B10" s="16" t="s">
        <v>16</v>
      </c>
      <c r="C10" s="16" t="s">
        <v>129</v>
      </c>
      <c r="D10" s="17" t="str">
        <f t="shared" ca="1" si="0"/>
        <v>Outdated</v>
      </c>
      <c r="E10" s="8"/>
      <c r="F10" s="20">
        <v>43241</v>
      </c>
      <c r="G10" s="21">
        <f t="shared" si="1"/>
        <v>45066</v>
      </c>
      <c r="H10" s="11">
        <f t="shared" ca="1" si="2"/>
        <v>-744</v>
      </c>
    </row>
    <row r="11" spans="1:9" s="15" customFormat="1" ht="20" customHeight="1" x14ac:dyDescent="0.35">
      <c r="A11" s="19"/>
      <c r="B11" s="16"/>
      <c r="C11" s="16"/>
      <c r="D11" s="17"/>
      <c r="E11" s="8"/>
      <c r="F11" s="20"/>
      <c r="G11" s="21"/>
      <c r="H11" s="11"/>
    </row>
    <row r="12" spans="1:9" s="15" customFormat="1" ht="20" customHeight="1" thickBot="1" x14ac:dyDescent="0.4">
      <c r="A12" s="19"/>
      <c r="B12" s="16"/>
      <c r="C12" s="16"/>
      <c r="D12" s="17"/>
      <c r="E12" s="8"/>
      <c r="F12" s="20"/>
      <c r="G12" s="21"/>
      <c r="H12" s="11"/>
    </row>
    <row r="13" spans="1:9" s="15" customFormat="1" ht="20" customHeight="1" thickBot="1" x14ac:dyDescent="0.4">
      <c r="A13" s="19"/>
      <c r="B13" s="22" t="s">
        <v>19</v>
      </c>
      <c r="C13" s="23">
        <f ca="1">COUNTIF(D5:D12, "*Outdated*")</f>
        <v>2</v>
      </c>
      <c r="D13" s="17"/>
      <c r="E13" s="8"/>
      <c r="F13" s="20"/>
      <c r="G13" s="21"/>
      <c r="H13" s="11"/>
    </row>
    <row r="14" spans="1:9" s="15" customFormat="1" ht="20" customHeight="1" x14ac:dyDescent="0.35">
      <c r="A14" s="19"/>
      <c r="B14" s="24" t="s">
        <v>36</v>
      </c>
      <c r="C14" s="23">
        <f ca="1">COUNTIF(D5:D12, "*Up-to-date*")</f>
        <v>4</v>
      </c>
      <c r="D14" s="17"/>
      <c r="E14" s="8"/>
      <c r="F14" s="20"/>
      <c r="G14" s="21"/>
      <c r="H14" s="11"/>
    </row>
    <row r="15" spans="1:9" s="15" customFormat="1" ht="20" customHeight="1" x14ac:dyDescent="0.35">
      <c r="A15" s="19"/>
      <c r="B15" s="24" t="s">
        <v>17</v>
      </c>
      <c r="C15" s="25">
        <f>COUNTIF(B5:B12, "*Strategy*")</f>
        <v>1</v>
      </c>
      <c r="D15" s="17"/>
      <c r="E15" s="8"/>
      <c r="F15" s="20"/>
      <c r="G15" s="21"/>
      <c r="H15" s="11"/>
    </row>
    <row r="16" spans="1:9" s="15" customFormat="1" ht="20" customHeight="1" x14ac:dyDescent="0.35">
      <c r="A16" s="19"/>
      <c r="B16" s="24" t="s">
        <v>16</v>
      </c>
      <c r="C16" s="25">
        <f>COUNTIF(B5:B12, "*Policy*")</f>
        <v>3</v>
      </c>
      <c r="D16" s="17"/>
      <c r="E16" s="8"/>
      <c r="F16" s="20"/>
      <c r="G16" s="21"/>
      <c r="H16" s="11"/>
    </row>
    <row r="17" spans="1:8" s="15" customFormat="1" ht="20" customHeight="1" x14ac:dyDescent="0.35">
      <c r="A17" s="19"/>
      <c r="B17" s="24" t="s">
        <v>39</v>
      </c>
      <c r="C17" s="25">
        <f>COUNTIF(B5:B12, "*Framework*")</f>
        <v>0</v>
      </c>
      <c r="D17" s="17"/>
      <c r="E17" s="8"/>
      <c r="F17" s="20"/>
      <c r="G17" s="21"/>
      <c r="H17" s="11"/>
    </row>
    <row r="18" spans="1:8" ht="18" customHeight="1" x14ac:dyDescent="0.35">
      <c r="B18" s="24" t="s">
        <v>37</v>
      </c>
      <c r="C18" s="25">
        <f>COUNTIF(B5:B12, "*Corporate SOP*")</f>
        <v>2</v>
      </c>
      <c r="D18" s="8"/>
      <c r="E18" s="8"/>
      <c r="F18" s="8"/>
      <c r="G18" s="8"/>
      <c r="H18" s="8"/>
    </row>
    <row r="19" spans="1:8" ht="15" thickBot="1" x14ac:dyDescent="0.4">
      <c r="B19" s="46" t="s">
        <v>219</v>
      </c>
      <c r="C19" s="47">
        <f>COUNTIF(B5:B12, "*Manual*")</f>
        <v>0</v>
      </c>
    </row>
  </sheetData>
  <autoFilter ref="B2:H3" xr:uid="{C0A97DC0-F06A-4A2C-9059-73CC79966730}"/>
  <mergeCells count="10">
    <mergeCell ref="A2:A3"/>
    <mergeCell ref="A4:H4"/>
    <mergeCell ref="B1:H1"/>
    <mergeCell ref="B2:B3"/>
    <mergeCell ref="C2:C3"/>
    <mergeCell ref="D2:D3"/>
    <mergeCell ref="E2:E3"/>
    <mergeCell ref="F2:F3"/>
    <mergeCell ref="G2:G3"/>
    <mergeCell ref="H2:H3"/>
  </mergeCells>
  <conditionalFormatting sqref="D5:D9">
    <cfRule type="containsText" dxfId="119" priority="12" operator="containsText" text="New">
      <formula>NOT(ISERROR(SEARCH("New",D5)))</formula>
    </cfRule>
    <cfRule type="containsText" dxfId="118" priority="14" operator="containsText" text="Expired">
      <formula>NOT(ISERROR(SEARCH("Expired",D5)))</formula>
    </cfRule>
  </conditionalFormatting>
  <conditionalFormatting sqref="D5:D17">
    <cfRule type="containsText" dxfId="117" priority="1" operator="containsText" text="Current">
      <formula>NOT(ISERROR(SEARCH("Current",D5)))</formula>
    </cfRule>
    <cfRule type="containsText" dxfId="116" priority="10" operator="containsText" text="Expired">
      <formula>NOT(ISERROR(SEARCH("Expired",D5)))</formula>
    </cfRule>
  </conditionalFormatting>
  <conditionalFormatting sqref="D10">
    <cfRule type="containsText" dxfId="115" priority="6" operator="containsText" text="Expired">
      <formula>NOT(ISERROR(SEARCH("Expired",D10)))</formula>
    </cfRule>
  </conditionalFormatting>
  <conditionalFormatting sqref="D10:D17">
    <cfRule type="containsText" dxfId="114" priority="9" operator="containsText" text="New">
      <formula>NOT(ISERROR(SEARCH("New",D10)))</formula>
    </cfRule>
  </conditionalFormatting>
  <hyperlinks>
    <hyperlink ref="A2:A3" location="Report!A1" display="#" xr:uid="{2E69BEB6-8354-4B40-A46E-BFE981D46C78}"/>
  </hyperlinks>
  <pageMargins left="0.31496062992126" right="0.31496062992126" top="0.35433070866141703" bottom="0.35433070866141703" header="0.31496062992126" footer="0.31496062992126"/>
  <pageSetup paperSize="9" scale="85" orientation="landscape" r:id="rId1"/>
  <headerFooter>
    <oddHeader>&amp;C&amp;"Calibri"&amp;10&amp;K000000Confidential&amp;1#</oddHeader>
    <oddFooter>&amp;R&amp;1#&amp;"Calibri"&amp;10&amp;K000000Confidential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6852AD-BE39-4E4B-A86E-5C8BA5998CF4}">
  <dimension ref="A1:I16"/>
  <sheetViews>
    <sheetView zoomScale="80" zoomScaleNormal="80" workbookViewId="0">
      <selection sqref="A1:A2"/>
    </sheetView>
  </sheetViews>
  <sheetFormatPr defaultRowHeight="14.5" x14ac:dyDescent="0.35"/>
  <cols>
    <col min="1" max="1" width="6" customWidth="1"/>
    <col min="2" max="2" width="17.6328125" bestFit="1" customWidth="1"/>
    <col min="3" max="3" width="56.90625" bestFit="1" customWidth="1"/>
    <col min="4" max="4" width="16.36328125" customWidth="1"/>
    <col min="5" max="5" width="17.54296875" customWidth="1"/>
    <col min="6" max="6" width="16.453125" customWidth="1"/>
    <col min="7" max="7" width="13.6328125" customWidth="1"/>
    <col min="8" max="8" width="14.453125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179</v>
      </c>
      <c r="G1" s="67" t="s">
        <v>180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2.5" customHeight="1" thickBot="1" x14ac:dyDescent="0.4">
      <c r="A3" s="69" t="s">
        <v>228</v>
      </c>
      <c r="B3" s="70"/>
      <c r="C3" s="70"/>
      <c r="D3" s="70"/>
      <c r="E3" s="70"/>
      <c r="F3" s="70"/>
      <c r="G3" s="70"/>
      <c r="H3" s="70"/>
      <c r="I3" s="13"/>
    </row>
    <row r="4" spans="1:9" x14ac:dyDescent="0.35">
      <c r="A4" s="2">
        <v>1</v>
      </c>
      <c r="B4" s="16" t="s">
        <v>16</v>
      </c>
      <c r="C4" s="16" t="s">
        <v>53</v>
      </c>
      <c r="D4" s="18" t="str">
        <f ca="1">IF(H4&lt;=0,"Outdated","Up-to-date")</f>
        <v>Up-to-date</v>
      </c>
      <c r="F4" s="27">
        <v>45544</v>
      </c>
      <c r="G4" s="34">
        <f>F4+1825</f>
        <v>47369</v>
      </c>
      <c r="H4" s="11">
        <f ca="1">G4-TODAY()</f>
        <v>1559</v>
      </c>
    </row>
    <row r="5" spans="1:9" ht="26.5" customHeight="1" x14ac:dyDescent="0.35">
      <c r="A5" s="2">
        <v>2</v>
      </c>
      <c r="B5" s="16" t="s">
        <v>37</v>
      </c>
      <c r="C5" s="16" t="s">
        <v>54</v>
      </c>
      <c r="D5" s="18" t="str">
        <f ca="1">IF(H5&lt;=0,"Outdated","Up-to-date")</f>
        <v>Up-to-date</v>
      </c>
      <c r="F5" s="27">
        <v>45726</v>
      </c>
      <c r="G5" s="34">
        <f>F5+1825</f>
        <v>47551</v>
      </c>
      <c r="H5" s="11">
        <f ca="1">G5-TODAY()</f>
        <v>1741</v>
      </c>
    </row>
    <row r="6" spans="1:9" x14ac:dyDescent="0.35">
      <c r="A6" s="2">
        <v>3</v>
      </c>
      <c r="B6" s="16" t="s">
        <v>37</v>
      </c>
      <c r="C6" s="16" t="s">
        <v>55</v>
      </c>
      <c r="D6" s="18" t="str">
        <f ca="1">IF(H6&lt;=0,"Outdated","Up-to-date")</f>
        <v>Up-to-date</v>
      </c>
      <c r="F6" s="27">
        <v>45156</v>
      </c>
      <c r="G6" s="34">
        <f>F6+1825</f>
        <v>46981</v>
      </c>
      <c r="H6" s="11">
        <f ca="1">G6-TODAY()</f>
        <v>1171</v>
      </c>
    </row>
    <row r="7" spans="1:9" s="15" customFormat="1" x14ac:dyDescent="0.35">
      <c r="A7" s="2">
        <v>4</v>
      </c>
      <c r="B7" s="16" t="s">
        <v>17</v>
      </c>
      <c r="C7" s="16" t="s">
        <v>40</v>
      </c>
      <c r="D7" s="17" t="str">
        <f t="shared" ref="D7:D8" ca="1" si="0">IF(H7&lt;=0,"Outdated","Up-to-date")</f>
        <v>Outdated</v>
      </c>
      <c r="E7" s="8"/>
      <c r="F7" s="27">
        <v>43766</v>
      </c>
      <c r="G7" s="34">
        <f t="shared" ref="G7:G8" si="1">F7+1825</f>
        <v>45591</v>
      </c>
      <c r="H7" s="11">
        <f t="shared" ref="H7:H8" ca="1" si="2">G7-TODAY()</f>
        <v>-219</v>
      </c>
    </row>
    <row r="8" spans="1:9" s="15" customFormat="1" ht="28" x14ac:dyDescent="0.35">
      <c r="A8" s="2">
        <v>5</v>
      </c>
      <c r="B8" s="16" t="s">
        <v>16</v>
      </c>
      <c r="C8" s="16" t="s">
        <v>61</v>
      </c>
      <c r="D8" s="17" t="str">
        <f t="shared" ca="1" si="0"/>
        <v>Outdated</v>
      </c>
      <c r="E8" s="8"/>
      <c r="F8" s="27">
        <v>42818</v>
      </c>
      <c r="G8" s="34">
        <f t="shared" si="1"/>
        <v>44643</v>
      </c>
      <c r="H8" s="11">
        <f t="shared" ca="1" si="2"/>
        <v>-1167</v>
      </c>
    </row>
    <row r="9" spans="1:9" ht="15" thickBot="1" x14ac:dyDescent="0.4"/>
    <row r="10" spans="1:9" ht="15" thickBot="1" x14ac:dyDescent="0.4">
      <c r="B10" s="22" t="s">
        <v>19</v>
      </c>
      <c r="C10" s="23">
        <f ca="1">COUNTIF(D4:D8, "*Outdated*")</f>
        <v>2</v>
      </c>
    </row>
    <row r="11" spans="1:9" x14ac:dyDescent="0.35">
      <c r="B11" s="24" t="s">
        <v>36</v>
      </c>
      <c r="C11" s="23">
        <f ca="1">COUNTIF(D4:D8, "*Up-to-date*")</f>
        <v>3</v>
      </c>
    </row>
    <row r="12" spans="1:9" x14ac:dyDescent="0.35">
      <c r="B12" s="24" t="s">
        <v>17</v>
      </c>
      <c r="C12" s="25">
        <f>COUNTIF(B4:B8, "*Strategy*")</f>
        <v>1</v>
      </c>
    </row>
    <row r="13" spans="1:9" x14ac:dyDescent="0.35">
      <c r="B13" s="24" t="s">
        <v>16</v>
      </c>
      <c r="C13" s="25">
        <f>COUNTIF(B4:B8, "*Policy*")</f>
        <v>2</v>
      </c>
    </row>
    <row r="14" spans="1:9" x14ac:dyDescent="0.35">
      <c r="B14" s="24" t="s">
        <v>39</v>
      </c>
      <c r="C14" s="25">
        <f>COUNTIF(B4:B8, "*Framework*")</f>
        <v>0</v>
      </c>
    </row>
    <row r="15" spans="1:9" x14ac:dyDescent="0.35">
      <c r="B15" s="24" t="s">
        <v>37</v>
      </c>
      <c r="C15" s="25">
        <f>COUNTIF(B4:B8, "*Corporate SOP*")</f>
        <v>2</v>
      </c>
    </row>
    <row r="16" spans="1:9" ht="15" thickBot="1" x14ac:dyDescent="0.4">
      <c r="B16" s="46" t="s">
        <v>219</v>
      </c>
      <c r="C16" s="47">
        <f>COUNTIF(B4:B8, "*Manual*")</f>
        <v>0</v>
      </c>
    </row>
  </sheetData>
  <autoFilter ref="B1:H2" xr:uid="{4A6852AD-BE39-4E4B-A86E-5C8BA5998CF4}"/>
  <mergeCells count="9">
    <mergeCell ref="A1:A2"/>
    <mergeCell ref="A3:H3"/>
    <mergeCell ref="B1:B2"/>
    <mergeCell ref="C1:C2"/>
    <mergeCell ref="D1:D2"/>
    <mergeCell ref="E1:E2"/>
    <mergeCell ref="F1:F2"/>
    <mergeCell ref="G1:G2"/>
    <mergeCell ref="H1:H2"/>
  </mergeCells>
  <conditionalFormatting sqref="D4:D6">
    <cfRule type="containsText" dxfId="113" priority="16" operator="containsText" text="New">
      <formula>NOT(ISERROR(SEARCH("New",D4)))</formula>
    </cfRule>
    <cfRule type="containsText" dxfId="112" priority="18" operator="containsText" text="Expired">
      <formula>NOT(ISERROR(SEARCH("Expired",D4)))</formula>
    </cfRule>
  </conditionalFormatting>
  <conditionalFormatting sqref="D4:D7">
    <cfRule type="containsText" dxfId="111" priority="6" operator="containsText" text="Expired">
      <formula>NOT(ISERROR(SEARCH("Expired",D4)))</formula>
    </cfRule>
  </conditionalFormatting>
  <conditionalFormatting sqref="D4:D8">
    <cfRule type="containsText" dxfId="110" priority="1" operator="containsText" text="Current">
      <formula>NOT(ISERROR(SEARCH("Current",D4)))</formula>
    </cfRule>
  </conditionalFormatting>
  <conditionalFormatting sqref="D7">
    <cfRule type="containsText" dxfId="109" priority="5" operator="containsText" text="New">
      <formula>NOT(ISERROR(SEARCH("New",D7)))</formula>
    </cfRule>
  </conditionalFormatting>
  <conditionalFormatting sqref="D7:D8">
    <cfRule type="containsText" dxfId="108" priority="4" operator="containsText" text="Expired">
      <formula>NOT(ISERROR(SEARCH("Expired",D7)))</formula>
    </cfRule>
  </conditionalFormatting>
  <conditionalFormatting sqref="D8">
    <cfRule type="containsText" dxfId="107" priority="2" operator="containsText" text="Expired">
      <formula>NOT(ISERROR(SEARCH("Expired",D8)))</formula>
    </cfRule>
    <cfRule type="containsText" dxfId="106" priority="3" operator="containsText" text="New">
      <formula>NOT(ISERROR(SEARCH("New",D8)))</formula>
    </cfRule>
  </conditionalFormatting>
  <hyperlinks>
    <hyperlink ref="A1:A2" location="Report!A1" display="#" xr:uid="{894DDA52-CEBC-46BA-BD06-BE250483F063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5E829-F42B-47C7-B10A-230E0DC4E8C8}">
  <dimension ref="A1:I15"/>
  <sheetViews>
    <sheetView zoomScale="80" zoomScaleNormal="80" workbookViewId="0">
      <selection activeCell="B1" sqref="B1:B2"/>
    </sheetView>
  </sheetViews>
  <sheetFormatPr defaultRowHeight="14.5" x14ac:dyDescent="0.35"/>
  <cols>
    <col min="1" max="1" width="5.453125" customWidth="1"/>
    <col min="2" max="2" width="17.6328125" bestFit="1" customWidth="1"/>
    <col min="3" max="3" width="57.36328125" bestFit="1" customWidth="1"/>
    <col min="4" max="4" width="16.36328125" customWidth="1"/>
    <col min="5" max="5" width="17.54296875" customWidth="1"/>
    <col min="6" max="6" width="16.453125" customWidth="1"/>
    <col min="7" max="7" width="13.453125" customWidth="1"/>
    <col min="8" max="8" width="12.90625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179</v>
      </c>
      <c r="G1" s="67" t="s">
        <v>180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66</v>
      </c>
      <c r="B3" s="70"/>
      <c r="C3" s="70"/>
      <c r="D3" s="70"/>
      <c r="E3" s="70"/>
      <c r="F3" s="70"/>
      <c r="G3" s="70"/>
      <c r="H3" s="70"/>
      <c r="I3" s="13"/>
    </row>
    <row r="4" spans="1:9" s="15" customFormat="1" ht="18" customHeight="1" x14ac:dyDescent="0.35">
      <c r="A4" s="19">
        <v>1</v>
      </c>
      <c r="B4" s="16" t="s">
        <v>17</v>
      </c>
      <c r="C4" s="16" t="s">
        <v>64</v>
      </c>
      <c r="D4" s="18" t="str">
        <f ca="1">IF(H4&lt;=0,"Outdated","Up-to-date")</f>
        <v>Up-to-date</v>
      </c>
      <c r="E4" s="8"/>
      <c r="F4" s="27">
        <v>44607</v>
      </c>
      <c r="G4" s="34">
        <f>F4+1825</f>
        <v>46432</v>
      </c>
      <c r="H4" s="11">
        <f ca="1">G4-TODAY()</f>
        <v>622</v>
      </c>
    </row>
    <row r="5" spans="1:9" ht="18" customHeight="1" x14ac:dyDescent="0.35">
      <c r="B5" s="8"/>
      <c r="C5" s="3"/>
      <c r="D5" s="8"/>
      <c r="E5" s="8"/>
      <c r="F5" s="8"/>
      <c r="G5" s="8"/>
      <c r="H5" s="8"/>
    </row>
    <row r="6" spans="1:9" ht="18" customHeight="1" x14ac:dyDescent="0.35">
      <c r="B6" s="8"/>
      <c r="C6" s="3"/>
      <c r="D6" s="8"/>
      <c r="E6" s="8"/>
      <c r="F6" s="8"/>
      <c r="G6" s="8"/>
      <c r="H6" s="8"/>
    </row>
    <row r="8" spans="1:9" ht="15" thickBot="1" x14ac:dyDescent="0.4"/>
    <row r="9" spans="1:9" ht="15" thickBot="1" x14ac:dyDescent="0.4">
      <c r="B9" s="22" t="s">
        <v>19</v>
      </c>
      <c r="C9" s="23">
        <f ca="1">COUNTIF(D4:D7, "*Outdated*")</f>
        <v>0</v>
      </c>
    </row>
    <row r="10" spans="1:9" x14ac:dyDescent="0.35">
      <c r="B10" s="24" t="s">
        <v>36</v>
      </c>
      <c r="C10" s="23">
        <f ca="1">COUNTIF(D4:D7, "*Up-to-date*")</f>
        <v>1</v>
      </c>
    </row>
    <row r="11" spans="1:9" x14ac:dyDescent="0.35">
      <c r="B11" s="24" t="s">
        <v>17</v>
      </c>
      <c r="C11" s="25">
        <f>COUNTIF(B4:B7, "*Strategy*")</f>
        <v>1</v>
      </c>
    </row>
    <row r="12" spans="1:9" x14ac:dyDescent="0.35">
      <c r="B12" s="24" t="s">
        <v>16</v>
      </c>
      <c r="C12" s="25">
        <f>COUNTIF(B4:B7, "*Policy*")</f>
        <v>0</v>
      </c>
    </row>
    <row r="13" spans="1:9" x14ac:dyDescent="0.35">
      <c r="B13" s="24" t="s">
        <v>39</v>
      </c>
      <c r="C13" s="25">
        <f>COUNTIF(B4:B7, "*Framework*")</f>
        <v>0</v>
      </c>
    </row>
    <row r="14" spans="1:9" x14ac:dyDescent="0.35">
      <c r="B14" s="24" t="s">
        <v>37</v>
      </c>
      <c r="C14" s="25">
        <f>COUNTIF(B4:B7, "*Corporate SOP*")</f>
        <v>0</v>
      </c>
    </row>
    <row r="15" spans="1:9" ht="15" thickBot="1" x14ac:dyDescent="0.4">
      <c r="B15" s="46" t="s">
        <v>219</v>
      </c>
      <c r="C15" s="25">
        <f>COUNTIF(B4:B7, "*Manual*")</f>
        <v>0</v>
      </c>
    </row>
  </sheetData>
  <autoFilter ref="B1:H2" xr:uid="{E945E829-F42B-47C7-B10A-230E0DC4E8C8}"/>
  <mergeCells count="9">
    <mergeCell ref="A3:H3"/>
    <mergeCell ref="A1:A2"/>
    <mergeCell ref="B1:B2"/>
    <mergeCell ref="C1:C2"/>
    <mergeCell ref="D1:D2"/>
    <mergeCell ref="E1:E2"/>
    <mergeCell ref="F1:F2"/>
    <mergeCell ref="G1:G2"/>
    <mergeCell ref="H1:H2"/>
  </mergeCells>
  <conditionalFormatting sqref="D4">
    <cfRule type="containsText" dxfId="105" priority="1" operator="containsText" text="Expired">
      <formula>NOT(ISERROR(SEARCH("Expired",D4)))</formula>
    </cfRule>
    <cfRule type="containsText" dxfId="104" priority="2" operator="containsText" text="New">
      <formula>NOT(ISERROR(SEARCH("New",D4)))</formula>
    </cfRule>
    <cfRule type="containsText" dxfId="103" priority="3" operator="containsText" text="Current">
      <formula>NOT(ISERROR(SEARCH("Current",D4)))</formula>
    </cfRule>
    <cfRule type="containsText" dxfId="102" priority="4" operator="containsText" text="Expired">
      <formula>NOT(ISERROR(SEARCH("Expired",D4)))</formula>
    </cfRule>
  </conditionalFormatting>
  <hyperlinks>
    <hyperlink ref="A1:A2" location="Report!A1" display="#" xr:uid="{0A5B112B-9E4C-41C8-9451-299823098D11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C1131-DB7D-4334-8180-9E6BB7EBDA71}">
  <dimension ref="A1:I23"/>
  <sheetViews>
    <sheetView zoomScale="80" zoomScaleNormal="80" workbookViewId="0">
      <selection activeCell="B1" sqref="B1:B2"/>
    </sheetView>
  </sheetViews>
  <sheetFormatPr defaultRowHeight="14.5" x14ac:dyDescent="0.35"/>
  <cols>
    <col min="1" max="1" width="5.453125" customWidth="1"/>
    <col min="2" max="2" width="17.6328125" bestFit="1" customWidth="1"/>
    <col min="3" max="3" width="57.36328125" bestFit="1" customWidth="1"/>
    <col min="4" max="4" width="16.36328125" customWidth="1"/>
    <col min="5" max="5" width="17.54296875" customWidth="1"/>
    <col min="6" max="6" width="16.453125" customWidth="1"/>
    <col min="7" max="7" width="13.453125" customWidth="1"/>
    <col min="8" max="8" width="14.08984375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179</v>
      </c>
      <c r="G1" s="67" t="s">
        <v>180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71</v>
      </c>
      <c r="B3" s="70"/>
      <c r="C3" s="70"/>
      <c r="D3" s="70"/>
      <c r="E3" s="70"/>
      <c r="F3" s="70"/>
      <c r="G3" s="70"/>
      <c r="H3" s="70"/>
      <c r="I3" s="13"/>
    </row>
    <row r="4" spans="1:9" s="15" customFormat="1" x14ac:dyDescent="0.35">
      <c r="A4" s="19">
        <v>1</v>
      </c>
      <c r="B4" s="16" t="s">
        <v>67</v>
      </c>
      <c r="C4" s="16" t="s">
        <v>70</v>
      </c>
      <c r="D4" s="17" t="str">
        <f ca="1">IF(H4&lt;=0,"Outdated","Up-to-date")</f>
        <v>Outdated</v>
      </c>
      <c r="E4" s="8"/>
      <c r="F4" s="27">
        <v>41283</v>
      </c>
      <c r="G4" s="34">
        <f>F4+1825</f>
        <v>43108</v>
      </c>
      <c r="H4" s="11">
        <f ca="1">G4-TODAY()</f>
        <v>-2702</v>
      </c>
    </row>
    <row r="5" spans="1:9" s="15" customFormat="1" ht="18" customHeight="1" x14ac:dyDescent="0.35">
      <c r="A5" s="19">
        <v>2</v>
      </c>
      <c r="B5" s="16" t="s">
        <v>16</v>
      </c>
      <c r="C5" s="16" t="s">
        <v>68</v>
      </c>
      <c r="D5" s="17" t="str">
        <f ca="1">IF(H5&lt;=0,"Outdated","Up-to-date")</f>
        <v>Outdated</v>
      </c>
      <c r="E5" s="8"/>
      <c r="F5" s="27">
        <v>41254</v>
      </c>
      <c r="G5" s="34">
        <f>F5+1825</f>
        <v>43079</v>
      </c>
      <c r="H5" s="11">
        <f ca="1">G5-TODAY()</f>
        <v>-2731</v>
      </c>
    </row>
    <row r="6" spans="1:9" s="15" customFormat="1" ht="18" customHeight="1" x14ac:dyDescent="0.35">
      <c r="A6" s="19">
        <v>3</v>
      </c>
      <c r="B6" s="16" t="s">
        <v>37</v>
      </c>
      <c r="C6" s="16" t="s">
        <v>69</v>
      </c>
      <c r="D6" s="18" t="str">
        <f ca="1">IF(H6&lt;=0,"Outdated","Up-to-date")</f>
        <v>Up-to-date</v>
      </c>
      <c r="E6" s="8"/>
      <c r="F6" s="27">
        <v>44677</v>
      </c>
      <c r="G6" s="34">
        <f>F6+1825</f>
        <v>46502</v>
      </c>
      <c r="H6" s="11">
        <f ca="1">G6-TODAY()</f>
        <v>692</v>
      </c>
    </row>
    <row r="7" spans="1:9" ht="18" customHeight="1" x14ac:dyDescent="0.35">
      <c r="A7" s="19">
        <v>4</v>
      </c>
      <c r="B7" s="16" t="s">
        <v>37</v>
      </c>
      <c r="C7" s="16" t="s">
        <v>214</v>
      </c>
      <c r="D7" s="18" t="str">
        <f ca="1">IF(H7&lt;=0,"Outdated","Up-to-date")</f>
        <v>Up-to-date</v>
      </c>
      <c r="E7" s="8"/>
      <c r="F7" s="27">
        <v>45586</v>
      </c>
      <c r="G7" s="34">
        <f>F7+1825</f>
        <v>47411</v>
      </c>
      <c r="H7" s="11">
        <f ca="1">G7-TODAY()</f>
        <v>1601</v>
      </c>
    </row>
    <row r="8" spans="1:9" s="32" customFormat="1" x14ac:dyDescent="0.35">
      <c r="A8" s="2">
        <v>5</v>
      </c>
      <c r="B8" s="31" t="s">
        <v>37</v>
      </c>
      <c r="C8" s="31" t="s">
        <v>157</v>
      </c>
      <c r="D8" s="17" t="str">
        <f t="shared" ref="D8:D9" ca="1" si="0">IF(H8&lt;=0,"Outdated","Up-to-date")</f>
        <v>Outdated</v>
      </c>
      <c r="F8" s="27">
        <v>43278</v>
      </c>
      <c r="G8" s="26">
        <f t="shared" ref="G8:G9" si="1">F8+1825</f>
        <v>45103</v>
      </c>
      <c r="H8" s="11">
        <f t="shared" ref="H8:H9" ca="1" si="2">G8-TODAY()</f>
        <v>-707</v>
      </c>
    </row>
    <row r="9" spans="1:9" x14ac:dyDescent="0.35">
      <c r="A9" s="2">
        <v>6</v>
      </c>
      <c r="B9" s="31" t="s">
        <v>37</v>
      </c>
      <c r="C9" s="31" t="s">
        <v>163</v>
      </c>
      <c r="D9" s="18" t="str">
        <f t="shared" ca="1" si="0"/>
        <v>Up-to-date</v>
      </c>
      <c r="E9" s="32"/>
      <c r="F9" s="27">
        <v>45545</v>
      </c>
      <c r="G9" s="26">
        <f t="shared" si="1"/>
        <v>47370</v>
      </c>
      <c r="H9" s="11">
        <f t="shared" ca="1" si="2"/>
        <v>1560</v>
      </c>
    </row>
    <row r="10" spans="1:9" s="15" customFormat="1" ht="19" customHeight="1" x14ac:dyDescent="0.35">
      <c r="A10" s="2">
        <v>7</v>
      </c>
      <c r="B10" s="16" t="s">
        <v>37</v>
      </c>
      <c r="C10" s="16" t="s">
        <v>77</v>
      </c>
      <c r="D10" s="17" t="str">
        <f ca="1">IF(H10&lt;=0,"Outdated","Up-to-date")</f>
        <v>Outdated</v>
      </c>
      <c r="E10" s="8"/>
      <c r="F10" s="27">
        <v>40491</v>
      </c>
      <c r="G10" s="34">
        <f>F10+1825</f>
        <v>42316</v>
      </c>
      <c r="H10" s="11">
        <f ca="1">G10-TODAY()</f>
        <v>-3494</v>
      </c>
    </row>
    <row r="11" spans="1:9" s="15" customFormat="1" x14ac:dyDescent="0.35">
      <c r="A11" s="2">
        <v>8</v>
      </c>
      <c r="B11" s="16" t="s">
        <v>16</v>
      </c>
      <c r="C11" s="16" t="s">
        <v>238</v>
      </c>
      <c r="D11" s="18" t="str">
        <f ca="1">IF(H11&lt;=0,"Outdated","Up-to-date")</f>
        <v>Up-to-date</v>
      </c>
      <c r="E11" s="8"/>
      <c r="F11" s="27">
        <v>45783</v>
      </c>
      <c r="G11" s="34">
        <f>F11+1825</f>
        <v>47608</v>
      </c>
      <c r="H11" s="11">
        <f ca="1">G11-TODAY()</f>
        <v>1798</v>
      </c>
    </row>
    <row r="12" spans="1:9" s="15" customFormat="1" x14ac:dyDescent="0.35">
      <c r="A12" s="2"/>
      <c r="B12" s="16"/>
      <c r="C12" s="16"/>
      <c r="D12" s="17"/>
      <c r="E12" s="8"/>
      <c r="F12" s="27"/>
      <c r="G12" s="34"/>
      <c r="H12" s="11"/>
    </row>
    <row r="16" spans="1:9" ht="15" thickBot="1" x14ac:dyDescent="0.4"/>
    <row r="17" spans="2:3" ht="15" thickBot="1" x14ac:dyDescent="0.4">
      <c r="B17" s="22" t="s">
        <v>19</v>
      </c>
      <c r="C17" s="23">
        <f ca="1">COUNTIF(D4:D15, "*Outdated*")</f>
        <v>4</v>
      </c>
    </row>
    <row r="18" spans="2:3" x14ac:dyDescent="0.35">
      <c r="B18" s="24" t="s">
        <v>36</v>
      </c>
      <c r="C18" s="23">
        <f ca="1">COUNTIF(D4:D15, "*Up-to-date*")</f>
        <v>4</v>
      </c>
    </row>
    <row r="19" spans="2:3" x14ac:dyDescent="0.35">
      <c r="B19" s="24" t="s">
        <v>17</v>
      </c>
      <c r="C19" s="25">
        <f>COUNTIF(B4:B15, "*Strategy*")</f>
        <v>0</v>
      </c>
    </row>
    <row r="20" spans="2:3" x14ac:dyDescent="0.35">
      <c r="B20" s="24" t="s">
        <v>16</v>
      </c>
      <c r="C20" s="25">
        <f>COUNTIF(B4:B15, "*Policy*")</f>
        <v>2</v>
      </c>
    </row>
    <row r="21" spans="2:3" x14ac:dyDescent="0.35">
      <c r="B21" s="24" t="s">
        <v>39</v>
      </c>
      <c r="C21" s="25">
        <f>COUNTIF(B4:B15, "*Framework*")</f>
        <v>0</v>
      </c>
    </row>
    <row r="22" spans="2:3" x14ac:dyDescent="0.35">
      <c r="B22" s="24" t="s">
        <v>37</v>
      </c>
      <c r="C22" s="25">
        <f>COUNTIF(B4:B15, "*Corporate SOP*")</f>
        <v>5</v>
      </c>
    </row>
    <row r="23" spans="2:3" ht="15" thickBot="1" x14ac:dyDescent="0.4">
      <c r="B23" s="46" t="s">
        <v>219</v>
      </c>
      <c r="C23" s="25">
        <f>COUNTIF(B4:B15, "*Manual*")</f>
        <v>0</v>
      </c>
    </row>
  </sheetData>
  <autoFilter ref="B1:H2" xr:uid="{70AC1131-DB7D-4334-8180-9E6BB7EBDA71}"/>
  <mergeCells count="9">
    <mergeCell ref="G1:G2"/>
    <mergeCell ref="A3:H3"/>
    <mergeCell ref="A1:A2"/>
    <mergeCell ref="B1:B2"/>
    <mergeCell ref="C1:C2"/>
    <mergeCell ref="D1:D2"/>
    <mergeCell ref="E1:E2"/>
    <mergeCell ref="F1:F2"/>
    <mergeCell ref="H1:H2"/>
  </mergeCells>
  <conditionalFormatting sqref="D4:D7">
    <cfRule type="containsText" dxfId="101" priority="14" operator="containsText" text="New">
      <formula>NOT(ISERROR(SEARCH("New",D4)))</formula>
    </cfRule>
    <cfRule type="containsText" dxfId="100" priority="16" operator="containsText" text="Expired">
      <formula>NOT(ISERROR(SEARCH("Expired",D4)))</formula>
    </cfRule>
  </conditionalFormatting>
  <conditionalFormatting sqref="D4:D8">
    <cfRule type="containsText" dxfId="99" priority="12" operator="containsText" text="Expired">
      <formula>NOT(ISERROR(SEARCH("Expired",D4)))</formula>
    </cfRule>
  </conditionalFormatting>
  <conditionalFormatting sqref="D4:D12">
    <cfRule type="containsText" dxfId="98" priority="3" operator="containsText" text="Current">
      <formula>NOT(ISERROR(SEARCH("Current",D4)))</formula>
    </cfRule>
  </conditionalFormatting>
  <conditionalFormatting sqref="D8">
    <cfRule type="containsText" dxfId="97" priority="10" operator="containsText" text="New">
      <formula>NOT(ISERROR(SEARCH("New",D8)))</formula>
    </cfRule>
  </conditionalFormatting>
  <conditionalFormatting sqref="D8:D9">
    <cfRule type="containsText" dxfId="96" priority="8" operator="containsText" text="Expired">
      <formula>NOT(ISERROR(SEARCH("Expired",D8)))</formula>
    </cfRule>
  </conditionalFormatting>
  <conditionalFormatting sqref="D9">
    <cfRule type="containsText" dxfId="95" priority="6" operator="containsText" text="New">
      <formula>NOT(ISERROR(SEARCH("New",D9)))</formula>
    </cfRule>
  </conditionalFormatting>
  <conditionalFormatting sqref="D9:D12">
    <cfRule type="containsText" dxfId="94" priority="4" operator="containsText" text="Expired">
      <formula>NOT(ISERROR(SEARCH("Expired",D9)))</formula>
    </cfRule>
  </conditionalFormatting>
  <conditionalFormatting sqref="D10:D12">
    <cfRule type="containsText" dxfId="93" priority="1" operator="containsText" text="Expired">
      <formula>NOT(ISERROR(SEARCH("Expired",D10)))</formula>
    </cfRule>
    <cfRule type="containsText" dxfId="92" priority="2" operator="containsText" text="New">
      <formula>NOT(ISERROR(SEARCH("New",D10)))</formula>
    </cfRule>
  </conditionalFormatting>
  <hyperlinks>
    <hyperlink ref="A1:A2" location="Report!A1" display="#" xr:uid="{0A521ADE-7B8E-4B44-899F-4E70F0E6CA25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C9CF1-7CD7-4530-8D28-CA2CDFFCB529}">
  <dimension ref="A1:I17"/>
  <sheetViews>
    <sheetView zoomScale="80" zoomScaleNormal="80" workbookViewId="0">
      <selection activeCell="B1" sqref="B1:B2"/>
    </sheetView>
  </sheetViews>
  <sheetFormatPr defaultRowHeight="14.5" x14ac:dyDescent="0.35"/>
  <cols>
    <col min="1" max="1" width="5.453125" customWidth="1"/>
    <col min="2" max="2" width="17.6328125" bestFit="1" customWidth="1"/>
    <col min="3" max="3" width="57.36328125" bestFit="1" customWidth="1"/>
    <col min="4" max="4" width="16.36328125" customWidth="1"/>
    <col min="5" max="5" width="17.54296875" customWidth="1"/>
    <col min="6" max="6" width="16.453125" customWidth="1"/>
    <col min="7" max="7" width="14" customWidth="1"/>
    <col min="8" max="8" width="12.26953125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179</v>
      </c>
      <c r="G1" s="67" t="s">
        <v>180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226</v>
      </c>
      <c r="B3" s="70"/>
      <c r="C3" s="70"/>
      <c r="D3" s="70"/>
      <c r="E3" s="70"/>
      <c r="F3" s="70"/>
      <c r="G3" s="70"/>
      <c r="H3" s="70"/>
      <c r="I3" s="13"/>
    </row>
    <row r="4" spans="1:9" s="15" customFormat="1" ht="19" customHeight="1" x14ac:dyDescent="0.35">
      <c r="A4" s="19">
        <v>1</v>
      </c>
      <c r="B4" s="16" t="s">
        <v>17</v>
      </c>
      <c r="C4" s="16" t="s">
        <v>72</v>
      </c>
      <c r="D4" s="18" t="str">
        <f ca="1">IF(H4&lt;=0,"Outdated","Up-to-date")</f>
        <v>Outdated</v>
      </c>
      <c r="E4" s="8"/>
      <c r="F4" s="27">
        <v>43895</v>
      </c>
      <c r="G4" s="34">
        <f>F4+1825</f>
        <v>45720</v>
      </c>
      <c r="H4" s="11">
        <f ca="1">G4-TODAY()</f>
        <v>-90</v>
      </c>
    </row>
    <row r="5" spans="1:9" s="15" customFormat="1" ht="28" x14ac:dyDescent="0.35">
      <c r="A5" s="19">
        <v>2</v>
      </c>
      <c r="B5" s="16" t="s">
        <v>16</v>
      </c>
      <c r="C5" s="16" t="s">
        <v>73</v>
      </c>
      <c r="D5" s="18" t="str">
        <f ca="1">IF(H5&lt;=0,"Outdated","Up-to-date")</f>
        <v>Up-to-date</v>
      </c>
      <c r="E5" s="8"/>
      <c r="F5" s="27">
        <v>45664</v>
      </c>
      <c r="G5" s="34">
        <f>F5+1825</f>
        <v>47489</v>
      </c>
      <c r="H5" s="11">
        <f ca="1">G5-TODAY()</f>
        <v>1679</v>
      </c>
    </row>
    <row r="6" spans="1:9" s="15" customFormat="1" ht="28" x14ac:dyDescent="0.35">
      <c r="A6" s="19">
        <v>3</v>
      </c>
      <c r="B6" s="16" t="s">
        <v>37</v>
      </c>
      <c r="C6" s="16" t="s">
        <v>74</v>
      </c>
      <c r="D6" s="18" t="str">
        <f ca="1">IF(H6&lt;=0,"Outdated","Up-to-date")</f>
        <v>Up-to-date</v>
      </c>
      <c r="E6" s="8"/>
      <c r="F6" s="27">
        <v>45013</v>
      </c>
      <c r="G6" s="34">
        <f>F6+1825</f>
        <v>46838</v>
      </c>
      <c r="H6" s="11">
        <f ca="1">G6-TODAY()</f>
        <v>1028</v>
      </c>
    </row>
    <row r="7" spans="1:9" ht="28" x14ac:dyDescent="0.35">
      <c r="A7" s="19">
        <v>4</v>
      </c>
      <c r="B7" s="8" t="s">
        <v>16</v>
      </c>
      <c r="C7" s="16" t="s">
        <v>75</v>
      </c>
      <c r="D7" s="18" t="str">
        <f ca="1">IF(H7&lt;=0,"Outdated","Up-to-date")</f>
        <v>Up-to-date</v>
      </c>
      <c r="E7" s="8"/>
      <c r="F7" s="27">
        <v>44348</v>
      </c>
      <c r="G7" s="34">
        <f>F7+1825</f>
        <v>46173</v>
      </c>
      <c r="H7" s="11">
        <f ca="1">G7-TODAY()</f>
        <v>363</v>
      </c>
    </row>
    <row r="8" spans="1:9" ht="18" customHeight="1" x14ac:dyDescent="0.35">
      <c r="B8" s="8"/>
      <c r="C8" s="3"/>
      <c r="D8" s="8"/>
      <c r="E8" s="8"/>
      <c r="F8" s="8"/>
      <c r="G8" s="8"/>
      <c r="H8" s="8"/>
    </row>
    <row r="10" spans="1:9" ht="15" thickBot="1" x14ac:dyDescent="0.4"/>
    <row r="11" spans="1:9" ht="15" thickBot="1" x14ac:dyDescent="0.4">
      <c r="B11" s="22" t="s">
        <v>19</v>
      </c>
      <c r="C11" s="23">
        <f ca="1">COUNTIF(D4:D9, "*Outdated*")</f>
        <v>1</v>
      </c>
    </row>
    <row r="12" spans="1:9" x14ac:dyDescent="0.35">
      <c r="B12" s="24" t="s">
        <v>36</v>
      </c>
      <c r="C12" s="23">
        <f ca="1">COUNTIF(D4:D9, "*Up-to-date*")</f>
        <v>3</v>
      </c>
    </row>
    <row r="13" spans="1:9" x14ac:dyDescent="0.35">
      <c r="B13" s="24" t="s">
        <v>17</v>
      </c>
      <c r="C13" s="25">
        <f>COUNTIF(B4:B9, "*Strategy*")</f>
        <v>1</v>
      </c>
    </row>
    <row r="14" spans="1:9" x14ac:dyDescent="0.35">
      <c r="B14" s="24" t="s">
        <v>16</v>
      </c>
      <c r="C14" s="25">
        <f>COUNTIF(B4:B9, "*Policy*")</f>
        <v>2</v>
      </c>
    </row>
    <row r="15" spans="1:9" x14ac:dyDescent="0.35">
      <c r="B15" s="24" t="s">
        <v>39</v>
      </c>
      <c r="C15" s="25">
        <f>COUNTIF(B4:B9, "*Framework*")</f>
        <v>0</v>
      </c>
    </row>
    <row r="16" spans="1:9" x14ac:dyDescent="0.35">
      <c r="B16" s="24" t="s">
        <v>37</v>
      </c>
      <c r="C16" s="25">
        <f>COUNTIF(B4:B9, "*Corporate SOP*")</f>
        <v>1</v>
      </c>
    </row>
    <row r="17" spans="2:3" ht="15" thickBot="1" x14ac:dyDescent="0.4">
      <c r="B17" s="46" t="s">
        <v>219</v>
      </c>
      <c r="C17" s="25">
        <f>COUNTIF(B4:B9, "*Manual*")</f>
        <v>0</v>
      </c>
    </row>
  </sheetData>
  <autoFilter ref="B1:H2" xr:uid="{B4FC9CF1-7CD7-4530-8D28-CA2CDFFCB529}"/>
  <mergeCells count="9">
    <mergeCell ref="G1:G2"/>
    <mergeCell ref="A3:H3"/>
    <mergeCell ref="A1:A2"/>
    <mergeCell ref="B1:B2"/>
    <mergeCell ref="C1:C2"/>
    <mergeCell ref="D1:D2"/>
    <mergeCell ref="E1:E2"/>
    <mergeCell ref="F1:F2"/>
    <mergeCell ref="H1:H2"/>
  </mergeCells>
  <conditionalFormatting sqref="D4:D7">
    <cfRule type="containsText" dxfId="91" priority="1" operator="containsText" text="Expired">
      <formula>NOT(ISERROR(SEARCH("Expired",D4)))</formula>
    </cfRule>
    <cfRule type="containsText" dxfId="90" priority="2" operator="containsText" text="New">
      <formula>NOT(ISERROR(SEARCH("New",D4)))</formula>
    </cfRule>
    <cfRule type="containsText" dxfId="89" priority="3" operator="containsText" text="Current">
      <formula>NOT(ISERROR(SEARCH("Current",D4)))</formula>
    </cfRule>
    <cfRule type="containsText" dxfId="88" priority="4" operator="containsText" text="Expired">
      <formula>NOT(ISERROR(SEARCH("Expired",D4)))</formula>
    </cfRule>
  </conditionalFormatting>
  <hyperlinks>
    <hyperlink ref="A1:A2" location="Report!A1" display="#" xr:uid="{3FC77AF9-6627-44E0-8C5C-2B4B62FF0038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34FC2-BEF0-4A73-B15B-F410B94B11F1}">
  <dimension ref="A1:I21"/>
  <sheetViews>
    <sheetView zoomScale="80" zoomScaleNormal="80" workbookViewId="0">
      <selection activeCell="B1" sqref="B1:B2"/>
    </sheetView>
  </sheetViews>
  <sheetFormatPr defaultRowHeight="14.5" x14ac:dyDescent="0.35"/>
  <cols>
    <col min="1" max="1" width="5.453125" customWidth="1"/>
    <col min="2" max="2" width="17.6328125" bestFit="1" customWidth="1"/>
    <col min="3" max="3" width="57.36328125" bestFit="1" customWidth="1"/>
    <col min="4" max="4" width="16.36328125" customWidth="1"/>
    <col min="5" max="5" width="17.08984375" customWidth="1"/>
    <col min="6" max="6" width="16.453125" customWidth="1"/>
    <col min="7" max="7" width="12.08984375" customWidth="1"/>
    <col min="8" max="8" width="14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179</v>
      </c>
      <c r="G1" s="67" t="s">
        <v>180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76</v>
      </c>
      <c r="B3" s="70"/>
      <c r="C3" s="70"/>
      <c r="D3" s="70"/>
      <c r="E3" s="70"/>
      <c r="F3" s="70"/>
      <c r="G3" s="70"/>
      <c r="H3" s="70"/>
      <c r="I3" s="13"/>
    </row>
    <row r="4" spans="1:9" s="15" customFormat="1" ht="17" customHeight="1" x14ac:dyDescent="0.35">
      <c r="A4" s="19">
        <v>1</v>
      </c>
      <c r="B4" s="16" t="s">
        <v>16</v>
      </c>
      <c r="C4" s="16" t="s">
        <v>81</v>
      </c>
      <c r="D4" s="17" t="str">
        <f t="shared" ref="D4:D11" ca="1" si="0">IF(H4&lt;=0,"Outdated","Up-to-date")</f>
        <v>Outdated</v>
      </c>
      <c r="E4" s="8"/>
      <c r="F4" s="27">
        <v>43221</v>
      </c>
      <c r="G4" s="34">
        <f t="shared" ref="G4:G11" si="1">F4+1825</f>
        <v>45046</v>
      </c>
      <c r="H4" s="11">
        <f t="shared" ref="H4:H11" ca="1" si="2">G4-TODAY()</f>
        <v>-764</v>
      </c>
    </row>
    <row r="5" spans="1:9" s="15" customFormat="1" ht="18" customHeight="1" x14ac:dyDescent="0.35">
      <c r="A5" s="19">
        <v>2</v>
      </c>
      <c r="B5" s="16" t="s">
        <v>16</v>
      </c>
      <c r="C5" s="16" t="s">
        <v>82</v>
      </c>
      <c r="D5" s="17" t="str">
        <f t="shared" ca="1" si="0"/>
        <v>Outdated</v>
      </c>
      <c r="E5" s="8"/>
      <c r="F5" s="27">
        <v>43693</v>
      </c>
      <c r="G5" s="34">
        <f t="shared" si="1"/>
        <v>45518</v>
      </c>
      <c r="H5" s="11">
        <f t="shared" ca="1" si="2"/>
        <v>-292</v>
      </c>
    </row>
    <row r="6" spans="1:9" s="15" customFormat="1" ht="29" customHeight="1" x14ac:dyDescent="0.35">
      <c r="A6" s="19">
        <v>3</v>
      </c>
      <c r="B6" s="16" t="s">
        <v>37</v>
      </c>
      <c r="C6" s="16" t="s">
        <v>83</v>
      </c>
      <c r="D6" s="18" t="str">
        <f t="shared" ca="1" si="0"/>
        <v>Up-to-date</v>
      </c>
      <c r="E6" s="8"/>
      <c r="F6" s="27">
        <v>44067</v>
      </c>
      <c r="G6" s="34">
        <f t="shared" si="1"/>
        <v>45892</v>
      </c>
      <c r="H6" s="11">
        <f t="shared" ca="1" si="2"/>
        <v>82</v>
      </c>
    </row>
    <row r="7" spans="1:9" s="15" customFormat="1" ht="18" customHeight="1" x14ac:dyDescent="0.35">
      <c r="A7" s="19">
        <v>4</v>
      </c>
      <c r="B7" s="16" t="s">
        <v>37</v>
      </c>
      <c r="C7" s="16" t="s">
        <v>87</v>
      </c>
      <c r="D7" s="18" t="str">
        <f t="shared" ca="1" si="0"/>
        <v>Up-to-date</v>
      </c>
      <c r="E7" s="8"/>
      <c r="F7" s="27">
        <v>44629</v>
      </c>
      <c r="G7" s="34">
        <f t="shared" si="1"/>
        <v>46454</v>
      </c>
      <c r="H7" s="11">
        <f t="shared" ca="1" si="2"/>
        <v>644</v>
      </c>
    </row>
    <row r="8" spans="1:9" ht="18" customHeight="1" x14ac:dyDescent="0.35">
      <c r="A8" s="19">
        <v>5</v>
      </c>
      <c r="B8" s="8" t="s">
        <v>37</v>
      </c>
      <c r="C8" s="3" t="s">
        <v>88</v>
      </c>
      <c r="D8" s="18" t="str">
        <f t="shared" ca="1" si="0"/>
        <v>Up-to-date</v>
      </c>
      <c r="E8" s="8"/>
      <c r="F8" s="27">
        <v>44971</v>
      </c>
      <c r="G8" s="34">
        <f t="shared" si="1"/>
        <v>46796</v>
      </c>
      <c r="H8" s="11">
        <f t="shared" ca="1" si="2"/>
        <v>986</v>
      </c>
    </row>
    <row r="9" spans="1:9" ht="18" customHeight="1" x14ac:dyDescent="0.35">
      <c r="A9" s="19">
        <v>6</v>
      </c>
      <c r="B9" s="8" t="s">
        <v>16</v>
      </c>
      <c r="C9" s="3" t="s">
        <v>85</v>
      </c>
      <c r="D9" s="18" t="str">
        <f t="shared" ca="1" si="0"/>
        <v>Up-to-date</v>
      </c>
      <c r="E9" s="8"/>
      <c r="F9" s="27">
        <v>44308</v>
      </c>
      <c r="G9" s="34">
        <f t="shared" si="1"/>
        <v>46133</v>
      </c>
      <c r="H9" s="11">
        <f t="shared" ca="1" si="2"/>
        <v>323</v>
      </c>
    </row>
    <row r="10" spans="1:9" ht="18.5" customHeight="1" x14ac:dyDescent="0.35">
      <c r="A10" s="19">
        <v>7</v>
      </c>
      <c r="B10" s="8" t="s">
        <v>37</v>
      </c>
      <c r="C10" s="8" t="s">
        <v>89</v>
      </c>
      <c r="D10" s="18" t="str">
        <f t="shared" ca="1" si="0"/>
        <v>Up-to-date</v>
      </c>
      <c r="F10" s="27">
        <v>45370</v>
      </c>
      <c r="G10" s="34">
        <f t="shared" si="1"/>
        <v>47195</v>
      </c>
      <c r="H10" s="11">
        <f t="shared" ca="1" si="2"/>
        <v>1385</v>
      </c>
    </row>
    <row r="11" spans="1:9" ht="18.5" customHeight="1" x14ac:dyDescent="0.35">
      <c r="A11" s="19">
        <v>8</v>
      </c>
      <c r="B11" s="8" t="s">
        <v>37</v>
      </c>
      <c r="C11" s="8" t="s">
        <v>90</v>
      </c>
      <c r="D11" s="18" t="str">
        <f t="shared" ca="1" si="0"/>
        <v>Up-to-date</v>
      </c>
      <c r="F11" s="27">
        <v>45470</v>
      </c>
      <c r="G11" s="34">
        <f t="shared" si="1"/>
        <v>47295</v>
      </c>
      <c r="H11" s="11">
        <f t="shared" ca="1" si="2"/>
        <v>1485</v>
      </c>
    </row>
    <row r="14" spans="1:9" ht="15" thickBot="1" x14ac:dyDescent="0.4"/>
    <row r="15" spans="1:9" ht="15" thickBot="1" x14ac:dyDescent="0.4">
      <c r="B15" s="22" t="s">
        <v>19</v>
      </c>
      <c r="C15" s="23">
        <f ca="1">COUNTIF(D4:D13, "*Outdated*")</f>
        <v>2</v>
      </c>
    </row>
    <row r="16" spans="1:9" x14ac:dyDescent="0.35">
      <c r="B16" s="24" t="s">
        <v>36</v>
      </c>
      <c r="C16" s="23">
        <f ca="1">COUNTIF(D4:D13, "*Up-to-date*")</f>
        <v>6</v>
      </c>
    </row>
    <row r="17" spans="2:3" x14ac:dyDescent="0.35">
      <c r="B17" s="24" t="s">
        <v>17</v>
      </c>
      <c r="C17" s="25">
        <f>COUNTIF(B4:B13, "*Strategy*")</f>
        <v>0</v>
      </c>
    </row>
    <row r="18" spans="2:3" x14ac:dyDescent="0.35">
      <c r="B18" s="24" t="s">
        <v>16</v>
      </c>
      <c r="C18" s="25">
        <f>COUNTIF(B4:B13, "*Policy*")</f>
        <v>3</v>
      </c>
    </row>
    <row r="19" spans="2:3" x14ac:dyDescent="0.35">
      <c r="B19" s="24" t="s">
        <v>39</v>
      </c>
      <c r="C19" s="25">
        <f>COUNTIF(B4:B13, "*Framework*")</f>
        <v>0</v>
      </c>
    </row>
    <row r="20" spans="2:3" x14ac:dyDescent="0.35">
      <c r="B20" s="24" t="s">
        <v>37</v>
      </c>
      <c r="C20" s="25">
        <f>COUNTIF(B4:B13, "*Corporate SOP*")</f>
        <v>5</v>
      </c>
    </row>
    <row r="21" spans="2:3" ht="15" thickBot="1" x14ac:dyDescent="0.4">
      <c r="B21" s="46" t="s">
        <v>219</v>
      </c>
      <c r="C21" s="25">
        <f>COUNTIF(B4:B13, "*Manual*")</f>
        <v>0</v>
      </c>
    </row>
  </sheetData>
  <autoFilter ref="B1:H2" xr:uid="{43734FC2-BEF0-4A73-B15B-F410B94B11F1}"/>
  <mergeCells count="9">
    <mergeCell ref="A3:H3"/>
    <mergeCell ref="A1:A2"/>
    <mergeCell ref="B1:B2"/>
    <mergeCell ref="C1:C2"/>
    <mergeCell ref="D1:D2"/>
    <mergeCell ref="E1:E2"/>
    <mergeCell ref="F1:F2"/>
    <mergeCell ref="G1:G2"/>
    <mergeCell ref="H1:H2"/>
  </mergeCells>
  <conditionalFormatting sqref="D4:D11">
    <cfRule type="containsText" dxfId="87" priority="1" operator="containsText" text="Expired">
      <formula>NOT(ISERROR(SEARCH("Expired",D4)))</formula>
    </cfRule>
    <cfRule type="containsText" dxfId="86" priority="2" operator="containsText" text="New">
      <formula>NOT(ISERROR(SEARCH("New",D4)))</formula>
    </cfRule>
    <cfRule type="containsText" dxfId="85" priority="3" operator="containsText" text="Current">
      <formula>NOT(ISERROR(SEARCH("Current",D4)))</formula>
    </cfRule>
    <cfRule type="containsText" dxfId="84" priority="4" operator="containsText" text="Expired">
      <formula>NOT(ISERROR(SEARCH("Expired",D4)))</formula>
    </cfRule>
  </conditionalFormatting>
  <hyperlinks>
    <hyperlink ref="A1:A2" location="Report!A1" display="#" xr:uid="{2C74284A-E8C0-44B0-949F-732EC7BF136F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74555-205D-42C8-9C01-3C508690B72B}">
  <dimension ref="A1:I15"/>
  <sheetViews>
    <sheetView zoomScale="80" zoomScaleNormal="80" workbookViewId="0">
      <selection activeCell="B1" sqref="B1:B2"/>
    </sheetView>
  </sheetViews>
  <sheetFormatPr defaultRowHeight="14.5" x14ac:dyDescent="0.35"/>
  <cols>
    <col min="1" max="1" width="5.453125" customWidth="1"/>
    <col min="2" max="2" width="17.6328125" bestFit="1" customWidth="1"/>
    <col min="3" max="3" width="57.36328125" bestFit="1" customWidth="1"/>
    <col min="4" max="4" width="16.36328125" customWidth="1"/>
    <col min="5" max="5" width="17.54296875" customWidth="1"/>
    <col min="6" max="6" width="16.453125" customWidth="1"/>
    <col min="7" max="7" width="14" customWidth="1"/>
    <col min="8" max="8" width="14.453125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179</v>
      </c>
      <c r="G1" s="67" t="s">
        <v>180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79</v>
      </c>
      <c r="B3" s="70"/>
      <c r="C3" s="70"/>
      <c r="D3" s="70"/>
      <c r="E3" s="70"/>
      <c r="F3" s="70"/>
      <c r="G3" s="70"/>
      <c r="H3" s="70"/>
      <c r="I3" s="13"/>
    </row>
    <row r="4" spans="1:9" s="15" customFormat="1" ht="26.5" customHeight="1" x14ac:dyDescent="0.35">
      <c r="A4" s="2">
        <v>1</v>
      </c>
      <c r="B4" s="16" t="s">
        <v>17</v>
      </c>
      <c r="C4" s="16" t="s">
        <v>78</v>
      </c>
      <c r="D4" s="18" t="str">
        <f ca="1">IF(H4&lt;=0,"Outdated","Up-to-date")</f>
        <v>Up-to-date</v>
      </c>
      <c r="E4" s="8"/>
      <c r="F4" s="27">
        <v>44651</v>
      </c>
      <c r="G4" s="34">
        <f>F4+1825</f>
        <v>46476</v>
      </c>
      <c r="H4" s="11">
        <f ca="1">G4-TODAY()</f>
        <v>666</v>
      </c>
    </row>
    <row r="5" spans="1:9" ht="18" customHeight="1" x14ac:dyDescent="0.35">
      <c r="B5" s="8"/>
      <c r="C5" s="3"/>
      <c r="D5" s="8"/>
      <c r="E5" s="8"/>
      <c r="F5" s="8"/>
      <c r="G5" s="8"/>
      <c r="H5" s="8"/>
    </row>
    <row r="8" spans="1:9" ht="15" thickBot="1" x14ac:dyDescent="0.4"/>
    <row r="9" spans="1:9" ht="15" thickBot="1" x14ac:dyDescent="0.4">
      <c r="B9" s="22" t="s">
        <v>19</v>
      </c>
      <c r="C9" s="23">
        <f ca="1">COUNTIF(D4:D7, "*Outdated*")</f>
        <v>0</v>
      </c>
    </row>
    <row r="10" spans="1:9" x14ac:dyDescent="0.35">
      <c r="B10" s="24" t="s">
        <v>36</v>
      </c>
      <c r="C10" s="23">
        <f ca="1">COUNTIF(D4:D7, "*Up-to-date*")</f>
        <v>1</v>
      </c>
    </row>
    <row r="11" spans="1:9" x14ac:dyDescent="0.35">
      <c r="B11" s="24" t="s">
        <v>17</v>
      </c>
      <c r="C11" s="25">
        <f>COUNTIF(B4:B7, "*Strategy*")</f>
        <v>1</v>
      </c>
    </row>
    <row r="12" spans="1:9" x14ac:dyDescent="0.35">
      <c r="B12" s="24" t="s">
        <v>16</v>
      </c>
      <c r="C12" s="25">
        <f>COUNTIF(B4:B7, "*Policy*")</f>
        <v>0</v>
      </c>
    </row>
    <row r="13" spans="1:9" x14ac:dyDescent="0.35">
      <c r="B13" s="24" t="s">
        <v>39</v>
      </c>
      <c r="C13" s="25">
        <f>COUNTIF(B4:B7, "*Framework*")</f>
        <v>0</v>
      </c>
    </row>
    <row r="14" spans="1:9" x14ac:dyDescent="0.35">
      <c r="B14" s="24" t="s">
        <v>37</v>
      </c>
      <c r="C14" s="25">
        <f>COUNTIF(B4:B7, "*Corporate SOP*")</f>
        <v>0</v>
      </c>
    </row>
    <row r="15" spans="1:9" ht="15" thickBot="1" x14ac:dyDescent="0.4">
      <c r="B15" s="46" t="s">
        <v>219</v>
      </c>
      <c r="C15" s="25">
        <f>COUNTIF(B4:B7, "*Manual*")</f>
        <v>0</v>
      </c>
    </row>
  </sheetData>
  <autoFilter ref="B1:H2" xr:uid="{A6074555-205D-42C8-9C01-3C508690B72B}"/>
  <mergeCells count="9">
    <mergeCell ref="G1:G2"/>
    <mergeCell ref="A3:H3"/>
    <mergeCell ref="A1:A2"/>
    <mergeCell ref="B1:B2"/>
    <mergeCell ref="C1:C2"/>
    <mergeCell ref="D1:D2"/>
    <mergeCell ref="E1:E2"/>
    <mergeCell ref="F1:F2"/>
    <mergeCell ref="H1:H2"/>
  </mergeCells>
  <conditionalFormatting sqref="D4">
    <cfRule type="containsText" dxfId="83" priority="1" operator="containsText" text="Expired">
      <formula>NOT(ISERROR(SEARCH("Expired",D4)))</formula>
    </cfRule>
    <cfRule type="containsText" dxfId="82" priority="2" operator="containsText" text="New">
      <formula>NOT(ISERROR(SEARCH("New",D4)))</formula>
    </cfRule>
    <cfRule type="containsText" dxfId="81" priority="3" operator="containsText" text="Current">
      <formula>NOT(ISERROR(SEARCH("Current",D4)))</formula>
    </cfRule>
    <cfRule type="containsText" dxfId="80" priority="4" operator="containsText" text="Expired">
      <formula>NOT(ISERROR(SEARCH("Expired",D4)))</formula>
    </cfRule>
  </conditionalFormatting>
  <hyperlinks>
    <hyperlink ref="A1:A2" location="Report!A1" display="#" xr:uid="{95819199-557F-49DC-9DB2-5D63B93FD7B0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497ED-772F-431E-9E05-499E5A5766E5}">
  <dimension ref="A1:I24"/>
  <sheetViews>
    <sheetView zoomScale="80" zoomScaleNormal="80" workbookViewId="0">
      <selection activeCell="B1" sqref="B1:B2"/>
    </sheetView>
  </sheetViews>
  <sheetFormatPr defaultRowHeight="14.5" x14ac:dyDescent="0.35"/>
  <cols>
    <col min="1" max="1" width="5.453125" customWidth="1"/>
    <col min="2" max="2" width="17.6328125" bestFit="1" customWidth="1"/>
    <col min="3" max="3" width="57.36328125" bestFit="1" customWidth="1"/>
    <col min="4" max="4" width="16.36328125" customWidth="1"/>
    <col min="5" max="5" width="17.08984375" customWidth="1"/>
    <col min="6" max="6" width="16.453125" customWidth="1"/>
    <col min="7" max="7" width="13.1796875" customWidth="1"/>
    <col min="8" max="8" width="15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179</v>
      </c>
      <c r="G1" s="67" t="s">
        <v>180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80</v>
      </c>
      <c r="B3" s="70"/>
      <c r="C3" s="70"/>
      <c r="D3" s="70"/>
      <c r="E3" s="70"/>
      <c r="F3" s="70"/>
      <c r="G3" s="70"/>
      <c r="H3" s="70"/>
      <c r="I3" s="13"/>
    </row>
    <row r="4" spans="1:9" s="15" customFormat="1" ht="29.5" customHeight="1" x14ac:dyDescent="0.35">
      <c r="A4" s="19">
        <v>1</v>
      </c>
      <c r="B4" s="16" t="s">
        <v>37</v>
      </c>
      <c r="C4" s="16" t="s">
        <v>91</v>
      </c>
      <c r="D4" s="17" t="str">
        <f t="shared" ref="D4:D16" ca="1" si="0">IF(H4&lt;=0,"Outdated","Up-to-date")</f>
        <v>Outdated</v>
      </c>
      <c r="E4" s="8"/>
      <c r="F4" s="27">
        <v>42338</v>
      </c>
      <c r="G4" s="34">
        <f t="shared" ref="G4:G16" si="1">F4+1825</f>
        <v>44163</v>
      </c>
      <c r="H4" s="11">
        <f t="shared" ref="H4:H16" ca="1" si="2">G4-TODAY()</f>
        <v>-1647</v>
      </c>
    </row>
    <row r="5" spans="1:9" s="15" customFormat="1" ht="34" customHeight="1" x14ac:dyDescent="0.35">
      <c r="A5" s="19">
        <v>2</v>
      </c>
      <c r="B5" s="16" t="s">
        <v>37</v>
      </c>
      <c r="C5" s="16" t="s">
        <v>92</v>
      </c>
      <c r="D5" s="17" t="str">
        <f t="shared" ca="1" si="0"/>
        <v>Outdated</v>
      </c>
      <c r="E5" s="8"/>
      <c r="F5" s="27">
        <v>43031</v>
      </c>
      <c r="G5" s="34">
        <f t="shared" si="1"/>
        <v>44856</v>
      </c>
      <c r="H5" s="11">
        <f t="shared" ca="1" si="2"/>
        <v>-954</v>
      </c>
    </row>
    <row r="6" spans="1:9" s="15" customFormat="1" ht="29" customHeight="1" x14ac:dyDescent="0.35">
      <c r="A6" s="19">
        <v>3</v>
      </c>
      <c r="B6" s="16" t="s">
        <v>37</v>
      </c>
      <c r="C6" s="16" t="s">
        <v>93</v>
      </c>
      <c r="D6" s="17" t="str">
        <f t="shared" ca="1" si="0"/>
        <v>Outdated</v>
      </c>
      <c r="E6" s="8"/>
      <c r="F6" s="27">
        <v>43031</v>
      </c>
      <c r="G6" s="34">
        <f t="shared" si="1"/>
        <v>44856</v>
      </c>
      <c r="H6" s="11">
        <f t="shared" ca="1" si="2"/>
        <v>-954</v>
      </c>
    </row>
    <row r="7" spans="1:9" s="15" customFormat="1" ht="28" customHeight="1" x14ac:dyDescent="0.35">
      <c r="A7" s="19">
        <v>4</v>
      </c>
      <c r="B7" s="16" t="s">
        <v>16</v>
      </c>
      <c r="C7" s="16" t="s">
        <v>233</v>
      </c>
      <c r="D7" s="18" t="str">
        <f t="shared" ca="1" si="0"/>
        <v>Up-to-date</v>
      </c>
      <c r="E7" s="8"/>
      <c r="F7" s="27">
        <v>45664</v>
      </c>
      <c r="G7" s="34">
        <f t="shared" si="1"/>
        <v>47489</v>
      </c>
      <c r="H7" s="11">
        <f t="shared" ca="1" si="2"/>
        <v>1679</v>
      </c>
    </row>
    <row r="8" spans="1:9" s="15" customFormat="1" ht="18" customHeight="1" x14ac:dyDescent="0.35">
      <c r="A8" s="19">
        <v>5</v>
      </c>
      <c r="B8" s="16" t="s">
        <v>37</v>
      </c>
      <c r="C8" s="16" t="s">
        <v>94</v>
      </c>
      <c r="D8" s="17" t="str">
        <f t="shared" ca="1" si="0"/>
        <v>Outdated</v>
      </c>
      <c r="E8" s="8"/>
      <c r="F8" s="27">
        <v>43538</v>
      </c>
      <c r="G8" s="34">
        <f t="shared" si="1"/>
        <v>45363</v>
      </c>
      <c r="H8" s="11">
        <f t="shared" ca="1" si="2"/>
        <v>-447</v>
      </c>
    </row>
    <row r="9" spans="1:9" s="15" customFormat="1" x14ac:dyDescent="0.35">
      <c r="A9" s="19">
        <v>6</v>
      </c>
      <c r="B9" s="16" t="s">
        <v>37</v>
      </c>
      <c r="C9" s="16" t="s">
        <v>95</v>
      </c>
      <c r="D9" s="18" t="str">
        <f t="shared" ca="1" si="0"/>
        <v>Up-to-date</v>
      </c>
      <c r="E9" s="8"/>
      <c r="F9" s="27">
        <v>45671</v>
      </c>
      <c r="G9" s="34">
        <f t="shared" si="1"/>
        <v>47496</v>
      </c>
      <c r="H9" s="11">
        <f t="shared" ca="1" si="2"/>
        <v>1686</v>
      </c>
    </row>
    <row r="10" spans="1:9" s="15" customFormat="1" ht="27.5" customHeight="1" x14ac:dyDescent="0.35">
      <c r="A10" s="19">
        <v>7</v>
      </c>
      <c r="B10" s="16" t="s">
        <v>16</v>
      </c>
      <c r="C10" s="16" t="s">
        <v>96</v>
      </c>
      <c r="D10" s="18" t="str">
        <f t="shared" ca="1" si="0"/>
        <v>Up-to-date</v>
      </c>
      <c r="E10" s="8"/>
      <c r="F10" s="27">
        <v>44329</v>
      </c>
      <c r="G10" s="34">
        <f t="shared" si="1"/>
        <v>46154</v>
      </c>
      <c r="H10" s="11">
        <f t="shared" ca="1" si="2"/>
        <v>344</v>
      </c>
    </row>
    <row r="11" spans="1:9" ht="18" customHeight="1" x14ac:dyDescent="0.35">
      <c r="A11" s="19">
        <v>8</v>
      </c>
      <c r="B11" s="8" t="s">
        <v>16</v>
      </c>
      <c r="C11" s="3" t="s">
        <v>97</v>
      </c>
      <c r="D11" s="18" t="str">
        <f t="shared" ca="1" si="0"/>
        <v>Up-to-date</v>
      </c>
      <c r="E11" s="8"/>
      <c r="F11" s="27">
        <v>44736</v>
      </c>
      <c r="G11" s="34">
        <f t="shared" si="1"/>
        <v>46561</v>
      </c>
      <c r="H11" s="11">
        <f t="shared" ca="1" si="2"/>
        <v>751</v>
      </c>
    </row>
    <row r="12" spans="1:9" ht="18" customHeight="1" x14ac:dyDescent="0.35">
      <c r="A12" s="19">
        <v>9</v>
      </c>
      <c r="B12" s="8" t="s">
        <v>16</v>
      </c>
      <c r="C12" s="3" t="s">
        <v>98</v>
      </c>
      <c r="D12" s="18" t="str">
        <f t="shared" ca="1" si="0"/>
        <v>Up-to-date</v>
      </c>
      <c r="E12" s="8"/>
      <c r="F12" s="27">
        <v>44861</v>
      </c>
      <c r="G12" s="34">
        <f t="shared" si="1"/>
        <v>46686</v>
      </c>
      <c r="H12" s="11">
        <f t="shared" ca="1" si="2"/>
        <v>876</v>
      </c>
    </row>
    <row r="13" spans="1:9" ht="18.5" customHeight="1" x14ac:dyDescent="0.35">
      <c r="A13" s="19">
        <v>10</v>
      </c>
      <c r="B13" s="8" t="s">
        <v>37</v>
      </c>
      <c r="C13" s="8" t="s">
        <v>99</v>
      </c>
      <c r="D13" s="18" t="str">
        <f t="shared" ca="1" si="0"/>
        <v>Up-to-date</v>
      </c>
      <c r="F13" s="27">
        <v>44903</v>
      </c>
      <c r="G13" s="34">
        <f t="shared" si="1"/>
        <v>46728</v>
      </c>
      <c r="H13" s="11">
        <f t="shared" ca="1" si="2"/>
        <v>918</v>
      </c>
    </row>
    <row r="14" spans="1:9" ht="18.5" customHeight="1" x14ac:dyDescent="0.35">
      <c r="A14" s="19">
        <v>11</v>
      </c>
      <c r="B14" s="8" t="s">
        <v>17</v>
      </c>
      <c r="C14" s="8" t="s">
        <v>100</v>
      </c>
      <c r="D14" s="18" t="str">
        <f t="shared" ca="1" si="0"/>
        <v>Up-to-date</v>
      </c>
      <c r="F14" s="27">
        <v>44903</v>
      </c>
      <c r="G14" s="34">
        <f t="shared" si="1"/>
        <v>46728</v>
      </c>
      <c r="H14" s="11">
        <f t="shared" ca="1" si="2"/>
        <v>918</v>
      </c>
    </row>
    <row r="15" spans="1:9" x14ac:dyDescent="0.35">
      <c r="A15" s="19">
        <v>12</v>
      </c>
      <c r="B15" s="8" t="s">
        <v>37</v>
      </c>
      <c r="C15" s="8" t="s">
        <v>231</v>
      </c>
      <c r="D15" s="18" t="str">
        <f t="shared" ca="1" si="0"/>
        <v>Up-to-date</v>
      </c>
      <c r="F15" s="27">
        <v>45644</v>
      </c>
      <c r="G15" s="34">
        <f t="shared" si="1"/>
        <v>47469</v>
      </c>
      <c r="H15" s="11">
        <f t="shared" ca="1" si="2"/>
        <v>1659</v>
      </c>
    </row>
    <row r="16" spans="1:9" x14ac:dyDescent="0.35">
      <c r="A16" s="19">
        <v>13</v>
      </c>
      <c r="B16" s="8" t="s">
        <v>37</v>
      </c>
      <c r="C16" s="8" t="s">
        <v>239</v>
      </c>
      <c r="D16" s="18" t="str">
        <f t="shared" ca="1" si="0"/>
        <v>Up-to-date</v>
      </c>
      <c r="F16" s="49">
        <v>45762</v>
      </c>
      <c r="G16" s="34">
        <f t="shared" si="1"/>
        <v>47587</v>
      </c>
      <c r="H16" s="11">
        <f t="shared" ca="1" si="2"/>
        <v>1777</v>
      </c>
    </row>
    <row r="17" spans="2:3" ht="15" thickBot="1" x14ac:dyDescent="0.4"/>
    <row r="18" spans="2:3" ht="15" thickBot="1" x14ac:dyDescent="0.4">
      <c r="B18" s="22" t="s">
        <v>19</v>
      </c>
      <c r="C18" s="23">
        <f ca="1">COUNTIF(D4:D16, "*Outdated*")</f>
        <v>4</v>
      </c>
    </row>
    <row r="19" spans="2:3" x14ac:dyDescent="0.35">
      <c r="B19" s="24" t="s">
        <v>36</v>
      </c>
      <c r="C19" s="23">
        <f ca="1">COUNTIF(D4:D16, "*Up-to-date*")</f>
        <v>9</v>
      </c>
    </row>
    <row r="20" spans="2:3" x14ac:dyDescent="0.35">
      <c r="B20" s="24" t="s">
        <v>17</v>
      </c>
      <c r="C20" s="25">
        <f>COUNTIF(B4:B16, "*Strategy*")</f>
        <v>1</v>
      </c>
    </row>
    <row r="21" spans="2:3" x14ac:dyDescent="0.35">
      <c r="B21" s="24" t="s">
        <v>16</v>
      </c>
      <c r="C21" s="25">
        <f>COUNTIF(B4:B16, "*Policy*")</f>
        <v>4</v>
      </c>
    </row>
    <row r="22" spans="2:3" x14ac:dyDescent="0.35">
      <c r="B22" s="24" t="s">
        <v>39</v>
      </c>
      <c r="C22" s="25">
        <f>COUNTIF(B4:B16, "*Framework*")</f>
        <v>0</v>
      </c>
    </row>
    <row r="23" spans="2:3" x14ac:dyDescent="0.35">
      <c r="B23" s="24" t="s">
        <v>37</v>
      </c>
      <c r="C23" s="25">
        <f>COUNTIF(B4:B16, "*Corporate SOP*")</f>
        <v>8</v>
      </c>
    </row>
    <row r="24" spans="2:3" ht="15" thickBot="1" x14ac:dyDescent="0.4">
      <c r="B24" s="46" t="s">
        <v>219</v>
      </c>
      <c r="C24" s="25">
        <f>COUNTIF(B4:B16, "*Manual*")</f>
        <v>0</v>
      </c>
    </row>
  </sheetData>
  <autoFilter ref="B1:H2" xr:uid="{BAB497ED-772F-431E-9E05-499E5A5766E5}"/>
  <mergeCells count="9">
    <mergeCell ref="G1:G2"/>
    <mergeCell ref="A3:H3"/>
    <mergeCell ref="A1:A2"/>
    <mergeCell ref="B1:B2"/>
    <mergeCell ref="C1:C2"/>
    <mergeCell ref="D1:D2"/>
    <mergeCell ref="E1:E2"/>
    <mergeCell ref="F1:F2"/>
    <mergeCell ref="H1:H2"/>
  </mergeCells>
  <conditionalFormatting sqref="D4:D16">
    <cfRule type="containsText" dxfId="79" priority="1" operator="containsText" text="Expired">
      <formula>NOT(ISERROR(SEARCH("Expired",D4)))</formula>
    </cfRule>
    <cfRule type="containsText" dxfId="78" priority="2" operator="containsText" text="New">
      <formula>NOT(ISERROR(SEARCH("New",D4)))</formula>
    </cfRule>
    <cfRule type="containsText" dxfId="77" priority="3" operator="containsText" text="Current">
      <formula>NOT(ISERROR(SEARCH("Current",D4)))</formula>
    </cfRule>
    <cfRule type="containsText" dxfId="76" priority="4" operator="containsText" text="Expired">
      <formula>NOT(ISERROR(SEARCH("Expired",D4)))</formula>
    </cfRule>
  </conditionalFormatting>
  <hyperlinks>
    <hyperlink ref="A1:A2" location="Report!A1" display="#" xr:uid="{B36A206D-3F38-4709-9883-30EE3E5359C9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B53B6-8CD6-4845-928D-4CC6891C3FE8}">
  <dimension ref="A1:I22"/>
  <sheetViews>
    <sheetView zoomScale="90" zoomScaleNormal="90" workbookViewId="0">
      <selection activeCell="B1" sqref="B1:B2"/>
    </sheetView>
  </sheetViews>
  <sheetFormatPr defaultRowHeight="14.5" x14ac:dyDescent="0.35"/>
  <cols>
    <col min="1" max="1" width="5.453125" customWidth="1"/>
    <col min="2" max="2" width="17.6328125" bestFit="1" customWidth="1"/>
    <col min="3" max="3" width="57.36328125" bestFit="1" customWidth="1"/>
    <col min="4" max="4" width="16.36328125" customWidth="1"/>
    <col min="5" max="5" width="17.54296875" customWidth="1"/>
    <col min="6" max="6" width="16.453125" customWidth="1"/>
    <col min="7" max="7" width="12.1796875" customWidth="1"/>
    <col min="8" max="8" width="13.1796875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179</v>
      </c>
      <c r="G1" s="67" t="s">
        <v>180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101</v>
      </c>
      <c r="B3" s="70"/>
      <c r="C3" s="70"/>
      <c r="D3" s="70"/>
      <c r="E3" s="70"/>
      <c r="F3" s="70"/>
      <c r="G3" s="70"/>
      <c r="H3" s="70"/>
      <c r="I3" s="13"/>
    </row>
    <row r="4" spans="1:9" s="15" customFormat="1" ht="24.5" customHeight="1" x14ac:dyDescent="0.35">
      <c r="A4" s="2">
        <v>1</v>
      </c>
      <c r="B4" s="16" t="s">
        <v>16</v>
      </c>
      <c r="C4" s="16" t="s">
        <v>102</v>
      </c>
      <c r="D4" s="18" t="str">
        <f ca="1">IF(H4&lt;=0,"Outdated","Up-to-date")</f>
        <v>Up-to-date</v>
      </c>
      <c r="E4" s="8"/>
      <c r="F4" s="27">
        <v>44903</v>
      </c>
      <c r="G4" s="34">
        <f>F4+1825</f>
        <v>46728</v>
      </c>
      <c r="H4" s="11">
        <f ca="1">G4-TODAY()</f>
        <v>918</v>
      </c>
    </row>
    <row r="5" spans="1:9" s="15" customFormat="1" x14ac:dyDescent="0.35">
      <c r="A5" s="19">
        <v>2</v>
      </c>
      <c r="B5" s="16" t="s">
        <v>37</v>
      </c>
      <c r="C5" s="16" t="s">
        <v>62</v>
      </c>
      <c r="D5" s="18" t="str">
        <f ca="1">IF(H5&lt;=0,"Outdated","Up-to-date")</f>
        <v>Up-to-date</v>
      </c>
      <c r="E5" s="8"/>
      <c r="F5" s="27">
        <v>44515</v>
      </c>
      <c r="G5" s="34">
        <f>F5+1825</f>
        <v>46340</v>
      </c>
      <c r="H5" s="11">
        <f ca="1">G5-TODAY()</f>
        <v>530</v>
      </c>
    </row>
    <row r="6" spans="1:9" s="15" customFormat="1" ht="18" customHeight="1" x14ac:dyDescent="0.35">
      <c r="A6" s="19">
        <v>3</v>
      </c>
      <c r="B6" s="16" t="s">
        <v>37</v>
      </c>
      <c r="C6" s="16" t="s">
        <v>63</v>
      </c>
      <c r="D6" s="18" t="str">
        <f ca="1">IF(H6&lt;=0,"Outdated","Up-to-date")</f>
        <v>Up-to-date</v>
      </c>
      <c r="E6" s="8"/>
      <c r="F6" s="27">
        <v>44515</v>
      </c>
      <c r="G6" s="34">
        <f>F6+1825</f>
        <v>46340</v>
      </c>
      <c r="H6" s="11">
        <f ca="1">G6-TODAY()</f>
        <v>530</v>
      </c>
    </row>
    <row r="7" spans="1:9" s="15" customFormat="1" ht="18" customHeight="1" x14ac:dyDescent="0.35">
      <c r="A7" s="19">
        <v>4</v>
      </c>
      <c r="B7" s="16" t="s">
        <v>16</v>
      </c>
      <c r="C7" s="16" t="s">
        <v>65</v>
      </c>
      <c r="D7" s="18" t="str">
        <f ca="1">IF(H7&lt;=0,"Outdated","Up-to-date")</f>
        <v>Up-to-date</v>
      </c>
      <c r="E7" s="8"/>
      <c r="F7" s="27">
        <v>44706</v>
      </c>
      <c r="G7" s="34">
        <f>F7+1825</f>
        <v>46531</v>
      </c>
      <c r="H7" s="11">
        <f ca="1">G7-TODAY()</f>
        <v>721</v>
      </c>
    </row>
    <row r="8" spans="1:9" x14ac:dyDescent="0.35">
      <c r="A8" s="19">
        <v>5</v>
      </c>
      <c r="B8" s="16" t="s">
        <v>219</v>
      </c>
      <c r="C8" s="16" t="s">
        <v>237</v>
      </c>
      <c r="D8" s="18" t="str">
        <f ca="1">IF(H8&lt;=0,"Outdated","Up-to-date")</f>
        <v>Up-to-date</v>
      </c>
      <c r="E8" s="8"/>
      <c r="F8" s="27">
        <v>45375</v>
      </c>
      <c r="G8" s="34">
        <f>F8+1825</f>
        <v>47200</v>
      </c>
      <c r="H8" s="11">
        <f ca="1">G8-TODAY()</f>
        <v>1390</v>
      </c>
    </row>
    <row r="15" spans="1:9" ht="15" thickBot="1" x14ac:dyDescent="0.4"/>
    <row r="16" spans="1:9" ht="15" thickBot="1" x14ac:dyDescent="0.4">
      <c r="B16" s="22" t="s">
        <v>19</v>
      </c>
      <c r="C16" s="23">
        <f ca="1">COUNTIF(D4:D14, "*Outdated*")</f>
        <v>0</v>
      </c>
    </row>
    <row r="17" spans="2:3" x14ac:dyDescent="0.35">
      <c r="B17" s="24" t="s">
        <v>36</v>
      </c>
      <c r="C17" s="23">
        <f ca="1">COUNTIF(D4:D14, "*Up-to-date*")</f>
        <v>5</v>
      </c>
    </row>
    <row r="18" spans="2:3" x14ac:dyDescent="0.35">
      <c r="B18" s="24" t="s">
        <v>17</v>
      </c>
      <c r="C18" s="25">
        <f>COUNTIF(B4:B14, "*Strategy*")</f>
        <v>0</v>
      </c>
    </row>
    <row r="19" spans="2:3" x14ac:dyDescent="0.35">
      <c r="B19" s="24" t="s">
        <v>16</v>
      </c>
      <c r="C19" s="25">
        <f>COUNTIF(B4:B14, "*Policy*")</f>
        <v>2</v>
      </c>
    </row>
    <row r="20" spans="2:3" x14ac:dyDescent="0.35">
      <c r="B20" s="24" t="s">
        <v>39</v>
      </c>
      <c r="C20" s="25">
        <f>COUNTIF(B4:B14, "*Framework*")</f>
        <v>0</v>
      </c>
    </row>
    <row r="21" spans="2:3" x14ac:dyDescent="0.35">
      <c r="B21" s="24" t="s">
        <v>37</v>
      </c>
      <c r="C21" s="25">
        <f>COUNTIF(B4:B14, "*Corporate SOP*")</f>
        <v>2</v>
      </c>
    </row>
    <row r="22" spans="2:3" ht="15" thickBot="1" x14ac:dyDescent="0.4">
      <c r="B22" s="46" t="s">
        <v>219</v>
      </c>
      <c r="C22" s="25">
        <f>COUNTIF(B4:B14, "*Manual*")</f>
        <v>1</v>
      </c>
    </row>
  </sheetData>
  <autoFilter ref="B1:H2" xr:uid="{C12B53B6-8CD6-4845-928D-4CC6891C3FE8}"/>
  <mergeCells count="9">
    <mergeCell ref="G1:G2"/>
    <mergeCell ref="A3:H3"/>
    <mergeCell ref="A1:A2"/>
    <mergeCell ref="B1:B2"/>
    <mergeCell ref="C1:C2"/>
    <mergeCell ref="D1:D2"/>
    <mergeCell ref="E1:E2"/>
    <mergeCell ref="F1:F2"/>
    <mergeCell ref="H1:H2"/>
  </mergeCells>
  <conditionalFormatting sqref="D4:D8">
    <cfRule type="containsText" dxfId="75" priority="5" operator="containsText" text="Expired">
      <formula>NOT(ISERROR(SEARCH("Expired",D4)))</formula>
    </cfRule>
    <cfRule type="containsText" dxfId="74" priority="6" operator="containsText" text="New">
      <formula>NOT(ISERROR(SEARCH("New",D4)))</formula>
    </cfRule>
    <cfRule type="containsText" dxfId="73" priority="7" operator="containsText" text="Current">
      <formula>NOT(ISERROR(SEARCH("Current",D4)))</formula>
    </cfRule>
    <cfRule type="containsText" dxfId="72" priority="8" operator="containsText" text="Expired">
      <formula>NOT(ISERROR(SEARCH("Expired",D4)))</formula>
    </cfRule>
  </conditionalFormatting>
  <hyperlinks>
    <hyperlink ref="A1:A2" location="Report!A1" display="#" xr:uid="{EBA6184C-462B-447C-B61F-050D23984FA4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E6C0D-CBED-4FA2-A73A-9F334A6CC814}">
  <dimension ref="A1:I16"/>
  <sheetViews>
    <sheetView zoomScale="80" zoomScaleNormal="80" workbookViewId="0">
      <selection activeCell="B1" sqref="B1:B2"/>
    </sheetView>
  </sheetViews>
  <sheetFormatPr defaultRowHeight="14.5" x14ac:dyDescent="0.35"/>
  <cols>
    <col min="1" max="1" width="5.453125" customWidth="1"/>
    <col min="2" max="2" width="17.6328125" bestFit="1" customWidth="1"/>
    <col min="3" max="3" width="57.36328125" bestFit="1" customWidth="1"/>
    <col min="4" max="4" width="16.36328125" customWidth="1"/>
    <col min="5" max="5" width="17.08984375" customWidth="1"/>
    <col min="6" max="6" width="16.453125" customWidth="1"/>
    <col min="7" max="7" width="13" customWidth="1"/>
    <col min="8" max="8" width="13.90625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179</v>
      </c>
      <c r="G1" s="67" t="s">
        <v>180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223</v>
      </c>
      <c r="B3" s="70"/>
      <c r="C3" s="70"/>
      <c r="D3" s="70"/>
      <c r="E3" s="70"/>
      <c r="F3" s="70"/>
      <c r="G3" s="70"/>
      <c r="H3" s="70"/>
      <c r="I3" s="13"/>
    </row>
    <row r="4" spans="1:9" s="15" customFormat="1" ht="29.5" customHeight="1" x14ac:dyDescent="0.35">
      <c r="A4" s="19">
        <v>1</v>
      </c>
      <c r="B4" s="16" t="s">
        <v>37</v>
      </c>
      <c r="C4" s="16" t="s">
        <v>103</v>
      </c>
      <c r="D4" s="18" t="str">
        <f ca="1">IF(H4&lt;=0,"Outdated","Up-to-date")</f>
        <v>Up-to-date</v>
      </c>
      <c r="E4" s="8"/>
      <c r="F4" s="27">
        <v>44236</v>
      </c>
      <c r="G4" s="21">
        <f>F4+1825</f>
        <v>46061</v>
      </c>
      <c r="H4" s="11">
        <f ca="1">G4-TODAY()</f>
        <v>251</v>
      </c>
    </row>
    <row r="5" spans="1:9" s="15" customFormat="1" ht="29" customHeight="1" x14ac:dyDescent="0.35">
      <c r="A5" s="19">
        <v>2</v>
      </c>
      <c r="B5" s="16" t="s">
        <v>16</v>
      </c>
      <c r="C5" s="16" t="s">
        <v>104</v>
      </c>
      <c r="D5" s="18" t="str">
        <f ca="1">IF(H5&lt;=0,"Outdated","Up-to-date")</f>
        <v>Up-to-date</v>
      </c>
      <c r="E5" s="8"/>
      <c r="F5" s="27">
        <v>45174</v>
      </c>
      <c r="G5" s="21">
        <f>F5+1825</f>
        <v>46999</v>
      </c>
      <c r="H5" s="11">
        <f ca="1">G5-TODAY()</f>
        <v>1189</v>
      </c>
    </row>
    <row r="6" spans="1:9" s="15" customFormat="1" ht="18" customHeight="1" x14ac:dyDescent="0.35">
      <c r="A6" s="19">
        <v>3</v>
      </c>
      <c r="B6" s="16" t="s">
        <v>39</v>
      </c>
      <c r="C6" s="16" t="s">
        <v>105</v>
      </c>
      <c r="D6" s="18" t="str">
        <f ca="1">IF(H6&lt;=0,"Outdated","Up-to-date")</f>
        <v>Up-to-date</v>
      </c>
      <c r="E6" s="8"/>
      <c r="F6" s="27">
        <v>45244</v>
      </c>
      <c r="G6" s="21">
        <f>F6+1825</f>
        <v>47069</v>
      </c>
      <c r="H6" s="11">
        <f ca="1">G6-TODAY()</f>
        <v>1259</v>
      </c>
    </row>
    <row r="7" spans="1:9" s="15" customFormat="1" ht="18" customHeight="1" x14ac:dyDescent="0.35">
      <c r="A7" s="19">
        <v>4</v>
      </c>
      <c r="B7" s="16" t="s">
        <v>37</v>
      </c>
      <c r="C7" s="16" t="s">
        <v>106</v>
      </c>
      <c r="D7" s="18" t="str">
        <f ca="1">IF(H7&lt;=0,"Outdated","Up-to-date")</f>
        <v>Up-to-date</v>
      </c>
      <c r="E7" s="8"/>
      <c r="F7" s="27">
        <v>45747</v>
      </c>
      <c r="G7" s="21">
        <f>F7+1825</f>
        <v>47572</v>
      </c>
      <c r="H7" s="11">
        <f ca="1">G7-TODAY()</f>
        <v>1762</v>
      </c>
    </row>
    <row r="9" spans="1:9" ht="15" thickBot="1" x14ac:dyDescent="0.4"/>
    <row r="10" spans="1:9" ht="15" thickBot="1" x14ac:dyDescent="0.4">
      <c r="B10" s="22" t="s">
        <v>19</v>
      </c>
      <c r="C10" s="23">
        <f ca="1">COUNTIF(D4:D8, "*Outdated*")</f>
        <v>0</v>
      </c>
    </row>
    <row r="11" spans="1:9" x14ac:dyDescent="0.35">
      <c r="B11" s="24" t="s">
        <v>36</v>
      </c>
      <c r="C11" s="23">
        <f ca="1">COUNTIF(D4:D8, "*Up-to-date*")</f>
        <v>4</v>
      </c>
    </row>
    <row r="12" spans="1:9" x14ac:dyDescent="0.35">
      <c r="B12" s="24" t="s">
        <v>17</v>
      </c>
      <c r="C12" s="25">
        <f>COUNTIF(B4:B8, "*Strategy*")</f>
        <v>0</v>
      </c>
    </row>
    <row r="13" spans="1:9" x14ac:dyDescent="0.35">
      <c r="B13" s="24" t="s">
        <v>16</v>
      </c>
      <c r="C13" s="25">
        <f>COUNTIF(B4:B8, "*Policy*")</f>
        <v>1</v>
      </c>
    </row>
    <row r="14" spans="1:9" x14ac:dyDescent="0.35">
      <c r="B14" s="24" t="s">
        <v>39</v>
      </c>
      <c r="C14" s="25">
        <f>COUNTIF(B4:B8, "*Framework*")</f>
        <v>1</v>
      </c>
    </row>
    <row r="15" spans="1:9" x14ac:dyDescent="0.35">
      <c r="B15" s="24" t="s">
        <v>37</v>
      </c>
      <c r="C15" s="25">
        <f>COUNTIF(B4:B8, "*Corporate SOP*")</f>
        <v>2</v>
      </c>
    </row>
    <row r="16" spans="1:9" ht="15" thickBot="1" x14ac:dyDescent="0.4">
      <c r="B16" s="46" t="s">
        <v>219</v>
      </c>
      <c r="C16" s="25">
        <f>COUNTIF(B4:B8, "*Manual*")</f>
        <v>0</v>
      </c>
    </row>
  </sheetData>
  <autoFilter ref="B1:H2" xr:uid="{BE9E6C0D-CBED-4FA2-A73A-9F334A6CC814}"/>
  <mergeCells count="9">
    <mergeCell ref="G1:G2"/>
    <mergeCell ref="A3:H3"/>
    <mergeCell ref="A1:A2"/>
    <mergeCell ref="B1:B2"/>
    <mergeCell ref="C1:C2"/>
    <mergeCell ref="D1:D2"/>
    <mergeCell ref="E1:E2"/>
    <mergeCell ref="F1:F2"/>
    <mergeCell ref="H1:H2"/>
  </mergeCells>
  <conditionalFormatting sqref="D4:D7">
    <cfRule type="containsText" dxfId="71" priority="1" operator="containsText" text="Current">
      <formula>NOT(ISERROR(SEARCH("Current",D4)))</formula>
    </cfRule>
    <cfRule type="containsText" dxfId="70" priority="4" operator="containsText" text="Expired">
      <formula>NOT(ISERROR(SEARCH("Expired",D4)))</formula>
    </cfRule>
    <cfRule type="containsText" dxfId="69" priority="6" operator="containsText" text="New">
      <formula>NOT(ISERROR(SEARCH("New",D4)))</formula>
    </cfRule>
    <cfRule type="containsText" dxfId="68" priority="8" operator="containsText" text="Expired">
      <formula>NOT(ISERROR(SEARCH("Expired",D4)))</formula>
    </cfRule>
  </conditionalFormatting>
  <hyperlinks>
    <hyperlink ref="A1:A2" location="Report!A1" display="#" xr:uid="{AE3905F5-ED68-4F3E-9E6E-0F2C6F1F30A8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A248C-83E8-4E5F-9986-9C77F480E5D7}">
  <dimension ref="A1:I17"/>
  <sheetViews>
    <sheetView zoomScale="80" zoomScaleNormal="80" workbookViewId="0">
      <selection activeCell="B1" sqref="B1:B2"/>
    </sheetView>
  </sheetViews>
  <sheetFormatPr defaultRowHeight="14.5" x14ac:dyDescent="0.35"/>
  <cols>
    <col min="1" max="1" width="5.453125" customWidth="1"/>
    <col min="2" max="2" width="17.6328125" bestFit="1" customWidth="1"/>
    <col min="3" max="3" width="57.36328125" bestFit="1" customWidth="1"/>
    <col min="4" max="4" width="16.36328125" customWidth="1"/>
    <col min="5" max="5" width="17.08984375" customWidth="1"/>
    <col min="6" max="6" width="16.453125" customWidth="1"/>
    <col min="7" max="7" width="13.6328125" customWidth="1"/>
    <col min="8" max="8" width="16.6328125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179</v>
      </c>
      <c r="G1" s="67" t="s">
        <v>180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207</v>
      </c>
      <c r="B3" s="70"/>
      <c r="C3" s="70"/>
      <c r="D3" s="70"/>
      <c r="E3" s="70"/>
      <c r="F3" s="70"/>
      <c r="G3" s="70"/>
      <c r="H3" s="70"/>
      <c r="I3" s="13"/>
    </row>
    <row r="4" spans="1:9" s="15" customFormat="1" ht="19" customHeight="1" x14ac:dyDescent="0.35">
      <c r="A4" s="19">
        <v>1</v>
      </c>
      <c r="B4" s="16" t="s">
        <v>16</v>
      </c>
      <c r="C4" s="16" t="s">
        <v>108</v>
      </c>
      <c r="D4" s="18" t="str">
        <f ca="1">IF(H4&lt;=0,"Outdated","Up-to-date")</f>
        <v>Up-to-date</v>
      </c>
      <c r="E4" s="8"/>
      <c r="F4" s="27">
        <v>44830</v>
      </c>
      <c r="G4" s="21">
        <f>F4+1825</f>
        <v>46655</v>
      </c>
      <c r="H4" s="11">
        <f ca="1">G4-TODAY()</f>
        <v>845</v>
      </c>
    </row>
    <row r="5" spans="1:9" s="15" customFormat="1" ht="21" customHeight="1" x14ac:dyDescent="0.35">
      <c r="A5" s="19">
        <v>2</v>
      </c>
      <c r="B5" s="16" t="s">
        <v>37</v>
      </c>
      <c r="C5" s="16" t="s">
        <v>109</v>
      </c>
      <c r="D5" s="18" t="str">
        <f ca="1">IF(H5&lt;=0,"Outdated","Up-to-date")</f>
        <v>Up-to-date</v>
      </c>
      <c r="E5" s="8"/>
      <c r="F5" s="27">
        <v>44956</v>
      </c>
      <c r="G5" s="21">
        <f>F5+1825</f>
        <v>46781</v>
      </c>
      <c r="H5" s="11">
        <f ca="1">G5-TODAY()</f>
        <v>971</v>
      </c>
    </row>
    <row r="10" spans="1:9" ht="15" thickBot="1" x14ac:dyDescent="0.4"/>
    <row r="11" spans="1:9" ht="15" thickBot="1" x14ac:dyDescent="0.4">
      <c r="B11" s="22" t="s">
        <v>19</v>
      </c>
      <c r="C11" s="23">
        <f ca="1">COUNTIF(D4:D9, "*Outdated*")</f>
        <v>0</v>
      </c>
    </row>
    <row r="12" spans="1:9" x14ac:dyDescent="0.35">
      <c r="B12" s="24" t="s">
        <v>36</v>
      </c>
      <c r="C12" s="23">
        <f ca="1">COUNTIF(D4:D9, "*Up-to-date*")</f>
        <v>2</v>
      </c>
    </row>
    <row r="13" spans="1:9" x14ac:dyDescent="0.35">
      <c r="B13" s="24" t="s">
        <v>17</v>
      </c>
      <c r="C13" s="25">
        <f>COUNTIF(B4:B9, "*Strategy*")</f>
        <v>0</v>
      </c>
    </row>
    <row r="14" spans="1:9" x14ac:dyDescent="0.35">
      <c r="B14" s="24" t="s">
        <v>16</v>
      </c>
      <c r="C14" s="25">
        <f>COUNTIF(B4:B9, "*Policy*")</f>
        <v>1</v>
      </c>
    </row>
    <row r="15" spans="1:9" x14ac:dyDescent="0.35">
      <c r="B15" s="24" t="s">
        <v>39</v>
      </c>
      <c r="C15" s="25">
        <f>COUNTIF(B4:B9, "*Framework*")</f>
        <v>0</v>
      </c>
    </row>
    <row r="16" spans="1:9" x14ac:dyDescent="0.35">
      <c r="B16" s="24" t="s">
        <v>37</v>
      </c>
      <c r="C16" s="25">
        <f>COUNTIF(B4:B9, "*Corporate SOP*")</f>
        <v>1</v>
      </c>
    </row>
    <row r="17" spans="2:3" ht="15" thickBot="1" x14ac:dyDescent="0.4">
      <c r="B17" s="46" t="s">
        <v>219</v>
      </c>
      <c r="C17" s="25">
        <f>COUNTIF(B4:B9, "*Manual*")</f>
        <v>0</v>
      </c>
    </row>
  </sheetData>
  <autoFilter ref="B1:H2" xr:uid="{C92A248C-83E8-4E5F-9986-9C77F480E5D7}"/>
  <mergeCells count="9">
    <mergeCell ref="G1:G2"/>
    <mergeCell ref="A3:H3"/>
    <mergeCell ref="A1:A2"/>
    <mergeCell ref="B1:B2"/>
    <mergeCell ref="C1:C2"/>
    <mergeCell ref="D1:D2"/>
    <mergeCell ref="E1:E2"/>
    <mergeCell ref="F1:F2"/>
    <mergeCell ref="H1:H2"/>
  </mergeCells>
  <conditionalFormatting sqref="D4:D5">
    <cfRule type="containsText" dxfId="67" priority="1" operator="containsText" text="Expired">
      <formula>NOT(ISERROR(SEARCH("Expired",D4)))</formula>
    </cfRule>
    <cfRule type="containsText" dxfId="66" priority="2" operator="containsText" text="New">
      <formula>NOT(ISERROR(SEARCH("New",D4)))</formula>
    </cfRule>
    <cfRule type="containsText" dxfId="65" priority="3" operator="containsText" text="Current">
      <formula>NOT(ISERROR(SEARCH("Current",D4)))</formula>
    </cfRule>
    <cfRule type="containsText" dxfId="64" priority="4" operator="containsText" text="Expired">
      <formula>NOT(ISERROR(SEARCH("Expired",D4)))</formula>
    </cfRule>
  </conditionalFormatting>
  <hyperlinks>
    <hyperlink ref="A1:A2" location="Report!A1" display="#" xr:uid="{C19F9DA5-8F82-4B85-BFE5-A1CBBE48E256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DA6D6-E41A-49D8-82CC-AECDF97BF206}">
  <dimension ref="A1:I16"/>
  <sheetViews>
    <sheetView zoomScale="80" zoomScaleNormal="80" workbookViewId="0">
      <selection activeCell="B1" sqref="B1:B2"/>
    </sheetView>
  </sheetViews>
  <sheetFormatPr defaultRowHeight="14.5" x14ac:dyDescent="0.35"/>
  <cols>
    <col min="1" max="1" width="5.453125" customWidth="1"/>
    <col min="2" max="2" width="17.6328125" bestFit="1" customWidth="1"/>
    <col min="3" max="3" width="57.36328125" bestFit="1" customWidth="1"/>
    <col min="4" max="4" width="16.36328125" customWidth="1"/>
    <col min="5" max="5" width="17.08984375" customWidth="1"/>
    <col min="6" max="6" width="16.453125" customWidth="1"/>
    <col min="7" max="7" width="13.54296875" customWidth="1"/>
    <col min="8" max="8" width="13.453125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176</v>
      </c>
      <c r="G1" s="67" t="s">
        <v>175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110</v>
      </c>
      <c r="B3" s="70"/>
      <c r="C3" s="70"/>
      <c r="D3" s="70"/>
      <c r="E3" s="70"/>
      <c r="F3" s="70"/>
      <c r="G3" s="70"/>
      <c r="H3" s="70"/>
      <c r="I3" s="13"/>
    </row>
    <row r="4" spans="1:9" s="15" customFormat="1" ht="19" customHeight="1" x14ac:dyDescent="0.35">
      <c r="A4" s="19">
        <v>1</v>
      </c>
      <c r="B4" s="16" t="s">
        <v>17</v>
      </c>
      <c r="C4" s="16" t="s">
        <v>112</v>
      </c>
      <c r="D4" s="18" t="str">
        <f ca="1">IF(H4&lt;=0,"Outdated","Up-to-date")</f>
        <v>Up-to-date</v>
      </c>
      <c r="E4" s="8"/>
      <c r="F4" s="27">
        <v>44335</v>
      </c>
      <c r="G4" s="21">
        <f>F4+1825</f>
        <v>46160</v>
      </c>
      <c r="H4" s="11">
        <f ca="1">G4-TODAY()</f>
        <v>350</v>
      </c>
    </row>
    <row r="5" spans="1:9" s="15" customFormat="1" ht="18" customHeight="1" x14ac:dyDescent="0.35">
      <c r="A5" s="19">
        <v>2</v>
      </c>
      <c r="B5" s="16" t="s">
        <v>37</v>
      </c>
      <c r="C5" s="16" t="s">
        <v>84</v>
      </c>
      <c r="D5" s="18" t="str">
        <f t="shared" ref="D5:D6" ca="1" si="0">IF(H5&lt;=0,"Outdated","Up-to-date")</f>
        <v>Up-to-date</v>
      </c>
      <c r="E5" s="8"/>
      <c r="F5" s="27">
        <v>45777</v>
      </c>
      <c r="G5" s="34">
        <f t="shared" ref="G5:G6" si="1">F5+1825</f>
        <v>47602</v>
      </c>
      <c r="H5" s="11">
        <f t="shared" ref="H5:H6" ca="1" si="2">G5-TODAY()</f>
        <v>1792</v>
      </c>
    </row>
    <row r="6" spans="1:9" s="15" customFormat="1" ht="18" customHeight="1" x14ac:dyDescent="0.35">
      <c r="A6" s="19">
        <v>3</v>
      </c>
      <c r="B6" s="16" t="s">
        <v>16</v>
      </c>
      <c r="C6" s="16" t="s">
        <v>86</v>
      </c>
      <c r="D6" s="18" t="str">
        <f t="shared" ca="1" si="0"/>
        <v>Up-to-date</v>
      </c>
      <c r="E6" s="8"/>
      <c r="F6" s="27">
        <v>44335</v>
      </c>
      <c r="G6" s="34">
        <f t="shared" si="1"/>
        <v>46160</v>
      </c>
      <c r="H6" s="11">
        <f t="shared" ca="1" si="2"/>
        <v>350</v>
      </c>
    </row>
    <row r="9" spans="1:9" ht="15" thickBot="1" x14ac:dyDescent="0.4"/>
    <row r="10" spans="1:9" ht="15" thickBot="1" x14ac:dyDescent="0.4">
      <c r="B10" s="22" t="s">
        <v>19</v>
      </c>
      <c r="C10" s="23">
        <f ca="1">COUNTIF(D4:D8, "*Outdated*")</f>
        <v>0</v>
      </c>
    </row>
    <row r="11" spans="1:9" x14ac:dyDescent="0.35">
      <c r="B11" s="24" t="s">
        <v>36</v>
      </c>
      <c r="C11" s="23">
        <f ca="1">COUNTIF(D4:D8, "*Up-to-date*")</f>
        <v>3</v>
      </c>
    </row>
    <row r="12" spans="1:9" x14ac:dyDescent="0.35">
      <c r="B12" s="24" t="s">
        <v>17</v>
      </c>
      <c r="C12" s="25">
        <f>COUNTIF(B4:B8, "*Strategy*")</f>
        <v>1</v>
      </c>
    </row>
    <row r="13" spans="1:9" x14ac:dyDescent="0.35">
      <c r="B13" s="24" t="s">
        <v>16</v>
      </c>
      <c r="C13" s="25">
        <f>COUNTIF(B4:B8, "*Policy*")</f>
        <v>1</v>
      </c>
    </row>
    <row r="14" spans="1:9" x14ac:dyDescent="0.35">
      <c r="B14" s="24" t="s">
        <v>39</v>
      </c>
      <c r="C14" s="25">
        <f>COUNTIF(B4:B8, "*Framework*")</f>
        <v>0</v>
      </c>
    </row>
    <row r="15" spans="1:9" x14ac:dyDescent="0.35">
      <c r="B15" s="24" t="s">
        <v>37</v>
      </c>
      <c r="C15" s="25">
        <f>COUNTIF(B4:B8, "*Corporate SOP*")</f>
        <v>1</v>
      </c>
    </row>
    <row r="16" spans="1:9" ht="15" thickBot="1" x14ac:dyDescent="0.4">
      <c r="B16" s="46" t="s">
        <v>219</v>
      </c>
      <c r="C16" s="25">
        <f>COUNTIF(B4:B8, "*Manual*")</f>
        <v>0</v>
      </c>
    </row>
  </sheetData>
  <autoFilter ref="B1:H2" xr:uid="{44FDA6D6-E41A-49D8-82CC-AECDF97BF206}"/>
  <mergeCells count="9">
    <mergeCell ref="G1:G2"/>
    <mergeCell ref="A3:H3"/>
    <mergeCell ref="A1:A2"/>
    <mergeCell ref="B1:B2"/>
    <mergeCell ref="C1:C2"/>
    <mergeCell ref="D1:D2"/>
    <mergeCell ref="E1:E2"/>
    <mergeCell ref="F1:F2"/>
    <mergeCell ref="H1:H2"/>
  </mergeCells>
  <conditionalFormatting sqref="D4">
    <cfRule type="containsText" dxfId="63" priority="14" operator="containsText" text="New">
      <formula>NOT(ISERROR(SEARCH("New",D4)))</formula>
    </cfRule>
    <cfRule type="containsText" dxfId="62" priority="16" operator="containsText" text="Expired">
      <formula>NOT(ISERROR(SEARCH("Expired",D4)))</formula>
    </cfRule>
  </conditionalFormatting>
  <conditionalFormatting sqref="D4:D5">
    <cfRule type="containsText" dxfId="61" priority="12" operator="containsText" text="Expired">
      <formula>NOT(ISERROR(SEARCH("Expired",D4)))</formula>
    </cfRule>
  </conditionalFormatting>
  <conditionalFormatting sqref="D4:D6">
    <cfRule type="containsText" dxfId="60" priority="3" operator="containsText" text="Current">
      <formula>NOT(ISERROR(SEARCH("Current",D4)))</formula>
    </cfRule>
  </conditionalFormatting>
  <conditionalFormatting sqref="D5">
    <cfRule type="containsText" dxfId="59" priority="10" operator="containsText" text="New">
      <formula>NOT(ISERROR(SEARCH("New",D5)))</formula>
    </cfRule>
  </conditionalFormatting>
  <conditionalFormatting sqref="D5:D6">
    <cfRule type="containsText" dxfId="58" priority="8" operator="containsText" text="Expired">
      <formula>NOT(ISERROR(SEARCH("Expired",D5)))</formula>
    </cfRule>
  </conditionalFormatting>
  <conditionalFormatting sqref="D6">
    <cfRule type="containsText" dxfId="57" priority="4" operator="containsText" text="Expired">
      <formula>NOT(ISERROR(SEARCH("Expired",D6)))</formula>
    </cfRule>
    <cfRule type="containsText" dxfId="56" priority="6" operator="containsText" text="New">
      <formula>NOT(ISERROR(SEARCH("New",D6)))</formula>
    </cfRule>
  </conditionalFormatting>
  <hyperlinks>
    <hyperlink ref="A1:A2" location="Report!A1" display="#" xr:uid="{0F7D304D-6947-42EC-8E53-FD97477B7363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7E8C33-1783-4A91-913A-847430578261}">
  <dimension ref="A1:I27"/>
  <sheetViews>
    <sheetView zoomScale="80" zoomScaleNormal="80" workbookViewId="0">
      <selection activeCell="B1" sqref="B1:B2"/>
    </sheetView>
  </sheetViews>
  <sheetFormatPr defaultRowHeight="14.5" x14ac:dyDescent="0.35"/>
  <cols>
    <col min="1" max="1" width="5.453125" customWidth="1"/>
    <col min="2" max="2" width="17.6328125" bestFit="1" customWidth="1"/>
    <col min="3" max="3" width="57.36328125" bestFit="1" customWidth="1"/>
    <col min="4" max="4" width="16.36328125" customWidth="1"/>
    <col min="5" max="5" width="17.08984375" customWidth="1"/>
    <col min="6" max="6" width="16.453125" customWidth="1"/>
    <col min="7" max="8" width="13.1796875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176</v>
      </c>
      <c r="G1" s="67" t="s">
        <v>177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113</v>
      </c>
      <c r="B3" s="70"/>
      <c r="C3" s="70"/>
      <c r="D3" s="70"/>
      <c r="E3" s="70"/>
      <c r="F3" s="70"/>
      <c r="G3" s="70"/>
      <c r="H3" s="70"/>
      <c r="I3" s="13"/>
    </row>
    <row r="4" spans="1:9" ht="19.5" customHeight="1" x14ac:dyDescent="0.35">
      <c r="A4" s="19">
        <v>1</v>
      </c>
      <c r="B4" s="16" t="s">
        <v>67</v>
      </c>
      <c r="C4" s="16" t="s">
        <v>130</v>
      </c>
      <c r="D4" s="18" t="str">
        <f t="shared" ref="D4:D18" ca="1" si="0">IF(H4&lt;=0,"Outdated","Up-to-date")</f>
        <v>Outdated</v>
      </c>
      <c r="F4" s="20">
        <v>43875</v>
      </c>
      <c r="G4" s="21">
        <f t="shared" ref="G4:G18" si="1">F4+1825</f>
        <v>45700</v>
      </c>
      <c r="H4" s="11">
        <f t="shared" ref="H4:H18" ca="1" si="2">G4-TODAY()</f>
        <v>-110</v>
      </c>
    </row>
    <row r="5" spans="1:9" ht="19.5" customHeight="1" x14ac:dyDescent="0.35">
      <c r="A5" s="19">
        <v>2</v>
      </c>
      <c r="B5" s="16" t="s">
        <v>17</v>
      </c>
      <c r="C5" s="16" t="s">
        <v>131</v>
      </c>
      <c r="D5" s="18" t="str">
        <f t="shared" ca="1" si="0"/>
        <v>Outdated</v>
      </c>
      <c r="F5" s="20">
        <v>43949</v>
      </c>
      <c r="G5" s="21">
        <f t="shared" si="1"/>
        <v>45774</v>
      </c>
      <c r="H5" s="11">
        <f t="shared" ca="1" si="2"/>
        <v>-36</v>
      </c>
    </row>
    <row r="6" spans="1:9" ht="17" customHeight="1" x14ac:dyDescent="0.35">
      <c r="A6" s="19">
        <v>3</v>
      </c>
      <c r="B6" s="16" t="s">
        <v>67</v>
      </c>
      <c r="C6" s="16" t="s">
        <v>132</v>
      </c>
      <c r="D6" s="18" t="str">
        <f t="shared" ca="1" si="0"/>
        <v>Up-to-date</v>
      </c>
      <c r="F6" s="20">
        <v>44130</v>
      </c>
      <c r="G6" s="21">
        <f t="shared" si="1"/>
        <v>45955</v>
      </c>
      <c r="H6" s="11">
        <f t="shared" ca="1" si="2"/>
        <v>145</v>
      </c>
    </row>
    <row r="7" spans="1:9" ht="17.5" customHeight="1" x14ac:dyDescent="0.35">
      <c r="A7" s="19">
        <v>4</v>
      </c>
      <c r="B7" s="16" t="s">
        <v>37</v>
      </c>
      <c r="C7" s="16" t="s">
        <v>133</v>
      </c>
      <c r="D7" s="18" t="str">
        <f t="shared" ca="1" si="0"/>
        <v>Up-to-date</v>
      </c>
      <c r="F7" s="20">
        <v>44130</v>
      </c>
      <c r="G7" s="21">
        <f t="shared" si="1"/>
        <v>45955</v>
      </c>
      <c r="H7" s="11">
        <f t="shared" ca="1" si="2"/>
        <v>145</v>
      </c>
    </row>
    <row r="8" spans="1:9" ht="16.5" customHeight="1" x14ac:dyDescent="0.35">
      <c r="A8" s="19">
        <v>5</v>
      </c>
      <c r="B8" s="16" t="s">
        <v>39</v>
      </c>
      <c r="C8" s="16" t="s">
        <v>134</v>
      </c>
      <c r="D8" s="18" t="str">
        <f t="shared" ca="1" si="0"/>
        <v>Up-to-date</v>
      </c>
      <c r="F8" s="20">
        <v>44287</v>
      </c>
      <c r="G8" s="21">
        <f t="shared" si="1"/>
        <v>46112</v>
      </c>
      <c r="H8" s="11">
        <f t="shared" ca="1" si="2"/>
        <v>302</v>
      </c>
    </row>
    <row r="9" spans="1:9" ht="17.5" customHeight="1" x14ac:dyDescent="0.35">
      <c r="A9" s="19">
        <v>6</v>
      </c>
      <c r="B9" s="16" t="s">
        <v>17</v>
      </c>
      <c r="C9" s="16" t="s">
        <v>135</v>
      </c>
      <c r="D9" s="18" t="str">
        <f t="shared" ca="1" si="0"/>
        <v>Up-to-date</v>
      </c>
      <c r="F9" s="20">
        <v>44305</v>
      </c>
      <c r="G9" s="21">
        <f t="shared" si="1"/>
        <v>46130</v>
      </c>
      <c r="H9" s="11">
        <f t="shared" ca="1" si="2"/>
        <v>320</v>
      </c>
    </row>
    <row r="10" spans="1:9" ht="17.5" customHeight="1" x14ac:dyDescent="0.35">
      <c r="A10" s="19">
        <v>7</v>
      </c>
      <c r="B10" s="16" t="s">
        <v>16</v>
      </c>
      <c r="C10" s="16" t="s">
        <v>136</v>
      </c>
      <c r="D10" s="18" t="str">
        <f t="shared" ca="1" si="0"/>
        <v>Up-to-date</v>
      </c>
      <c r="F10" s="20">
        <v>44294</v>
      </c>
      <c r="G10" s="21">
        <f t="shared" si="1"/>
        <v>46119</v>
      </c>
      <c r="H10" s="11">
        <f t="shared" ca="1" si="2"/>
        <v>309</v>
      </c>
    </row>
    <row r="11" spans="1:9" ht="17.5" customHeight="1" x14ac:dyDescent="0.35">
      <c r="A11" s="19">
        <v>8</v>
      </c>
      <c r="B11" s="16" t="s">
        <v>16</v>
      </c>
      <c r="C11" s="16" t="s">
        <v>139</v>
      </c>
      <c r="D11" s="18" t="str">
        <f t="shared" ca="1" si="0"/>
        <v>Up-to-date</v>
      </c>
      <c r="F11" s="20">
        <v>44705</v>
      </c>
      <c r="G11" s="21">
        <f t="shared" si="1"/>
        <v>46530</v>
      </c>
      <c r="H11" s="11">
        <f t="shared" ca="1" si="2"/>
        <v>720</v>
      </c>
    </row>
    <row r="12" spans="1:9" ht="17" customHeight="1" x14ac:dyDescent="0.35">
      <c r="A12" s="19">
        <v>9</v>
      </c>
      <c r="B12" s="16" t="s">
        <v>16</v>
      </c>
      <c r="C12" s="16" t="s">
        <v>141</v>
      </c>
      <c r="D12" s="18" t="str">
        <f t="shared" ca="1" si="0"/>
        <v>Up-to-date</v>
      </c>
      <c r="F12" s="20">
        <v>44736</v>
      </c>
      <c r="G12" s="21">
        <f t="shared" si="1"/>
        <v>46561</v>
      </c>
      <c r="H12" s="11">
        <f t="shared" ca="1" si="2"/>
        <v>751</v>
      </c>
    </row>
    <row r="13" spans="1:9" ht="17.5" customHeight="1" x14ac:dyDescent="0.35">
      <c r="A13" s="19">
        <v>10</v>
      </c>
      <c r="B13" s="16" t="s">
        <v>17</v>
      </c>
      <c r="C13" s="16" t="s">
        <v>142</v>
      </c>
      <c r="D13" s="18" t="str">
        <f t="shared" ca="1" si="0"/>
        <v>Up-to-date</v>
      </c>
      <c r="F13" s="20">
        <v>44736</v>
      </c>
      <c r="G13" s="21">
        <f t="shared" si="1"/>
        <v>46561</v>
      </c>
      <c r="H13" s="11">
        <f t="shared" ca="1" si="2"/>
        <v>751</v>
      </c>
    </row>
    <row r="14" spans="1:9" ht="17.5" customHeight="1" x14ac:dyDescent="0.35">
      <c r="A14" s="19">
        <v>11</v>
      </c>
      <c r="B14" s="16" t="s">
        <v>17</v>
      </c>
      <c r="C14" s="16" t="s">
        <v>144</v>
      </c>
      <c r="D14" s="18" t="str">
        <f t="shared" ca="1" si="0"/>
        <v>Up-to-date</v>
      </c>
      <c r="F14" s="20">
        <v>44755</v>
      </c>
      <c r="G14" s="21">
        <f t="shared" si="1"/>
        <v>46580</v>
      </c>
      <c r="H14" s="11">
        <f t="shared" ca="1" si="2"/>
        <v>770</v>
      </c>
    </row>
    <row r="15" spans="1:9" ht="17" customHeight="1" x14ac:dyDescent="0.35">
      <c r="A15" s="19">
        <v>12</v>
      </c>
      <c r="B15" s="16" t="s">
        <v>16</v>
      </c>
      <c r="C15" s="16" t="s">
        <v>145</v>
      </c>
      <c r="D15" s="18" t="str">
        <f t="shared" ca="1" si="0"/>
        <v>Up-to-date</v>
      </c>
      <c r="F15" s="20">
        <v>45137</v>
      </c>
      <c r="G15" s="21">
        <f t="shared" si="1"/>
        <v>46962</v>
      </c>
      <c r="H15" s="11">
        <f t="shared" ca="1" si="2"/>
        <v>1152</v>
      </c>
    </row>
    <row r="16" spans="1:9" x14ac:dyDescent="0.35">
      <c r="A16" s="19">
        <v>13</v>
      </c>
      <c r="B16" s="16" t="s">
        <v>16</v>
      </c>
      <c r="C16" s="16" t="s">
        <v>146</v>
      </c>
      <c r="D16" s="18" t="str">
        <f t="shared" ca="1" si="0"/>
        <v>Up-to-date</v>
      </c>
      <c r="F16" s="20">
        <v>45265</v>
      </c>
      <c r="G16" s="21">
        <f t="shared" si="1"/>
        <v>47090</v>
      </c>
      <c r="H16" s="11">
        <f t="shared" ca="1" si="2"/>
        <v>1280</v>
      </c>
    </row>
    <row r="17" spans="1:8" x14ac:dyDescent="0.35">
      <c r="A17" s="19">
        <v>14</v>
      </c>
      <c r="B17" s="16" t="s">
        <v>39</v>
      </c>
      <c r="C17" s="16" t="s">
        <v>147</v>
      </c>
      <c r="D17" s="18" t="str">
        <f t="shared" ca="1" si="0"/>
        <v>Up-to-date</v>
      </c>
      <c r="F17" s="20">
        <v>45265</v>
      </c>
      <c r="G17" s="21">
        <f t="shared" si="1"/>
        <v>47090</v>
      </c>
      <c r="H17" s="11">
        <f t="shared" ca="1" si="2"/>
        <v>1280</v>
      </c>
    </row>
    <row r="18" spans="1:8" x14ac:dyDescent="0.35">
      <c r="A18" s="19">
        <v>15</v>
      </c>
      <c r="B18" s="28" t="s">
        <v>16</v>
      </c>
      <c r="C18" s="16" t="s">
        <v>184</v>
      </c>
      <c r="D18" s="17" t="str">
        <f t="shared" ca="1" si="0"/>
        <v>Outdated</v>
      </c>
      <c r="E18" s="8"/>
      <c r="F18" s="27">
        <v>43416</v>
      </c>
      <c r="G18" s="34">
        <f t="shared" si="1"/>
        <v>45241</v>
      </c>
      <c r="H18" s="11">
        <f t="shared" ca="1" si="2"/>
        <v>-569</v>
      </c>
    </row>
    <row r="20" spans="1:8" ht="15" thickBot="1" x14ac:dyDescent="0.4"/>
    <row r="21" spans="1:8" x14ac:dyDescent="0.35">
      <c r="B21" s="22" t="s">
        <v>19</v>
      </c>
      <c r="C21" s="23">
        <f ca="1">COUNTIF(D4:D19, "*Outdated*")</f>
        <v>3</v>
      </c>
    </row>
    <row r="22" spans="1:8" x14ac:dyDescent="0.35">
      <c r="B22" s="24" t="s">
        <v>36</v>
      </c>
      <c r="C22" s="25">
        <f ca="1">COUNTIF(D4:D19, "*Up-to-date*")</f>
        <v>12</v>
      </c>
    </row>
    <row r="23" spans="1:8" x14ac:dyDescent="0.35">
      <c r="B23" s="24" t="s">
        <v>17</v>
      </c>
      <c r="C23" s="25">
        <f>COUNTIF(B4:B19, "*Strategy*")</f>
        <v>4</v>
      </c>
    </row>
    <row r="24" spans="1:8" x14ac:dyDescent="0.35">
      <c r="B24" s="24" t="s">
        <v>16</v>
      </c>
      <c r="C24" s="25">
        <f>COUNTIF(B4:B19, "*Policy*")</f>
        <v>6</v>
      </c>
    </row>
    <row r="25" spans="1:8" x14ac:dyDescent="0.35">
      <c r="B25" s="24" t="s">
        <v>39</v>
      </c>
      <c r="C25" s="25">
        <f>COUNTIF(B4:B19, "*Framework*")</f>
        <v>2</v>
      </c>
    </row>
    <row r="26" spans="1:8" x14ac:dyDescent="0.35">
      <c r="B26" s="24" t="s">
        <v>37</v>
      </c>
      <c r="C26" s="25">
        <f>COUNTIF(B4:B19, "*Corporate SOP*")</f>
        <v>1</v>
      </c>
    </row>
    <row r="27" spans="1:8" ht="15" thickBot="1" x14ac:dyDescent="0.4">
      <c r="B27" s="46" t="s">
        <v>219</v>
      </c>
      <c r="C27" s="25">
        <f>COUNTIF(B4:B19, "*Manual*")</f>
        <v>0</v>
      </c>
    </row>
  </sheetData>
  <autoFilter ref="B1:H2" xr:uid="{FD7E8C33-1783-4A91-913A-847430578261}"/>
  <mergeCells count="9">
    <mergeCell ref="G1:G2"/>
    <mergeCell ref="A3:H3"/>
    <mergeCell ref="H1:H2"/>
    <mergeCell ref="A1:A2"/>
    <mergeCell ref="B1:B2"/>
    <mergeCell ref="C1:C2"/>
    <mergeCell ref="D1:D2"/>
    <mergeCell ref="E1:E2"/>
    <mergeCell ref="F1:F2"/>
  </mergeCells>
  <conditionalFormatting sqref="D4:D17">
    <cfRule type="containsText" dxfId="55" priority="8" operator="containsText" text="New">
      <formula>NOT(ISERROR(SEARCH("New",D4)))</formula>
    </cfRule>
    <cfRule type="containsText" dxfId="54" priority="10" operator="containsText" text="Expired">
      <formula>NOT(ISERROR(SEARCH("Expired",D4)))</formula>
    </cfRule>
  </conditionalFormatting>
  <conditionalFormatting sqref="D4:D18">
    <cfRule type="containsText" dxfId="53" priority="1" operator="containsText" text="Current">
      <formula>NOT(ISERROR(SEARCH("Current",D4)))</formula>
    </cfRule>
    <cfRule type="containsText" dxfId="52" priority="4" operator="containsText" text="Expired">
      <formula>NOT(ISERROR(SEARCH("Expired",D4)))</formula>
    </cfRule>
  </conditionalFormatting>
  <conditionalFormatting sqref="D18">
    <cfRule type="containsText" dxfId="51" priority="2" operator="containsText" text="Expired">
      <formula>NOT(ISERROR(SEARCH("Expired",D18)))</formula>
    </cfRule>
    <cfRule type="containsText" dxfId="50" priority="3" operator="containsText" text="New">
      <formula>NOT(ISERROR(SEARCH("New",D18)))</formula>
    </cfRule>
  </conditionalFormatting>
  <hyperlinks>
    <hyperlink ref="A1:A2" location="Report!A1" display="#" xr:uid="{C4B80DB2-2EE6-44EC-8D1D-38254CDA7E70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E1409-B88C-4F2E-A0F3-CEC7A79DA603}">
  <dimension ref="A1:I25"/>
  <sheetViews>
    <sheetView zoomScale="80" zoomScaleNormal="80" workbookViewId="0">
      <selection activeCell="B1" sqref="B1:B2"/>
    </sheetView>
  </sheetViews>
  <sheetFormatPr defaultRowHeight="14.5" x14ac:dyDescent="0.35"/>
  <cols>
    <col min="1" max="1" width="5.453125" customWidth="1"/>
    <col min="2" max="2" width="17.6328125" bestFit="1" customWidth="1"/>
    <col min="3" max="3" width="57.36328125" bestFit="1" customWidth="1"/>
    <col min="4" max="4" width="16.36328125" customWidth="1"/>
    <col min="5" max="5" width="17.08984375" customWidth="1"/>
    <col min="6" max="6" width="16.453125" customWidth="1"/>
    <col min="7" max="8" width="13.1796875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176</v>
      </c>
      <c r="G1" s="67" t="s">
        <v>178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227</v>
      </c>
      <c r="B3" s="70"/>
      <c r="C3" s="70"/>
      <c r="D3" s="70"/>
      <c r="E3" s="70"/>
      <c r="F3" s="70"/>
      <c r="G3" s="70"/>
      <c r="H3" s="70"/>
      <c r="I3" s="13"/>
    </row>
    <row r="4" spans="1:9" s="15" customFormat="1" ht="22.5" customHeight="1" x14ac:dyDescent="0.35">
      <c r="A4" s="19">
        <v>1</v>
      </c>
      <c r="B4" s="16" t="s">
        <v>37</v>
      </c>
      <c r="C4" s="16" t="s">
        <v>120</v>
      </c>
      <c r="D4" s="18" t="str">
        <f ca="1">IF(H4&lt;=0,"Outdated","Up-to-date")</f>
        <v>Up-to-date</v>
      </c>
      <c r="E4" s="8"/>
      <c r="F4" s="20">
        <v>44279</v>
      </c>
      <c r="G4" s="26">
        <f>F4+1825</f>
        <v>46104</v>
      </c>
      <c r="H4" s="11">
        <f ca="1">G4-TODAY()</f>
        <v>294</v>
      </c>
    </row>
    <row r="5" spans="1:9" s="15" customFormat="1" x14ac:dyDescent="0.35">
      <c r="A5" s="19">
        <v>2</v>
      </c>
      <c r="B5" s="16" t="s">
        <v>37</v>
      </c>
      <c r="C5" s="16" t="s">
        <v>115</v>
      </c>
      <c r="D5" s="18" t="str">
        <f ca="1">IF(H5&lt;=0,"Outdated","Up-to-date")</f>
        <v>Up-to-date</v>
      </c>
      <c r="E5" s="8"/>
      <c r="F5" s="20">
        <v>44413</v>
      </c>
      <c r="G5" s="26">
        <f t="shared" ref="G5:G11" si="0">F5+1825</f>
        <v>46238</v>
      </c>
      <c r="H5" s="11">
        <f t="shared" ref="H5:H11" ca="1" si="1">G5-TODAY()</f>
        <v>428</v>
      </c>
    </row>
    <row r="6" spans="1:9" ht="18" customHeight="1" x14ac:dyDescent="0.35">
      <c r="A6" s="19">
        <v>3</v>
      </c>
      <c r="B6" s="16" t="s">
        <v>37</v>
      </c>
      <c r="C6" s="16" t="s">
        <v>116</v>
      </c>
      <c r="D6" s="18" t="str">
        <f ca="1">IF(H6&lt;=0,"Outdated","Up-to-date")</f>
        <v>Up-to-date</v>
      </c>
      <c r="F6" s="20">
        <v>44413</v>
      </c>
      <c r="G6" s="26">
        <f t="shared" si="0"/>
        <v>46238</v>
      </c>
      <c r="H6" s="11">
        <f t="shared" ca="1" si="1"/>
        <v>428</v>
      </c>
    </row>
    <row r="7" spans="1:9" ht="19.5" customHeight="1" x14ac:dyDescent="0.35">
      <c r="A7" s="19">
        <v>4</v>
      </c>
      <c r="B7" s="16" t="s">
        <v>16</v>
      </c>
      <c r="C7" s="16" t="s">
        <v>117</v>
      </c>
      <c r="D7" s="18" t="str">
        <f t="shared" ref="D7:D11" ca="1" si="2">IF(H7&lt;=0,"Outdated","Up-to-date")</f>
        <v>Up-to-date</v>
      </c>
      <c r="F7" s="20">
        <v>44570</v>
      </c>
      <c r="G7" s="26">
        <f t="shared" si="0"/>
        <v>46395</v>
      </c>
      <c r="H7" s="11">
        <f t="shared" ca="1" si="1"/>
        <v>585</v>
      </c>
    </row>
    <row r="8" spans="1:9" ht="19.5" customHeight="1" x14ac:dyDescent="0.35">
      <c r="A8" s="19">
        <v>5</v>
      </c>
      <c r="B8" s="16" t="s">
        <v>17</v>
      </c>
      <c r="C8" s="16" t="s">
        <v>119</v>
      </c>
      <c r="D8" s="18" t="str">
        <f t="shared" ca="1" si="2"/>
        <v>Up-to-date</v>
      </c>
      <c r="F8" s="20">
        <v>44570</v>
      </c>
      <c r="G8" s="26">
        <f t="shared" si="0"/>
        <v>46395</v>
      </c>
      <c r="H8" s="11">
        <f t="shared" ca="1" si="1"/>
        <v>585</v>
      </c>
    </row>
    <row r="9" spans="1:9" ht="17" customHeight="1" x14ac:dyDescent="0.35">
      <c r="A9" s="19">
        <v>6</v>
      </c>
      <c r="B9" s="16" t="s">
        <v>17</v>
      </c>
      <c r="C9" s="16" t="s">
        <v>118</v>
      </c>
      <c r="D9" s="17" t="str">
        <f t="shared" ca="1" si="2"/>
        <v>Outdated</v>
      </c>
      <c r="F9" s="20">
        <v>43857</v>
      </c>
      <c r="G9" s="26">
        <f t="shared" si="0"/>
        <v>45682</v>
      </c>
      <c r="H9" s="11">
        <f t="shared" ca="1" si="1"/>
        <v>-128</v>
      </c>
    </row>
    <row r="10" spans="1:9" x14ac:dyDescent="0.35">
      <c r="A10" s="19">
        <v>7</v>
      </c>
      <c r="B10" s="16" t="s">
        <v>37</v>
      </c>
      <c r="C10" s="16" t="s">
        <v>122</v>
      </c>
      <c r="D10" s="18" t="str">
        <f t="shared" ca="1" si="2"/>
        <v>Up-to-date</v>
      </c>
      <c r="F10" s="20">
        <v>44413</v>
      </c>
      <c r="G10" s="26">
        <f t="shared" si="0"/>
        <v>46238</v>
      </c>
      <c r="H10" s="11">
        <f t="shared" ca="1" si="1"/>
        <v>428</v>
      </c>
    </row>
    <row r="11" spans="1:9" ht="15" customHeight="1" x14ac:dyDescent="0.35">
      <c r="A11" s="19">
        <v>8</v>
      </c>
      <c r="B11" s="16" t="s">
        <v>37</v>
      </c>
      <c r="C11" s="16" t="s">
        <v>121</v>
      </c>
      <c r="D11" s="18" t="str">
        <f t="shared" ca="1" si="2"/>
        <v>Up-to-date</v>
      </c>
      <c r="F11" s="20">
        <v>44725</v>
      </c>
      <c r="G11" s="26">
        <f t="shared" si="0"/>
        <v>46550</v>
      </c>
      <c r="H11" s="11">
        <f t="shared" ca="1" si="1"/>
        <v>740</v>
      </c>
    </row>
    <row r="12" spans="1:9" s="15" customFormat="1" ht="18" customHeight="1" x14ac:dyDescent="0.35">
      <c r="A12" s="2">
        <v>9</v>
      </c>
      <c r="B12" s="16" t="s">
        <v>37</v>
      </c>
      <c r="C12" s="16" t="s">
        <v>56</v>
      </c>
      <c r="D12" s="18" t="str">
        <f ca="1">IF(H12&lt;=0,"Outdated","Up-to-date")</f>
        <v>Up-to-date</v>
      </c>
      <c r="E12" s="8"/>
      <c r="F12" s="27">
        <v>44294</v>
      </c>
      <c r="G12" s="34">
        <f>F12+1825</f>
        <v>46119</v>
      </c>
      <c r="H12" s="11">
        <f ca="1">G12-TODAY()</f>
        <v>309</v>
      </c>
    </row>
    <row r="13" spans="1:9" s="15" customFormat="1" ht="28" x14ac:dyDescent="0.35">
      <c r="A13" s="2">
        <v>10</v>
      </c>
      <c r="B13" s="16" t="s">
        <v>16</v>
      </c>
      <c r="C13" s="16" t="s">
        <v>58</v>
      </c>
      <c r="D13" s="17" t="str">
        <f ca="1">IF(H13&lt;=0,"Outdated","Up-to-date")</f>
        <v>Outdated</v>
      </c>
      <c r="E13" s="8"/>
      <c r="F13" s="27">
        <v>43612</v>
      </c>
      <c r="G13" s="34">
        <f>F13+1825</f>
        <v>45437</v>
      </c>
      <c r="H13" s="11">
        <f ca="1">G13-TODAY()</f>
        <v>-373</v>
      </c>
    </row>
    <row r="14" spans="1:9" s="15" customFormat="1" ht="18" customHeight="1" x14ac:dyDescent="0.35">
      <c r="A14" s="2">
        <v>11</v>
      </c>
      <c r="B14" s="16" t="s">
        <v>37</v>
      </c>
      <c r="C14" s="16" t="s">
        <v>48</v>
      </c>
      <c r="D14" s="18" t="str">
        <f ca="1">IF(H14&lt;=0,"Outdated","Up-to-date")</f>
        <v>Up-to-date</v>
      </c>
      <c r="E14" s="8"/>
      <c r="F14" s="27">
        <v>44279</v>
      </c>
      <c r="G14" s="34">
        <f>F14+1825</f>
        <v>46104</v>
      </c>
      <c r="H14" s="11">
        <f ca="1">G14-TODAY()</f>
        <v>294</v>
      </c>
    </row>
    <row r="15" spans="1:9" s="15" customFormat="1" ht="18" customHeight="1" x14ac:dyDescent="0.35">
      <c r="A15" s="2">
        <v>12</v>
      </c>
      <c r="B15" s="16" t="s">
        <v>39</v>
      </c>
      <c r="C15" s="16" t="s">
        <v>57</v>
      </c>
      <c r="D15" s="17" t="str">
        <f t="shared" ref="D15" ca="1" si="3">IF(H15&lt;=0,"Outdated","Up-to-date")</f>
        <v>Outdated</v>
      </c>
      <c r="E15" s="8"/>
      <c r="F15" s="27">
        <v>43657</v>
      </c>
      <c r="G15" s="34">
        <f t="shared" ref="G15" si="4">F15+1825</f>
        <v>45482</v>
      </c>
      <c r="H15" s="11">
        <f t="shared" ref="H15" ca="1" si="5">G15-TODAY()</f>
        <v>-328</v>
      </c>
    </row>
    <row r="16" spans="1:9" x14ac:dyDescent="0.35">
      <c r="A16" s="2">
        <v>13</v>
      </c>
      <c r="B16" s="16" t="s">
        <v>17</v>
      </c>
      <c r="C16" s="16" t="s">
        <v>52</v>
      </c>
      <c r="D16" s="18" t="str">
        <f ca="1">IF(H16&lt;=0,"Outdated","Up-to-date")</f>
        <v>Up-to-date</v>
      </c>
      <c r="F16" s="27">
        <v>45209</v>
      </c>
      <c r="G16" s="34">
        <f>F16+1825</f>
        <v>47034</v>
      </c>
      <c r="H16" s="11">
        <f ca="1">G16-TODAY()</f>
        <v>1224</v>
      </c>
    </row>
    <row r="18" spans="2:3" ht="15" thickBot="1" x14ac:dyDescent="0.4"/>
    <row r="19" spans="2:3" x14ac:dyDescent="0.35">
      <c r="B19" s="22" t="s">
        <v>19</v>
      </c>
      <c r="C19" s="23">
        <f ca="1">COUNTIF(D4:D18, "*Outdated*")</f>
        <v>3</v>
      </c>
    </row>
    <row r="20" spans="2:3" x14ac:dyDescent="0.35">
      <c r="B20" s="24" t="s">
        <v>36</v>
      </c>
      <c r="C20" s="25">
        <f ca="1">COUNTIF(D4:D18, "*Up-to-date*")</f>
        <v>10</v>
      </c>
    </row>
    <row r="21" spans="2:3" x14ac:dyDescent="0.35">
      <c r="B21" s="24" t="s">
        <v>17</v>
      </c>
      <c r="C21" s="25">
        <f>COUNTIF(B4:B18, "*Strategy*")</f>
        <v>3</v>
      </c>
    </row>
    <row r="22" spans="2:3" x14ac:dyDescent="0.35">
      <c r="B22" s="24" t="s">
        <v>16</v>
      </c>
      <c r="C22" s="25">
        <f>COUNTIF(B4:B18, "*Policy*")</f>
        <v>2</v>
      </c>
    </row>
    <row r="23" spans="2:3" x14ac:dyDescent="0.35">
      <c r="B23" s="24" t="s">
        <v>39</v>
      </c>
      <c r="C23" s="25">
        <f>COUNTIF(B4:B18, "*Framework*")</f>
        <v>1</v>
      </c>
    </row>
    <row r="24" spans="2:3" x14ac:dyDescent="0.35">
      <c r="B24" s="24" t="s">
        <v>37</v>
      </c>
      <c r="C24" s="25">
        <f>COUNTIF(B4:B18, "*Corporate SOP*")</f>
        <v>7</v>
      </c>
    </row>
    <row r="25" spans="2:3" ht="15" thickBot="1" x14ac:dyDescent="0.4">
      <c r="B25" s="46" t="s">
        <v>219</v>
      </c>
      <c r="C25" s="25">
        <f>COUNTIF(B4:B18, "*Manual*")</f>
        <v>0</v>
      </c>
    </row>
  </sheetData>
  <autoFilter ref="B1:H2" xr:uid="{EECE1409-B88C-4F2E-A0F3-CEC7A79DA603}"/>
  <mergeCells count="9">
    <mergeCell ref="G1:G2"/>
    <mergeCell ref="H1:H2"/>
    <mergeCell ref="A3:H3"/>
    <mergeCell ref="A1:A2"/>
    <mergeCell ref="B1:B2"/>
    <mergeCell ref="C1:C2"/>
    <mergeCell ref="D1:D2"/>
    <mergeCell ref="E1:E2"/>
    <mergeCell ref="F1:F2"/>
  </mergeCells>
  <conditionalFormatting sqref="D4:D11">
    <cfRule type="containsText" dxfId="49" priority="20" operator="containsText" text="New">
      <formula>NOT(ISERROR(SEARCH("New",D4)))</formula>
    </cfRule>
    <cfRule type="containsText" dxfId="48" priority="22" operator="containsText" text="Expired">
      <formula>NOT(ISERROR(SEARCH("Expired",D4)))</formula>
    </cfRule>
  </conditionalFormatting>
  <conditionalFormatting sqref="D4:D12">
    <cfRule type="containsText" dxfId="47" priority="18" operator="containsText" text="Expired">
      <formula>NOT(ISERROR(SEARCH("Expired",D4)))</formula>
    </cfRule>
  </conditionalFormatting>
  <conditionalFormatting sqref="D4:D16">
    <cfRule type="containsText" dxfId="46" priority="1" operator="containsText" text="Current">
      <formula>NOT(ISERROR(SEARCH("Current",D4)))</formula>
    </cfRule>
  </conditionalFormatting>
  <conditionalFormatting sqref="D12">
    <cfRule type="containsText" dxfId="45" priority="17" operator="containsText" text="New">
      <formula>NOT(ISERROR(SEARCH("New",D12)))</formula>
    </cfRule>
  </conditionalFormatting>
  <conditionalFormatting sqref="D12:D13">
    <cfRule type="containsText" dxfId="44" priority="14" operator="containsText" text="Expired">
      <formula>NOT(ISERROR(SEARCH("Expired",D12)))</formula>
    </cfRule>
  </conditionalFormatting>
  <conditionalFormatting sqref="D13">
    <cfRule type="containsText" dxfId="43" priority="13" operator="containsText" text="New">
      <formula>NOT(ISERROR(SEARCH("New",D13)))</formula>
    </cfRule>
  </conditionalFormatting>
  <conditionalFormatting sqref="D13:D16">
    <cfRule type="containsText" dxfId="42" priority="10" operator="containsText" text="Expired">
      <formula>NOT(ISERROR(SEARCH("Expired",D13)))</formula>
    </cfRule>
  </conditionalFormatting>
  <conditionalFormatting sqref="D14">
    <cfRule type="containsText" dxfId="41" priority="9" operator="containsText" text="New">
      <formula>NOT(ISERROR(SEARCH("New",D14)))</formula>
    </cfRule>
  </conditionalFormatting>
  <conditionalFormatting sqref="D14:D15">
    <cfRule type="containsText" dxfId="40" priority="6" operator="containsText" text="Expired">
      <formula>NOT(ISERROR(SEARCH("Expired",D14)))</formula>
    </cfRule>
  </conditionalFormatting>
  <conditionalFormatting sqref="D15:D16">
    <cfRule type="containsText" dxfId="39" priority="3" operator="containsText" text="New">
      <formula>NOT(ISERROR(SEARCH("New",D15)))</formula>
    </cfRule>
  </conditionalFormatting>
  <conditionalFormatting sqref="D16">
    <cfRule type="containsText" dxfId="38" priority="2" operator="containsText" text="Expired">
      <formula>NOT(ISERROR(SEARCH("Expired",D16)))</formula>
    </cfRule>
  </conditionalFormatting>
  <hyperlinks>
    <hyperlink ref="A1:A2" location="Report!A1" display="#" xr:uid="{D707FFAE-1A7A-467B-B905-742E2473CD82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04AFC-C9E0-4AEA-96FB-0CFE43A5F77D}">
  <dimension ref="A1:I16"/>
  <sheetViews>
    <sheetView zoomScale="80" zoomScaleNormal="80" workbookViewId="0">
      <selection activeCell="B1" sqref="B1:B2"/>
    </sheetView>
  </sheetViews>
  <sheetFormatPr defaultRowHeight="14.5" x14ac:dyDescent="0.35"/>
  <cols>
    <col min="1" max="1" width="5.453125" customWidth="1"/>
    <col min="2" max="2" width="17.6328125" bestFit="1" customWidth="1"/>
    <col min="3" max="3" width="57.36328125" bestFit="1" customWidth="1"/>
    <col min="4" max="4" width="16.36328125" customWidth="1"/>
    <col min="5" max="5" width="17.08984375" customWidth="1"/>
    <col min="6" max="6" width="16.453125" customWidth="1"/>
    <col min="7" max="8" width="13.1796875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179</v>
      </c>
      <c r="G1" s="67" t="s">
        <v>180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123</v>
      </c>
      <c r="B3" s="70"/>
      <c r="C3" s="70"/>
      <c r="D3" s="70"/>
      <c r="E3" s="70"/>
      <c r="F3" s="70"/>
      <c r="G3" s="70"/>
      <c r="H3" s="70"/>
      <c r="I3" s="13"/>
    </row>
    <row r="4" spans="1:9" s="15" customFormat="1" ht="22.5" customHeight="1" x14ac:dyDescent="0.35">
      <c r="A4" s="19">
        <v>1</v>
      </c>
      <c r="B4" s="16" t="s">
        <v>16</v>
      </c>
      <c r="C4" s="16" t="s">
        <v>230</v>
      </c>
      <c r="D4" s="18" t="str">
        <f ca="1">IF(H4&lt;=0,"Outdated","Up-to-date")</f>
        <v>Up-to-date</v>
      </c>
      <c r="E4" s="8"/>
      <c r="F4" s="27">
        <v>44945</v>
      </c>
      <c r="G4" s="26">
        <f>F4+1825</f>
        <v>46770</v>
      </c>
      <c r="H4" s="11">
        <f ca="1">G4-TODAY()</f>
        <v>960</v>
      </c>
    </row>
    <row r="5" spans="1:9" s="15" customFormat="1" x14ac:dyDescent="0.35">
      <c r="A5" s="19">
        <v>2</v>
      </c>
      <c r="B5" s="16" t="s">
        <v>37</v>
      </c>
      <c r="C5" s="16" t="s">
        <v>127</v>
      </c>
      <c r="D5" s="18" t="str">
        <f ca="1">IF(H5&lt;=0,"Outdated","Up-to-date")</f>
        <v>Up-to-date</v>
      </c>
      <c r="E5" s="8"/>
      <c r="F5" s="27">
        <v>45355</v>
      </c>
      <c r="G5" s="26">
        <f t="shared" ref="G5" si="0">F5+1825</f>
        <v>47180</v>
      </c>
      <c r="H5" s="11">
        <f t="shared" ref="H5" ca="1" si="1">G5-TODAY()</f>
        <v>1370</v>
      </c>
    </row>
    <row r="9" spans="1:9" ht="15" thickBot="1" x14ac:dyDescent="0.4"/>
    <row r="10" spans="1:9" x14ac:dyDescent="0.35">
      <c r="B10" s="22" t="s">
        <v>19</v>
      </c>
      <c r="C10" s="23">
        <f ca="1">COUNTIF(D4:D8, "*Outdated*")</f>
        <v>0</v>
      </c>
    </row>
    <row r="11" spans="1:9" x14ac:dyDescent="0.35">
      <c r="B11" s="24" t="s">
        <v>36</v>
      </c>
      <c r="C11" s="25">
        <f ca="1">COUNTIF(D4:D8, "*Up-to-date*")</f>
        <v>2</v>
      </c>
    </row>
    <row r="12" spans="1:9" x14ac:dyDescent="0.35">
      <c r="B12" s="24" t="s">
        <v>17</v>
      </c>
      <c r="C12" s="25">
        <f>COUNTIF(B4:B8, "*Strategy*")</f>
        <v>0</v>
      </c>
    </row>
    <row r="13" spans="1:9" x14ac:dyDescent="0.35">
      <c r="B13" s="24" t="s">
        <v>16</v>
      </c>
      <c r="C13" s="25">
        <f>COUNTIF(B4:B8, "*Policy*")</f>
        <v>1</v>
      </c>
    </row>
    <row r="14" spans="1:9" x14ac:dyDescent="0.35">
      <c r="B14" s="24" t="s">
        <v>39</v>
      </c>
      <c r="C14" s="25">
        <f>COUNTIF(B4:B8, "*Framework*")</f>
        <v>0</v>
      </c>
    </row>
    <row r="15" spans="1:9" x14ac:dyDescent="0.35">
      <c r="B15" s="24" t="s">
        <v>37</v>
      </c>
      <c r="C15" s="25">
        <f>COUNTIF(B4:B8, "*Corporate SOP*")</f>
        <v>1</v>
      </c>
    </row>
    <row r="16" spans="1:9" ht="15" thickBot="1" x14ac:dyDescent="0.4">
      <c r="B16" s="46" t="s">
        <v>219</v>
      </c>
      <c r="C16" s="25">
        <f>COUNTIF(B4:B8, "*Manual*")</f>
        <v>0</v>
      </c>
    </row>
  </sheetData>
  <autoFilter ref="B1:H2" xr:uid="{C8F04AFC-C9E0-4AEA-96FB-0CFE43A5F77D}"/>
  <mergeCells count="9">
    <mergeCell ref="G1:G2"/>
    <mergeCell ref="H1:H2"/>
    <mergeCell ref="A3:H3"/>
    <mergeCell ref="A1:A2"/>
    <mergeCell ref="B1:B2"/>
    <mergeCell ref="C1:C2"/>
    <mergeCell ref="D1:D2"/>
    <mergeCell ref="E1:E2"/>
    <mergeCell ref="F1:F2"/>
  </mergeCells>
  <conditionalFormatting sqref="D4:D5">
    <cfRule type="containsText" dxfId="37" priority="1" operator="containsText" text="Expired">
      <formula>NOT(ISERROR(SEARCH("Expired",D4)))</formula>
    </cfRule>
    <cfRule type="containsText" dxfId="36" priority="2" operator="containsText" text="New">
      <formula>NOT(ISERROR(SEARCH("New",D4)))</formula>
    </cfRule>
    <cfRule type="containsText" dxfId="35" priority="3" operator="containsText" text="Current">
      <formula>NOT(ISERROR(SEARCH("Current",D4)))</formula>
    </cfRule>
    <cfRule type="containsText" dxfId="34" priority="4" operator="containsText" text="Expired">
      <formula>NOT(ISERROR(SEARCH("Expired",D4)))</formula>
    </cfRule>
  </conditionalFormatting>
  <hyperlinks>
    <hyperlink ref="A1:A2" location="Report!A1" display="#" xr:uid="{EA5A10CD-50C2-40EA-BAD8-5CC1FAAB9F91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17FEF-EE31-457B-AE96-D72D5D339F57}">
  <dimension ref="A1:I15"/>
  <sheetViews>
    <sheetView zoomScale="80" zoomScaleNormal="80" workbookViewId="0">
      <selection activeCell="B1" sqref="B1:B2"/>
    </sheetView>
  </sheetViews>
  <sheetFormatPr defaultRowHeight="14.5" x14ac:dyDescent="0.35"/>
  <cols>
    <col min="1" max="1" width="5.453125" customWidth="1"/>
    <col min="2" max="2" width="17.6328125" bestFit="1" customWidth="1"/>
    <col min="3" max="3" width="57.36328125" bestFit="1" customWidth="1"/>
    <col min="4" max="4" width="16.36328125" customWidth="1"/>
    <col min="5" max="5" width="17.08984375" customWidth="1"/>
    <col min="6" max="6" width="16.453125" customWidth="1"/>
    <col min="7" max="8" width="13.1796875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179</v>
      </c>
      <c r="G1" s="67" t="s">
        <v>180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124</v>
      </c>
      <c r="B3" s="70"/>
      <c r="C3" s="70"/>
      <c r="D3" s="70"/>
      <c r="E3" s="70"/>
      <c r="F3" s="70"/>
      <c r="G3" s="70"/>
      <c r="H3" s="70"/>
      <c r="I3" s="13"/>
    </row>
    <row r="4" spans="1:9" s="30" customFormat="1" x14ac:dyDescent="0.35">
      <c r="A4" s="2">
        <v>1</v>
      </c>
      <c r="B4" s="16" t="s">
        <v>17</v>
      </c>
      <c r="C4" s="16" t="s">
        <v>125</v>
      </c>
      <c r="D4" s="17" t="str">
        <f ca="1">IF(H4&lt;=0,"Outdated","Up-to-date")</f>
        <v>Outdated</v>
      </c>
      <c r="E4" s="8"/>
      <c r="F4" s="27">
        <v>42965</v>
      </c>
      <c r="G4" s="26">
        <f>F4+1825</f>
        <v>44790</v>
      </c>
      <c r="H4" s="11">
        <f ca="1">G4-TODAY()</f>
        <v>-1020</v>
      </c>
    </row>
    <row r="5" spans="1:9" s="15" customFormat="1" ht="20" customHeight="1" x14ac:dyDescent="0.35">
      <c r="A5" s="19">
        <v>2</v>
      </c>
      <c r="B5" s="16" t="s">
        <v>16</v>
      </c>
      <c r="C5" s="16" t="s">
        <v>111</v>
      </c>
      <c r="D5" s="18" t="str">
        <f ca="1">IF(H5&lt;=0,"Outdated","Up-to-date")</f>
        <v>Up-to-date</v>
      </c>
      <c r="E5" s="8"/>
      <c r="F5" s="27">
        <v>44644</v>
      </c>
      <c r="G5" s="21">
        <f>F5+1825</f>
        <v>46469</v>
      </c>
      <c r="H5" s="11">
        <f ca="1">G5-TODAY()</f>
        <v>659</v>
      </c>
    </row>
    <row r="6" spans="1:9" s="15" customFormat="1" ht="19.5" customHeight="1" x14ac:dyDescent="0.35">
      <c r="A6" s="19">
        <v>3</v>
      </c>
      <c r="B6" s="16" t="s">
        <v>37</v>
      </c>
      <c r="C6" s="16" t="s">
        <v>126</v>
      </c>
      <c r="D6" s="18" t="str">
        <f ca="1">IF(H6&lt;=0,"Outdated","Up-to-date")</f>
        <v>Up-to-date</v>
      </c>
      <c r="E6" s="8"/>
      <c r="F6" s="27">
        <v>44644</v>
      </c>
      <c r="G6" s="26">
        <f t="shared" ref="G6" si="0">F6+1825</f>
        <v>46469</v>
      </c>
      <c r="H6" s="11">
        <f t="shared" ref="H6" ca="1" si="1">G6-TODAY()</f>
        <v>659</v>
      </c>
    </row>
    <row r="9" spans="1:9" x14ac:dyDescent="0.35">
      <c r="B9" s="33" t="s">
        <v>19</v>
      </c>
      <c r="C9" s="33">
        <f ca="1">COUNTIF(D4:D7, "*Outdated*")</f>
        <v>1</v>
      </c>
    </row>
    <row r="10" spans="1:9" x14ac:dyDescent="0.35">
      <c r="B10" s="33" t="s">
        <v>36</v>
      </c>
      <c r="C10" s="33">
        <f ca="1">COUNTIF(D4:D7, "*Up-to-date*")</f>
        <v>2</v>
      </c>
    </row>
    <row r="11" spans="1:9" x14ac:dyDescent="0.35">
      <c r="B11" s="24" t="s">
        <v>17</v>
      </c>
      <c r="C11" s="25">
        <f>COUNTIF(B4:B7, "*Strategy*")</f>
        <v>1</v>
      </c>
    </row>
    <row r="12" spans="1:9" x14ac:dyDescent="0.35">
      <c r="B12" s="24" t="s">
        <v>16</v>
      </c>
      <c r="C12" s="25">
        <f>COUNTIF(B4:B7, "*Policy*")</f>
        <v>1</v>
      </c>
    </row>
    <row r="13" spans="1:9" x14ac:dyDescent="0.35">
      <c r="B13" s="24" t="s">
        <v>39</v>
      </c>
      <c r="C13" s="25">
        <f>COUNTIF(B4:B7, "*Framework*")</f>
        <v>0</v>
      </c>
    </row>
    <row r="14" spans="1:9" x14ac:dyDescent="0.35">
      <c r="B14" s="24" t="s">
        <v>37</v>
      </c>
      <c r="C14" s="25">
        <f>COUNTIF(B4:B7, "*Corporate SOP*")</f>
        <v>1</v>
      </c>
    </row>
    <row r="15" spans="1:9" ht="15" thickBot="1" x14ac:dyDescent="0.4">
      <c r="B15" s="46" t="s">
        <v>219</v>
      </c>
      <c r="C15" s="25">
        <f>COUNTIF(B4:B7, "*Manual*")</f>
        <v>0</v>
      </c>
    </row>
  </sheetData>
  <autoFilter ref="B1:H2" xr:uid="{B6517FEF-EE31-457B-AE96-D72D5D339F57}"/>
  <mergeCells count="9">
    <mergeCell ref="G1:G2"/>
    <mergeCell ref="H1:H2"/>
    <mergeCell ref="A3:H3"/>
    <mergeCell ref="A1:A2"/>
    <mergeCell ref="B1:B2"/>
    <mergeCell ref="C1:C2"/>
    <mergeCell ref="D1:D2"/>
    <mergeCell ref="E1:E2"/>
    <mergeCell ref="F1:F2"/>
  </mergeCells>
  <conditionalFormatting sqref="D4">
    <cfRule type="containsText" dxfId="33" priority="10" operator="containsText" text="New">
      <formula>NOT(ISERROR(SEARCH("New",D4)))</formula>
    </cfRule>
    <cfRule type="containsText" dxfId="32" priority="12" operator="containsText" text="Expired">
      <formula>NOT(ISERROR(SEARCH("Expired",D4)))</formula>
    </cfRule>
  </conditionalFormatting>
  <conditionalFormatting sqref="D4:D5">
    <cfRule type="containsText" dxfId="31" priority="8" operator="containsText" text="Expired">
      <formula>NOT(ISERROR(SEARCH("Expired",D4)))</formula>
    </cfRule>
  </conditionalFormatting>
  <conditionalFormatting sqref="D4:D6">
    <cfRule type="containsText" dxfId="30" priority="3" operator="containsText" text="Current">
      <formula>NOT(ISERROR(SEARCH("Current",D4)))</formula>
    </cfRule>
  </conditionalFormatting>
  <conditionalFormatting sqref="D5">
    <cfRule type="containsText" dxfId="29" priority="7" operator="containsText" text="New">
      <formula>NOT(ISERROR(SEARCH("New",D5)))</formula>
    </cfRule>
  </conditionalFormatting>
  <conditionalFormatting sqref="D5:D6">
    <cfRule type="containsText" dxfId="28" priority="4" operator="containsText" text="Expired">
      <formula>NOT(ISERROR(SEARCH("Expired",D5)))</formula>
    </cfRule>
  </conditionalFormatting>
  <conditionalFormatting sqref="D6">
    <cfRule type="containsText" dxfId="27" priority="1" operator="containsText" text="Expired">
      <formula>NOT(ISERROR(SEARCH("Expired",D6)))</formula>
    </cfRule>
    <cfRule type="containsText" dxfId="26" priority="2" operator="containsText" text="New">
      <formula>NOT(ISERROR(SEARCH("New",D6)))</formula>
    </cfRule>
  </conditionalFormatting>
  <hyperlinks>
    <hyperlink ref="A1:A2" location="Report!A1" display="#" xr:uid="{8ADD2D37-4221-475E-8671-BC45E67ABD57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0E017-4F90-4295-A097-6124A0E6EEA5}">
  <dimension ref="A1:I26"/>
  <sheetViews>
    <sheetView zoomScale="80" zoomScaleNormal="80" workbookViewId="0">
      <selection activeCell="B1" sqref="B1:B2"/>
    </sheetView>
  </sheetViews>
  <sheetFormatPr defaultRowHeight="14.5" x14ac:dyDescent="0.35"/>
  <cols>
    <col min="1" max="1" width="5.453125" style="32" customWidth="1"/>
    <col min="2" max="2" width="17.6328125" style="32" bestFit="1" customWidth="1"/>
    <col min="3" max="3" width="57.36328125" style="32" bestFit="1" customWidth="1"/>
    <col min="4" max="4" width="16.36328125" style="32" customWidth="1"/>
    <col min="5" max="5" width="17.08984375" style="32" customWidth="1"/>
    <col min="6" max="6" width="16.453125" style="32" customWidth="1"/>
    <col min="7" max="8" width="13.1796875" style="32" customWidth="1"/>
    <col min="9" max="16384" width="8.7265625" style="32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179</v>
      </c>
      <c r="G1" s="67" t="s">
        <v>180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149</v>
      </c>
      <c r="B3" s="70"/>
      <c r="C3" s="70"/>
      <c r="D3" s="70"/>
      <c r="E3" s="70"/>
      <c r="F3" s="70"/>
      <c r="G3" s="70"/>
      <c r="H3" s="70"/>
      <c r="I3" s="13"/>
    </row>
    <row r="4" spans="1:9" s="30" customFormat="1" x14ac:dyDescent="0.35">
      <c r="A4" s="2">
        <v>1</v>
      </c>
      <c r="B4" s="16" t="s">
        <v>37</v>
      </c>
      <c r="C4" s="16" t="s">
        <v>152</v>
      </c>
      <c r="D4" s="18" t="str">
        <f t="shared" ref="D4:D18" ca="1" si="0">IF(H4&lt;=0,"Outdated","Up-to-date")</f>
        <v>Up-to-date</v>
      </c>
      <c r="E4" s="8"/>
      <c r="F4" s="27">
        <v>44279</v>
      </c>
      <c r="G4" s="26">
        <f t="shared" ref="G4:G18" si="1">F4+1825</f>
        <v>46104</v>
      </c>
      <c r="H4" s="11">
        <f t="shared" ref="H4:H18" ca="1" si="2">G4-TODAY()</f>
        <v>294</v>
      </c>
    </row>
    <row r="5" spans="1:9" s="30" customFormat="1" x14ac:dyDescent="0.35">
      <c r="A5" s="2">
        <v>2</v>
      </c>
      <c r="B5" s="16" t="s">
        <v>37</v>
      </c>
      <c r="C5" s="16" t="s">
        <v>150</v>
      </c>
      <c r="D5" s="18" t="str">
        <f t="shared" ca="1" si="0"/>
        <v>Up-to-date</v>
      </c>
      <c r="E5" s="8"/>
      <c r="F5" s="27">
        <v>44998</v>
      </c>
      <c r="G5" s="26">
        <f t="shared" si="1"/>
        <v>46823</v>
      </c>
      <c r="H5" s="11">
        <f t="shared" ca="1" si="2"/>
        <v>1013</v>
      </c>
    </row>
    <row r="6" spans="1:9" x14ac:dyDescent="0.35">
      <c r="A6" s="2">
        <v>3</v>
      </c>
      <c r="B6" s="16" t="s">
        <v>37</v>
      </c>
      <c r="C6" s="16" t="s">
        <v>151</v>
      </c>
      <c r="D6" s="18" t="str">
        <f t="shared" ca="1" si="0"/>
        <v>Up-to-date</v>
      </c>
      <c r="E6" s="8"/>
      <c r="F6" s="27">
        <v>45029</v>
      </c>
      <c r="G6" s="26">
        <f t="shared" si="1"/>
        <v>46854</v>
      </c>
      <c r="H6" s="11">
        <f t="shared" ca="1" si="2"/>
        <v>1044</v>
      </c>
    </row>
    <row r="7" spans="1:9" x14ac:dyDescent="0.35">
      <c r="A7" s="2">
        <v>4</v>
      </c>
      <c r="B7" s="31" t="s">
        <v>16</v>
      </c>
      <c r="C7" s="31" t="s">
        <v>154</v>
      </c>
      <c r="D7" s="17" t="str">
        <f t="shared" ca="1" si="0"/>
        <v>Outdated</v>
      </c>
      <c r="F7" s="27">
        <v>42005</v>
      </c>
      <c r="G7" s="26">
        <f t="shared" si="1"/>
        <v>43830</v>
      </c>
      <c r="H7" s="11">
        <f t="shared" ca="1" si="2"/>
        <v>-1980</v>
      </c>
    </row>
    <row r="8" spans="1:9" x14ac:dyDescent="0.35">
      <c r="A8" s="2">
        <v>5</v>
      </c>
      <c r="B8" s="31" t="s">
        <v>153</v>
      </c>
      <c r="C8" s="31" t="s">
        <v>155</v>
      </c>
      <c r="D8" s="17" t="str">
        <f t="shared" ca="1" si="0"/>
        <v>Outdated</v>
      </c>
      <c r="F8" s="27">
        <v>42497</v>
      </c>
      <c r="G8" s="26">
        <f t="shared" si="1"/>
        <v>44322</v>
      </c>
      <c r="H8" s="11">
        <f t="shared" ca="1" si="2"/>
        <v>-1488</v>
      </c>
    </row>
    <row r="9" spans="1:9" x14ac:dyDescent="0.35">
      <c r="A9" s="2">
        <v>6</v>
      </c>
      <c r="B9" s="31" t="s">
        <v>37</v>
      </c>
      <c r="C9" s="31" t="s">
        <v>156</v>
      </c>
      <c r="D9" s="17" t="str">
        <f t="shared" ca="1" si="0"/>
        <v>Outdated</v>
      </c>
      <c r="F9" s="27">
        <v>43278</v>
      </c>
      <c r="G9" s="26">
        <f t="shared" si="1"/>
        <v>45103</v>
      </c>
      <c r="H9" s="11">
        <f t="shared" ca="1" si="2"/>
        <v>-707</v>
      </c>
    </row>
    <row r="10" spans="1:9" x14ac:dyDescent="0.35">
      <c r="A10" s="2">
        <v>7</v>
      </c>
      <c r="B10" s="31" t="s">
        <v>37</v>
      </c>
      <c r="C10" s="31" t="s">
        <v>164</v>
      </c>
      <c r="D10" s="18" t="str">
        <f t="shared" ca="1" si="0"/>
        <v>Up-to-date</v>
      </c>
      <c r="F10" s="27">
        <v>44279</v>
      </c>
      <c r="G10" s="26">
        <f t="shared" si="1"/>
        <v>46104</v>
      </c>
      <c r="H10" s="11">
        <f t="shared" ca="1" si="2"/>
        <v>294</v>
      </c>
    </row>
    <row r="11" spans="1:9" x14ac:dyDescent="0.35">
      <c r="A11" s="2">
        <v>8</v>
      </c>
      <c r="B11" s="31" t="s">
        <v>37</v>
      </c>
      <c r="C11" s="31" t="s">
        <v>165</v>
      </c>
      <c r="D11" s="18" t="str">
        <f t="shared" ca="1" si="0"/>
        <v>Up-to-date</v>
      </c>
      <c r="F11" s="27">
        <v>44279</v>
      </c>
      <c r="G11" s="26">
        <f t="shared" si="1"/>
        <v>46104</v>
      </c>
      <c r="H11" s="11">
        <f t="shared" ca="1" si="2"/>
        <v>294</v>
      </c>
    </row>
    <row r="12" spans="1:9" ht="28" x14ac:dyDescent="0.35">
      <c r="A12" s="2">
        <v>9</v>
      </c>
      <c r="B12" s="31" t="s">
        <v>37</v>
      </c>
      <c r="C12" s="31" t="s">
        <v>159</v>
      </c>
      <c r="D12" s="18" t="str">
        <f t="shared" ca="1" si="0"/>
        <v>Up-to-date</v>
      </c>
      <c r="F12" s="27">
        <v>44677</v>
      </c>
      <c r="G12" s="26">
        <f t="shared" si="1"/>
        <v>46502</v>
      </c>
      <c r="H12" s="11">
        <f t="shared" ca="1" si="2"/>
        <v>692</v>
      </c>
    </row>
    <row r="13" spans="1:9" x14ac:dyDescent="0.35">
      <c r="A13" s="2">
        <v>10</v>
      </c>
      <c r="B13" s="31" t="s">
        <v>37</v>
      </c>
      <c r="C13" s="31" t="s">
        <v>160</v>
      </c>
      <c r="D13" s="18" t="str">
        <f t="shared" ca="1" si="0"/>
        <v>Up-to-date</v>
      </c>
      <c r="F13" s="27">
        <v>44677</v>
      </c>
      <c r="G13" s="26">
        <f t="shared" si="1"/>
        <v>46502</v>
      </c>
      <c r="H13" s="11">
        <f t="shared" ca="1" si="2"/>
        <v>692</v>
      </c>
    </row>
    <row r="14" spans="1:9" ht="28" x14ac:dyDescent="0.35">
      <c r="A14" s="2">
        <v>11</v>
      </c>
      <c r="B14" s="31" t="s">
        <v>37</v>
      </c>
      <c r="C14" s="31" t="s">
        <v>161</v>
      </c>
      <c r="D14" s="18" t="str">
        <f t="shared" ca="1" si="0"/>
        <v>Up-to-date</v>
      </c>
      <c r="F14" s="27">
        <v>44677</v>
      </c>
      <c r="G14" s="26">
        <f t="shared" si="1"/>
        <v>46502</v>
      </c>
      <c r="H14" s="11">
        <f t="shared" ca="1" si="2"/>
        <v>692</v>
      </c>
    </row>
    <row r="15" spans="1:9" x14ac:dyDescent="0.35">
      <c r="A15" s="2">
        <v>12</v>
      </c>
      <c r="B15" s="31" t="s">
        <v>37</v>
      </c>
      <c r="C15" s="31" t="s">
        <v>162</v>
      </c>
      <c r="D15" s="18" t="str">
        <f t="shared" ca="1" si="0"/>
        <v>Up-to-date</v>
      </c>
      <c r="F15" s="27">
        <v>44677</v>
      </c>
      <c r="G15" s="26">
        <f t="shared" si="1"/>
        <v>46502</v>
      </c>
      <c r="H15" s="11">
        <f t="shared" ca="1" si="2"/>
        <v>692</v>
      </c>
    </row>
    <row r="16" spans="1:9" x14ac:dyDescent="0.35">
      <c r="A16" s="2">
        <v>13</v>
      </c>
      <c r="B16" s="31" t="s">
        <v>37</v>
      </c>
      <c r="C16" s="31" t="s">
        <v>213</v>
      </c>
      <c r="D16" s="18" t="str">
        <f t="shared" ca="1" si="0"/>
        <v>Up-to-date</v>
      </c>
      <c r="F16" s="27">
        <v>45567</v>
      </c>
      <c r="G16" s="26">
        <f t="shared" si="1"/>
        <v>47392</v>
      </c>
      <c r="H16" s="11">
        <f t="shared" ca="1" si="2"/>
        <v>1582</v>
      </c>
    </row>
    <row r="17" spans="1:8" customFormat="1" x14ac:dyDescent="0.35">
      <c r="A17" s="19">
        <v>14</v>
      </c>
      <c r="B17" s="16" t="s">
        <v>37</v>
      </c>
      <c r="C17" s="16" t="s">
        <v>128</v>
      </c>
      <c r="D17" s="18" t="str">
        <f t="shared" ca="1" si="0"/>
        <v>Up-to-date</v>
      </c>
      <c r="F17" s="20">
        <v>44677</v>
      </c>
      <c r="G17" s="26">
        <f t="shared" si="1"/>
        <v>46502</v>
      </c>
      <c r="H17" s="11">
        <f t="shared" ca="1" si="2"/>
        <v>692</v>
      </c>
    </row>
    <row r="18" spans="1:8" customFormat="1" x14ac:dyDescent="0.35">
      <c r="A18" s="19">
        <v>15</v>
      </c>
      <c r="B18" s="16" t="s">
        <v>39</v>
      </c>
      <c r="C18" s="16" t="s">
        <v>236</v>
      </c>
      <c r="D18" s="18" t="str">
        <f t="shared" ca="1" si="0"/>
        <v>Up-to-date</v>
      </c>
      <c r="F18" s="20">
        <v>45734</v>
      </c>
      <c r="G18" s="26">
        <f t="shared" si="1"/>
        <v>47559</v>
      </c>
      <c r="H18" s="11">
        <f t="shared" ca="1" si="2"/>
        <v>1749</v>
      </c>
    </row>
    <row r="19" spans="1:8" x14ac:dyDescent="0.35">
      <c r="C19"/>
    </row>
    <row r="20" spans="1:8" x14ac:dyDescent="0.35">
      <c r="B20" s="29" t="s">
        <v>19</v>
      </c>
      <c r="C20" s="29">
        <f ca="1">COUNTIF(D4:D18, "*Outdated*")</f>
        <v>3</v>
      </c>
    </row>
    <row r="21" spans="1:8" x14ac:dyDescent="0.35">
      <c r="B21" s="29" t="s">
        <v>36</v>
      </c>
      <c r="C21" s="29">
        <f ca="1">COUNTIF(D4:D18, "*Up-to-date*")</f>
        <v>12</v>
      </c>
    </row>
    <row r="22" spans="1:8" x14ac:dyDescent="0.3">
      <c r="B22" s="24" t="s">
        <v>17</v>
      </c>
      <c r="C22" s="25">
        <f>COUNTIF(B4:B18, "*Strategy*")</f>
        <v>0</v>
      </c>
    </row>
    <row r="23" spans="1:8" x14ac:dyDescent="0.3">
      <c r="B23" s="24" t="s">
        <v>16</v>
      </c>
      <c r="C23" s="25">
        <f>COUNTIF(B4:B18, "*Policy*")</f>
        <v>1</v>
      </c>
    </row>
    <row r="24" spans="1:8" x14ac:dyDescent="0.3">
      <c r="B24" s="24" t="s">
        <v>39</v>
      </c>
      <c r="C24" s="25">
        <f>COUNTIF(B4:B18, "*Framework*")</f>
        <v>1</v>
      </c>
    </row>
    <row r="25" spans="1:8" x14ac:dyDescent="0.3">
      <c r="B25" s="24" t="s">
        <v>37</v>
      </c>
      <c r="C25" s="25">
        <f>COUNTIF(B4:B18, "*Corporate SOP*")</f>
        <v>12</v>
      </c>
    </row>
    <row r="26" spans="1:8" ht="15" thickBot="1" x14ac:dyDescent="0.35">
      <c r="B26" s="46" t="s">
        <v>219</v>
      </c>
      <c r="C26" s="25">
        <f>COUNTIF(B4:B18, "*Manual*")</f>
        <v>1</v>
      </c>
    </row>
  </sheetData>
  <autoFilter ref="B1:H2" xr:uid="{D8E0E017-4F90-4295-A097-6124A0E6EEA5}"/>
  <mergeCells count="9">
    <mergeCell ref="G1:G2"/>
    <mergeCell ref="H1:H2"/>
    <mergeCell ref="A3:H3"/>
    <mergeCell ref="A1:A2"/>
    <mergeCell ref="B1:B2"/>
    <mergeCell ref="C1:C2"/>
    <mergeCell ref="D1:D2"/>
    <mergeCell ref="E1:E2"/>
    <mergeCell ref="F1:F2"/>
  </mergeCells>
  <conditionalFormatting sqref="D4:D16">
    <cfRule type="containsText" dxfId="25" priority="6" operator="containsText" text="New">
      <formula>NOT(ISERROR(SEARCH("New",D4)))</formula>
    </cfRule>
    <cfRule type="containsText" dxfId="24" priority="8" operator="containsText" text="Expired">
      <formula>NOT(ISERROR(SEARCH("Expired",D4)))</formula>
    </cfRule>
  </conditionalFormatting>
  <conditionalFormatting sqref="D4:D18">
    <cfRule type="containsText" dxfId="23" priority="3" operator="containsText" text="Current">
      <formula>NOT(ISERROR(SEARCH("Current",D4)))</formula>
    </cfRule>
    <cfRule type="containsText" dxfId="22" priority="4" operator="containsText" text="Expired">
      <formula>NOT(ISERROR(SEARCH("Expired",D4)))</formula>
    </cfRule>
  </conditionalFormatting>
  <conditionalFormatting sqref="D17:D18">
    <cfRule type="containsText" dxfId="21" priority="1" operator="containsText" text="Expired">
      <formula>NOT(ISERROR(SEARCH("Expired",D17)))</formula>
    </cfRule>
    <cfRule type="containsText" dxfId="20" priority="2" operator="containsText" text="New">
      <formula>NOT(ISERROR(SEARCH("New",D17)))</formula>
    </cfRule>
  </conditionalFormatting>
  <hyperlinks>
    <hyperlink ref="A1:A2" location="Report!A1" display="#" xr:uid="{34EF70E0-2065-4460-8698-90C658F49845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0879B-0EEB-40B1-9C93-E0415B982FE3}">
  <dimension ref="A1:I17"/>
  <sheetViews>
    <sheetView zoomScale="80" zoomScaleNormal="80" workbookViewId="0">
      <selection activeCell="B1" sqref="B1:B2"/>
    </sheetView>
  </sheetViews>
  <sheetFormatPr defaultRowHeight="14.5" x14ac:dyDescent="0.35"/>
  <cols>
    <col min="1" max="1" width="5.453125" customWidth="1"/>
    <col min="2" max="2" width="17.6328125" bestFit="1" customWidth="1"/>
    <col min="3" max="3" width="57.36328125" bestFit="1" customWidth="1"/>
    <col min="4" max="4" width="16.36328125" customWidth="1"/>
    <col min="5" max="5" width="17.08984375" customWidth="1"/>
    <col min="6" max="6" width="16.453125" customWidth="1"/>
    <col min="7" max="8" width="13.1796875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179</v>
      </c>
      <c r="G1" s="67" t="s">
        <v>180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225</v>
      </c>
      <c r="B3" s="70"/>
      <c r="C3" s="70"/>
      <c r="D3" s="70"/>
      <c r="E3" s="70"/>
      <c r="F3" s="70"/>
      <c r="G3" s="70"/>
      <c r="H3" s="70"/>
      <c r="I3" s="13"/>
    </row>
    <row r="4" spans="1:9" s="15" customFormat="1" ht="28" x14ac:dyDescent="0.35">
      <c r="A4" s="19">
        <v>1</v>
      </c>
      <c r="B4" s="16" t="s">
        <v>37</v>
      </c>
      <c r="C4" s="16" t="s">
        <v>166</v>
      </c>
      <c r="D4" s="18" t="str">
        <f ca="1">IF(H4&lt;=0,"Outdated","Up-to-date")</f>
        <v>Up-to-date</v>
      </c>
      <c r="E4" s="8"/>
      <c r="F4" s="27">
        <v>44834</v>
      </c>
      <c r="G4" s="26">
        <f>F4+1825</f>
        <v>46659</v>
      </c>
      <c r="H4" s="11">
        <f ca="1">G4-TODAY()</f>
        <v>849</v>
      </c>
    </row>
    <row r="5" spans="1:9" s="15" customFormat="1" ht="20" customHeight="1" x14ac:dyDescent="0.35">
      <c r="A5" s="19">
        <v>2</v>
      </c>
      <c r="B5" s="16" t="s">
        <v>37</v>
      </c>
      <c r="C5" s="16" t="s">
        <v>167</v>
      </c>
      <c r="D5" s="18" t="str">
        <f ca="1">IF(H5&lt;=0,"Outdated","Up-to-date")</f>
        <v>Up-to-date</v>
      </c>
      <c r="E5" s="8"/>
      <c r="F5" s="27">
        <v>44834</v>
      </c>
      <c r="G5" s="26">
        <f t="shared" ref="G5" si="0">F5+1825</f>
        <v>46659</v>
      </c>
      <c r="H5" s="11">
        <f t="shared" ref="H5" ca="1" si="1">G5-TODAY()</f>
        <v>849</v>
      </c>
    </row>
    <row r="6" spans="1:9" s="15" customFormat="1" ht="28" x14ac:dyDescent="0.35">
      <c r="A6" s="19">
        <v>3</v>
      </c>
      <c r="B6" s="16" t="s">
        <v>37</v>
      </c>
      <c r="C6" s="16" t="s">
        <v>168</v>
      </c>
      <c r="D6" s="18" t="str">
        <f ca="1">IF(H6&lt;=0,"Outdated","Up-to-date")</f>
        <v>Up-to-date</v>
      </c>
      <c r="E6" s="8"/>
      <c r="F6" s="27">
        <v>45029</v>
      </c>
      <c r="G6" s="26">
        <f t="shared" ref="G6:G9" si="2">F6+1825</f>
        <v>46854</v>
      </c>
      <c r="H6" s="11">
        <f t="shared" ref="H6:H9" ca="1" si="3">G6-TODAY()</f>
        <v>1044</v>
      </c>
    </row>
    <row r="7" spans="1:9" s="15" customFormat="1" x14ac:dyDescent="0.35">
      <c r="A7" s="2">
        <v>4</v>
      </c>
      <c r="B7" s="16" t="s">
        <v>17</v>
      </c>
      <c r="C7" s="16" t="s">
        <v>46</v>
      </c>
      <c r="D7" s="17" t="str">
        <f t="shared" ref="D7:D9" ca="1" si="4">IF(H7&lt;=0,"Outdated","Up-to-date")</f>
        <v>Outdated</v>
      </c>
      <c r="E7" s="8"/>
      <c r="F7" s="27">
        <v>42957</v>
      </c>
      <c r="G7" s="34">
        <f t="shared" si="2"/>
        <v>44782</v>
      </c>
      <c r="H7" s="11">
        <f t="shared" ca="1" si="3"/>
        <v>-1028</v>
      </c>
    </row>
    <row r="8" spans="1:9" s="15" customFormat="1" ht="18" customHeight="1" x14ac:dyDescent="0.35">
      <c r="A8" s="2">
        <v>5</v>
      </c>
      <c r="B8" s="16" t="s">
        <v>39</v>
      </c>
      <c r="C8" s="16" t="s">
        <v>59</v>
      </c>
      <c r="D8" s="17" t="str">
        <f t="shared" ca="1" si="4"/>
        <v>Outdated</v>
      </c>
      <c r="E8" s="8"/>
      <c r="F8" s="27">
        <v>43657</v>
      </c>
      <c r="G8" s="34">
        <f t="shared" si="2"/>
        <v>45482</v>
      </c>
      <c r="H8" s="11">
        <f t="shared" ca="1" si="3"/>
        <v>-328</v>
      </c>
    </row>
    <row r="9" spans="1:9" s="15" customFormat="1" x14ac:dyDescent="0.35">
      <c r="A9" s="2">
        <v>6</v>
      </c>
      <c r="B9" s="16" t="s">
        <v>16</v>
      </c>
      <c r="C9" s="16" t="s">
        <v>47</v>
      </c>
      <c r="D9" s="18" t="str">
        <f t="shared" ca="1" si="4"/>
        <v>Up-to-date</v>
      </c>
      <c r="E9" s="8"/>
      <c r="F9" s="27">
        <v>44167</v>
      </c>
      <c r="G9" s="34">
        <f t="shared" si="2"/>
        <v>45992</v>
      </c>
      <c r="H9" s="11">
        <f t="shared" ca="1" si="3"/>
        <v>182</v>
      </c>
    </row>
    <row r="11" spans="1:9" x14ac:dyDescent="0.35">
      <c r="B11" s="33" t="s">
        <v>19</v>
      </c>
      <c r="C11" s="33">
        <f ca="1">COUNTIF(D4:D10, "*Outdated*")</f>
        <v>2</v>
      </c>
    </row>
    <row r="12" spans="1:9" x14ac:dyDescent="0.35">
      <c r="B12" s="33" t="s">
        <v>36</v>
      </c>
      <c r="C12" s="33">
        <f ca="1">COUNTIF(D4:D10, "*Up-to-date*")</f>
        <v>4</v>
      </c>
    </row>
    <row r="13" spans="1:9" x14ac:dyDescent="0.35">
      <c r="B13" s="24" t="s">
        <v>17</v>
      </c>
      <c r="C13" s="25">
        <f>COUNTIF(B4:B10, "*Strategy*")</f>
        <v>1</v>
      </c>
    </row>
    <row r="14" spans="1:9" x14ac:dyDescent="0.35">
      <c r="B14" s="24" t="s">
        <v>16</v>
      </c>
      <c r="C14" s="25">
        <f>COUNTIF(B4:B10, "*Policy*")</f>
        <v>1</v>
      </c>
    </row>
    <row r="15" spans="1:9" x14ac:dyDescent="0.35">
      <c r="B15" s="24" t="s">
        <v>39</v>
      </c>
      <c r="C15" s="25">
        <f>COUNTIF(B4:B10, "*Framework*")</f>
        <v>1</v>
      </c>
    </row>
    <row r="16" spans="1:9" x14ac:dyDescent="0.35">
      <c r="B16" s="24" t="s">
        <v>37</v>
      </c>
      <c r="C16" s="25">
        <f>COUNTIF(B4:B10, "*Corporate SOP*")</f>
        <v>3</v>
      </c>
    </row>
    <row r="17" spans="2:3" ht="15" thickBot="1" x14ac:dyDescent="0.4">
      <c r="B17" s="46" t="s">
        <v>219</v>
      </c>
      <c r="C17" s="25">
        <f>COUNTIF(B4:B10, "*Manual*")</f>
        <v>0</v>
      </c>
    </row>
  </sheetData>
  <autoFilter ref="B1:H2" xr:uid="{EB70879B-0EEB-40B1-9C93-E0415B982FE3}"/>
  <mergeCells count="9">
    <mergeCell ref="G1:G2"/>
    <mergeCell ref="H1:H2"/>
    <mergeCell ref="A3:H3"/>
    <mergeCell ref="A1:A2"/>
    <mergeCell ref="B1:B2"/>
    <mergeCell ref="C1:C2"/>
    <mergeCell ref="D1:D2"/>
    <mergeCell ref="E1:E2"/>
    <mergeCell ref="F1:F2"/>
  </mergeCells>
  <conditionalFormatting sqref="D4:D6">
    <cfRule type="containsText" dxfId="19" priority="18" operator="containsText" text="New">
      <formula>NOT(ISERROR(SEARCH("New",D4)))</formula>
    </cfRule>
    <cfRule type="containsText" dxfId="18" priority="20" operator="containsText" text="Expired">
      <formula>NOT(ISERROR(SEARCH("Expired",D4)))</formula>
    </cfRule>
  </conditionalFormatting>
  <conditionalFormatting sqref="D4:D8">
    <cfRule type="containsText" dxfId="17" priority="16" operator="containsText" text="Expired">
      <formula>NOT(ISERROR(SEARCH("Expired",D4)))</formula>
    </cfRule>
  </conditionalFormatting>
  <conditionalFormatting sqref="D4:D9">
    <cfRule type="containsText" dxfId="16" priority="1" operator="containsText" text="Current">
      <formula>NOT(ISERROR(SEARCH("Current",D4)))</formula>
    </cfRule>
  </conditionalFormatting>
  <conditionalFormatting sqref="D7:D8">
    <cfRule type="containsText" dxfId="15" priority="14" operator="containsText" text="New">
      <formula>NOT(ISERROR(SEARCH("New",D7)))</formula>
    </cfRule>
  </conditionalFormatting>
  <conditionalFormatting sqref="D7:D9">
    <cfRule type="containsText" dxfId="14" priority="12" operator="containsText" text="Expired">
      <formula>NOT(ISERROR(SEARCH("Expired",D7)))</formula>
    </cfRule>
  </conditionalFormatting>
  <conditionalFormatting sqref="D9">
    <cfRule type="containsText" dxfId="13" priority="8" operator="containsText" text="Expired">
      <formula>NOT(ISERROR(SEARCH("Expired",D9)))</formula>
    </cfRule>
    <cfRule type="containsText" dxfId="12" priority="10" operator="containsText" text="New">
      <formula>NOT(ISERROR(SEARCH("New",D9)))</formula>
    </cfRule>
  </conditionalFormatting>
  <hyperlinks>
    <hyperlink ref="A1:A2" location="Report!A1" display="#" xr:uid="{5AB148C2-AEDC-4863-80A6-15D42864EF03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261BE-0933-4F09-AB17-47D9D7B74A60}">
  <dimension ref="A1:I16"/>
  <sheetViews>
    <sheetView zoomScale="80" zoomScaleNormal="80" workbookViewId="0">
      <selection activeCell="B1" sqref="B1:B2"/>
    </sheetView>
  </sheetViews>
  <sheetFormatPr defaultRowHeight="14.5" x14ac:dyDescent="0.35"/>
  <cols>
    <col min="1" max="1" width="5.453125" customWidth="1"/>
    <col min="2" max="2" width="17.6328125" bestFit="1" customWidth="1"/>
    <col min="3" max="3" width="57.36328125" bestFit="1" customWidth="1"/>
    <col min="4" max="4" width="16.36328125" customWidth="1"/>
    <col min="5" max="5" width="17.08984375" customWidth="1"/>
    <col min="6" max="6" width="16.453125" customWidth="1"/>
    <col min="7" max="8" width="13.1796875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179</v>
      </c>
      <c r="G1" s="67" t="s">
        <v>178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169</v>
      </c>
      <c r="B3" s="70"/>
      <c r="C3" s="70"/>
      <c r="D3" s="70"/>
      <c r="E3" s="70"/>
      <c r="F3" s="70"/>
      <c r="G3" s="70"/>
      <c r="H3" s="70"/>
      <c r="I3" s="13"/>
    </row>
    <row r="4" spans="1:9" s="15" customFormat="1" x14ac:dyDescent="0.35">
      <c r="A4" s="19">
        <v>1</v>
      </c>
      <c r="B4" s="16" t="s">
        <v>37</v>
      </c>
      <c r="C4" s="16" t="s">
        <v>172</v>
      </c>
      <c r="D4" s="18" t="str">
        <f ca="1">IF(H4&lt;=0,"Outdated","Up-to-date")</f>
        <v>Up-to-date</v>
      </c>
      <c r="E4" s="8"/>
      <c r="F4" s="27">
        <v>44677</v>
      </c>
      <c r="G4" s="26">
        <f>F4+1825</f>
        <v>46502</v>
      </c>
      <c r="H4" s="11">
        <f ca="1">G4-TODAY()</f>
        <v>692</v>
      </c>
    </row>
    <row r="5" spans="1:9" s="15" customFormat="1" x14ac:dyDescent="0.35">
      <c r="A5" s="19">
        <v>2</v>
      </c>
      <c r="B5" s="16" t="s">
        <v>37</v>
      </c>
      <c r="C5" s="16" t="s">
        <v>173</v>
      </c>
      <c r="D5" s="18" t="str">
        <f ca="1">IF(H5&lt;=0,"Outdated","Up-to-date")</f>
        <v>Up-to-date</v>
      </c>
      <c r="E5" s="8"/>
      <c r="F5" s="27">
        <v>44677</v>
      </c>
      <c r="G5" s="26">
        <f t="shared" ref="G5:G6" si="0">F5+1825</f>
        <v>46502</v>
      </c>
      <c r="H5" s="11">
        <f t="shared" ref="H5:H6" ca="1" si="1">G5-TODAY()</f>
        <v>692</v>
      </c>
    </row>
    <row r="6" spans="1:9" s="15" customFormat="1" x14ac:dyDescent="0.35">
      <c r="A6" s="19">
        <v>3</v>
      </c>
      <c r="B6" s="16" t="s">
        <v>37</v>
      </c>
      <c r="C6" s="16" t="s">
        <v>174</v>
      </c>
      <c r="D6" s="18" t="str">
        <f ca="1">IF(H6&lt;=0,"Outdated","Up-to-date")</f>
        <v>Up-to-date</v>
      </c>
      <c r="E6" s="8"/>
      <c r="F6" s="27">
        <v>44677</v>
      </c>
      <c r="G6" s="26">
        <f t="shared" si="0"/>
        <v>46502</v>
      </c>
      <c r="H6" s="11">
        <f t="shared" ca="1" si="1"/>
        <v>692</v>
      </c>
    </row>
    <row r="10" spans="1:9" x14ac:dyDescent="0.35">
      <c r="B10" s="33" t="s">
        <v>19</v>
      </c>
      <c r="C10" s="33">
        <f ca="1">COUNTIF(D4:D8, "*Outdated*")</f>
        <v>0</v>
      </c>
    </row>
    <row r="11" spans="1:9" x14ac:dyDescent="0.35">
      <c r="B11" s="33" t="s">
        <v>36</v>
      </c>
      <c r="C11" s="33">
        <f ca="1">COUNTIF(D4:D8, "*Up-to-date*")</f>
        <v>3</v>
      </c>
    </row>
    <row r="12" spans="1:9" x14ac:dyDescent="0.35">
      <c r="B12" s="24" t="s">
        <v>17</v>
      </c>
      <c r="C12" s="25">
        <f>COUNTIF(B4:B8, "*Strategy*")</f>
        <v>0</v>
      </c>
    </row>
    <row r="13" spans="1:9" x14ac:dyDescent="0.35">
      <c r="B13" s="24" t="s">
        <v>16</v>
      </c>
      <c r="C13" s="25">
        <f>COUNTIF(B4:B8, "*Policy*")</f>
        <v>0</v>
      </c>
    </row>
    <row r="14" spans="1:9" x14ac:dyDescent="0.35">
      <c r="B14" s="24" t="s">
        <v>39</v>
      </c>
      <c r="C14" s="25">
        <f>COUNTIF(B4:B8, "*Framework*")</f>
        <v>0</v>
      </c>
    </row>
    <row r="15" spans="1:9" x14ac:dyDescent="0.35">
      <c r="B15" s="24" t="s">
        <v>37</v>
      </c>
      <c r="C15" s="25">
        <f>COUNTIF(B4:B8, "*Corporate SOP*")</f>
        <v>3</v>
      </c>
    </row>
    <row r="16" spans="1:9" ht="15" thickBot="1" x14ac:dyDescent="0.4">
      <c r="B16" s="46" t="s">
        <v>219</v>
      </c>
      <c r="C16" s="25">
        <f>COUNTIF(B4:B8, "*Manual*")</f>
        <v>0</v>
      </c>
    </row>
  </sheetData>
  <autoFilter ref="B1:H2" xr:uid="{C27261BE-0933-4F09-AB17-47D9D7B74A60}"/>
  <mergeCells count="9">
    <mergeCell ref="G1:G2"/>
    <mergeCell ref="H1:H2"/>
    <mergeCell ref="A3:H3"/>
    <mergeCell ref="A1:A2"/>
    <mergeCell ref="B1:B2"/>
    <mergeCell ref="C1:C2"/>
    <mergeCell ref="D1:D2"/>
    <mergeCell ref="E1:E2"/>
    <mergeCell ref="F1:F2"/>
  </mergeCells>
  <conditionalFormatting sqref="D4:D6">
    <cfRule type="containsText" dxfId="11" priority="1" operator="containsText" text="Expired">
      <formula>NOT(ISERROR(SEARCH("Expired",D4)))</formula>
    </cfRule>
    <cfRule type="containsText" dxfId="10" priority="2" operator="containsText" text="New">
      <formula>NOT(ISERROR(SEARCH("New",D4)))</formula>
    </cfRule>
    <cfRule type="containsText" dxfId="9" priority="3" operator="containsText" text="Current">
      <formula>NOT(ISERROR(SEARCH("Current",D4)))</formula>
    </cfRule>
    <cfRule type="containsText" dxfId="8" priority="4" operator="containsText" text="Expired">
      <formula>NOT(ISERROR(SEARCH("Expired",D4)))</formula>
    </cfRule>
  </conditionalFormatting>
  <hyperlinks>
    <hyperlink ref="A1:A2" location="Report!A1" display="#" xr:uid="{291BB1EA-BC75-4626-9575-86C9DDC4296D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94E41-44AA-4596-B605-FD42D05B2FD3}">
  <dimension ref="A1:I15"/>
  <sheetViews>
    <sheetView zoomScale="80" zoomScaleNormal="80" workbookViewId="0">
      <selection activeCell="B1" sqref="B1:B2"/>
    </sheetView>
  </sheetViews>
  <sheetFormatPr defaultRowHeight="14.5" x14ac:dyDescent="0.35"/>
  <cols>
    <col min="1" max="1" width="5.453125" customWidth="1"/>
    <col min="2" max="2" width="17.6328125" bestFit="1" customWidth="1"/>
    <col min="3" max="3" width="57.36328125" bestFit="1" customWidth="1"/>
    <col min="4" max="4" width="16.36328125" customWidth="1"/>
    <col min="5" max="5" width="17.08984375" customWidth="1"/>
    <col min="6" max="6" width="16.453125" customWidth="1"/>
    <col min="7" max="8" width="13.1796875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179</v>
      </c>
      <c r="G1" s="67" t="s">
        <v>178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217</v>
      </c>
      <c r="B3" s="70"/>
      <c r="C3" s="70"/>
      <c r="D3" s="70"/>
      <c r="E3" s="70"/>
      <c r="F3" s="70"/>
      <c r="G3" s="70"/>
      <c r="H3" s="70"/>
      <c r="I3" s="13"/>
    </row>
    <row r="4" spans="1:9" ht="18.5" customHeight="1" x14ac:dyDescent="0.35">
      <c r="A4" s="19">
        <v>1</v>
      </c>
      <c r="B4" s="16" t="s">
        <v>37</v>
      </c>
      <c r="C4" s="16" t="s">
        <v>137</v>
      </c>
      <c r="D4" s="18" t="str">
        <f t="shared" ref="D4:D5" ca="1" si="0">IF(H4&lt;=0,"Outdated","Up-to-date")</f>
        <v>Up-to-date</v>
      </c>
      <c r="F4" s="20">
        <v>44445</v>
      </c>
      <c r="G4" s="21">
        <f t="shared" ref="G4:G5" si="1">F4+1825</f>
        <v>46270</v>
      </c>
      <c r="H4" s="11">
        <f t="shared" ref="H4:H5" ca="1" si="2">G4-TODAY()</f>
        <v>460</v>
      </c>
    </row>
    <row r="5" spans="1:9" ht="17" customHeight="1" x14ac:dyDescent="0.35">
      <c r="A5" s="19">
        <v>2</v>
      </c>
      <c r="B5" s="16" t="s">
        <v>37</v>
      </c>
      <c r="C5" s="16" t="s">
        <v>138</v>
      </c>
      <c r="D5" s="18" t="str">
        <f t="shared" ca="1" si="0"/>
        <v>Up-to-date</v>
      </c>
      <c r="F5" s="20">
        <v>44445</v>
      </c>
      <c r="G5" s="21">
        <f t="shared" si="1"/>
        <v>46270</v>
      </c>
      <c r="H5" s="11">
        <f t="shared" ca="1" si="2"/>
        <v>460</v>
      </c>
    </row>
    <row r="9" spans="1:9" x14ac:dyDescent="0.35">
      <c r="B9" s="33" t="s">
        <v>19</v>
      </c>
      <c r="C9" s="33">
        <f ca="1">COUNTIF(D4:D7, "*Outdated*")</f>
        <v>0</v>
      </c>
    </row>
    <row r="10" spans="1:9" x14ac:dyDescent="0.35">
      <c r="B10" s="33" t="s">
        <v>36</v>
      </c>
      <c r="C10" s="33">
        <f ca="1">COUNTIF(D4:D7, "*Up-to-date*")</f>
        <v>2</v>
      </c>
    </row>
    <row r="11" spans="1:9" x14ac:dyDescent="0.35">
      <c r="B11" s="24" t="s">
        <v>17</v>
      </c>
      <c r="C11" s="25">
        <f>COUNTIF(B4:B7, "*Strategy*")</f>
        <v>0</v>
      </c>
    </row>
    <row r="12" spans="1:9" x14ac:dyDescent="0.35">
      <c r="B12" s="24" t="s">
        <v>16</v>
      </c>
      <c r="C12" s="25">
        <f>COUNTIF(B4:B7, "*Policy*")</f>
        <v>0</v>
      </c>
    </row>
    <row r="13" spans="1:9" x14ac:dyDescent="0.35">
      <c r="B13" s="24" t="s">
        <v>39</v>
      </c>
      <c r="C13" s="25">
        <f>COUNTIF(B4:B7, "*Framework*")</f>
        <v>0</v>
      </c>
    </row>
    <row r="14" spans="1:9" x14ac:dyDescent="0.35">
      <c r="B14" s="24" t="s">
        <v>37</v>
      </c>
      <c r="C14" s="25">
        <f>COUNTIF(B4:B7, "*Corporate SOP*")</f>
        <v>2</v>
      </c>
    </row>
    <row r="15" spans="1:9" ht="15" thickBot="1" x14ac:dyDescent="0.4">
      <c r="B15" s="46" t="s">
        <v>219</v>
      </c>
      <c r="C15" s="25">
        <f>COUNTIF(B4:B7, "*Manual*")</f>
        <v>0</v>
      </c>
    </row>
  </sheetData>
  <autoFilter ref="A1:H2" xr:uid="{DF494E41-44AA-4596-B605-FD42D05B2FD3}"/>
  <mergeCells count="9">
    <mergeCell ref="G1:G2"/>
    <mergeCell ref="H1:H2"/>
    <mergeCell ref="A3:H3"/>
    <mergeCell ref="A1:A2"/>
    <mergeCell ref="B1:B2"/>
    <mergeCell ref="C1:C2"/>
    <mergeCell ref="D1:D2"/>
    <mergeCell ref="E1:E2"/>
    <mergeCell ref="F1:F2"/>
  </mergeCells>
  <conditionalFormatting sqref="D4:D5">
    <cfRule type="containsText" dxfId="7" priority="1" operator="containsText" text="Current">
      <formula>NOT(ISERROR(SEARCH("Current",D4)))</formula>
    </cfRule>
    <cfRule type="containsText" dxfId="6" priority="2" operator="containsText" text="Expired">
      <formula>NOT(ISERROR(SEARCH("Expired",D4)))</formula>
    </cfRule>
    <cfRule type="containsText" dxfId="5" priority="3" operator="containsText" text="New">
      <formula>NOT(ISERROR(SEARCH("New",D4)))</formula>
    </cfRule>
    <cfRule type="containsText" dxfId="4" priority="4" operator="containsText" text="Expired">
      <formula>NOT(ISERROR(SEARCH("Expired",D4)))</formula>
    </cfRule>
  </conditionalFormatting>
  <hyperlinks>
    <hyperlink ref="A1:A2" location="Report!A1" display="#" xr:uid="{29911686-CB6A-4FF8-8206-F0E157073161}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9E08A-FAC3-49ED-B4E2-5367253058D6}">
  <dimension ref="A1:I20"/>
  <sheetViews>
    <sheetView zoomScale="80" zoomScaleNormal="80" workbookViewId="0">
      <selection activeCell="B1" sqref="B1:B2"/>
    </sheetView>
  </sheetViews>
  <sheetFormatPr defaultRowHeight="14.5" x14ac:dyDescent="0.35"/>
  <cols>
    <col min="1" max="1" width="5.453125" customWidth="1"/>
    <col min="2" max="2" width="17.6328125" bestFit="1" customWidth="1"/>
    <col min="3" max="3" width="57.36328125" bestFit="1" customWidth="1"/>
    <col min="4" max="4" width="16.36328125" customWidth="1"/>
    <col min="5" max="5" width="17.08984375" customWidth="1"/>
    <col min="6" max="6" width="16.453125" customWidth="1"/>
    <col min="7" max="8" width="13.1796875" customWidth="1"/>
  </cols>
  <sheetData>
    <row r="1" spans="1:9" ht="18" customHeight="1" x14ac:dyDescent="0.35">
      <c r="A1" s="71" t="s">
        <v>60</v>
      </c>
      <c r="B1" s="67" t="s">
        <v>6</v>
      </c>
      <c r="C1" s="67" t="s">
        <v>1</v>
      </c>
      <c r="D1" s="67" t="s">
        <v>2</v>
      </c>
      <c r="E1" s="67" t="s">
        <v>38</v>
      </c>
      <c r="F1" s="67" t="s">
        <v>176</v>
      </c>
      <c r="G1" s="67" t="s">
        <v>178</v>
      </c>
      <c r="H1" s="67" t="s">
        <v>114</v>
      </c>
    </row>
    <row r="2" spans="1:9" ht="18" customHeight="1" thickBot="1" x14ac:dyDescent="0.4">
      <c r="A2" s="72"/>
      <c r="B2" s="68"/>
      <c r="C2" s="68"/>
      <c r="D2" s="68"/>
      <c r="E2" s="68"/>
      <c r="F2" s="68"/>
      <c r="G2" s="68"/>
      <c r="H2" s="68"/>
    </row>
    <row r="3" spans="1:9" ht="23.5" customHeight="1" thickBot="1" x14ac:dyDescent="0.4">
      <c r="A3" s="69" t="s">
        <v>227</v>
      </c>
      <c r="B3" s="70"/>
      <c r="C3" s="70"/>
      <c r="D3" s="70"/>
      <c r="E3" s="70"/>
      <c r="F3" s="70"/>
      <c r="G3" s="70"/>
      <c r="H3" s="70"/>
      <c r="I3" s="13"/>
    </row>
    <row r="4" spans="1:9" ht="18" customHeight="1" x14ac:dyDescent="0.35">
      <c r="A4" s="2">
        <v>1</v>
      </c>
      <c r="B4" s="16" t="s">
        <v>37</v>
      </c>
      <c r="C4" s="16" t="s">
        <v>49</v>
      </c>
      <c r="D4" s="18" t="str">
        <f ca="1">IF(H4&lt;=0,"Outdated","Up-to-date")</f>
        <v>Up-to-date</v>
      </c>
      <c r="E4" s="8"/>
      <c r="F4" s="27">
        <v>44285</v>
      </c>
      <c r="G4" s="34">
        <f>F4+1825</f>
        <v>46110</v>
      </c>
      <c r="H4" s="11">
        <f ca="1">G4-TODAY()</f>
        <v>300</v>
      </c>
    </row>
    <row r="5" spans="1:9" ht="18" customHeight="1" x14ac:dyDescent="0.35">
      <c r="A5" s="2">
        <v>2</v>
      </c>
      <c r="B5" s="16" t="s">
        <v>37</v>
      </c>
      <c r="C5" s="16" t="s">
        <v>50</v>
      </c>
      <c r="D5" s="18" t="str">
        <f ca="1">IF(H5&lt;=0,"Outdated","Up-to-date")</f>
        <v>Up-to-date</v>
      </c>
      <c r="E5" s="8"/>
      <c r="F5" s="27">
        <v>44284</v>
      </c>
      <c r="G5" s="34">
        <f>F5+1825</f>
        <v>46109</v>
      </c>
      <c r="H5" s="11">
        <f ca="1">G5-TODAY()</f>
        <v>299</v>
      </c>
    </row>
    <row r="6" spans="1:9" x14ac:dyDescent="0.35">
      <c r="A6" s="2">
        <v>3</v>
      </c>
      <c r="B6" s="16" t="s">
        <v>17</v>
      </c>
      <c r="C6" s="16" t="s">
        <v>51</v>
      </c>
      <c r="D6" s="18" t="str">
        <f ca="1">IF(H6&lt;=0,"Outdated","Up-to-date")</f>
        <v>Up-to-date</v>
      </c>
      <c r="F6" s="27">
        <v>44522</v>
      </c>
      <c r="G6" s="34">
        <f>F6+1825</f>
        <v>46347</v>
      </c>
      <c r="H6" s="11">
        <f ca="1">G6-TODAY()</f>
        <v>537</v>
      </c>
    </row>
    <row r="13" spans="1:9" ht="15" thickBot="1" x14ac:dyDescent="0.4"/>
    <row r="14" spans="1:9" x14ac:dyDescent="0.35">
      <c r="B14" s="22" t="s">
        <v>19</v>
      </c>
      <c r="C14" s="23">
        <f ca="1">COUNTIF(D4:D12, "*Outdated*")</f>
        <v>0</v>
      </c>
    </row>
    <row r="15" spans="1:9" x14ac:dyDescent="0.35">
      <c r="B15" s="24" t="s">
        <v>36</v>
      </c>
      <c r="C15" s="25">
        <f ca="1">COUNTIF(D4:D12, "*Up-to-date*")</f>
        <v>3</v>
      </c>
    </row>
    <row r="16" spans="1:9" x14ac:dyDescent="0.35">
      <c r="B16" s="24" t="s">
        <v>17</v>
      </c>
      <c r="C16" s="25">
        <f>COUNTIF(B4:B12, "*Strategy*")</f>
        <v>1</v>
      </c>
    </row>
    <row r="17" spans="2:3" x14ac:dyDescent="0.35">
      <c r="B17" s="24" t="s">
        <v>16</v>
      </c>
      <c r="C17" s="25">
        <f>COUNTIF(B4:B12, "*Policy*")</f>
        <v>0</v>
      </c>
    </row>
    <row r="18" spans="2:3" x14ac:dyDescent="0.35">
      <c r="B18" s="24" t="s">
        <v>39</v>
      </c>
      <c r="C18" s="25">
        <f>COUNTIF(B4:B12, "*Framework*")</f>
        <v>0</v>
      </c>
    </row>
    <row r="19" spans="2:3" x14ac:dyDescent="0.35">
      <c r="B19" s="24" t="s">
        <v>37</v>
      </c>
      <c r="C19" s="25">
        <f>COUNTIF(B4:B12, "*Corporate SOP*")</f>
        <v>2</v>
      </c>
    </row>
    <row r="20" spans="2:3" ht="15" thickBot="1" x14ac:dyDescent="0.4">
      <c r="B20" s="46" t="s">
        <v>219</v>
      </c>
      <c r="C20" s="25">
        <f>COUNTIF(B4:B12, "*Manual*")</f>
        <v>0</v>
      </c>
    </row>
  </sheetData>
  <mergeCells count="9">
    <mergeCell ref="G1:G2"/>
    <mergeCell ref="H1:H2"/>
    <mergeCell ref="A3:H3"/>
    <mergeCell ref="A1:A2"/>
    <mergeCell ref="B1:B2"/>
    <mergeCell ref="C1:C2"/>
    <mergeCell ref="D1:D2"/>
    <mergeCell ref="E1:E2"/>
    <mergeCell ref="F1:F2"/>
  </mergeCells>
  <conditionalFormatting sqref="D4:D6">
    <cfRule type="containsText" dxfId="3" priority="1" operator="containsText" text="Current">
      <formula>NOT(ISERROR(SEARCH("Current",D4)))</formula>
    </cfRule>
    <cfRule type="containsText" dxfId="2" priority="2" operator="containsText" text="Expired">
      <formula>NOT(ISERROR(SEARCH("Expired",D4)))</formula>
    </cfRule>
    <cfRule type="containsText" dxfId="1" priority="3" operator="containsText" text="New">
      <formula>NOT(ISERROR(SEARCH("New",D4)))</formula>
    </cfRule>
    <cfRule type="containsText" dxfId="0" priority="12" operator="containsText" text="Expired">
      <formula>NOT(ISERROR(SEARCH("Expired",D4)))</formula>
    </cfRule>
  </conditionalFormatting>
  <hyperlinks>
    <hyperlink ref="A1:A2" location="Report!A1" display="#" xr:uid="{EAD1C5AC-2724-4D80-AABD-A58625D42EBD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E7C0B4BF50384B8C9C3AD611F336BA" ma:contentTypeVersion="14" ma:contentTypeDescription="Create a new document." ma:contentTypeScope="" ma:versionID="f5fd9b95d659aba6a4ef35b8afc58fd1">
  <xsd:schema xmlns:xsd="http://www.w3.org/2001/XMLSchema" xmlns:xs="http://www.w3.org/2001/XMLSchema" xmlns:p="http://schemas.microsoft.com/office/2006/metadata/properties" xmlns:ns2="fae694e9-7c3b-48a7-a1e9-52fb3fa99b5e" xmlns:ns3="b420bdcb-45d0-4dc0-8734-7fef36af3a49" targetNamespace="http://schemas.microsoft.com/office/2006/metadata/properties" ma:root="true" ma:fieldsID="044da8a382e9094a6c3ee759bb4b1d27" ns2:_="" ns3:_="">
    <xsd:import namespace="fae694e9-7c3b-48a7-a1e9-52fb3fa99b5e"/>
    <xsd:import namespace="b420bdcb-45d0-4dc0-8734-7fef36af3a4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e694e9-7c3b-48a7-a1e9-52fb3fa99b5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4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fcac90f8-7b63-4c41-a729-7c6e4265c0c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20bdcb-45d0-4dc0-8734-7fef36af3a49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d9cb5d3-c64f-4c61-809a-15a0a340136e}" ma:internalName="TaxCatchAll" ma:showField="CatchAllData" ma:web="b420bdcb-45d0-4dc0-8734-7fef36af3a4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420bdcb-45d0-4dc0-8734-7fef36af3a49" xsi:nil="true"/>
    <lcf76f155ced4ddcb4097134ff3c332f xmlns="fae694e9-7c3b-48a7-a1e9-52fb3fa99b5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F3DC7E2-0B15-4F50-8EEA-3FDDEB88560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ACAEA42-DD82-42AC-92F4-4D9BAEE7C5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ae694e9-7c3b-48a7-a1e9-52fb3fa99b5e"/>
    <ds:schemaRef ds:uri="b420bdcb-45d0-4dc0-8734-7fef36af3a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FB0FF70-3DCE-40A4-911F-2A85B006E37E}">
  <ds:schemaRefs>
    <ds:schemaRef ds:uri="http://schemas.microsoft.com/office/2006/metadata/properties"/>
    <ds:schemaRef ds:uri="http://schemas.microsoft.com/office/infopath/2007/PartnerControls"/>
    <ds:schemaRef ds:uri="b420bdcb-45d0-4dc0-8734-7fef36af3a49"/>
    <ds:schemaRef ds:uri="fae694e9-7c3b-48a7-a1e9-52fb3fa99b5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26</vt:i4>
      </vt:variant>
    </vt:vector>
  </HeadingPairs>
  <TitlesOfParts>
    <vt:vector size="26" baseType="lpstr">
      <vt:lpstr>Cover</vt:lpstr>
      <vt:lpstr>Human Resource Board</vt:lpstr>
      <vt:lpstr>Report</vt:lpstr>
      <vt:lpstr>Office of the CEO</vt:lpstr>
      <vt:lpstr>HCM</vt:lpstr>
      <vt:lpstr>Area Int. Mangt.</vt:lpstr>
      <vt:lpstr>Parks&amp;KNP</vt:lpstr>
      <vt:lpstr>Cont. Imprv</vt:lpstr>
      <vt:lpstr>Comms</vt:lpstr>
      <vt:lpstr>Cult Herit Mangt.</vt:lpstr>
      <vt:lpstr>Finance</vt:lpstr>
      <vt:lpstr>Infra &amp; Special Proj.</vt:lpstr>
      <vt:lpstr>ICT</vt:lpstr>
      <vt:lpstr>Legal</vt:lpstr>
      <vt:lpstr>Park Pl &amp; Dev.</vt:lpstr>
      <vt:lpstr>Policy Gov.</vt:lpstr>
      <vt:lpstr>Resource Mob</vt:lpstr>
      <vt:lpstr>Risk Mangt.</vt:lpstr>
      <vt:lpstr>Research &amp; Dev</vt:lpstr>
      <vt:lpstr>SCM</vt:lpstr>
      <vt:lpstr>Socio-E Trans.</vt:lpstr>
      <vt:lpstr>Tourism&amp;Market.</vt:lpstr>
      <vt:lpstr>V W Services</vt:lpstr>
      <vt:lpstr>Visitor Services</vt:lpstr>
      <vt:lpstr>Internal Audit</vt:lpstr>
      <vt:lpstr>CSD</vt:lpstr>
    </vt:vector>
  </TitlesOfParts>
  <Manager/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</dc:creator>
  <cp:keywords/>
  <dc:description/>
  <cp:lastModifiedBy>Zanele Leopa</cp:lastModifiedBy>
  <cp:revision/>
  <cp:lastPrinted>2018-12-18T10:58:39Z</cp:lastPrinted>
  <dcterms:created xsi:type="dcterms:W3CDTF">2012-05-02T08:11:54Z</dcterms:created>
  <dcterms:modified xsi:type="dcterms:W3CDTF">2025-06-02T11:43:27Z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a11864d1-c16a-45ad-949f-bdea3b8c9e66_Enabled">
    <vt:lpwstr>true</vt:lpwstr>
  </property>
  <property fmtid="{D5CDD505-2E9C-101B-9397-08002B2CF9AE}" pid="5" name="MSIP_Label_a11864d1-c16a-45ad-949f-bdea3b8c9e66_SetDate">
    <vt:lpwstr>2023-04-25T11:38:18Z</vt:lpwstr>
  </property>
  <property fmtid="{D5CDD505-2E9C-101B-9397-08002B2CF9AE}" pid="6" name="MSIP_Label_a11864d1-c16a-45ad-949f-bdea3b8c9e66_Method">
    <vt:lpwstr>Standard</vt:lpwstr>
  </property>
  <property fmtid="{D5CDD505-2E9C-101B-9397-08002B2CF9AE}" pid="7" name="MSIP_Label_a11864d1-c16a-45ad-949f-bdea3b8c9e66_Name">
    <vt:lpwstr>Confidential</vt:lpwstr>
  </property>
  <property fmtid="{D5CDD505-2E9C-101B-9397-08002B2CF9AE}" pid="8" name="MSIP_Label_a11864d1-c16a-45ad-949f-bdea3b8c9e66_SiteId">
    <vt:lpwstr>fb62d46e-e86e-4673-ba82-b27b61d8202b</vt:lpwstr>
  </property>
  <property fmtid="{D5CDD505-2E9C-101B-9397-08002B2CF9AE}" pid="9" name="MSIP_Label_a11864d1-c16a-45ad-949f-bdea3b8c9e66_ActionId">
    <vt:lpwstr>d6b36533-013a-411e-956a-d9c3bef84c57</vt:lpwstr>
  </property>
  <property fmtid="{D5CDD505-2E9C-101B-9397-08002B2CF9AE}" pid="10" name="MSIP_Label_a11864d1-c16a-45ad-949f-bdea3b8c9e66_ContentBits">
    <vt:lpwstr>3</vt:lpwstr>
  </property>
  <property fmtid="{D5CDD505-2E9C-101B-9397-08002B2CF9AE}" pid="11" name="ContentTypeId">
    <vt:lpwstr>0x010100C3E7C0B4BF50384B8C9C3AD611F336BA</vt:lpwstr>
  </property>
  <property fmtid="{D5CDD505-2E9C-101B-9397-08002B2CF9AE}" pid="12" name="Order">
    <vt:r8>1723200</vt:r8>
  </property>
  <property fmtid="{D5CDD505-2E9C-101B-9397-08002B2CF9AE}" pid="13" name="MediaServiceImageTags">
    <vt:lpwstr/>
  </property>
</Properties>
</file>