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ejab\Documents\WORK STAFF\2026\Motors\"/>
    </mc:Choice>
  </mc:AlternateContent>
  <xr:revisionPtr revIDLastSave="0" documentId="8_{64337C6E-907C-4C56-B5A2-0C7E45D0A3E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emplate Identifier" sheetId="3" r:id="rId1"/>
    <sheet name=" MV Induc. Motor Tech. Schedule" sheetId="1" r:id="rId2"/>
  </sheets>
  <definedNames>
    <definedName name="CCE">#REF!</definedName>
    <definedName name="CORES">#REF!</definedName>
    <definedName name="CREEP">#REF!</definedName>
    <definedName name="CTR">#REF!</definedName>
    <definedName name="DC">#REF!</definedName>
    <definedName name="ES">#REF!</definedName>
    <definedName name="LWT">#REF!</definedName>
    <definedName name="MECH">#REF!</definedName>
    <definedName name="OT">#REF!</definedName>
    <definedName name="PC">#REF!</definedName>
    <definedName name="PIT">#REF!</definedName>
    <definedName name="_xlnm.Print_Area" localSheetId="1">' MV Induc. Motor Tech. Schedule'!$A$1:$J$269</definedName>
    <definedName name="SS">#REF!</definedName>
    <definedName name="VOLTAGE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1" l="1"/>
  <c r="G88" i="1"/>
  <c r="G87" i="1"/>
  <c r="B133" i="1"/>
  <c r="B189" i="1"/>
  <c r="B134" i="1"/>
  <c r="B140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3" i="1"/>
  <c r="B114" i="1"/>
  <c r="B115" i="1"/>
  <c r="B77" i="1"/>
  <c r="B78" i="1"/>
  <c r="B79" i="1"/>
  <c r="B80" i="1"/>
  <c r="B81" i="1"/>
  <c r="B82" i="1"/>
  <c r="B83" i="1"/>
  <c r="B84" i="1"/>
  <c r="B85" i="1"/>
  <c r="B87" i="1"/>
  <c r="B88" i="1"/>
  <c r="B89" i="1"/>
  <c r="B90" i="1"/>
  <c r="B91" i="1"/>
  <c r="B92" i="1"/>
  <c r="B93" i="1"/>
  <c r="B94" i="1"/>
  <c r="B95" i="1"/>
  <c r="B96" i="1"/>
  <c r="B97" i="1"/>
  <c r="B70" i="1"/>
  <c r="B71" i="1"/>
  <c r="B72" i="1"/>
  <c r="B73" i="1"/>
  <c r="B74" i="1"/>
  <c r="B75" i="1"/>
  <c r="B61" i="1"/>
  <c r="B62" i="1"/>
  <c r="B63" i="1"/>
  <c r="B64" i="1"/>
  <c r="B65" i="1"/>
  <c r="B66" i="1"/>
  <c r="B67" i="1"/>
  <c r="B68" i="1"/>
  <c r="B46" i="1"/>
  <c r="B47" i="1"/>
  <c r="B48" i="1"/>
  <c r="B49" i="1"/>
  <c r="B50" i="1"/>
  <c r="B55" i="1"/>
  <c r="B56" i="1"/>
  <c r="B57" i="1"/>
  <c r="B58" i="1"/>
  <c r="B10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4" i="1"/>
  <c r="B35" i="1"/>
  <c r="B36" i="1"/>
  <c r="B37" i="1"/>
  <c r="B39" i="1"/>
  <c r="B40" i="1"/>
  <c r="B41" i="1"/>
  <c r="B42" i="1"/>
  <c r="B51" i="1"/>
  <c r="B52" i="1"/>
  <c r="B53" i="1"/>
  <c r="B54" i="1"/>
  <c r="B135" i="1"/>
  <c r="B136" i="1"/>
  <c r="B137" i="1"/>
  <c r="B138" i="1"/>
  <c r="B139" i="1"/>
  <c r="B116" i="1"/>
  <c r="B117" i="1"/>
  <c r="B118" i="1"/>
  <c r="B119" i="1"/>
  <c r="B120" i="1"/>
  <c r="B121" i="1"/>
  <c r="B122" i="1"/>
  <c r="B123" i="1"/>
  <c r="B124" i="1"/>
  <c r="B125" i="1"/>
  <c r="B132" i="1"/>
  <c r="G90" i="1"/>
  <c r="G89" i="1"/>
  <c r="B151" i="1"/>
  <c r="B141" i="1"/>
  <c r="B142" i="1"/>
  <c r="B143" i="1"/>
  <c r="B144" i="1"/>
  <c r="B145" i="1"/>
  <c r="B146" i="1"/>
  <c r="B147" i="1"/>
  <c r="B148" i="1"/>
  <c r="B149" i="1"/>
  <c r="B150" i="1"/>
  <c r="B235" i="1"/>
  <c r="B190" i="1"/>
  <c r="B248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168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76" i="1"/>
  <c r="B169" i="1"/>
  <c r="B170" i="1"/>
  <c r="B171" i="1"/>
  <c r="B172" i="1"/>
  <c r="B173" i="1"/>
  <c r="B174" i="1"/>
  <c r="B175" i="1"/>
  <c r="B216" i="1"/>
  <c r="B208" i="1"/>
  <c r="B209" i="1"/>
  <c r="B210" i="1"/>
  <c r="B211" i="1"/>
  <c r="B212" i="1"/>
  <c r="B213" i="1"/>
  <c r="B214" i="1"/>
  <c r="B215" i="1"/>
  <c r="B249" i="1"/>
  <c r="B250" i="1"/>
  <c r="B251" i="1"/>
  <c r="B252" i="1"/>
  <c r="B253" i="1"/>
  <c r="B254" i="1"/>
  <c r="B177" i="1"/>
  <c r="B178" i="1"/>
  <c r="B179" i="1"/>
  <c r="B180" i="1"/>
  <c r="B181" i="1"/>
  <c r="B182" i="1"/>
  <c r="B183" i="1"/>
  <c r="B255" i="1"/>
  <c r="B256" i="1"/>
  <c r="B257" i="1"/>
  <c r="B258" i="1"/>
  <c r="B259" i="1"/>
  <c r="B260" i="1"/>
  <c r="B261" i="1"/>
  <c r="B217" i="1"/>
  <c r="B218" i="1"/>
  <c r="B219" i="1"/>
  <c r="B220" i="1"/>
  <c r="B221" i="1"/>
  <c r="B222" i="1"/>
  <c r="B223" i="1"/>
  <c r="B224" i="1"/>
  <c r="B225" i="1"/>
  <c r="B186" i="1"/>
  <c r="B187" i="1"/>
  <c r="B188" i="1"/>
  <c r="B184" i="1"/>
  <c r="B185" i="1"/>
  <c r="B264" i="1"/>
  <c r="B265" i="1"/>
  <c r="B266" i="1"/>
  <c r="B267" i="1"/>
  <c r="B268" i="1"/>
  <c r="B262" i="1"/>
  <c r="B263" i="1"/>
  <c r="B230" i="1"/>
  <c r="B231" i="1"/>
  <c r="B232" i="1"/>
  <c r="B233" i="1"/>
  <c r="B234" i="1"/>
  <c r="B226" i="1"/>
  <c r="B227" i="1"/>
  <c r="B228" i="1"/>
  <c r="B2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Phumlani Khumalo</author>
    <author>Marubini Manyage</author>
    <author>Eskom</author>
  </authors>
  <commentList>
    <comment ref="B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Phumlani Khumalo:</t>
        </r>
        <r>
          <rPr>
            <sz val="9"/>
            <color indexed="81"/>
            <rFont val="Tahoma"/>
            <family val="2"/>
          </rPr>
          <t xml:space="preserve">
Application to be descriptive. A screw pump is different from a centrifugal pup</t>
        </r>
      </text>
    </comment>
    <comment ref="G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Marubini Manyage:</t>
        </r>
        <r>
          <rPr>
            <sz val="9"/>
            <color indexed="81"/>
            <rFont val="Tahoma"/>
            <family val="2"/>
          </rPr>
          <t xml:space="preserve">
Eskom or contractor to fill depending on the type and phase of the project</t>
        </r>
      </text>
    </comment>
    <comment ref="H44" authorId="1" shapeId="0" xr:uid="{00000000-0006-0000-0100-000004000000}">
      <text>
        <r>
          <rPr>
            <b/>
            <sz val="12"/>
            <color indexed="81"/>
            <rFont val="Tahoma"/>
            <family val="2"/>
          </rPr>
          <t>Marubini Manyage:</t>
        </r>
        <r>
          <rPr>
            <sz val="12"/>
            <color indexed="81"/>
            <rFont val="Tahoma"/>
            <family val="2"/>
          </rPr>
          <t xml:space="preserve">
Contractor to confirm motor capability to the power supply provided</t>
        </r>
      </text>
    </comment>
    <comment ref="H60" authorId="1" shapeId="0" xr:uid="{00000000-0006-0000-0100-000005000000}">
      <text>
        <r>
          <rPr>
            <b/>
            <sz val="12"/>
            <color indexed="81"/>
            <rFont val="Tahoma"/>
            <family val="2"/>
          </rPr>
          <t>Marubini Manyage:</t>
        </r>
        <r>
          <rPr>
            <sz val="12"/>
            <color indexed="81"/>
            <rFont val="Tahoma"/>
            <family val="2"/>
          </rPr>
          <t xml:space="preserve">
Contractor to confirm motor capability to the power supply provided</t>
        </r>
      </text>
    </comment>
    <comment ref="C98" authorId="2" shapeId="0" xr:uid="{00000000-0006-0000-0100-000006000000}">
      <text>
        <r>
          <rPr>
            <b/>
            <sz val="8"/>
            <color indexed="81"/>
            <rFont val="Tahoma"/>
            <family val="2"/>
          </rPr>
          <t>Eskom:</t>
        </r>
        <r>
          <rPr>
            <sz val="8"/>
            <color indexed="81"/>
            <rFont val="Tahoma"/>
            <family val="2"/>
          </rPr>
          <t xml:space="preserve">
Required for load flow studies</t>
        </r>
      </text>
    </comment>
    <comment ref="C116" authorId="2" shapeId="0" xr:uid="{00000000-0006-0000-0100-000007000000}">
      <text>
        <r>
          <rPr>
            <b/>
            <sz val="8"/>
            <color indexed="81"/>
            <rFont val="Tahoma"/>
            <family val="2"/>
          </rPr>
          <t>Eskom:</t>
        </r>
        <r>
          <rPr>
            <sz val="8"/>
            <color indexed="81"/>
            <rFont val="Tahoma"/>
            <family val="2"/>
          </rPr>
          <t xml:space="preserve">
Required for effective motor protection</t>
        </r>
      </text>
    </comment>
    <comment ref="C15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Marubini Manyage:</t>
        </r>
        <r>
          <rPr>
            <sz val="9"/>
            <color indexed="81"/>
            <rFont val="Tahoma"/>
            <family val="2"/>
          </rPr>
          <t xml:space="preserve">
Sleeve for &gt;1MW</t>
        </r>
      </text>
    </comment>
    <comment ref="C240" authorId="2" shapeId="0" xr:uid="{00000000-0006-0000-0100-000009000000}">
      <text>
        <r>
          <rPr>
            <b/>
            <sz val="8"/>
            <color indexed="81"/>
            <rFont val="Tahoma"/>
            <family val="2"/>
          </rPr>
          <t>Eskom:</t>
        </r>
        <r>
          <rPr>
            <sz val="8"/>
            <color indexed="81"/>
            <rFont val="Tahoma"/>
            <family val="2"/>
          </rPr>
          <t xml:space="preserve">
Cable info many not be available at tender</t>
        </r>
      </text>
    </comment>
  </commentList>
</comments>
</file>

<file path=xl/sharedStrings.xml><?xml version="1.0" encoding="utf-8"?>
<sst xmlns="http://schemas.openxmlformats.org/spreadsheetml/2006/main" count="668" uniqueCount="409">
  <si>
    <t>Project No:</t>
  </si>
  <si>
    <t>Driven Load Requirements</t>
  </si>
  <si>
    <t xml:space="preserve">Efficiency of the driven equipment at duty point   </t>
  </si>
  <si>
    <t>Area classification</t>
  </si>
  <si>
    <t>Hazardous or Non-Hazardous</t>
  </si>
  <si>
    <t>Application environmental conditions</t>
  </si>
  <si>
    <t>ESKOM</t>
  </si>
  <si>
    <t>Normal Supply</t>
  </si>
  <si>
    <t>Voltage unbalance: Negative sequence voltage up to 3 % of nominal positive sequence voltage.</t>
  </si>
  <si>
    <t>Complete loss of supply for 0.2 seconds</t>
  </si>
  <si>
    <t>Voltage depression up to 75% of nominal for up to 1 second</t>
  </si>
  <si>
    <t>Rotation (viewed on motor drive shaft) with U- V- W</t>
  </si>
  <si>
    <t>Motor mounting (Horizontal / Vertical)  (Foot/Flange)</t>
  </si>
  <si>
    <t>Motor life expectancy</t>
  </si>
  <si>
    <t xml:space="preserve">Project Name:   </t>
  </si>
  <si>
    <t>Supply frequency, 50 Hz ± 2% for 80 minutes</t>
  </si>
  <si>
    <t>Voltage depression up to 85% of nominal for up to 60 second</t>
  </si>
  <si>
    <t>V/F ratio &lt; 1.1pu</t>
  </si>
  <si>
    <t xml:space="preserve">Voltage harmonic distortion </t>
  </si>
  <si>
    <t>Supply frequency, 50Hz ± 2%</t>
  </si>
  <si>
    <t>Speed range 
(Variable Speed application)</t>
  </si>
  <si>
    <t>Lubrication type (Grease or oil)</t>
  </si>
  <si>
    <t>Required Drawings &amp; Curves</t>
  </si>
  <si>
    <t>YES</t>
  </si>
  <si>
    <t>ITEM</t>
  </si>
  <si>
    <t>DESCRIPTION</t>
  </si>
  <si>
    <t>UNITS</t>
  </si>
  <si>
    <t>Name</t>
  </si>
  <si>
    <t>Number</t>
  </si>
  <si>
    <t>kW</t>
  </si>
  <si>
    <t>RPM</t>
  </si>
  <si>
    <t xml:space="preserve">Speed at duty point (referred to motor shaft) </t>
  </si>
  <si>
    <t xml:space="preserve">Power required at duty point (referred to motor shaft) </t>
  </si>
  <si>
    <t>%</t>
  </si>
  <si>
    <t xml:space="preserve">Load moment of inertia at motor shaft  </t>
  </si>
  <si>
    <t>Nm</t>
  </si>
  <si>
    <t xml:space="preserve">Required starting torque </t>
  </si>
  <si>
    <t>s</t>
  </si>
  <si>
    <t xml:space="preserve">Maximum permissible start-up time </t>
  </si>
  <si>
    <t xml:space="preserve">Maximum permissible deceleration time </t>
  </si>
  <si>
    <t>Maximum permissible torque margin (Peak Torque)</t>
  </si>
  <si>
    <t>Manufacturer reference code/serial number</t>
  </si>
  <si>
    <t>Number of units installed or to be installed</t>
  </si>
  <si>
    <t>mm</t>
  </si>
  <si>
    <t xml:space="preserve">Maximum axial movement of half coupling towards motor </t>
  </si>
  <si>
    <t xml:space="preserve">Maximum axial half coupling towards away from motor  </t>
  </si>
  <si>
    <t>Bearing type (Antifriction or sleeve bearing)</t>
  </si>
  <si>
    <t>Starting method  (Direct-on-line starting, Soft starting or Soft starting with speed variation)</t>
  </si>
  <si>
    <t>Method of stopping (Coast to stop, Mechanical braking or Electrical braking)</t>
  </si>
  <si>
    <t>Shaft Rotation (viewed on motor drive end shaft) Clockwise or Anticlockwise</t>
  </si>
  <si>
    <t>ESKOM Comments</t>
  </si>
  <si>
    <t xml:space="preserve">Power Supply </t>
  </si>
  <si>
    <t>V</t>
  </si>
  <si>
    <t>50 ± 2%</t>
  </si>
  <si>
    <t xml:space="preserve">Hz </t>
  </si>
  <si>
    <t>Voltage unbalance: Negative sequence voltage up to 2 % of positive sequence voltage (Vp).</t>
  </si>
  <si>
    <t>Abnormal power supply (prevailing simultaneously for up to 6 hours)</t>
  </si>
  <si>
    <t>&lt;= 5%.</t>
  </si>
  <si>
    <t>Transient - voltage within 10% of nominal within 3 seconds after the transient:</t>
  </si>
  <si>
    <t>pu</t>
  </si>
  <si>
    <t xml:space="preserve"> &lt;= 1.1</t>
  </si>
  <si>
    <t>85% for 1minutes</t>
  </si>
  <si>
    <t>75% , 1seconds</t>
  </si>
  <si>
    <t>Altitude above see level   (e.g. 1000, 1600)</t>
  </si>
  <si>
    <t>m</t>
  </si>
  <si>
    <t>ºC</t>
  </si>
  <si>
    <t xml:space="preserve">Schedule A </t>
  </si>
  <si>
    <t xml:space="preserve">Schedule B </t>
  </si>
  <si>
    <t>SUPPLIER</t>
  </si>
  <si>
    <t>ESKOM or SUPPLIER</t>
  </si>
  <si>
    <t>SUPPLIER Comments</t>
  </si>
  <si>
    <t>Applicable SANS standard</t>
  </si>
  <si>
    <t>Hz</t>
  </si>
  <si>
    <t>A</t>
  </si>
  <si>
    <t>Motor Rating</t>
  </si>
  <si>
    <t>Code</t>
  </si>
  <si>
    <t>Frequency (e.g. 50 or 60)</t>
  </si>
  <si>
    <t xml:space="preserve">Rated Speed  </t>
  </si>
  <si>
    <t>Efficiency at 100% Loading</t>
  </si>
  <si>
    <t>Efficiency at 50% Loading</t>
  </si>
  <si>
    <t>Efficiency at 75% Loading</t>
  </si>
  <si>
    <t>Power factor at 100% Loading</t>
  </si>
  <si>
    <t>Power factor at 75% Loading</t>
  </si>
  <si>
    <t>Power factor at  50% Loading</t>
  </si>
  <si>
    <t>Motor Performance Guarantees</t>
  </si>
  <si>
    <t xml:space="preserve">Locked rotor torque </t>
  </si>
  <si>
    <t xml:space="preserve">Full load torque </t>
  </si>
  <si>
    <t>Rated output power</t>
  </si>
  <si>
    <t xml:space="preserve">Breakdown torque </t>
  </si>
  <si>
    <t xml:space="preserve">Full load current </t>
  </si>
  <si>
    <t>Temperature rise</t>
  </si>
  <si>
    <t>Motor General Information</t>
  </si>
  <si>
    <t>Eskom Spec - 240-57617975</t>
  </si>
  <si>
    <t>K</t>
  </si>
  <si>
    <t>Run-up time at 100% of rated voltage</t>
  </si>
  <si>
    <t>Stator winding insulation class (Minimum class F)</t>
  </si>
  <si>
    <t xml:space="preserve">Thermal time constant </t>
  </si>
  <si>
    <t xml:space="preserve">Cooling time constant </t>
  </si>
  <si>
    <t xml:space="preserve">Number of starts from Hot, within an hour </t>
  </si>
  <si>
    <t xml:space="preserve">Number of starts from cold, within an hour </t>
  </si>
  <si>
    <t xml:space="preserve">Method of stator winding Impregnation </t>
  </si>
  <si>
    <t xml:space="preserve">Enclosure -  Degree of protection (IP Code) </t>
  </si>
  <si>
    <t xml:space="preserve">Cooling Method (IC code) </t>
  </si>
  <si>
    <t>Bearing type (e.g. Ball or Roller or Sleeve)</t>
  </si>
  <si>
    <t>Bearings</t>
  </si>
  <si>
    <t xml:space="preserve">Lubrication interval </t>
  </si>
  <si>
    <t>hrs</t>
  </si>
  <si>
    <t>&gt;= 4000</t>
  </si>
  <si>
    <t>Frame size</t>
  </si>
  <si>
    <t>kgm²</t>
  </si>
  <si>
    <t>kg</t>
  </si>
  <si>
    <t xml:space="preserve">Motor total mass </t>
  </si>
  <si>
    <t xml:space="preserve">Rotor Moment of inertia  </t>
  </si>
  <si>
    <t>Vibration and Noise</t>
  </si>
  <si>
    <t>dB</t>
  </si>
  <si>
    <t xml:space="preserve">Bearing vibration limits </t>
  </si>
  <si>
    <t xml:space="preserve">Noise level </t>
  </si>
  <si>
    <t>mm/s</t>
  </si>
  <si>
    <t xml:space="preserve">Temperature Measuring Devices </t>
  </si>
  <si>
    <t>N</t>
  </si>
  <si>
    <t>Maximum cable size that can fit on the terminal box</t>
  </si>
  <si>
    <t>Cable type</t>
  </si>
  <si>
    <t>Cable size</t>
  </si>
  <si>
    <t xml:space="preserve"> Drawings </t>
  </si>
  <si>
    <t xml:space="preserve">Motor Curves </t>
  </si>
  <si>
    <t>Supply Voltage, 3-phase,  ± 5%     (e.g. 3.3kV, 6.6kV, 11kV and 15kV)</t>
  </si>
  <si>
    <t>kV</t>
  </si>
  <si>
    <t>240-50237155</t>
  </si>
  <si>
    <t>Supply Voltage, 3-phase, ± 10% (e.g. 3.3kV, 6.6kV, 11kV and 15kV)</t>
  </si>
  <si>
    <t>Supply voltage  (e.g. 3.3kV, 6.6kV, 11kV and 15kV)</t>
  </si>
  <si>
    <t>Run-up time at 85% of rated voltage</t>
  </si>
  <si>
    <t>Run-up time at 75% of rated voltage</t>
  </si>
  <si>
    <t>VPI</t>
  </si>
  <si>
    <t>Space Heaters</t>
  </si>
  <si>
    <t xml:space="preserve">Mechanical Details  </t>
  </si>
  <si>
    <t xml:space="preserve">Motor Thermal Details  </t>
  </si>
  <si>
    <t xml:space="preserve">Motor parameters </t>
  </si>
  <si>
    <t xml:space="preserve">Current-speed curves at 100%, 85% and 75% Voltage </t>
  </si>
  <si>
    <t>Thermal limit curves reference number</t>
  </si>
  <si>
    <t>Driven machine manufacturer (OEM)</t>
  </si>
  <si>
    <t>Maximum Axial Thrust Towards Motor</t>
  </si>
  <si>
    <t>Maximum Axial Thrust Away From the Motor</t>
  </si>
  <si>
    <t>Operating Conditions</t>
  </si>
  <si>
    <t>Normal daily maximum temperature</t>
  </si>
  <si>
    <t>Normal daily minimum temperature</t>
  </si>
  <si>
    <t>Extreme maximum temperature</t>
  </si>
  <si>
    <t>Extreme minimum temperature</t>
  </si>
  <si>
    <t xml:space="preserve">Ambient Air Quality </t>
  </si>
  <si>
    <t>Average humidity</t>
  </si>
  <si>
    <t xml:space="preserve">Extent of Base Vibrations </t>
  </si>
  <si>
    <t>Describe</t>
  </si>
  <si>
    <t>Low/Med/High</t>
  </si>
  <si>
    <t>Interface  to Plant</t>
  </si>
  <si>
    <t xml:space="preserve">Direction of cable entry (Line terminal box view) </t>
  </si>
  <si>
    <t>Top/Bot/Left/Right</t>
  </si>
  <si>
    <t>Flood Lubricated Bearing Total Oil Flow</t>
  </si>
  <si>
    <t>Oil Pressure</t>
  </si>
  <si>
    <t>Inlet Oil Temperature Range</t>
  </si>
  <si>
    <t>Water Pressure</t>
  </si>
  <si>
    <t>Inlet Water Temperature</t>
  </si>
  <si>
    <t>Litres per minute</t>
  </si>
  <si>
    <t>kPa</t>
  </si>
  <si>
    <t>Stator Resistance @ Full Load</t>
  </si>
  <si>
    <t>Stator Reactance @ Full Load</t>
  </si>
  <si>
    <t>Rotor Resistance @ Full Load</t>
  </si>
  <si>
    <t>Rotor Reactance @ Full Load</t>
  </si>
  <si>
    <t>Full Load Slip</t>
  </si>
  <si>
    <t>Specified Temperature</t>
  </si>
  <si>
    <t>Magnetic Reactance (Xm)</t>
  </si>
  <si>
    <t>Magnetic Resistance (Rm)</t>
  </si>
  <si>
    <t>X/R Ratio</t>
  </si>
  <si>
    <t>W</t>
  </si>
  <si>
    <t>Fabricated Cu/Al or Cast Al</t>
  </si>
  <si>
    <t xml:space="preserve">Squirrel cage rotor type </t>
  </si>
  <si>
    <t>Rotor Cage Type</t>
  </si>
  <si>
    <t>Single / Double</t>
  </si>
  <si>
    <t>Type of Wedges</t>
  </si>
  <si>
    <t>Epoxy Glass / Magnetic</t>
  </si>
  <si>
    <t xml:space="preserve">Locked rotor current </t>
  </si>
  <si>
    <t>Pull up torque</t>
  </si>
  <si>
    <t>IP Code</t>
  </si>
  <si>
    <t>IC Code</t>
  </si>
  <si>
    <t>Winding connection</t>
  </si>
  <si>
    <t>Star/Delta</t>
  </si>
  <si>
    <t xml:space="preserve">Heat Exchanger Weight </t>
  </si>
  <si>
    <t>Frame H(A/B/C)D/E Dimensions as per IEC 60072-2</t>
  </si>
  <si>
    <t>Duty-class as per IEC 60034-1 (e.g. S1, S2, S3, etc.)</t>
  </si>
  <si>
    <t>Motor Size and Rotation</t>
  </si>
  <si>
    <t>Unidirectional Fans Acceptable?</t>
  </si>
  <si>
    <t>Shaft Rotational Direction (DE View)</t>
  </si>
  <si>
    <t>Yes / No</t>
  </si>
  <si>
    <t>Stator Winding Embedded Temperature Detectors (ETDs)</t>
  </si>
  <si>
    <t>Winding ETD Type</t>
  </si>
  <si>
    <t>Number per Phase</t>
  </si>
  <si>
    <t>Primary Cooling Air Temperature Detectors</t>
  </si>
  <si>
    <t>ETD Type</t>
  </si>
  <si>
    <t>Number to be Installed</t>
  </si>
  <si>
    <t>Bearing ETDs</t>
  </si>
  <si>
    <t>Number per Bearing</t>
  </si>
  <si>
    <t>Other ETDs</t>
  </si>
  <si>
    <t>Dial Type Temperature Indicators</t>
  </si>
  <si>
    <t>Part/s to be Monitored</t>
  </si>
  <si>
    <t>Indicator Type</t>
  </si>
  <si>
    <t>Preferred Vendor Type</t>
  </si>
  <si>
    <t>Thermocouple / RTD</t>
  </si>
  <si>
    <t>Part to be Monitored</t>
  </si>
  <si>
    <t>Temp. Range</t>
  </si>
  <si>
    <t>Installed</t>
  </si>
  <si>
    <t>Voltage Rating</t>
  </si>
  <si>
    <t>Power Rating</t>
  </si>
  <si>
    <t>"ON" Pilot Lamp</t>
  </si>
  <si>
    <t>Volts AC</t>
  </si>
  <si>
    <t>Power Terminal Box/es:</t>
  </si>
  <si>
    <t>Main TB Location (DE View)</t>
  </si>
  <si>
    <t>Main TB Phase Segregation</t>
  </si>
  <si>
    <t>Number of Terminals</t>
  </si>
  <si>
    <t>Duplicate Terminals for Alternate Power Supply Connection</t>
  </si>
  <si>
    <t>Parallel Terminals for Current Sharing</t>
  </si>
  <si>
    <t>Blow Out Panel/s</t>
  </si>
  <si>
    <t>RHS / LHS / Top</t>
  </si>
  <si>
    <t>Auxiliary Terminal Box/es:</t>
  </si>
  <si>
    <t>Duplicate Auxiliary Terminal Boxes</t>
  </si>
  <si>
    <t>Free Hand Specification</t>
  </si>
  <si>
    <t xml:space="preserve">Bearing life </t>
  </si>
  <si>
    <t>Bearing size</t>
  </si>
  <si>
    <t>Lubricant Grade</t>
  </si>
  <si>
    <t>Bearing Oil Cooler</t>
  </si>
  <si>
    <t>Special Tube Material</t>
  </si>
  <si>
    <t>Cooling Water Pressure</t>
  </si>
  <si>
    <t>Cooling Water Flow Rate</t>
  </si>
  <si>
    <t>Vibration Sensor</t>
  </si>
  <si>
    <t>Vibration Sensor Type</t>
  </si>
  <si>
    <t>Easy Access Oil Top Up Plugs</t>
  </si>
  <si>
    <t>Easy Access Oil Drain Plugs</t>
  </si>
  <si>
    <t>Grease Relief Valve / Plug</t>
  </si>
  <si>
    <t>Insulated Bearings</t>
  </si>
  <si>
    <t>Location of Bearing Insulation</t>
  </si>
  <si>
    <t>Primary Air Cooler (Heat Exchanger):</t>
  </si>
  <si>
    <t>Type</t>
  </si>
  <si>
    <t xml:space="preserve">Cooler Tube Material </t>
  </si>
  <si>
    <t>CW Flow Rate</t>
  </si>
  <si>
    <t>CW Pressure</t>
  </si>
  <si>
    <t>CACW Cooler Leak Detectors</t>
  </si>
  <si>
    <t>Location, if yes</t>
  </si>
  <si>
    <t>Type of Alarm Contact</t>
  </si>
  <si>
    <t>CACA / CACW</t>
  </si>
  <si>
    <t>N/C or N/O</t>
  </si>
  <si>
    <t xml:space="preserve">Monitoring, Protection and Accessories         </t>
  </si>
  <si>
    <t>Differential Protection CTs:</t>
  </si>
  <si>
    <t>Motor Supplied with Neutral Side CTs Installed</t>
  </si>
  <si>
    <t>CT Ratio</t>
  </si>
  <si>
    <t>Knee Point Voltage</t>
  </si>
  <si>
    <t>Class</t>
  </si>
  <si>
    <t>Burden</t>
  </si>
  <si>
    <t>Maximum Secondary Resistance</t>
  </si>
  <si>
    <t>Volts</t>
  </si>
  <si>
    <t>Amps</t>
  </si>
  <si>
    <t>VA</t>
  </si>
  <si>
    <t>Line Side CTs Already or to be Installed</t>
  </si>
  <si>
    <t>Other Accessories:</t>
  </si>
  <si>
    <t>Lightning Arresters</t>
  </si>
  <si>
    <t>Speed Switch</t>
  </si>
  <si>
    <t>Earthing Brush</t>
  </si>
  <si>
    <t>Reversing Shaft Interlock/Switch</t>
  </si>
  <si>
    <t>Motor Painting</t>
  </si>
  <si>
    <t>Paint Finish</t>
  </si>
  <si>
    <t>Number of Anti-rust Primer Coats</t>
  </si>
  <si>
    <t>Internal Metal Surface Finish</t>
  </si>
  <si>
    <t>External Metal Surface Finish</t>
  </si>
  <si>
    <t>External Final Color Coding</t>
  </si>
  <si>
    <t>Station Limitations</t>
  </si>
  <si>
    <t>Maximum Motor Mass</t>
  </si>
  <si>
    <t>Maximum Overall Motor Height</t>
  </si>
  <si>
    <t>Maximum  Overall Motor Length</t>
  </si>
  <si>
    <t>Maximum Overall Motor Breadth</t>
  </si>
  <si>
    <t>Other</t>
  </si>
  <si>
    <t>Standard/Special</t>
  </si>
  <si>
    <t>BS 381 Code</t>
  </si>
  <si>
    <t>Ton</t>
  </si>
  <si>
    <t xml:space="preserve"> Load Torque-Speed curve(s) reference number</t>
  </si>
  <si>
    <t xml:space="preserve"> Load performance curve reference number</t>
  </si>
  <si>
    <t xml:space="preserve"> Coupling drawing reference number</t>
  </si>
  <si>
    <t>Drive coupling method (e.g. direct, gearbox)</t>
  </si>
  <si>
    <t>Coupling type (e.g. belt, chain)</t>
  </si>
  <si>
    <r>
      <t xml:space="preserve">Motor Electrical Details  </t>
    </r>
    <r>
      <rPr>
        <sz val="12"/>
        <rFont val="Arial"/>
        <family val="2"/>
      </rPr>
      <t/>
    </r>
  </si>
  <si>
    <r>
      <t>Water Cooled Bearing Total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Flow</t>
    </r>
  </si>
  <si>
    <r>
      <t>I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>/I</t>
    </r>
    <r>
      <rPr>
        <vertAlign val="subscript"/>
        <sz val="10"/>
        <rFont val="Arial"/>
        <family val="2"/>
      </rPr>
      <t>s</t>
    </r>
  </si>
  <si>
    <r>
      <t>Max. I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@ V</t>
    </r>
    <r>
      <rPr>
        <vertAlign val="subscript"/>
        <sz val="10"/>
        <rFont val="Arial"/>
        <family val="2"/>
      </rPr>
      <t>kp</t>
    </r>
  </si>
  <si>
    <t>Partial Discharge Monitoring</t>
  </si>
  <si>
    <t>Surge suppresser required</t>
  </si>
  <si>
    <t>Number PD Capacitors (3x1phase)</t>
  </si>
  <si>
    <t>Power winding schematic diagrams  and  Auxiliaries schematic diagrams (PT100s, thermistor and  heaters) reference number</t>
  </si>
  <si>
    <t>Motor Outline Drawing reference number</t>
  </si>
  <si>
    <t>Torque-speed curves plotted over the driven machine torque-speed curve 
at 100%, 85% and 75% Voltage reference number</t>
  </si>
  <si>
    <t>Make</t>
  </si>
  <si>
    <t>Technical information reference number</t>
  </si>
  <si>
    <t>Ball/Roller/Sleeve</t>
  </si>
  <si>
    <t>Hazard/Non-Hazard</t>
  </si>
  <si>
    <t>Indoor/Outdoor</t>
  </si>
  <si>
    <t>Clean/Dusty</t>
  </si>
  <si>
    <t>DOL/Softstater/VSD</t>
  </si>
  <si>
    <r>
      <t xml:space="preserve">Documentation           </t>
    </r>
    <r>
      <rPr>
        <sz val="12"/>
        <rFont val="Arial"/>
        <family val="2"/>
      </rPr>
      <t xml:space="preserve"> </t>
    </r>
  </si>
  <si>
    <t xml:space="preserve"> MEDIUM VOLTAGE INDUCTION MOTORS TECHNICAL SCHEDULE A&amp;B TEMPLATE</t>
  </si>
  <si>
    <t>Stator Resistance @ Standstill (slip = 1)</t>
  </si>
  <si>
    <t>Stator Reactance @ Standstill (slip = 1)</t>
  </si>
  <si>
    <t>Rotor Resistance @ Standstill (slip = 1)</t>
  </si>
  <si>
    <t>Rotor Reactance @ Standstill (slip = 1)</t>
  </si>
  <si>
    <t>Efficiency and Power factor vs. load curves at rated voltage reference number</t>
  </si>
  <si>
    <r>
      <t xml:space="preserve">PLANT DESCRIPTION  </t>
    </r>
    <r>
      <rPr>
        <sz val="12"/>
        <rFont val="Arial"/>
        <family val="2"/>
      </rPr>
      <t>(e.g. Boiler, Turbine, Coal Overland, etc.)</t>
    </r>
  </si>
  <si>
    <t>Power and Torque vs Speed Characteristic</t>
  </si>
  <si>
    <t>Description</t>
  </si>
  <si>
    <t xml:space="preserve">Rated load torque </t>
  </si>
  <si>
    <t xml:space="preserve"> Motor and Load Layout drawing reference number</t>
  </si>
  <si>
    <t>Yrs</t>
  </si>
  <si>
    <r>
      <t>kg.m</t>
    </r>
    <r>
      <rPr>
        <vertAlign val="superscript"/>
        <sz val="10"/>
        <rFont val="Arial"/>
        <family val="2"/>
      </rPr>
      <t>2</t>
    </r>
  </si>
  <si>
    <t xml:space="preserve">Enclosure and Cooling </t>
  </si>
  <si>
    <t>IM Code</t>
  </si>
  <si>
    <r>
      <t>mm</t>
    </r>
    <r>
      <rPr>
        <vertAlign val="superscript"/>
        <sz val="10"/>
        <rFont val="Arial"/>
        <family val="2"/>
      </rPr>
      <t>2</t>
    </r>
  </si>
  <si>
    <t>Partial Discharge Capacitors Specification, if any</t>
  </si>
  <si>
    <t>Motor Current at Breakdown Torque</t>
  </si>
  <si>
    <t>Maximum Overload Time at Breakdown Torque Current from FLC operation</t>
  </si>
  <si>
    <t>Stator winding type (form-wound / roebel bar, etc)</t>
  </si>
  <si>
    <r>
      <t xml:space="preserve">APPLICATION   </t>
    </r>
    <r>
      <rPr>
        <sz val="12"/>
        <rFont val="Arial"/>
        <family val="2"/>
      </rPr>
      <t xml:space="preserve">(e.g. </t>
    </r>
    <r>
      <rPr>
        <sz val="12"/>
        <color indexed="8"/>
        <rFont val="Arial"/>
        <family val="2"/>
      </rPr>
      <t>Centrifugal Fan, Screw Pump, M</t>
    </r>
    <r>
      <rPr>
        <sz val="12"/>
        <rFont val="Arial"/>
        <family val="2"/>
      </rPr>
      <t>ill, Conveyor, etc.)</t>
    </r>
  </si>
  <si>
    <t>1.071)  Minimum  speed</t>
  </si>
  <si>
    <t>1.072)  Maximum speed</t>
  </si>
  <si>
    <t>1.2301)  Indoor or Outdoor</t>
  </si>
  <si>
    <t>1.2302)  Clean or Dusty</t>
  </si>
  <si>
    <t>Applicable Eskom Standard</t>
  </si>
  <si>
    <t>Motor manufacturer (of existing motor where applicable - not the requirement)</t>
  </si>
  <si>
    <t>Motor manufacturer reference code/serial number (of existing motor where applicable)</t>
  </si>
  <si>
    <t>Fabrication factory</t>
  </si>
  <si>
    <t>SANS 60034</t>
  </si>
  <si>
    <t>Utilization factor (Load power at duty point/motor rated power), &gt;=75%,=&lt;90%</t>
  </si>
  <si>
    <t xml:space="preserve">Performance and Thermal Capacity </t>
  </si>
  <si>
    <t>Motor winding systems</t>
  </si>
  <si>
    <r>
      <t xml:space="preserve">Partial Discharge Capacitors (required for P ≥ 800 kW Draught Group and all motor </t>
    </r>
    <r>
      <rPr>
        <sz val="10"/>
        <color indexed="8"/>
        <rFont val="Calibri"/>
        <family val="2"/>
      </rPr>
      <t>≥</t>
    </r>
    <r>
      <rPr>
        <sz val="10"/>
        <color indexed="8"/>
        <rFont val="Arial"/>
        <family val="2"/>
      </rPr>
      <t xml:space="preserve">  6.6kV)</t>
    </r>
  </si>
  <si>
    <t>Number to be Installed per machine</t>
  </si>
  <si>
    <t xml:space="preserve">Surge suppresser </t>
  </si>
  <si>
    <t>Minutes</t>
  </si>
  <si>
    <t xml:space="preserve">Are safe stall and acceleration times rotor or stator limited? </t>
  </si>
  <si>
    <t>Rotor / Stator</t>
  </si>
  <si>
    <t>Stator winding temperature rise at 1.0 Service Factor  (Maximum class B)</t>
  </si>
  <si>
    <t>Maximum Hot Locked Rotor Time at 100% of rated voltage</t>
  </si>
  <si>
    <t>Maximum Hot Locked Rotor Time at 85% of rated voltage</t>
  </si>
  <si>
    <t>Maximum Hot Locked Rotor Time at 75% of rated voltage</t>
  </si>
  <si>
    <t>Maximum Hot Acceleration Time at 100% of rated voltage</t>
  </si>
  <si>
    <t>Maximum Hot Acceleration Time at 85% of rated voltage</t>
  </si>
  <si>
    <t>Maximum Hot Acceleration Time at 75% of rated voltage</t>
  </si>
  <si>
    <t>Template Identifier</t>
  </si>
  <si>
    <t>Document Identifier</t>
  </si>
  <si>
    <t>xxx-xxx</t>
  </si>
  <si>
    <t>Revision</t>
  </si>
  <si>
    <t>Effective Date</t>
  </si>
  <si>
    <t>x.x</t>
  </si>
  <si>
    <t>Group Technology</t>
  </si>
  <si>
    <t>240-54783039 (Rev 1)</t>
  </si>
  <si>
    <t>Star</t>
  </si>
  <si>
    <t>No</t>
  </si>
  <si>
    <t>Yes</t>
  </si>
  <si>
    <t>Medium</t>
  </si>
  <si>
    <t>F</t>
  </si>
  <si>
    <t>Dusty</t>
  </si>
  <si>
    <t>Roller and ball</t>
  </si>
  <si>
    <t>Shell gardus S3</t>
  </si>
  <si>
    <t>Conveyor</t>
  </si>
  <si>
    <t>3.3kV ± 5%</t>
  </si>
  <si>
    <t xml:space="preserve">3.3kV   ± 10% </t>
  </si>
  <si>
    <t>Dusty coal</t>
  </si>
  <si>
    <t>S1</t>
  </si>
  <si>
    <t>RTD</t>
  </si>
  <si>
    <t>Thermocouple</t>
  </si>
  <si>
    <t>220V</t>
  </si>
  <si>
    <t>bearings</t>
  </si>
  <si>
    <t>0-120</t>
  </si>
  <si>
    <t>IM1001</t>
  </si>
  <si>
    <t>Standard</t>
  </si>
  <si>
    <t>Supplier to provide</t>
  </si>
  <si>
    <t>G29</t>
  </si>
  <si>
    <t>Supplier to provide after contract award</t>
  </si>
  <si>
    <t>Form wound</t>
  </si>
  <si>
    <t>Magnetic</t>
  </si>
  <si>
    <t>Fab. Cu</t>
  </si>
  <si>
    <t>Single</t>
  </si>
  <si>
    <t>&gt;25</t>
  </si>
  <si>
    <t>Provide</t>
  </si>
  <si>
    <t>IP65</t>
  </si>
  <si>
    <t>TEFC</t>
  </si>
  <si>
    <t>NA</t>
  </si>
  <si>
    <t>&gt;=100 000</t>
  </si>
  <si>
    <t>SPM nipples</t>
  </si>
  <si>
    <t>yes</t>
  </si>
  <si>
    <t>Top</t>
  </si>
  <si>
    <t>No. Phase separated</t>
  </si>
  <si>
    <t>3 line &amp; 3 neutral</t>
  </si>
  <si>
    <t>355(610/800/254)110/210</t>
  </si>
  <si>
    <t>approx. 1900</t>
  </si>
  <si>
    <t>N/A</t>
  </si>
  <si>
    <t>Bi-directional</t>
  </si>
  <si>
    <t>DE-NU322 NDE-6322</t>
  </si>
  <si>
    <t>Non-Hazardous</t>
  </si>
  <si>
    <t>Outdoor</t>
  </si>
  <si>
    <t>Gearbox</t>
  </si>
  <si>
    <t>Voith TV562</t>
  </si>
  <si>
    <t>BOYD Brown</t>
  </si>
  <si>
    <t>89119/1</t>
  </si>
  <si>
    <t>Back</t>
  </si>
  <si>
    <t>To be confirmed during detail design</t>
  </si>
  <si>
    <t>Supplier not to exceed the limit</t>
  </si>
  <si>
    <t>Ash Extendable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</si>
</sst>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2"/>
      <name val="Times New Roman"/>
      <family val="1"/>
    </font>
    <font>
      <b/>
      <sz val="1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" fillId="0" borderId="0"/>
  </cellStyleXfs>
  <cellXfs count="4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2" borderId="6" xfId="0" applyFont="1" applyFill="1" applyBorder="1"/>
    <xf numFmtId="0" fontId="9" fillId="0" borderId="7" xfId="0" applyFont="1" applyBorder="1"/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9" fontId="8" fillId="0" borderId="8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7" xfId="0" applyFont="1" applyFill="1" applyBorder="1"/>
    <xf numFmtId="0" fontId="8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9" fillId="4" borderId="2" xfId="0" applyFont="1" applyFill="1" applyBorder="1"/>
    <xf numFmtId="0" fontId="9" fillId="4" borderId="14" xfId="0" applyFont="1" applyFill="1" applyBorder="1"/>
    <xf numFmtId="0" fontId="9" fillId="5" borderId="15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4" borderId="16" xfId="0" applyFont="1" applyFill="1" applyBorder="1"/>
    <xf numFmtId="0" fontId="10" fillId="4" borderId="17" xfId="0" applyFont="1" applyFill="1" applyBorder="1"/>
    <xf numFmtId="0" fontId="9" fillId="4" borderId="15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/>
    </xf>
    <xf numFmtId="0" fontId="9" fillId="0" borderId="19" xfId="0" applyFont="1" applyBorder="1"/>
    <xf numFmtId="0" fontId="9" fillId="5" borderId="1" xfId="0" applyFont="1" applyFill="1" applyBorder="1"/>
    <xf numFmtId="0" fontId="9" fillId="0" borderId="4" xfId="0" applyFont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2" borderId="19" xfId="0" applyFont="1" applyFill="1" applyBorder="1"/>
    <xf numFmtId="0" fontId="10" fillId="2" borderId="18" xfId="0" applyFont="1" applyFill="1" applyBorder="1"/>
    <xf numFmtId="0" fontId="10" fillId="2" borderId="18" xfId="0" applyFont="1" applyFill="1" applyBorder="1" applyAlignment="1">
      <alignment vertical="center"/>
    </xf>
    <xf numFmtId="0" fontId="9" fillId="0" borderId="8" xfId="0" applyFont="1" applyBorder="1"/>
    <xf numFmtId="0" fontId="9" fillId="0" borderId="7" xfId="0" applyFont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9" fillId="3" borderId="19" xfId="0" applyFont="1" applyFill="1" applyBorder="1"/>
    <xf numFmtId="0" fontId="9" fillId="3" borderId="1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10" fillId="3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9" fillId="0" borderId="6" xfId="0" applyFont="1" applyBorder="1"/>
    <xf numFmtId="0" fontId="10" fillId="3" borderId="14" xfId="0" applyFont="1" applyFill="1" applyBorder="1"/>
    <xf numFmtId="0" fontId="10" fillId="3" borderId="6" xfId="0" applyFont="1" applyFill="1" applyBorder="1"/>
    <xf numFmtId="0" fontId="8" fillId="4" borderId="10" xfId="0" applyFont="1" applyFill="1" applyBorder="1" applyAlignment="1">
      <alignment horizontal="center"/>
    </xf>
    <xf numFmtId="0" fontId="9" fillId="4" borderId="6" xfId="0" applyFont="1" applyFill="1" applyBorder="1"/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left"/>
    </xf>
    <xf numFmtId="0" fontId="9" fillId="4" borderId="18" xfId="0" applyFont="1" applyFill="1" applyBorder="1"/>
    <xf numFmtId="0" fontId="3" fillId="4" borderId="10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 wrapText="1"/>
    </xf>
    <xf numFmtId="164" fontId="10" fillId="4" borderId="24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4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8" fillId="3" borderId="9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0" fillId="4" borderId="4" xfId="0" applyFont="1" applyFill="1" applyBorder="1"/>
    <xf numFmtId="0" fontId="10" fillId="4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29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10" fillId="4" borderId="27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164" fontId="10" fillId="2" borderId="21" xfId="0" applyNumberFormat="1" applyFont="1" applyFill="1" applyBorder="1" applyAlignment="1">
      <alignment horizontal="left" vertical="center" wrapText="1"/>
    </xf>
    <xf numFmtId="2" fontId="8" fillId="3" borderId="32" xfId="0" applyNumberFormat="1" applyFont="1" applyFill="1" applyBorder="1" applyAlignment="1">
      <alignment horizontal="center" vertical="center" wrapText="1"/>
    </xf>
    <xf numFmtId="2" fontId="8" fillId="3" borderId="15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left" vertical="center"/>
    </xf>
    <xf numFmtId="2" fontId="3" fillId="4" borderId="15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top"/>
    </xf>
    <xf numFmtId="0" fontId="8" fillId="4" borderId="28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/>
    </xf>
    <xf numFmtId="0" fontId="8" fillId="4" borderId="15" xfId="0" applyFont="1" applyFill="1" applyBorder="1" applyAlignment="1">
      <alignment horizontal="left"/>
    </xf>
    <xf numFmtId="0" fontId="9" fillId="0" borderId="12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0" fillId="4" borderId="17" xfId="0" applyNumberFormat="1" applyFont="1" applyFill="1" applyBorder="1" applyAlignment="1">
      <alignment horizontal="left" vertical="center"/>
    </xf>
    <xf numFmtId="2" fontId="3" fillId="4" borderId="26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vertical="top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3" fillId="4" borderId="2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15" fillId="4" borderId="4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164" fontId="10" fillId="4" borderId="16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8" fillId="3" borderId="2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165" fontId="8" fillId="3" borderId="26" xfId="0" applyNumberFormat="1" applyFont="1" applyFill="1" applyBorder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 wrapText="1"/>
    </xf>
    <xf numFmtId="165" fontId="8" fillId="3" borderId="34" xfId="0" applyNumberFormat="1" applyFont="1" applyFill="1" applyBorder="1" applyAlignment="1">
      <alignment horizontal="right" vertical="center" wrapText="1"/>
    </xf>
    <xf numFmtId="0" fontId="8" fillId="3" borderId="34" xfId="0" applyFont="1" applyFill="1" applyBorder="1" applyAlignment="1">
      <alignment horizontal="right" vertical="center" wrapText="1"/>
    </xf>
    <xf numFmtId="0" fontId="8" fillId="3" borderId="32" xfId="0" applyFont="1" applyFill="1" applyBorder="1" applyAlignment="1">
      <alignment horizontal="right" vertical="center" wrapText="1"/>
    </xf>
    <xf numFmtId="0" fontId="8" fillId="3" borderId="33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right" vertical="center" wrapText="1"/>
    </xf>
    <xf numFmtId="0" fontId="8" fillId="3" borderId="26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right" vertical="center"/>
    </xf>
    <xf numFmtId="2" fontId="8" fillId="3" borderId="15" xfId="0" applyNumberFormat="1" applyFont="1" applyFill="1" applyBorder="1" applyAlignment="1">
      <alignment horizontal="right" vertical="center" wrapText="1"/>
    </xf>
    <xf numFmtId="164" fontId="10" fillId="4" borderId="15" xfId="0" applyNumberFormat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/>
    </xf>
    <xf numFmtId="0" fontId="25" fillId="3" borderId="28" xfId="0" applyFont="1" applyFill="1" applyBorder="1" applyAlignment="1">
      <alignment horizontal="left" vertical="top"/>
    </xf>
    <xf numFmtId="0" fontId="25" fillId="3" borderId="1" xfId="0" applyFont="1" applyFill="1" applyBorder="1" applyAlignment="1">
      <alignment horizontal="left" vertical="top"/>
    </xf>
    <xf numFmtId="2" fontId="26" fillId="3" borderId="15" xfId="0" applyNumberFormat="1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vertical="center"/>
    </xf>
    <xf numFmtId="0" fontId="26" fillId="3" borderId="35" xfId="0" applyFont="1" applyFill="1" applyBorder="1" applyAlignment="1">
      <alignment horizontal="left"/>
    </xf>
    <xf numFmtId="2" fontId="26" fillId="3" borderId="26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 vertical="center"/>
    </xf>
    <xf numFmtId="0" fontId="26" fillId="3" borderId="1" xfId="0" applyFont="1" applyFill="1" applyBorder="1" applyAlignment="1">
      <alignment vertical="center"/>
    </xf>
    <xf numFmtId="0" fontId="26" fillId="0" borderId="6" xfId="0" applyFont="1" applyBorder="1" applyAlignment="1">
      <alignment horizontal="center"/>
    </xf>
    <xf numFmtId="2" fontId="27" fillId="4" borderId="15" xfId="0" applyNumberFormat="1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center" wrapText="1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/>
    </xf>
    <xf numFmtId="0" fontId="26" fillId="3" borderId="4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9" fillId="0" borderId="14" xfId="0" applyFont="1" applyBorder="1"/>
    <xf numFmtId="0" fontId="8" fillId="3" borderId="1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top"/>
    </xf>
    <xf numFmtId="0" fontId="26" fillId="3" borderId="1" xfId="0" applyFont="1" applyFill="1" applyBorder="1" applyAlignment="1">
      <alignment horizontal="left"/>
    </xf>
    <xf numFmtId="2" fontId="8" fillId="3" borderId="3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top"/>
    </xf>
    <xf numFmtId="0" fontId="8" fillId="3" borderId="28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2" fontId="8" fillId="3" borderId="26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center"/>
    </xf>
    <xf numFmtId="0" fontId="8" fillId="3" borderId="15" xfId="0" applyFont="1" applyFill="1" applyBorder="1"/>
    <xf numFmtId="0" fontId="8" fillId="3" borderId="28" xfId="0" applyFont="1" applyFill="1" applyBorder="1"/>
    <xf numFmtId="0" fontId="8" fillId="3" borderId="1" xfId="0" applyFont="1" applyFill="1" applyBorder="1"/>
    <xf numFmtId="0" fontId="26" fillId="3" borderId="35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3" borderId="36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0" borderId="0" xfId="1"/>
    <xf numFmtId="0" fontId="28" fillId="0" borderId="22" xfId="1" applyFont="1" applyBorder="1" applyAlignment="1">
      <alignment vertical="center" wrapText="1"/>
    </xf>
    <xf numFmtId="0" fontId="3" fillId="0" borderId="2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13" xfId="1" applyFont="1" applyBorder="1" applyAlignment="1">
      <alignment horizontal="left" vertical="center" wrapText="1"/>
    </xf>
    <xf numFmtId="0" fontId="28" fillId="0" borderId="13" xfId="1" applyFont="1" applyBorder="1" applyAlignment="1">
      <alignment vertical="center" wrapText="1"/>
    </xf>
    <xf numFmtId="15" fontId="3" fillId="0" borderId="13" xfId="1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/>
    </xf>
    <xf numFmtId="0" fontId="8" fillId="4" borderId="29" xfId="0" applyFont="1" applyFill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25" fillId="0" borderId="4" xfId="0" applyFont="1" applyBorder="1" applyAlignment="1">
      <alignment horizontal="center"/>
    </xf>
    <xf numFmtId="0" fontId="29" fillId="0" borderId="45" xfId="2" applyFont="1" applyBorder="1" applyAlignment="1">
      <alignment horizontal="center"/>
    </xf>
    <xf numFmtId="0" fontId="1" fillId="0" borderId="25" xfId="2" applyFont="1" applyBorder="1" applyAlignment="1">
      <alignment horizontal="center"/>
    </xf>
    <xf numFmtId="0" fontId="3" fillId="4" borderId="15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 wrapText="1"/>
    </xf>
    <xf numFmtId="0" fontId="26" fillId="3" borderId="36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horizontal="left" vertical="center" wrapText="1"/>
    </xf>
    <xf numFmtId="0" fontId="26" fillId="3" borderId="3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5" xfId="0" applyFont="1" applyFill="1" applyBorder="1"/>
    <xf numFmtId="0" fontId="8" fillId="3" borderId="28" xfId="0" applyFont="1" applyFill="1" applyBorder="1"/>
    <xf numFmtId="0" fontId="8" fillId="3" borderId="1" xfId="0" applyFont="1" applyFill="1" applyBorder="1"/>
    <xf numFmtId="0" fontId="8" fillId="3" borderId="33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3" borderId="28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top"/>
    </xf>
    <xf numFmtId="0" fontId="8" fillId="3" borderId="28" xfId="0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26" fillId="3" borderId="15" xfId="0" applyFont="1" applyFill="1" applyBorder="1" applyAlignment="1">
      <alignment horizontal="left" vertical="center"/>
    </xf>
    <xf numFmtId="0" fontId="26" fillId="3" borderId="28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0" borderId="28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2" fontId="8" fillId="3" borderId="34" xfId="0" applyNumberFormat="1" applyFont="1" applyFill="1" applyBorder="1" applyAlignment="1">
      <alignment horizontal="center" vertical="center" wrapText="1"/>
    </xf>
    <xf numFmtId="2" fontId="8" fillId="3" borderId="26" xfId="0" applyNumberFormat="1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left" vertical="center"/>
    </xf>
    <xf numFmtId="0" fontId="26" fillId="3" borderId="36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/>
    </xf>
    <xf numFmtId="0" fontId="10" fillId="3" borderId="39" xfId="0" applyFont="1" applyFill="1" applyBorder="1" applyAlignment="1">
      <alignment horizontal="left"/>
    </xf>
    <xf numFmtId="0" fontId="10" fillId="3" borderId="56" xfId="0" applyFont="1" applyFill="1" applyBorder="1" applyAlignment="1">
      <alignment horizontal="left"/>
    </xf>
    <xf numFmtId="0" fontId="26" fillId="3" borderId="15" xfId="0" applyFont="1" applyFill="1" applyBorder="1" applyAlignment="1">
      <alignment horizontal="left" vertical="top"/>
    </xf>
    <xf numFmtId="0" fontId="26" fillId="3" borderId="28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8" fillId="3" borderId="32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top"/>
    </xf>
    <xf numFmtId="0" fontId="8" fillId="3" borderId="25" xfId="0" applyFont="1" applyFill="1" applyBorder="1" applyAlignment="1">
      <alignment horizontal="left" vertical="top"/>
    </xf>
    <xf numFmtId="0" fontId="8" fillId="3" borderId="35" xfId="0" applyFont="1" applyFill="1" applyBorder="1" applyAlignment="1">
      <alignment horizontal="left" vertical="top"/>
    </xf>
    <xf numFmtId="0" fontId="26" fillId="3" borderId="36" xfId="0" applyFont="1" applyFill="1" applyBorder="1" applyAlignment="1">
      <alignment horizontal="left" vertical="top"/>
    </xf>
    <xf numFmtId="0" fontId="26" fillId="3" borderId="25" xfId="0" applyFont="1" applyFill="1" applyBorder="1" applyAlignment="1">
      <alignment horizontal="left" vertical="top"/>
    </xf>
    <xf numFmtId="0" fontId="26" fillId="3" borderId="35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/>
    </xf>
    <xf numFmtId="0" fontId="8" fillId="3" borderId="9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 vertical="top"/>
    </xf>
    <xf numFmtId="0" fontId="8" fillId="4" borderId="28" xfId="0" applyFont="1" applyFill="1" applyBorder="1"/>
    <xf numFmtId="0" fontId="8" fillId="4" borderId="1" xfId="0" applyFont="1" applyFill="1" applyBorder="1"/>
    <xf numFmtId="0" fontId="8" fillId="3" borderId="26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10" fillId="3" borderId="42" xfId="0" applyFont="1" applyFill="1" applyBorder="1" applyAlignment="1">
      <alignment horizontal="left" vertical="center" wrapText="1"/>
    </xf>
    <xf numFmtId="0" fontId="10" fillId="3" borderId="5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3" borderId="44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49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left"/>
    </xf>
    <xf numFmtId="0" fontId="10" fillId="4" borderId="27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55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0" fillId="4" borderId="16" xfId="0" applyFont="1" applyFill="1" applyBorder="1" applyAlignment="1">
      <alignment horizontal="left" vertical="top"/>
    </xf>
    <xf numFmtId="0" fontId="9" fillId="4" borderId="27" xfId="0" applyFont="1" applyFill="1" applyBorder="1" applyAlignment="1">
      <alignment vertical="top"/>
    </xf>
    <xf numFmtId="0" fontId="9" fillId="4" borderId="22" xfId="0" applyFont="1" applyFill="1" applyBorder="1" applyAlignment="1">
      <alignment vertical="top"/>
    </xf>
    <xf numFmtId="0" fontId="3" fillId="3" borderId="1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top" wrapText="1"/>
    </xf>
    <xf numFmtId="0" fontId="3" fillId="4" borderId="50" xfId="0" applyFont="1" applyFill="1" applyBorder="1" applyAlignment="1">
      <alignment horizontal="left" vertical="top" wrapText="1"/>
    </xf>
    <xf numFmtId="0" fontId="8" fillId="4" borderId="2" xfId="0" applyFont="1" applyFill="1" applyBorder="1"/>
    <xf numFmtId="0" fontId="3" fillId="4" borderId="26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top"/>
    </xf>
    <xf numFmtId="0" fontId="3" fillId="4" borderId="28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0" fontId="3" fillId="4" borderId="15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3" borderId="36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top"/>
    </xf>
    <xf numFmtId="0" fontId="8" fillId="4" borderId="28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3" fillId="4" borderId="34" xfId="0" applyFont="1" applyFill="1" applyBorder="1"/>
    <xf numFmtId="0" fontId="8" fillId="4" borderId="31" xfId="0" applyFont="1" applyFill="1" applyBorder="1"/>
    <xf numFmtId="0" fontId="8" fillId="4" borderId="8" xfId="0" applyFont="1" applyFill="1" applyBorder="1"/>
    <xf numFmtId="0" fontId="10" fillId="4" borderId="16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27" fillId="4" borderId="15" xfId="0" applyFont="1" applyFill="1" applyBorder="1" applyAlignment="1">
      <alignment horizontal="left" vertical="center"/>
    </xf>
    <xf numFmtId="0" fontId="26" fillId="4" borderId="28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3" fillId="4" borderId="26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8" fillId="3" borderId="34" xfId="0" applyFont="1" applyFill="1" applyBorder="1" applyAlignment="1">
      <alignment horizontal="left" vertical="top"/>
    </xf>
    <xf numFmtId="0" fontId="8" fillId="3" borderId="31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top"/>
    </xf>
    <xf numFmtId="0" fontId="3" fillId="4" borderId="25" xfId="0" applyFont="1" applyFill="1" applyBorder="1" applyAlignment="1">
      <alignment horizontal="left" vertical="top"/>
    </xf>
    <xf numFmtId="0" fontId="3" fillId="4" borderId="35" xfId="0" applyFont="1" applyFill="1" applyBorder="1" applyAlignment="1">
      <alignment horizontal="left" vertical="top"/>
    </xf>
    <xf numFmtId="0" fontId="8" fillId="3" borderId="34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left"/>
    </xf>
    <xf numFmtId="0" fontId="8" fillId="3" borderId="28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3" fillId="4" borderId="26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 vertical="center"/>
    </xf>
    <xf numFmtId="0" fontId="26" fillId="4" borderId="23" xfId="0" applyFont="1" applyFill="1" applyBorder="1" applyAlignment="1">
      <alignment horizontal="left" vertical="center"/>
    </xf>
    <xf numFmtId="0" fontId="26" fillId="4" borderId="10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3" fillId="0" borderId="37" xfId="1" applyFont="1" applyBorder="1" applyAlignment="1">
      <alignment wrapText="1"/>
    </xf>
    <xf numFmtId="0" fontId="23" fillId="0" borderId="3" xfId="1" applyFont="1" applyBorder="1" applyAlignment="1">
      <alignment wrapText="1"/>
    </xf>
    <xf numFmtId="0" fontId="23" fillId="0" borderId="12" xfId="1" applyFont="1" applyBorder="1" applyAlignment="1">
      <alignment wrapText="1"/>
    </xf>
    <xf numFmtId="0" fontId="24" fillId="0" borderId="37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3" fillId="0" borderId="16" xfId="1" applyFont="1" applyBorder="1" applyAlignment="1">
      <alignment vertical="center" wrapText="1"/>
    </xf>
    <xf numFmtId="0" fontId="3" fillId="0" borderId="22" xfId="1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533400</xdr:rowOff>
    </xdr:from>
    <xdr:to>
      <xdr:col>0</xdr:col>
      <xdr:colOff>1876425</xdr:colOff>
      <xdr:row>3</xdr:row>
      <xdr:rowOff>123825</xdr:rowOff>
    </xdr:to>
    <xdr:pic>
      <xdr:nvPicPr>
        <xdr:cNvPr id="4102" name="Picture 2" descr="Drawing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4850"/>
          <a:ext cx="1828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85725</xdr:rowOff>
    </xdr:from>
    <xdr:to>
      <xdr:col>2</xdr:col>
      <xdr:colOff>1495425</xdr:colOff>
      <xdr:row>3</xdr:row>
      <xdr:rowOff>104775</xdr:rowOff>
    </xdr:to>
    <xdr:pic>
      <xdr:nvPicPr>
        <xdr:cNvPr id="1358" name="Picture 1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1914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"/>
  <sheetViews>
    <sheetView workbookViewId="0">
      <selection activeCell="C18" sqref="C18"/>
    </sheetView>
  </sheetViews>
  <sheetFormatPr defaultColWidth="9.109375" defaultRowHeight="13.2" x14ac:dyDescent="0.25"/>
  <cols>
    <col min="1" max="1" width="28.88671875" style="230" customWidth="1"/>
    <col min="2" max="2" width="76.109375" style="230" customWidth="1"/>
    <col min="3" max="3" width="29.33203125" style="230" customWidth="1"/>
    <col min="4" max="4" width="32.33203125" style="230" customWidth="1"/>
    <col min="5" max="16384" width="9.109375" style="230"/>
  </cols>
  <sheetData>
    <row r="1" spans="1:4" ht="13.8" thickBot="1" x14ac:dyDescent="0.3"/>
    <row r="2" spans="1:4" ht="72.75" customHeight="1" thickBot="1" x14ac:dyDescent="0.3">
      <c r="A2" s="463"/>
      <c r="B2" s="466" t="s">
        <v>302</v>
      </c>
      <c r="C2" s="231" t="s">
        <v>348</v>
      </c>
      <c r="D2" s="232" t="s">
        <v>355</v>
      </c>
    </row>
    <row r="3" spans="1:4" ht="13.8" thickBot="1" x14ac:dyDescent="0.3">
      <c r="A3" s="464"/>
      <c r="B3" s="467"/>
      <c r="C3" s="233" t="s">
        <v>349</v>
      </c>
      <c r="D3" s="233" t="s">
        <v>350</v>
      </c>
    </row>
    <row r="4" spans="1:4" ht="13.8" thickBot="1" x14ac:dyDescent="0.3">
      <c r="A4" s="464"/>
      <c r="B4" s="467"/>
      <c r="C4" s="233" t="s">
        <v>351</v>
      </c>
      <c r="D4" s="234" t="s">
        <v>353</v>
      </c>
    </row>
    <row r="5" spans="1:4" ht="13.8" thickBot="1" x14ac:dyDescent="0.3">
      <c r="A5" s="464"/>
      <c r="B5" s="467"/>
      <c r="C5" s="235" t="s">
        <v>352</v>
      </c>
      <c r="D5" s="236">
        <v>42156</v>
      </c>
    </row>
    <row r="6" spans="1:4" ht="25.5" customHeight="1" thickBot="1" x14ac:dyDescent="0.3">
      <c r="A6" s="465"/>
      <c r="B6" s="468"/>
      <c r="C6" s="469" t="s">
        <v>354</v>
      </c>
      <c r="D6" s="470"/>
    </row>
  </sheetData>
  <mergeCells count="3">
    <mergeCell ref="A2:A6"/>
    <mergeCell ref="B2:B6"/>
    <mergeCell ref="C6:D6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&amp;C240-54783039 New MV Motor Technical Schedule A&amp;B Template (Rev 1)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93"/>
  <sheetViews>
    <sheetView tabSelected="1" zoomScale="80" zoomScaleNormal="80" zoomScaleSheetLayoutView="63" zoomScalePageLayoutView="84" workbookViewId="0">
      <pane ySplit="7" topLeftCell="A15" activePane="bottomLeft" state="frozen"/>
      <selection pane="bottomLeft" activeCell="N31" sqref="N31"/>
    </sheetView>
  </sheetViews>
  <sheetFormatPr defaultRowHeight="13.2" x14ac:dyDescent="0.25"/>
  <cols>
    <col min="1" max="1" width="4" customWidth="1"/>
    <col min="2" max="2" width="9" style="5" customWidth="1"/>
    <col min="3" max="3" width="31.6640625" customWidth="1"/>
    <col min="4" max="4" width="2.6640625" hidden="1" customWidth="1"/>
    <col min="5" max="5" width="47" customWidth="1"/>
    <col min="6" max="6" width="18.88671875" style="1" customWidth="1"/>
    <col min="7" max="8" width="27.88671875" style="17" customWidth="1"/>
    <col min="9" max="9" width="29.6640625" customWidth="1"/>
    <col min="10" max="10" width="32.6640625" customWidth="1"/>
    <col min="11" max="11" width="6.5546875" customWidth="1"/>
  </cols>
  <sheetData>
    <row r="1" spans="2:10" ht="13.8" thickBot="1" x14ac:dyDescent="0.3">
      <c r="B1"/>
    </row>
    <row r="2" spans="2:10" ht="16.2" thickBot="1" x14ac:dyDescent="0.35">
      <c r="B2" s="287"/>
      <c r="C2" s="288"/>
      <c r="D2" s="289"/>
      <c r="E2" s="330" t="s">
        <v>302</v>
      </c>
      <c r="F2" s="331"/>
      <c r="G2" s="331"/>
      <c r="H2" s="331"/>
      <c r="I2" s="331"/>
      <c r="J2" s="332"/>
    </row>
    <row r="3" spans="2:10" ht="15.6" x14ac:dyDescent="0.3">
      <c r="B3" s="290"/>
      <c r="C3" s="291"/>
      <c r="D3" s="292"/>
      <c r="E3" s="66" t="s">
        <v>14</v>
      </c>
      <c r="F3" s="339"/>
      <c r="G3" s="340"/>
      <c r="H3" s="340"/>
      <c r="I3" s="340"/>
      <c r="J3" s="341"/>
    </row>
    <row r="4" spans="2:10" ht="16.2" thickBot="1" x14ac:dyDescent="0.35">
      <c r="B4" s="293"/>
      <c r="C4" s="294"/>
      <c r="D4" s="295"/>
      <c r="E4" s="65" t="s">
        <v>0</v>
      </c>
      <c r="F4" s="342"/>
      <c r="G4" s="343"/>
      <c r="H4" s="343"/>
      <c r="I4" s="343"/>
      <c r="J4" s="344"/>
    </row>
    <row r="5" spans="2:10" s="2" customFormat="1" ht="15.6" x14ac:dyDescent="0.3">
      <c r="B5" s="300" t="s">
        <v>308</v>
      </c>
      <c r="C5" s="301"/>
      <c r="D5" s="301"/>
      <c r="E5" s="302"/>
      <c r="F5" s="287" t="s">
        <v>408</v>
      </c>
      <c r="G5" s="288"/>
      <c r="H5" s="288"/>
      <c r="I5" s="288"/>
      <c r="J5" s="333"/>
    </row>
    <row r="6" spans="2:10" s="2" customFormat="1" ht="16.2" thickBot="1" x14ac:dyDescent="0.25">
      <c r="B6" s="325" t="s">
        <v>322</v>
      </c>
      <c r="C6" s="326"/>
      <c r="D6" s="326"/>
      <c r="E6" s="327"/>
      <c r="F6" s="334" t="s">
        <v>364</v>
      </c>
      <c r="G6" s="335"/>
      <c r="H6" s="335"/>
      <c r="I6" s="335"/>
      <c r="J6" s="336"/>
    </row>
    <row r="7" spans="2:10" s="2" customFormat="1" ht="16.2" thickBot="1" x14ac:dyDescent="0.35">
      <c r="B7" s="108" t="s">
        <v>24</v>
      </c>
      <c r="C7" s="345" t="s">
        <v>25</v>
      </c>
      <c r="D7" s="346"/>
      <c r="E7" s="347"/>
      <c r="F7" s="38" t="s">
        <v>26</v>
      </c>
      <c r="G7" s="337" t="s">
        <v>69</v>
      </c>
      <c r="H7" s="338"/>
      <c r="I7" s="50" t="s">
        <v>50</v>
      </c>
      <c r="J7" s="49" t="s">
        <v>70</v>
      </c>
    </row>
    <row r="8" spans="2:10" s="2" customFormat="1" ht="16.2" thickBot="1" x14ac:dyDescent="0.35">
      <c r="B8" s="109">
        <v>1</v>
      </c>
      <c r="C8" s="348" t="s">
        <v>1</v>
      </c>
      <c r="D8" s="349"/>
      <c r="E8" s="350"/>
      <c r="F8" s="37"/>
      <c r="G8" s="337"/>
      <c r="H8" s="338"/>
      <c r="I8" s="51"/>
      <c r="J8" s="42"/>
    </row>
    <row r="9" spans="2:10" s="2" customFormat="1" ht="15.6" x14ac:dyDescent="0.25">
      <c r="B9" s="110">
        <v>1.01</v>
      </c>
      <c r="C9" s="308" t="s">
        <v>139</v>
      </c>
      <c r="D9" s="309"/>
      <c r="E9" s="310"/>
      <c r="F9" s="101" t="s">
        <v>27</v>
      </c>
      <c r="G9" s="353"/>
      <c r="H9" s="354"/>
      <c r="I9" s="53"/>
      <c r="J9" s="43"/>
    </row>
    <row r="10" spans="2:10" s="2" customFormat="1" ht="15.6" x14ac:dyDescent="0.25">
      <c r="B10" s="111">
        <f t="shared" ref="B10:B15" si="0">B9+0.01</f>
        <v>1.02</v>
      </c>
      <c r="C10" s="261" t="s">
        <v>41</v>
      </c>
      <c r="D10" s="262"/>
      <c r="E10" s="263"/>
      <c r="F10" s="227" t="s">
        <v>75</v>
      </c>
      <c r="G10" s="355"/>
      <c r="H10" s="356"/>
      <c r="I10" s="45"/>
      <c r="J10" s="6"/>
    </row>
    <row r="11" spans="2:10" s="2" customFormat="1" ht="15" x14ac:dyDescent="0.25">
      <c r="B11" s="111">
        <f t="shared" si="0"/>
        <v>1.03</v>
      </c>
      <c r="C11" s="358" t="s">
        <v>42</v>
      </c>
      <c r="D11" s="359"/>
      <c r="E11" s="360"/>
      <c r="F11" s="227" t="s">
        <v>28</v>
      </c>
      <c r="G11" s="328">
        <v>2</v>
      </c>
      <c r="H11" s="329"/>
      <c r="I11" s="45"/>
      <c r="J11" s="6"/>
    </row>
    <row r="12" spans="2:10" s="2" customFormat="1" ht="15" customHeight="1" x14ac:dyDescent="0.25">
      <c r="B12" s="162">
        <f t="shared" si="0"/>
        <v>1.04</v>
      </c>
      <c r="C12" s="270" t="s">
        <v>309</v>
      </c>
      <c r="D12" s="271"/>
      <c r="E12" s="272"/>
      <c r="F12" s="163" t="s">
        <v>310</v>
      </c>
      <c r="G12" s="328"/>
      <c r="H12" s="329"/>
      <c r="I12" s="45"/>
      <c r="J12" s="6"/>
    </row>
    <row r="13" spans="2:10" s="2" customFormat="1" ht="15" customHeight="1" x14ac:dyDescent="0.25">
      <c r="B13" s="111">
        <f t="shared" si="0"/>
        <v>1.05</v>
      </c>
      <c r="C13" s="261" t="s">
        <v>32</v>
      </c>
      <c r="D13" s="262"/>
      <c r="E13" s="263"/>
      <c r="F13" s="227" t="s">
        <v>29</v>
      </c>
      <c r="G13" s="328"/>
      <c r="H13" s="329"/>
      <c r="I13" s="45"/>
      <c r="J13" s="6"/>
    </row>
    <row r="14" spans="2:10" s="2" customFormat="1" ht="15" customHeight="1" x14ac:dyDescent="0.25">
      <c r="B14" s="111">
        <f t="shared" si="0"/>
        <v>1.06</v>
      </c>
      <c r="C14" s="261" t="s">
        <v>31</v>
      </c>
      <c r="D14" s="262"/>
      <c r="E14" s="263"/>
      <c r="F14" s="227" t="s">
        <v>30</v>
      </c>
      <c r="G14" s="328"/>
      <c r="H14" s="329"/>
      <c r="I14" s="45"/>
      <c r="J14" s="6"/>
    </row>
    <row r="15" spans="2:10" s="2" customFormat="1" ht="15" customHeight="1" x14ac:dyDescent="0.25">
      <c r="B15" s="296">
        <f t="shared" si="0"/>
        <v>1.07</v>
      </c>
      <c r="C15" s="255" t="s">
        <v>20</v>
      </c>
      <c r="D15" s="298"/>
      <c r="E15" s="164" t="s">
        <v>323</v>
      </c>
      <c r="F15" s="227" t="s">
        <v>30</v>
      </c>
      <c r="G15" s="328"/>
      <c r="H15" s="329"/>
      <c r="I15" s="45"/>
      <c r="J15" s="6"/>
    </row>
    <row r="16" spans="2:10" s="2" customFormat="1" ht="15" x14ac:dyDescent="0.25">
      <c r="B16" s="297"/>
      <c r="C16" s="299"/>
      <c r="D16" s="298"/>
      <c r="E16" s="164" t="s">
        <v>324</v>
      </c>
      <c r="F16" s="227" t="s">
        <v>30</v>
      </c>
      <c r="G16" s="328"/>
      <c r="H16" s="329"/>
      <c r="I16" s="45"/>
      <c r="J16" s="6"/>
    </row>
    <row r="17" spans="2:10" s="2" customFormat="1" ht="15" x14ac:dyDescent="0.25">
      <c r="B17" s="206">
        <f>B15+0.01</f>
        <v>1.08</v>
      </c>
      <c r="C17" s="311" t="s">
        <v>2</v>
      </c>
      <c r="D17" s="312"/>
      <c r="E17" s="313"/>
      <c r="F17" s="227" t="s">
        <v>33</v>
      </c>
      <c r="G17" s="328"/>
      <c r="H17" s="329"/>
      <c r="I17" s="45"/>
      <c r="J17" s="6"/>
    </row>
    <row r="18" spans="2:10" s="2" customFormat="1" ht="15.6" x14ac:dyDescent="0.25">
      <c r="B18" s="206">
        <f>B17+0.01</f>
        <v>1.0900000000000001</v>
      </c>
      <c r="C18" s="311" t="s">
        <v>34</v>
      </c>
      <c r="D18" s="312"/>
      <c r="E18" s="313"/>
      <c r="F18" s="227" t="s">
        <v>314</v>
      </c>
      <c r="G18" s="328"/>
      <c r="H18" s="329"/>
      <c r="I18" s="45"/>
      <c r="J18" s="6"/>
    </row>
    <row r="19" spans="2:10" s="2" customFormat="1" ht="15" x14ac:dyDescent="0.25">
      <c r="B19" s="206">
        <f t="shared" ref="B19:B31" si="1">B18+0.01</f>
        <v>1.1000000000000001</v>
      </c>
      <c r="C19" s="311" t="s">
        <v>36</v>
      </c>
      <c r="D19" s="312"/>
      <c r="E19" s="313"/>
      <c r="F19" s="227" t="s">
        <v>35</v>
      </c>
      <c r="G19" s="328"/>
      <c r="H19" s="329"/>
      <c r="I19" s="45"/>
      <c r="J19" s="6"/>
    </row>
    <row r="20" spans="2:10" s="2" customFormat="1" ht="15" x14ac:dyDescent="0.25">
      <c r="B20" s="165">
        <f t="shared" si="1"/>
        <v>1.1100000000000001</v>
      </c>
      <c r="C20" s="314" t="s">
        <v>311</v>
      </c>
      <c r="D20" s="315"/>
      <c r="E20" s="316"/>
      <c r="F20" s="163" t="s">
        <v>35</v>
      </c>
      <c r="G20" s="123"/>
      <c r="H20" s="124"/>
      <c r="I20" s="45"/>
      <c r="J20" s="6"/>
    </row>
    <row r="21" spans="2:10" s="2" customFormat="1" ht="15" x14ac:dyDescent="0.25">
      <c r="B21" s="206">
        <f t="shared" si="1"/>
        <v>1.1200000000000001</v>
      </c>
      <c r="C21" s="311" t="s">
        <v>38</v>
      </c>
      <c r="D21" s="312"/>
      <c r="E21" s="313"/>
      <c r="F21" s="227" t="s">
        <v>37</v>
      </c>
      <c r="G21" s="328"/>
      <c r="H21" s="329"/>
      <c r="I21" s="45"/>
      <c r="J21" s="6"/>
    </row>
    <row r="22" spans="2:10" s="2" customFormat="1" ht="15" x14ac:dyDescent="0.25">
      <c r="B22" s="206">
        <f t="shared" si="1"/>
        <v>1.1300000000000001</v>
      </c>
      <c r="C22" s="311" t="s">
        <v>39</v>
      </c>
      <c r="D22" s="312"/>
      <c r="E22" s="313"/>
      <c r="F22" s="227" t="s">
        <v>37</v>
      </c>
      <c r="G22" s="328"/>
      <c r="H22" s="329"/>
      <c r="I22" s="45"/>
      <c r="J22" s="6"/>
    </row>
    <row r="23" spans="2:10" s="2" customFormat="1" ht="15" x14ac:dyDescent="0.25">
      <c r="B23" s="206">
        <f t="shared" si="1"/>
        <v>1.1400000000000001</v>
      </c>
      <c r="C23" s="311" t="s">
        <v>40</v>
      </c>
      <c r="D23" s="312"/>
      <c r="E23" s="313"/>
      <c r="F23" s="227" t="s">
        <v>35</v>
      </c>
      <c r="G23" s="328"/>
      <c r="H23" s="329"/>
      <c r="I23" s="45"/>
      <c r="J23" s="6"/>
    </row>
    <row r="24" spans="2:10" s="2" customFormat="1" ht="15" x14ac:dyDescent="0.25">
      <c r="B24" s="206">
        <f t="shared" si="1"/>
        <v>1.1500000000000001</v>
      </c>
      <c r="C24" s="311" t="s">
        <v>44</v>
      </c>
      <c r="D24" s="312"/>
      <c r="E24" s="313"/>
      <c r="F24" s="227" t="s">
        <v>43</v>
      </c>
      <c r="G24" s="35"/>
      <c r="H24" s="36"/>
      <c r="I24" s="46"/>
      <c r="J24" s="44"/>
    </row>
    <row r="25" spans="2:10" s="2" customFormat="1" ht="15" x14ac:dyDescent="0.25">
      <c r="B25" s="206">
        <f t="shared" si="1"/>
        <v>1.1600000000000001</v>
      </c>
      <c r="C25" s="311" t="s">
        <v>45</v>
      </c>
      <c r="D25" s="312"/>
      <c r="E25" s="313"/>
      <c r="F25" s="227" t="s">
        <v>43</v>
      </c>
      <c r="G25" s="35"/>
      <c r="H25" s="36"/>
      <c r="I25" s="46"/>
      <c r="J25" s="44"/>
    </row>
    <row r="26" spans="2:10" s="2" customFormat="1" ht="13.5" customHeight="1" x14ac:dyDescent="0.25">
      <c r="B26" s="206">
        <f t="shared" si="1"/>
        <v>1.1700000000000002</v>
      </c>
      <c r="C26" s="261" t="s">
        <v>140</v>
      </c>
      <c r="D26" s="262"/>
      <c r="E26" s="263"/>
      <c r="F26" s="227" t="s">
        <v>119</v>
      </c>
      <c r="G26" s="35"/>
      <c r="H26" s="36"/>
      <c r="I26" s="46"/>
      <c r="J26" s="44"/>
    </row>
    <row r="27" spans="2:10" s="2" customFormat="1" ht="15" customHeight="1" x14ac:dyDescent="0.25">
      <c r="B27" s="206">
        <f t="shared" si="1"/>
        <v>1.1800000000000002</v>
      </c>
      <c r="C27" s="261" t="s">
        <v>141</v>
      </c>
      <c r="D27" s="262"/>
      <c r="E27" s="263"/>
      <c r="F27" s="227" t="s">
        <v>119</v>
      </c>
      <c r="G27" s="35"/>
      <c r="H27" s="36"/>
      <c r="I27" s="46"/>
      <c r="J27" s="44"/>
    </row>
    <row r="28" spans="2:10" s="2" customFormat="1" ht="15" x14ac:dyDescent="0.25">
      <c r="B28" s="206">
        <f t="shared" si="1"/>
        <v>1.1900000000000002</v>
      </c>
      <c r="C28" s="276" t="s">
        <v>49</v>
      </c>
      <c r="D28" s="306"/>
      <c r="E28" s="307"/>
      <c r="F28" s="227" t="s">
        <v>27</v>
      </c>
      <c r="G28" s="328"/>
      <c r="H28" s="329"/>
      <c r="I28" s="45"/>
      <c r="J28" s="6"/>
    </row>
    <row r="29" spans="2:10" s="2" customFormat="1" ht="15" x14ac:dyDescent="0.25">
      <c r="B29" s="206">
        <f t="shared" si="1"/>
        <v>1.2000000000000002</v>
      </c>
      <c r="C29" s="276" t="s">
        <v>46</v>
      </c>
      <c r="D29" s="306"/>
      <c r="E29" s="307"/>
      <c r="F29" s="227" t="s">
        <v>296</v>
      </c>
      <c r="G29" s="328"/>
      <c r="H29" s="329"/>
      <c r="I29" s="45"/>
      <c r="J29" s="6"/>
    </row>
    <row r="30" spans="2:10" s="2" customFormat="1" ht="15" x14ac:dyDescent="0.25">
      <c r="B30" s="206">
        <f t="shared" si="1"/>
        <v>1.2100000000000002</v>
      </c>
      <c r="C30" s="276" t="s">
        <v>21</v>
      </c>
      <c r="D30" s="306"/>
      <c r="E30" s="307"/>
      <c r="F30" s="227" t="s">
        <v>27</v>
      </c>
      <c r="G30" s="328"/>
      <c r="H30" s="329"/>
      <c r="I30" s="45"/>
      <c r="J30" s="6"/>
    </row>
    <row r="31" spans="2:10" s="2" customFormat="1" ht="15" x14ac:dyDescent="0.25">
      <c r="B31" s="206">
        <f t="shared" si="1"/>
        <v>1.2200000000000002</v>
      </c>
      <c r="C31" s="249" t="s">
        <v>3</v>
      </c>
      <c r="D31" s="250"/>
      <c r="E31" s="194" t="s">
        <v>4</v>
      </c>
      <c r="F31" s="227" t="s">
        <v>297</v>
      </c>
      <c r="G31" s="328" t="s">
        <v>399</v>
      </c>
      <c r="H31" s="329"/>
      <c r="I31" s="45"/>
      <c r="J31" s="6"/>
    </row>
    <row r="32" spans="2:10" s="2" customFormat="1" ht="15" x14ac:dyDescent="0.25">
      <c r="B32" s="296">
        <f>B31+0.01</f>
        <v>1.2300000000000002</v>
      </c>
      <c r="C32" s="255" t="s">
        <v>5</v>
      </c>
      <c r="D32" s="256"/>
      <c r="E32" s="213" t="s">
        <v>325</v>
      </c>
      <c r="F32" s="227" t="s">
        <v>298</v>
      </c>
      <c r="G32" s="328" t="s">
        <v>400</v>
      </c>
      <c r="H32" s="329"/>
      <c r="I32" s="45"/>
      <c r="J32" s="6"/>
    </row>
    <row r="33" spans="2:10" s="2" customFormat="1" ht="15" x14ac:dyDescent="0.25">
      <c r="B33" s="323"/>
      <c r="C33" s="255"/>
      <c r="D33" s="256"/>
      <c r="E33" s="213" t="s">
        <v>326</v>
      </c>
      <c r="F33" s="227" t="s">
        <v>299</v>
      </c>
      <c r="G33" s="328" t="s">
        <v>361</v>
      </c>
      <c r="H33" s="329"/>
      <c r="I33" s="45"/>
      <c r="J33" s="6"/>
    </row>
    <row r="34" spans="2:10" s="2" customFormat="1" ht="15" x14ac:dyDescent="0.25">
      <c r="B34" s="111">
        <f>B32+0.01</f>
        <v>1.2400000000000002</v>
      </c>
      <c r="C34" s="258" t="s">
        <v>47</v>
      </c>
      <c r="D34" s="259"/>
      <c r="E34" s="357"/>
      <c r="F34" s="211" t="s">
        <v>300</v>
      </c>
      <c r="G34" s="351"/>
      <c r="H34" s="352"/>
      <c r="I34" s="9"/>
      <c r="J34" s="6"/>
    </row>
    <row r="35" spans="2:10" s="2" customFormat="1" ht="15" x14ac:dyDescent="0.25">
      <c r="B35" s="111">
        <f>B34+0.01</f>
        <v>1.2500000000000002</v>
      </c>
      <c r="C35" s="258" t="s">
        <v>48</v>
      </c>
      <c r="D35" s="259"/>
      <c r="E35" s="357"/>
      <c r="F35" s="227" t="s">
        <v>27</v>
      </c>
      <c r="G35" s="328"/>
      <c r="H35" s="329"/>
      <c r="I35" s="45"/>
      <c r="J35" s="6"/>
    </row>
    <row r="36" spans="2:10" s="2" customFormat="1" ht="15" x14ac:dyDescent="0.25">
      <c r="B36" s="111">
        <f>B35+0.01</f>
        <v>1.2600000000000002</v>
      </c>
      <c r="C36" s="364" t="s">
        <v>282</v>
      </c>
      <c r="D36" s="365"/>
      <c r="E36" s="366"/>
      <c r="F36" s="227" t="s">
        <v>27</v>
      </c>
      <c r="G36" s="328" t="s">
        <v>401</v>
      </c>
      <c r="H36" s="329"/>
      <c r="I36" s="45"/>
      <c r="J36" s="6"/>
    </row>
    <row r="37" spans="2:10" s="2" customFormat="1" ht="15" customHeight="1" x14ac:dyDescent="0.25">
      <c r="B37" s="198">
        <f>B36+0.01</f>
        <v>1.2700000000000002</v>
      </c>
      <c r="C37" s="361" t="s">
        <v>283</v>
      </c>
      <c r="D37" s="362"/>
      <c r="E37" s="363"/>
      <c r="F37" s="227" t="s">
        <v>27</v>
      </c>
      <c r="G37" s="328" t="s">
        <v>402</v>
      </c>
      <c r="H37" s="329"/>
      <c r="I37" s="45"/>
      <c r="J37" s="6"/>
    </row>
    <row r="38" spans="2:10" s="2" customFormat="1" ht="15" x14ac:dyDescent="0.25">
      <c r="B38" s="320" t="s">
        <v>22</v>
      </c>
      <c r="C38" s="321"/>
      <c r="D38" s="321"/>
      <c r="E38" s="322"/>
      <c r="F38" s="102"/>
      <c r="G38" s="39"/>
      <c r="H38" s="40"/>
      <c r="I38" s="47"/>
      <c r="J38" s="27"/>
    </row>
    <row r="39" spans="2:10" s="2" customFormat="1" ht="15" x14ac:dyDescent="0.25">
      <c r="B39" s="206">
        <f>B37+0.01</f>
        <v>1.2800000000000002</v>
      </c>
      <c r="C39" s="284" t="s">
        <v>279</v>
      </c>
      <c r="D39" s="285"/>
      <c r="E39" s="286"/>
      <c r="F39" s="227" t="s">
        <v>28</v>
      </c>
      <c r="G39" s="328"/>
      <c r="H39" s="329"/>
      <c r="I39" s="45"/>
      <c r="J39" s="6"/>
    </row>
    <row r="40" spans="2:10" s="2" customFormat="1" ht="15" x14ac:dyDescent="0.25">
      <c r="B40" s="111">
        <f>B39+0.01</f>
        <v>1.2900000000000003</v>
      </c>
      <c r="C40" s="203" t="s">
        <v>280</v>
      </c>
      <c r="D40" s="204"/>
      <c r="E40" s="205"/>
      <c r="F40" s="103" t="s">
        <v>28</v>
      </c>
      <c r="G40" s="328"/>
      <c r="H40" s="329"/>
      <c r="I40" s="88"/>
      <c r="J40" s="52"/>
    </row>
    <row r="41" spans="2:10" s="2" customFormat="1" ht="15" x14ac:dyDescent="0.25">
      <c r="B41" s="111">
        <f>B40+0.01</f>
        <v>1.3000000000000003</v>
      </c>
      <c r="C41" s="317" t="s">
        <v>281</v>
      </c>
      <c r="D41" s="318"/>
      <c r="E41" s="319"/>
      <c r="F41" s="103" t="s">
        <v>28</v>
      </c>
      <c r="G41" s="328"/>
      <c r="H41" s="329"/>
      <c r="I41" s="88"/>
      <c r="J41" s="52"/>
    </row>
    <row r="42" spans="2:10" s="2" customFormat="1" ht="15.6" thickBot="1" x14ac:dyDescent="0.3">
      <c r="B42" s="162">
        <f>B41+0.01</f>
        <v>1.3100000000000003</v>
      </c>
      <c r="C42" s="303" t="s">
        <v>312</v>
      </c>
      <c r="D42" s="304"/>
      <c r="E42" s="305"/>
      <c r="F42" s="168" t="s">
        <v>28</v>
      </c>
      <c r="G42" s="367"/>
      <c r="H42" s="368"/>
      <c r="I42" s="48"/>
      <c r="J42" s="7"/>
    </row>
    <row r="43" spans="2:10" s="2" customFormat="1" ht="6.75" customHeight="1" thickBot="1" x14ac:dyDescent="0.3">
      <c r="B43" s="20"/>
      <c r="C43" s="166"/>
      <c r="D43" s="228"/>
      <c r="E43" s="229"/>
      <c r="F43" s="167"/>
      <c r="G43" s="57"/>
      <c r="H43" s="57"/>
      <c r="I43" s="56"/>
      <c r="J43" s="58"/>
    </row>
    <row r="44" spans="2:10" s="2" customFormat="1" ht="16.2" thickBot="1" x14ac:dyDescent="0.35">
      <c r="B44" s="77">
        <v>2</v>
      </c>
      <c r="C44" s="324" t="s">
        <v>51</v>
      </c>
      <c r="D44" s="274"/>
      <c r="E44" s="275"/>
      <c r="F44" s="104" t="s">
        <v>26</v>
      </c>
      <c r="G44" s="41" t="s">
        <v>6</v>
      </c>
      <c r="H44" s="41" t="s">
        <v>68</v>
      </c>
      <c r="I44" s="50" t="s">
        <v>50</v>
      </c>
      <c r="J44" s="50" t="s">
        <v>70</v>
      </c>
    </row>
    <row r="45" spans="2:10" s="2" customFormat="1" ht="15" x14ac:dyDescent="0.25">
      <c r="B45" s="63">
        <v>2.1</v>
      </c>
      <c r="C45" s="372" t="s">
        <v>7</v>
      </c>
      <c r="D45" s="373"/>
      <c r="E45" s="374"/>
      <c r="F45" s="24"/>
      <c r="G45" s="18" t="s">
        <v>66</v>
      </c>
      <c r="H45" s="18" t="s">
        <v>67</v>
      </c>
      <c r="I45" s="18" t="s">
        <v>92</v>
      </c>
      <c r="J45" s="11"/>
    </row>
    <row r="46" spans="2:10" s="2" customFormat="1" ht="15" customHeight="1" x14ac:dyDescent="0.25">
      <c r="B46" s="141">
        <f>B45+0.001</f>
        <v>2.101</v>
      </c>
      <c r="C46" s="261" t="s">
        <v>125</v>
      </c>
      <c r="D46" s="262"/>
      <c r="E46" s="263"/>
      <c r="F46" s="201" t="s">
        <v>126</v>
      </c>
      <c r="G46" s="14" t="s">
        <v>365</v>
      </c>
      <c r="H46" s="14"/>
      <c r="I46" s="13"/>
      <c r="J46" s="9"/>
    </row>
    <row r="47" spans="2:10" s="2" customFormat="1" ht="15" x14ac:dyDescent="0.25">
      <c r="B47" s="141">
        <f>B46+0.001</f>
        <v>2.1019999999999999</v>
      </c>
      <c r="C47" s="261" t="s">
        <v>19</v>
      </c>
      <c r="D47" s="262"/>
      <c r="E47" s="263"/>
      <c r="F47" s="201" t="s">
        <v>54</v>
      </c>
      <c r="G47" s="14" t="s">
        <v>53</v>
      </c>
      <c r="H47" s="14"/>
      <c r="I47" s="13"/>
      <c r="J47" s="9"/>
    </row>
    <row r="48" spans="2:10" s="2" customFormat="1" ht="17.25" customHeight="1" x14ac:dyDescent="0.25">
      <c r="B48" s="141">
        <f>B47+0.001</f>
        <v>2.1029999999999998</v>
      </c>
      <c r="C48" s="249" t="s">
        <v>55</v>
      </c>
      <c r="D48" s="250"/>
      <c r="E48" s="251"/>
      <c r="F48" s="201" t="s">
        <v>33</v>
      </c>
      <c r="G48" s="16">
        <v>0.02</v>
      </c>
      <c r="H48" s="16"/>
      <c r="I48" s="13"/>
      <c r="J48" s="9"/>
    </row>
    <row r="49" spans="2:10" s="2" customFormat="1" ht="15" x14ac:dyDescent="0.25">
      <c r="B49" s="141">
        <f>B48+0.001</f>
        <v>2.1039999999999996</v>
      </c>
      <c r="C49" s="249" t="s">
        <v>18</v>
      </c>
      <c r="D49" s="250"/>
      <c r="E49" s="251"/>
      <c r="F49" s="201" t="s">
        <v>33</v>
      </c>
      <c r="G49" s="15" t="s">
        <v>57</v>
      </c>
      <c r="H49" s="15"/>
      <c r="I49" s="13"/>
      <c r="J49" s="9"/>
    </row>
    <row r="50" spans="2:10" s="2" customFormat="1" ht="15" x14ac:dyDescent="0.25">
      <c r="B50" s="114">
        <f>B45+0.1</f>
        <v>2.2000000000000002</v>
      </c>
      <c r="C50" s="246" t="s">
        <v>56</v>
      </c>
      <c r="D50" s="247"/>
      <c r="E50" s="248"/>
      <c r="F50" s="75"/>
      <c r="G50" s="22"/>
      <c r="H50" s="22"/>
      <c r="I50" s="21"/>
      <c r="J50" s="23"/>
    </row>
    <row r="51" spans="2:10" s="2" customFormat="1" ht="15" x14ac:dyDescent="0.25">
      <c r="B51" s="141">
        <f>B50+0.001</f>
        <v>2.2010000000000001</v>
      </c>
      <c r="C51" s="249" t="s">
        <v>128</v>
      </c>
      <c r="D51" s="250"/>
      <c r="E51" s="251"/>
      <c r="F51" s="201" t="s">
        <v>52</v>
      </c>
      <c r="G51" s="14" t="s">
        <v>366</v>
      </c>
      <c r="H51" s="14"/>
      <c r="I51" s="13"/>
      <c r="J51" s="9"/>
    </row>
    <row r="52" spans="2:10" s="2" customFormat="1" ht="15" x14ac:dyDescent="0.25">
      <c r="B52" s="141">
        <f>B51+0.001</f>
        <v>2.202</v>
      </c>
      <c r="C52" s="249" t="s">
        <v>15</v>
      </c>
      <c r="D52" s="250"/>
      <c r="E52" s="251"/>
      <c r="F52" s="201" t="s">
        <v>54</v>
      </c>
      <c r="G52" s="14" t="s">
        <v>53</v>
      </c>
      <c r="H52" s="14"/>
      <c r="I52" s="13"/>
      <c r="J52" s="9"/>
    </row>
    <row r="53" spans="2:10" s="2" customFormat="1" ht="15" x14ac:dyDescent="0.25">
      <c r="B53" s="141">
        <f>B52+0.001</f>
        <v>2.2029999999999998</v>
      </c>
      <c r="C53" s="217" t="s">
        <v>8</v>
      </c>
      <c r="D53" s="218"/>
      <c r="E53" s="219"/>
      <c r="F53" s="201" t="s">
        <v>33</v>
      </c>
      <c r="G53" s="16">
        <v>0.03</v>
      </c>
      <c r="H53" s="16"/>
      <c r="I53" s="13"/>
      <c r="J53" s="9"/>
    </row>
    <row r="54" spans="2:10" s="2" customFormat="1" ht="15" x14ac:dyDescent="0.25">
      <c r="B54" s="141">
        <f>B53+0.001</f>
        <v>2.2039999999999997</v>
      </c>
      <c r="C54" s="249" t="s">
        <v>17</v>
      </c>
      <c r="D54" s="250"/>
      <c r="E54" s="251"/>
      <c r="F54" s="201" t="s">
        <v>59</v>
      </c>
      <c r="G54" s="15" t="s">
        <v>60</v>
      </c>
      <c r="H54" s="15"/>
      <c r="I54" s="13"/>
      <c r="J54" s="9"/>
    </row>
    <row r="55" spans="2:10" s="2" customFormat="1" ht="16.5" customHeight="1" x14ac:dyDescent="0.25">
      <c r="B55" s="114">
        <f>B50+0.1</f>
        <v>2.3000000000000003</v>
      </c>
      <c r="C55" s="252" t="s">
        <v>58</v>
      </c>
      <c r="D55" s="253"/>
      <c r="E55" s="254"/>
      <c r="F55" s="75"/>
      <c r="G55" s="22"/>
      <c r="H55" s="22"/>
      <c r="I55" s="21"/>
      <c r="J55" s="23"/>
    </row>
    <row r="56" spans="2:10" s="2" customFormat="1" ht="15" x14ac:dyDescent="0.25">
      <c r="B56" s="141">
        <f>B55+0.001</f>
        <v>2.3010000000000002</v>
      </c>
      <c r="C56" s="249" t="s">
        <v>9</v>
      </c>
      <c r="D56" s="250"/>
      <c r="E56" s="251"/>
      <c r="F56" s="201" t="s">
        <v>37</v>
      </c>
      <c r="G56" s="14">
        <v>0.2</v>
      </c>
      <c r="H56" s="14"/>
      <c r="I56" s="13"/>
      <c r="J56" s="9"/>
    </row>
    <row r="57" spans="2:10" s="2" customFormat="1" ht="15" x14ac:dyDescent="0.25">
      <c r="B57" s="141">
        <f>B56+0.001</f>
        <v>2.302</v>
      </c>
      <c r="C57" s="261" t="s">
        <v>16</v>
      </c>
      <c r="D57" s="262"/>
      <c r="E57" s="263"/>
      <c r="F57" s="201" t="s">
        <v>33</v>
      </c>
      <c r="G57" s="16" t="s">
        <v>61</v>
      </c>
      <c r="H57" s="16"/>
      <c r="I57" s="13"/>
      <c r="J57" s="9"/>
    </row>
    <row r="58" spans="2:10" s="2" customFormat="1" ht="15" x14ac:dyDescent="0.25">
      <c r="B58" s="141">
        <f>B57+0.001</f>
        <v>2.3029999999999999</v>
      </c>
      <c r="C58" s="249" t="s">
        <v>10</v>
      </c>
      <c r="D58" s="250"/>
      <c r="E58" s="251"/>
      <c r="F58" s="201" t="s">
        <v>33</v>
      </c>
      <c r="G58" s="14" t="s">
        <v>62</v>
      </c>
      <c r="H58" s="14"/>
      <c r="I58" s="13"/>
      <c r="J58" s="9"/>
    </row>
    <row r="59" spans="2:10" s="2" customFormat="1" ht="9" customHeight="1" thickBot="1" x14ac:dyDescent="0.3">
      <c r="B59" s="62"/>
      <c r="C59" s="375"/>
      <c r="D59" s="376"/>
      <c r="E59" s="377"/>
      <c r="F59" s="105"/>
      <c r="G59" s="59"/>
      <c r="H59" s="60"/>
      <c r="I59" s="59"/>
      <c r="J59" s="61"/>
    </row>
    <row r="60" spans="2:10" s="2" customFormat="1" ht="16.2" thickBot="1" x14ac:dyDescent="0.35">
      <c r="B60" s="112">
        <v>3</v>
      </c>
      <c r="C60" s="369" t="s">
        <v>142</v>
      </c>
      <c r="D60" s="370"/>
      <c r="E60" s="371"/>
      <c r="F60" s="93" t="s">
        <v>26</v>
      </c>
      <c r="G60" s="41" t="s">
        <v>6</v>
      </c>
      <c r="H60" s="41" t="s">
        <v>68</v>
      </c>
      <c r="I60" s="50" t="s">
        <v>50</v>
      </c>
      <c r="J60" s="49" t="s">
        <v>70</v>
      </c>
    </row>
    <row r="61" spans="2:10" s="2" customFormat="1" ht="15" x14ac:dyDescent="0.25">
      <c r="B61" s="142">
        <f>B60+0.01</f>
        <v>3.01</v>
      </c>
      <c r="C61" s="308" t="s">
        <v>63</v>
      </c>
      <c r="D61" s="309"/>
      <c r="E61" s="310"/>
      <c r="F61" s="201" t="s">
        <v>64</v>
      </c>
      <c r="G61" s="54">
        <v>1000</v>
      </c>
      <c r="H61" s="19"/>
      <c r="I61" s="13"/>
      <c r="J61" s="12"/>
    </row>
    <row r="62" spans="2:10" s="2" customFormat="1" ht="15" x14ac:dyDescent="0.25">
      <c r="B62" s="142">
        <f t="shared" ref="B62:B68" si="2">B61+0.01</f>
        <v>3.0199999999999996</v>
      </c>
      <c r="C62" s="261" t="s">
        <v>143</v>
      </c>
      <c r="D62" s="262"/>
      <c r="E62" s="263"/>
      <c r="F62" s="201" t="s">
        <v>65</v>
      </c>
      <c r="G62" s="54">
        <v>40</v>
      </c>
      <c r="H62" s="19"/>
      <c r="I62" s="13"/>
      <c r="J62" s="64"/>
    </row>
    <row r="63" spans="2:10" s="2" customFormat="1" ht="15" x14ac:dyDescent="0.25">
      <c r="B63" s="142">
        <f t="shared" si="2"/>
        <v>3.0299999999999994</v>
      </c>
      <c r="C63" s="261" t="s">
        <v>144</v>
      </c>
      <c r="D63" s="262"/>
      <c r="E63" s="263"/>
      <c r="F63" s="201" t="s">
        <v>65</v>
      </c>
      <c r="G63" s="54">
        <v>18</v>
      </c>
      <c r="H63" s="19"/>
      <c r="I63" s="13"/>
      <c r="J63" s="64"/>
    </row>
    <row r="64" spans="2:10" s="2" customFormat="1" ht="15" x14ac:dyDescent="0.25">
      <c r="B64" s="142">
        <f t="shared" si="2"/>
        <v>3.0399999999999991</v>
      </c>
      <c r="C64" s="261" t="s">
        <v>145</v>
      </c>
      <c r="D64" s="262"/>
      <c r="E64" s="263"/>
      <c r="F64" s="201" t="s">
        <v>65</v>
      </c>
      <c r="G64" s="54">
        <v>42</v>
      </c>
      <c r="H64" s="19"/>
      <c r="I64" s="13"/>
      <c r="J64" s="64"/>
    </row>
    <row r="65" spans="2:10" s="2" customFormat="1" ht="15" x14ac:dyDescent="0.25">
      <c r="B65" s="142">
        <f t="shared" si="2"/>
        <v>3.0499999999999989</v>
      </c>
      <c r="C65" s="249" t="s">
        <v>146</v>
      </c>
      <c r="D65" s="250"/>
      <c r="E65" s="251"/>
      <c r="F65" s="201" t="s">
        <v>65</v>
      </c>
      <c r="G65" s="69">
        <v>9</v>
      </c>
      <c r="H65" s="19"/>
      <c r="I65" s="13"/>
      <c r="J65" s="8"/>
    </row>
    <row r="66" spans="2:10" s="2" customFormat="1" ht="15" x14ac:dyDescent="0.25">
      <c r="B66" s="142">
        <f t="shared" si="2"/>
        <v>3.0599999999999987</v>
      </c>
      <c r="C66" s="249" t="s">
        <v>147</v>
      </c>
      <c r="D66" s="250"/>
      <c r="E66" s="251"/>
      <c r="F66" s="89" t="s">
        <v>150</v>
      </c>
      <c r="G66" s="69" t="s">
        <v>367</v>
      </c>
      <c r="H66" s="19"/>
      <c r="I66" s="13"/>
      <c r="J66" s="8"/>
    </row>
    <row r="67" spans="2:10" s="2" customFormat="1" ht="15" x14ac:dyDescent="0.25">
      <c r="B67" s="142">
        <f t="shared" si="2"/>
        <v>3.0699999999999985</v>
      </c>
      <c r="C67" s="249" t="s">
        <v>148</v>
      </c>
      <c r="D67" s="250"/>
      <c r="E67" s="251"/>
      <c r="F67" s="193" t="s">
        <v>33</v>
      </c>
      <c r="G67" s="69"/>
      <c r="H67" s="19"/>
      <c r="I67" s="13"/>
      <c r="J67" s="8"/>
    </row>
    <row r="68" spans="2:10" s="2" customFormat="1" ht="14.25" customHeight="1" thickBot="1" x14ac:dyDescent="0.3">
      <c r="B68" s="142">
        <f t="shared" si="2"/>
        <v>3.0799999999999983</v>
      </c>
      <c r="C68" s="267" t="s">
        <v>149</v>
      </c>
      <c r="D68" s="268"/>
      <c r="E68" s="269"/>
      <c r="F68" s="106" t="s">
        <v>151</v>
      </c>
      <c r="G68" s="69" t="s">
        <v>359</v>
      </c>
      <c r="H68" s="70"/>
      <c r="I68" s="13"/>
      <c r="J68" s="8"/>
    </row>
    <row r="69" spans="2:10" s="2" customFormat="1" ht="16.2" thickBot="1" x14ac:dyDescent="0.3">
      <c r="B69" s="112">
        <v>4</v>
      </c>
      <c r="C69" s="273" t="s">
        <v>91</v>
      </c>
      <c r="D69" s="274"/>
      <c r="E69" s="275"/>
      <c r="F69" s="83"/>
      <c r="G69" s="71"/>
      <c r="H69" s="72"/>
      <c r="I69" s="73"/>
      <c r="J69" s="74"/>
    </row>
    <row r="70" spans="2:10" s="2" customFormat="1" ht="15" x14ac:dyDescent="0.25">
      <c r="B70" s="143">
        <f t="shared" ref="B70:B75" si="3">B69+0.01</f>
        <v>4.01</v>
      </c>
      <c r="C70" s="308" t="s">
        <v>71</v>
      </c>
      <c r="D70" s="309"/>
      <c r="E70" s="310"/>
      <c r="F70" s="84" t="s">
        <v>75</v>
      </c>
      <c r="G70" s="169" t="s">
        <v>331</v>
      </c>
      <c r="H70" s="67"/>
      <c r="I70" s="13"/>
      <c r="J70" s="64"/>
    </row>
    <row r="71" spans="2:10" s="2" customFormat="1" ht="15" x14ac:dyDescent="0.25">
      <c r="B71" s="144">
        <f t="shared" si="3"/>
        <v>4.0199999999999996</v>
      </c>
      <c r="C71" s="255" t="s">
        <v>327</v>
      </c>
      <c r="D71" s="256"/>
      <c r="E71" s="257"/>
      <c r="F71" s="201" t="s">
        <v>28</v>
      </c>
      <c r="G71" s="54" t="s">
        <v>127</v>
      </c>
      <c r="H71" s="67"/>
      <c r="I71" s="13"/>
      <c r="J71" s="64"/>
    </row>
    <row r="72" spans="2:10" s="2" customFormat="1" ht="15.6" x14ac:dyDescent="0.3">
      <c r="B72" s="144">
        <f t="shared" si="3"/>
        <v>4.0299999999999994</v>
      </c>
      <c r="C72" s="270" t="s">
        <v>328</v>
      </c>
      <c r="D72" s="282"/>
      <c r="E72" s="283"/>
      <c r="F72" s="201" t="s">
        <v>27</v>
      </c>
      <c r="G72" s="245" t="s">
        <v>403</v>
      </c>
      <c r="H72" s="19"/>
      <c r="I72" s="13"/>
      <c r="J72" s="64"/>
    </row>
    <row r="73" spans="2:10" s="2" customFormat="1" ht="14.25" customHeight="1" x14ac:dyDescent="0.3">
      <c r="B73" s="144">
        <f t="shared" si="3"/>
        <v>4.0399999999999991</v>
      </c>
      <c r="C73" s="270" t="s">
        <v>329</v>
      </c>
      <c r="D73" s="271"/>
      <c r="E73" s="272"/>
      <c r="F73" s="201" t="s">
        <v>75</v>
      </c>
      <c r="G73" s="245" t="s">
        <v>404</v>
      </c>
      <c r="H73" s="19"/>
      <c r="I73" s="13"/>
      <c r="J73" s="64"/>
    </row>
    <row r="74" spans="2:10" s="2" customFormat="1" ht="15" customHeight="1" x14ac:dyDescent="0.25">
      <c r="B74" s="144">
        <f t="shared" si="3"/>
        <v>4.0499999999999989</v>
      </c>
      <c r="C74" s="270" t="s">
        <v>330</v>
      </c>
      <c r="D74" s="271"/>
      <c r="E74" s="272"/>
      <c r="F74" s="201" t="s">
        <v>27</v>
      </c>
      <c r="G74" s="54" t="s">
        <v>384</v>
      </c>
      <c r="H74" s="19"/>
      <c r="I74" s="13"/>
      <c r="J74" s="64"/>
    </row>
    <row r="75" spans="2:10" s="2" customFormat="1" ht="15" customHeight="1" thickBot="1" x14ac:dyDescent="0.3">
      <c r="B75" s="144">
        <f t="shared" si="3"/>
        <v>4.0599999999999987</v>
      </c>
      <c r="C75" s="276" t="s">
        <v>13</v>
      </c>
      <c r="D75" s="277"/>
      <c r="E75" s="278"/>
      <c r="F75" s="201" t="s">
        <v>313</v>
      </c>
      <c r="G75" s="15" t="s">
        <v>383</v>
      </c>
      <c r="H75" s="15"/>
      <c r="I75" s="13"/>
      <c r="J75" s="8"/>
    </row>
    <row r="76" spans="2:10" s="2" customFormat="1" ht="16.2" thickBot="1" x14ac:dyDescent="0.3">
      <c r="B76" s="125">
        <v>5</v>
      </c>
      <c r="C76" s="273" t="s">
        <v>284</v>
      </c>
      <c r="D76" s="274"/>
      <c r="E76" s="275"/>
      <c r="F76" s="83"/>
      <c r="G76" s="71"/>
      <c r="H76" s="72"/>
      <c r="I76" s="73"/>
      <c r="J76" s="74"/>
    </row>
    <row r="77" spans="2:10" s="2" customFormat="1" ht="15" x14ac:dyDescent="0.25">
      <c r="B77" s="126">
        <f>B76+0.1</f>
        <v>5.0999999999999996</v>
      </c>
      <c r="C77" s="195" t="s">
        <v>74</v>
      </c>
      <c r="D77" s="76"/>
      <c r="E77" s="86"/>
      <c r="F77" s="216"/>
      <c r="G77" s="55"/>
      <c r="H77" s="67"/>
      <c r="I77" s="121"/>
      <c r="J77" s="28"/>
    </row>
    <row r="78" spans="2:10" s="2" customFormat="1" ht="15" x14ac:dyDescent="0.25">
      <c r="B78" s="142">
        <f>B77+0.001</f>
        <v>5.101</v>
      </c>
      <c r="C78" s="258" t="s">
        <v>87</v>
      </c>
      <c r="D78" s="259"/>
      <c r="E78" s="260"/>
      <c r="F78" s="201" t="s">
        <v>29</v>
      </c>
      <c r="G78" s="54">
        <v>250</v>
      </c>
      <c r="H78" s="19"/>
      <c r="I78" s="120"/>
      <c r="J78" s="64"/>
    </row>
    <row r="79" spans="2:10" s="2" customFormat="1" ht="15" x14ac:dyDescent="0.25">
      <c r="B79" s="142">
        <f t="shared" ref="B79:B85" si="4">B78+0.001</f>
        <v>5.1020000000000003</v>
      </c>
      <c r="C79" s="258" t="s">
        <v>129</v>
      </c>
      <c r="D79" s="259"/>
      <c r="E79" s="260"/>
      <c r="F79" s="201" t="s">
        <v>52</v>
      </c>
      <c r="G79" s="54">
        <v>3300</v>
      </c>
      <c r="H79" s="19"/>
      <c r="I79" s="120"/>
      <c r="J79" s="64"/>
    </row>
    <row r="80" spans="2:10" s="2" customFormat="1" ht="15" x14ac:dyDescent="0.25">
      <c r="B80" s="142">
        <f t="shared" si="4"/>
        <v>5.1030000000000006</v>
      </c>
      <c r="C80" s="258" t="s">
        <v>76</v>
      </c>
      <c r="D80" s="259"/>
      <c r="E80" s="260"/>
      <c r="F80" s="201" t="s">
        <v>72</v>
      </c>
      <c r="G80" s="54">
        <v>50</v>
      </c>
      <c r="H80" s="19"/>
      <c r="I80" s="120"/>
      <c r="J80" s="64"/>
    </row>
    <row r="81" spans="2:10" s="2" customFormat="1" ht="15" x14ac:dyDescent="0.25">
      <c r="B81" s="142">
        <f t="shared" si="4"/>
        <v>5.104000000000001</v>
      </c>
      <c r="C81" s="258" t="s">
        <v>89</v>
      </c>
      <c r="D81" s="259"/>
      <c r="E81" s="260"/>
      <c r="F81" s="201" t="s">
        <v>73</v>
      </c>
      <c r="G81" s="54">
        <v>55</v>
      </c>
      <c r="H81" s="19"/>
      <c r="I81" s="120"/>
      <c r="J81" s="64"/>
    </row>
    <row r="82" spans="2:10" s="2" customFormat="1" ht="15" x14ac:dyDescent="0.25">
      <c r="B82" s="142">
        <f t="shared" si="4"/>
        <v>5.1050000000000013</v>
      </c>
      <c r="C82" s="258" t="s">
        <v>77</v>
      </c>
      <c r="D82" s="259"/>
      <c r="E82" s="260"/>
      <c r="F82" s="201" t="s">
        <v>30</v>
      </c>
      <c r="G82" s="54">
        <v>1483</v>
      </c>
      <c r="H82" s="19"/>
      <c r="I82" s="120"/>
      <c r="J82" s="64"/>
    </row>
    <row r="83" spans="2:10" s="2" customFormat="1" ht="15" x14ac:dyDescent="0.25">
      <c r="B83" s="142">
        <f t="shared" si="4"/>
        <v>5.1060000000000016</v>
      </c>
      <c r="C83" s="261" t="s">
        <v>182</v>
      </c>
      <c r="D83" s="259"/>
      <c r="E83" s="260"/>
      <c r="F83" s="201" t="s">
        <v>183</v>
      </c>
      <c r="G83" s="54" t="s">
        <v>356</v>
      </c>
      <c r="H83" s="19"/>
      <c r="I83" s="120"/>
      <c r="J83" s="64"/>
    </row>
    <row r="84" spans="2:10" s="2" customFormat="1" ht="15" x14ac:dyDescent="0.25">
      <c r="B84" s="142">
        <f t="shared" si="4"/>
        <v>5.107000000000002</v>
      </c>
      <c r="C84" s="258" t="s">
        <v>186</v>
      </c>
      <c r="D84" s="259"/>
      <c r="E84" s="260"/>
      <c r="F84" s="201" t="s">
        <v>75</v>
      </c>
      <c r="G84" s="54" t="s">
        <v>368</v>
      </c>
      <c r="H84" s="19"/>
      <c r="I84" s="120"/>
      <c r="J84" s="64"/>
    </row>
    <row r="85" spans="2:10" s="2" customFormat="1" ht="15" x14ac:dyDescent="0.25">
      <c r="B85" s="142">
        <f t="shared" si="4"/>
        <v>5.1080000000000023</v>
      </c>
      <c r="C85" s="279" t="s">
        <v>332</v>
      </c>
      <c r="D85" s="280"/>
      <c r="E85" s="281"/>
      <c r="F85" s="201" t="s">
        <v>33</v>
      </c>
      <c r="G85" s="15"/>
      <c r="H85" s="19"/>
      <c r="I85" s="120"/>
      <c r="J85" s="64"/>
    </row>
    <row r="86" spans="2:10" s="2" customFormat="1" ht="15" x14ac:dyDescent="0.25">
      <c r="B86" s="126">
        <v>5.2</v>
      </c>
      <c r="C86" s="195" t="s">
        <v>84</v>
      </c>
      <c r="D86" s="118"/>
      <c r="E86" s="119"/>
      <c r="F86" s="216"/>
      <c r="G86" s="55"/>
      <c r="H86" s="67"/>
      <c r="I86" s="121"/>
      <c r="J86" s="68"/>
    </row>
    <row r="87" spans="2:10" s="2" customFormat="1" ht="15" x14ac:dyDescent="0.25">
      <c r="B87" s="145">
        <f>B86+0.001</f>
        <v>5.2010000000000005</v>
      </c>
      <c r="C87" s="199" t="s">
        <v>86</v>
      </c>
      <c r="D87" s="200"/>
      <c r="E87" s="209"/>
      <c r="F87" s="201" t="s">
        <v>35</v>
      </c>
      <c r="G87" s="241">
        <f>G78/(G82/9.55)*1000</f>
        <v>1609.9123398516522</v>
      </c>
      <c r="H87" s="19"/>
      <c r="I87" s="120"/>
      <c r="J87" s="64"/>
    </row>
    <row r="88" spans="2:10" s="2" customFormat="1" ht="15" x14ac:dyDescent="0.25">
      <c r="B88" s="145">
        <f t="shared" ref="B88:B96" si="5">B87+0.001</f>
        <v>5.2020000000000008</v>
      </c>
      <c r="C88" s="199" t="s">
        <v>85</v>
      </c>
      <c r="D88" s="200"/>
      <c r="E88" s="209"/>
      <c r="F88" s="197" t="s">
        <v>35</v>
      </c>
      <c r="G88" s="241">
        <f>1.1*G87</f>
        <v>1770.9035738368175</v>
      </c>
      <c r="H88" s="19"/>
      <c r="I88" s="120"/>
      <c r="J88" s="64"/>
    </row>
    <row r="89" spans="2:10" s="2" customFormat="1" ht="15" x14ac:dyDescent="0.25">
      <c r="B89" s="145">
        <f t="shared" si="5"/>
        <v>5.2030000000000012</v>
      </c>
      <c r="C89" s="199" t="s">
        <v>179</v>
      </c>
      <c r="D89" s="200"/>
      <c r="E89" s="209"/>
      <c r="F89" s="197" t="s">
        <v>35</v>
      </c>
      <c r="G89" s="241">
        <f>1.1*G87</f>
        <v>1770.9035738368175</v>
      </c>
      <c r="H89" s="19"/>
      <c r="I89" s="120"/>
      <c r="J89" s="64"/>
    </row>
    <row r="90" spans="2:10" s="2" customFormat="1" ht="15" x14ac:dyDescent="0.25">
      <c r="B90" s="145">
        <f t="shared" si="5"/>
        <v>5.2040000000000015</v>
      </c>
      <c r="C90" s="199" t="s">
        <v>88</v>
      </c>
      <c r="D90" s="200"/>
      <c r="E90" s="209"/>
      <c r="F90" s="197" t="s">
        <v>35</v>
      </c>
      <c r="G90" s="241">
        <f>2.25*G87</f>
        <v>3622.3027646662176</v>
      </c>
      <c r="H90" s="19"/>
      <c r="I90" s="120"/>
      <c r="J90" s="64"/>
    </row>
    <row r="91" spans="2:10" s="2" customFormat="1" ht="15" x14ac:dyDescent="0.25">
      <c r="B91" s="145">
        <f t="shared" si="5"/>
        <v>5.2050000000000018</v>
      </c>
      <c r="C91" s="199" t="s">
        <v>178</v>
      </c>
      <c r="D91" s="200"/>
      <c r="E91" s="209"/>
      <c r="F91" s="197" t="s">
        <v>73</v>
      </c>
      <c r="G91" s="241">
        <f>6*G81</f>
        <v>330</v>
      </c>
      <c r="H91" s="19"/>
      <c r="I91" s="120"/>
      <c r="J91" s="64"/>
    </row>
    <row r="92" spans="2:10" s="2" customFormat="1" ht="15" x14ac:dyDescent="0.25">
      <c r="B92" s="145">
        <f t="shared" si="5"/>
        <v>5.2060000000000022</v>
      </c>
      <c r="C92" s="264" t="s">
        <v>78</v>
      </c>
      <c r="D92" s="265"/>
      <c r="E92" s="266"/>
      <c r="F92" s="201" t="s">
        <v>33</v>
      </c>
      <c r="G92" s="54">
        <v>95</v>
      </c>
      <c r="H92" s="19"/>
      <c r="I92" s="120"/>
      <c r="J92" s="64"/>
    </row>
    <row r="93" spans="2:10" s="2" customFormat="1" ht="14.25" customHeight="1" x14ac:dyDescent="0.25">
      <c r="B93" s="145">
        <f t="shared" si="5"/>
        <v>5.2070000000000025</v>
      </c>
      <c r="C93" s="210" t="s">
        <v>80</v>
      </c>
      <c r="D93" s="211"/>
      <c r="E93" s="212"/>
      <c r="F93" s="201" t="s">
        <v>33</v>
      </c>
      <c r="G93" s="54">
        <v>95</v>
      </c>
      <c r="H93" s="19"/>
      <c r="I93" s="120"/>
      <c r="J93" s="64"/>
    </row>
    <row r="94" spans="2:10" s="2" customFormat="1" ht="15" x14ac:dyDescent="0.25">
      <c r="B94" s="145">
        <f t="shared" si="5"/>
        <v>5.2080000000000028</v>
      </c>
      <c r="C94" s="210" t="s">
        <v>79</v>
      </c>
      <c r="D94" s="211"/>
      <c r="E94" s="212"/>
      <c r="F94" s="201" t="s">
        <v>33</v>
      </c>
      <c r="G94" s="54">
        <v>94</v>
      </c>
      <c r="H94" s="19"/>
      <c r="I94" s="120"/>
      <c r="J94" s="64"/>
    </row>
    <row r="95" spans="2:10" s="2" customFormat="1" ht="15" x14ac:dyDescent="0.25">
      <c r="B95" s="145">
        <f t="shared" si="5"/>
        <v>5.2090000000000032</v>
      </c>
      <c r="C95" s="199" t="s">
        <v>81</v>
      </c>
      <c r="D95" s="200"/>
      <c r="E95" s="209"/>
      <c r="F95" s="201" t="s">
        <v>33</v>
      </c>
      <c r="G95" s="81">
        <v>88</v>
      </c>
      <c r="H95" s="19"/>
      <c r="I95" s="120"/>
      <c r="J95" s="64"/>
    </row>
    <row r="96" spans="2:10" s="2" customFormat="1" ht="15" x14ac:dyDescent="0.25">
      <c r="B96" s="145">
        <f t="shared" si="5"/>
        <v>5.2100000000000035</v>
      </c>
      <c r="C96" s="258" t="s">
        <v>82</v>
      </c>
      <c r="D96" s="259"/>
      <c r="E96" s="260"/>
      <c r="F96" s="201" t="s">
        <v>33</v>
      </c>
      <c r="G96" s="54">
        <v>86</v>
      </c>
      <c r="H96" s="19"/>
      <c r="I96" s="120"/>
      <c r="J96" s="64"/>
    </row>
    <row r="97" spans="2:10" s="2" customFormat="1" ht="15" x14ac:dyDescent="0.25">
      <c r="B97" s="145">
        <f>B96+0.001</f>
        <v>5.2110000000000039</v>
      </c>
      <c r="C97" s="258" t="s">
        <v>83</v>
      </c>
      <c r="D97" s="259"/>
      <c r="E97" s="260"/>
      <c r="F97" s="215" t="s">
        <v>33</v>
      </c>
      <c r="G97" s="69">
        <v>83</v>
      </c>
      <c r="H97" s="70"/>
      <c r="I97" s="120"/>
      <c r="J97" s="9"/>
    </row>
    <row r="98" spans="2:10" s="2" customFormat="1" ht="15" x14ac:dyDescent="0.25">
      <c r="B98" s="127">
        <f>B86+0.1</f>
        <v>5.3</v>
      </c>
      <c r="C98" s="246" t="s">
        <v>136</v>
      </c>
      <c r="D98" s="247"/>
      <c r="E98" s="248"/>
      <c r="F98" s="216"/>
      <c r="G98" s="25"/>
      <c r="H98" s="26"/>
      <c r="I98" s="121"/>
      <c r="J98" s="23"/>
    </row>
    <row r="99" spans="2:10" s="2" customFormat="1" ht="15" x14ac:dyDescent="0.25">
      <c r="B99" s="145">
        <f>B98+0.001</f>
        <v>5.3010000000000002</v>
      </c>
      <c r="C99" s="261" t="s">
        <v>170</v>
      </c>
      <c r="D99" s="262"/>
      <c r="E99" s="263"/>
      <c r="F99" s="193" t="s">
        <v>33</v>
      </c>
      <c r="G99" s="13" t="s">
        <v>376</v>
      </c>
      <c r="H99" s="15"/>
      <c r="I99" s="120"/>
      <c r="J99" s="9"/>
    </row>
    <row r="100" spans="2:10" s="2" customFormat="1" ht="15" x14ac:dyDescent="0.25">
      <c r="B100" s="145">
        <f t="shared" ref="B100:B111" si="6">B99+0.001</f>
        <v>5.3020000000000005</v>
      </c>
      <c r="C100" s="261" t="s">
        <v>303</v>
      </c>
      <c r="D100" s="262"/>
      <c r="E100" s="263"/>
      <c r="F100" s="107" t="s">
        <v>171</v>
      </c>
      <c r="G100" s="13" t="s">
        <v>376</v>
      </c>
      <c r="H100" s="15"/>
      <c r="I100" s="120"/>
      <c r="J100" s="9"/>
    </row>
    <row r="101" spans="2:10" s="2" customFormat="1" ht="15" x14ac:dyDescent="0.25">
      <c r="B101" s="145">
        <f t="shared" si="6"/>
        <v>5.3030000000000008</v>
      </c>
      <c r="C101" s="261" t="s">
        <v>304</v>
      </c>
      <c r="D101" s="262"/>
      <c r="E101" s="263"/>
      <c r="F101" s="107" t="s">
        <v>171</v>
      </c>
      <c r="G101" s="13" t="s">
        <v>376</v>
      </c>
      <c r="H101" s="15"/>
      <c r="I101" s="120"/>
      <c r="J101" s="9"/>
    </row>
    <row r="102" spans="2:10" s="2" customFormat="1" ht="15" x14ac:dyDescent="0.25">
      <c r="B102" s="145">
        <f t="shared" si="6"/>
        <v>5.3040000000000012</v>
      </c>
      <c r="C102" s="261" t="s">
        <v>305</v>
      </c>
      <c r="D102" s="262"/>
      <c r="E102" s="263"/>
      <c r="F102" s="107" t="s">
        <v>171</v>
      </c>
      <c r="G102" s="13" t="s">
        <v>376</v>
      </c>
      <c r="H102" s="15"/>
      <c r="I102" s="120"/>
      <c r="J102" s="9"/>
    </row>
    <row r="103" spans="2:10" s="2" customFormat="1" ht="15" x14ac:dyDescent="0.25">
      <c r="B103" s="145">
        <f t="shared" si="6"/>
        <v>5.3050000000000015</v>
      </c>
      <c r="C103" s="261" t="s">
        <v>306</v>
      </c>
      <c r="D103" s="262"/>
      <c r="E103" s="263"/>
      <c r="F103" s="107" t="s">
        <v>171</v>
      </c>
      <c r="G103" s="13" t="s">
        <v>376</v>
      </c>
      <c r="H103" s="15"/>
      <c r="I103" s="120"/>
      <c r="J103" s="9"/>
    </row>
    <row r="104" spans="2:10" s="2" customFormat="1" ht="15" x14ac:dyDescent="0.25">
      <c r="B104" s="145">
        <f t="shared" si="6"/>
        <v>5.3060000000000018</v>
      </c>
      <c r="C104" s="261" t="s">
        <v>162</v>
      </c>
      <c r="D104" s="262"/>
      <c r="E104" s="263"/>
      <c r="F104" s="107" t="s">
        <v>171</v>
      </c>
      <c r="G104" s="13" t="s">
        <v>376</v>
      </c>
      <c r="H104" s="15"/>
      <c r="I104" s="120"/>
      <c r="J104" s="9"/>
    </row>
    <row r="105" spans="2:10" s="2" customFormat="1" ht="15" x14ac:dyDescent="0.25">
      <c r="B105" s="145">
        <f t="shared" si="6"/>
        <v>5.3070000000000022</v>
      </c>
      <c r="C105" s="261" t="s">
        <v>163</v>
      </c>
      <c r="D105" s="262"/>
      <c r="E105" s="263"/>
      <c r="F105" s="107" t="s">
        <v>171</v>
      </c>
      <c r="G105" s="13" t="s">
        <v>376</v>
      </c>
      <c r="H105" s="15"/>
      <c r="I105" s="120"/>
      <c r="J105" s="9"/>
    </row>
    <row r="106" spans="2:10" s="2" customFormat="1" ht="15" x14ac:dyDescent="0.25">
      <c r="B106" s="145">
        <f t="shared" si="6"/>
        <v>5.3080000000000025</v>
      </c>
      <c r="C106" s="261" t="s">
        <v>164</v>
      </c>
      <c r="D106" s="262"/>
      <c r="E106" s="263"/>
      <c r="F106" s="107" t="s">
        <v>171</v>
      </c>
      <c r="G106" s="13" t="s">
        <v>376</v>
      </c>
      <c r="H106" s="15"/>
      <c r="I106" s="120"/>
      <c r="J106" s="9"/>
    </row>
    <row r="107" spans="2:10" s="2" customFormat="1" ht="15" x14ac:dyDescent="0.25">
      <c r="B107" s="145">
        <f t="shared" si="6"/>
        <v>5.3090000000000028</v>
      </c>
      <c r="C107" s="261" t="s">
        <v>165</v>
      </c>
      <c r="D107" s="262"/>
      <c r="E107" s="263"/>
      <c r="F107" s="107" t="s">
        <v>171</v>
      </c>
      <c r="G107" s="13" t="s">
        <v>376</v>
      </c>
      <c r="H107" s="15"/>
      <c r="I107" s="120"/>
      <c r="J107" s="9"/>
    </row>
    <row r="108" spans="2:10" s="2" customFormat="1" ht="15" x14ac:dyDescent="0.25">
      <c r="B108" s="145">
        <f t="shared" si="6"/>
        <v>5.3100000000000032</v>
      </c>
      <c r="C108" s="261" t="s">
        <v>166</v>
      </c>
      <c r="D108" s="262"/>
      <c r="E108" s="263"/>
      <c r="F108" s="193" t="s">
        <v>33</v>
      </c>
      <c r="G108" s="13" t="s">
        <v>376</v>
      </c>
      <c r="H108" s="15"/>
      <c r="I108" s="120"/>
      <c r="J108" s="9"/>
    </row>
    <row r="109" spans="2:10" s="2" customFormat="1" ht="15" x14ac:dyDescent="0.25">
      <c r="B109" s="145">
        <f t="shared" si="6"/>
        <v>5.3110000000000035</v>
      </c>
      <c r="C109" s="261" t="s">
        <v>167</v>
      </c>
      <c r="D109" s="262"/>
      <c r="E109" s="263"/>
      <c r="F109" s="193" t="s">
        <v>65</v>
      </c>
      <c r="G109" s="13" t="s">
        <v>376</v>
      </c>
      <c r="H109" s="15"/>
      <c r="I109" s="120"/>
      <c r="J109" s="9"/>
    </row>
    <row r="110" spans="2:10" s="2" customFormat="1" ht="15" x14ac:dyDescent="0.25">
      <c r="B110" s="145">
        <f t="shared" si="6"/>
        <v>5.3120000000000038</v>
      </c>
      <c r="C110" s="261" t="s">
        <v>168</v>
      </c>
      <c r="D110" s="262"/>
      <c r="E110" s="263"/>
      <c r="F110" s="107" t="s">
        <v>171</v>
      </c>
      <c r="G110" s="13" t="s">
        <v>376</v>
      </c>
      <c r="H110" s="15"/>
      <c r="I110" s="120"/>
      <c r="J110" s="9"/>
    </row>
    <row r="111" spans="2:10" s="2" customFormat="1" ht="15.6" thickBot="1" x14ac:dyDescent="0.3">
      <c r="B111" s="145">
        <f t="shared" si="6"/>
        <v>5.3130000000000042</v>
      </c>
      <c r="C111" s="267" t="s">
        <v>169</v>
      </c>
      <c r="D111" s="268"/>
      <c r="E111" s="269"/>
      <c r="F111" s="107" t="s">
        <v>171</v>
      </c>
      <c r="G111" s="13" t="s">
        <v>376</v>
      </c>
      <c r="H111" s="15"/>
      <c r="I111" s="120"/>
      <c r="J111" s="122"/>
    </row>
    <row r="112" spans="2:10" s="2" customFormat="1" ht="16.2" thickBot="1" x14ac:dyDescent="0.3">
      <c r="B112" s="112">
        <v>6</v>
      </c>
      <c r="C112" s="273" t="s">
        <v>135</v>
      </c>
      <c r="D112" s="274"/>
      <c r="E112" s="275"/>
      <c r="F112" s="83"/>
      <c r="G112" s="73"/>
      <c r="H112" s="72"/>
      <c r="I112" s="73"/>
      <c r="J112" s="74"/>
    </row>
    <row r="113" spans="2:10" s="2" customFormat="1" ht="15" x14ac:dyDescent="0.25">
      <c r="B113" s="113">
        <f>B112+0.1</f>
        <v>6.1</v>
      </c>
      <c r="C113" s="246" t="s">
        <v>90</v>
      </c>
      <c r="D113" s="247"/>
      <c r="E113" s="248"/>
      <c r="F113" s="67"/>
      <c r="G113" s="78"/>
      <c r="H113" s="67"/>
      <c r="I113" s="133"/>
      <c r="J113" s="28"/>
    </row>
    <row r="114" spans="2:10" s="2" customFormat="1" ht="15" x14ac:dyDescent="0.25">
      <c r="B114" s="146">
        <f>B113+0.001</f>
        <v>6.101</v>
      </c>
      <c r="C114" s="258" t="s">
        <v>95</v>
      </c>
      <c r="D114" s="259"/>
      <c r="E114" s="260"/>
      <c r="F114" s="201" t="s">
        <v>27</v>
      </c>
      <c r="G114" s="15" t="s">
        <v>360</v>
      </c>
      <c r="H114" s="15"/>
      <c r="I114" s="120"/>
      <c r="J114" s="9"/>
    </row>
    <row r="115" spans="2:10" s="2" customFormat="1" ht="15" x14ac:dyDescent="0.25">
      <c r="B115" s="146">
        <f>B114+0.001</f>
        <v>6.1020000000000003</v>
      </c>
      <c r="C115" s="258" t="s">
        <v>341</v>
      </c>
      <c r="D115" s="259"/>
      <c r="E115" s="260"/>
      <c r="F115" s="201" t="s">
        <v>93</v>
      </c>
      <c r="G115" s="15">
        <v>80</v>
      </c>
      <c r="H115" s="15"/>
      <c r="I115" s="120"/>
      <c r="J115" s="9"/>
    </row>
    <row r="116" spans="2:10" s="2" customFormat="1" ht="15" x14ac:dyDescent="0.25">
      <c r="B116" s="170">
        <f>B113+0.1</f>
        <v>6.1999999999999993</v>
      </c>
      <c r="C116" s="420" t="s">
        <v>333</v>
      </c>
      <c r="D116" s="421"/>
      <c r="E116" s="422"/>
      <c r="F116" s="26"/>
      <c r="G116" s="25"/>
      <c r="H116" s="26"/>
      <c r="I116" s="121"/>
      <c r="J116" s="23"/>
    </row>
    <row r="117" spans="2:10" s="2" customFormat="1" ht="15" x14ac:dyDescent="0.25">
      <c r="B117" s="146">
        <f>B116+0.001</f>
        <v>6.2009999999999996</v>
      </c>
      <c r="C117" s="258" t="s">
        <v>94</v>
      </c>
      <c r="D117" s="259"/>
      <c r="E117" s="260"/>
      <c r="F117" s="201" t="s">
        <v>37</v>
      </c>
      <c r="G117" s="13" t="s">
        <v>376</v>
      </c>
      <c r="H117" s="15"/>
      <c r="I117" s="120"/>
      <c r="J117" s="9"/>
    </row>
    <row r="118" spans="2:10" s="2" customFormat="1" ht="15" x14ac:dyDescent="0.25">
      <c r="B118" s="146">
        <f t="shared" ref="B118:B132" si="7">B117+0.001</f>
        <v>6.202</v>
      </c>
      <c r="C118" s="258" t="s">
        <v>130</v>
      </c>
      <c r="D118" s="259"/>
      <c r="E118" s="260"/>
      <c r="F118" s="201" t="s">
        <v>37</v>
      </c>
      <c r="G118" s="13" t="s">
        <v>376</v>
      </c>
      <c r="H118" s="15"/>
      <c r="I118" s="120"/>
      <c r="J118" s="9"/>
    </row>
    <row r="119" spans="2:10" s="2" customFormat="1" ht="15" x14ac:dyDescent="0.25">
      <c r="B119" s="146">
        <f t="shared" si="7"/>
        <v>6.2030000000000003</v>
      </c>
      <c r="C119" s="279" t="s">
        <v>131</v>
      </c>
      <c r="D119" s="280"/>
      <c r="E119" s="281"/>
      <c r="F119" s="197" t="s">
        <v>37</v>
      </c>
      <c r="G119" s="13" t="s">
        <v>376</v>
      </c>
      <c r="H119" s="15"/>
      <c r="I119" s="120"/>
      <c r="J119" s="9"/>
    </row>
    <row r="120" spans="2:10" s="2" customFormat="1" ht="15" x14ac:dyDescent="0.25">
      <c r="B120" s="146">
        <f t="shared" si="7"/>
        <v>6.2040000000000006</v>
      </c>
      <c r="C120" s="258" t="s">
        <v>342</v>
      </c>
      <c r="D120" s="259"/>
      <c r="E120" s="260"/>
      <c r="F120" s="201" t="s">
        <v>37</v>
      </c>
      <c r="G120" s="13" t="s">
        <v>376</v>
      </c>
      <c r="H120" s="15"/>
      <c r="I120" s="120"/>
      <c r="J120" s="9"/>
    </row>
    <row r="121" spans="2:10" s="2" customFormat="1" ht="15" x14ac:dyDescent="0.25">
      <c r="B121" s="146">
        <f t="shared" si="7"/>
        <v>6.205000000000001</v>
      </c>
      <c r="C121" s="258" t="s">
        <v>343</v>
      </c>
      <c r="D121" s="259"/>
      <c r="E121" s="260"/>
      <c r="F121" s="201" t="s">
        <v>37</v>
      </c>
      <c r="G121" s="13" t="s">
        <v>376</v>
      </c>
      <c r="H121" s="15"/>
      <c r="I121" s="120"/>
      <c r="J121" s="9"/>
    </row>
    <row r="122" spans="2:10" s="2" customFormat="1" ht="15" x14ac:dyDescent="0.25">
      <c r="B122" s="146">
        <f t="shared" si="7"/>
        <v>6.2060000000000013</v>
      </c>
      <c r="C122" s="258" t="s">
        <v>344</v>
      </c>
      <c r="D122" s="259"/>
      <c r="E122" s="260"/>
      <c r="F122" s="201" t="s">
        <v>37</v>
      </c>
      <c r="G122" s="13" t="s">
        <v>376</v>
      </c>
      <c r="H122" s="15"/>
      <c r="I122" s="120"/>
      <c r="J122" s="9"/>
    </row>
    <row r="123" spans="2:10" s="2" customFormat="1" ht="15" x14ac:dyDescent="0.25">
      <c r="B123" s="146">
        <f t="shared" si="7"/>
        <v>6.2070000000000016</v>
      </c>
      <c r="C123" s="258" t="s">
        <v>345</v>
      </c>
      <c r="D123" s="259"/>
      <c r="E123" s="260"/>
      <c r="F123" s="201" t="s">
        <v>37</v>
      </c>
      <c r="G123" s="13" t="s">
        <v>376</v>
      </c>
      <c r="H123" s="15"/>
      <c r="I123" s="120"/>
      <c r="J123" s="9"/>
    </row>
    <row r="124" spans="2:10" s="2" customFormat="1" ht="15" x14ac:dyDescent="0.25">
      <c r="B124" s="146">
        <f t="shared" si="7"/>
        <v>6.208000000000002</v>
      </c>
      <c r="C124" s="258" t="s">
        <v>346</v>
      </c>
      <c r="D124" s="259"/>
      <c r="E124" s="260"/>
      <c r="F124" s="201" t="s">
        <v>37</v>
      </c>
      <c r="G124" s="13" t="s">
        <v>376</v>
      </c>
      <c r="H124" s="15"/>
      <c r="I124" s="120"/>
      <c r="J124" s="9"/>
    </row>
    <row r="125" spans="2:10" s="2" customFormat="1" ht="15" x14ac:dyDescent="0.25">
      <c r="B125" s="146">
        <f t="shared" si="7"/>
        <v>6.2090000000000023</v>
      </c>
      <c r="C125" s="258" t="s">
        <v>347</v>
      </c>
      <c r="D125" s="259"/>
      <c r="E125" s="260"/>
      <c r="F125" s="201" t="s">
        <v>37</v>
      </c>
      <c r="G125" s="13" t="s">
        <v>376</v>
      </c>
      <c r="H125" s="15"/>
      <c r="I125" s="120"/>
      <c r="J125" s="9"/>
    </row>
    <row r="126" spans="2:10" s="2" customFormat="1" ht="15" x14ac:dyDescent="0.25">
      <c r="B126" s="146">
        <v>6.2100000000000026</v>
      </c>
      <c r="C126" s="258" t="s">
        <v>339</v>
      </c>
      <c r="D126" s="378"/>
      <c r="E126" s="379"/>
      <c r="F126" s="201" t="s">
        <v>340</v>
      </c>
      <c r="G126" s="13" t="s">
        <v>376</v>
      </c>
      <c r="H126" s="15"/>
      <c r="I126" s="120"/>
      <c r="J126" s="9"/>
    </row>
    <row r="127" spans="2:10" s="2" customFormat="1" ht="15" x14ac:dyDescent="0.25">
      <c r="B127" s="146">
        <v>6.211000000000003</v>
      </c>
      <c r="C127" s="279" t="s">
        <v>319</v>
      </c>
      <c r="D127" s="280"/>
      <c r="E127" s="281"/>
      <c r="F127" s="197" t="s">
        <v>73</v>
      </c>
      <c r="G127" s="13" t="s">
        <v>376</v>
      </c>
      <c r="H127" s="15"/>
      <c r="I127" s="120"/>
      <c r="J127" s="9"/>
    </row>
    <row r="128" spans="2:10" s="2" customFormat="1" ht="15" x14ac:dyDescent="0.25">
      <c r="B128" s="146">
        <v>6.2120000000000033</v>
      </c>
      <c r="C128" s="279" t="s">
        <v>320</v>
      </c>
      <c r="D128" s="280"/>
      <c r="E128" s="281"/>
      <c r="F128" s="197" t="s">
        <v>37</v>
      </c>
      <c r="G128" s="13" t="s">
        <v>376</v>
      </c>
      <c r="H128" s="15"/>
      <c r="I128" s="120"/>
      <c r="J128" s="9"/>
    </row>
    <row r="129" spans="2:10" s="2" customFormat="1" ht="15" x14ac:dyDescent="0.25">
      <c r="B129" s="146">
        <v>6.2130000000000036</v>
      </c>
      <c r="C129" s="199" t="s">
        <v>96</v>
      </c>
      <c r="D129" s="200"/>
      <c r="E129" s="209"/>
      <c r="F129" s="201" t="s">
        <v>338</v>
      </c>
      <c r="G129" s="13" t="s">
        <v>376</v>
      </c>
      <c r="H129" s="15"/>
      <c r="I129" s="120"/>
      <c r="J129" s="9"/>
    </row>
    <row r="130" spans="2:10" s="2" customFormat="1" ht="15" x14ac:dyDescent="0.25">
      <c r="B130" s="146">
        <v>6.214000000000004</v>
      </c>
      <c r="C130" s="408" t="s">
        <v>97</v>
      </c>
      <c r="D130" s="409"/>
      <c r="E130" s="410"/>
      <c r="F130" s="201" t="s">
        <v>338</v>
      </c>
      <c r="G130" s="13" t="s">
        <v>376</v>
      </c>
      <c r="H130" s="14"/>
      <c r="I130" s="120"/>
      <c r="J130" s="10"/>
    </row>
    <row r="131" spans="2:10" s="2" customFormat="1" ht="15" x14ac:dyDescent="0.25">
      <c r="B131" s="146">
        <v>6.2150000000000043</v>
      </c>
      <c r="C131" s="128" t="s">
        <v>98</v>
      </c>
      <c r="D131" s="79"/>
      <c r="E131" s="87"/>
      <c r="F131" s="84" t="s">
        <v>28</v>
      </c>
      <c r="G131" s="82">
        <v>2</v>
      </c>
      <c r="H131" s="81"/>
      <c r="I131" s="120"/>
      <c r="J131" s="9"/>
    </row>
    <row r="132" spans="2:10" s="2" customFormat="1" ht="15.6" thickBot="1" x14ac:dyDescent="0.3">
      <c r="B132" s="147">
        <f t="shared" si="7"/>
        <v>6.2160000000000046</v>
      </c>
      <c r="C132" s="428" t="s">
        <v>99</v>
      </c>
      <c r="D132" s="429"/>
      <c r="E132" s="430"/>
      <c r="F132" s="229" t="s">
        <v>28</v>
      </c>
      <c r="G132" s="130">
        <v>3</v>
      </c>
      <c r="H132" s="70"/>
      <c r="I132" s="134"/>
      <c r="J132" s="122"/>
    </row>
    <row r="133" spans="2:10" s="2" customFormat="1" ht="16.2" thickBot="1" x14ac:dyDescent="0.3">
      <c r="B133" s="140">
        <f>B112+1</f>
        <v>7</v>
      </c>
      <c r="C133" s="417" t="s">
        <v>134</v>
      </c>
      <c r="D133" s="418"/>
      <c r="E133" s="419"/>
      <c r="F133" s="72"/>
      <c r="G133" s="73"/>
      <c r="H133" s="72"/>
      <c r="I133" s="73"/>
      <c r="J133" s="74"/>
    </row>
    <row r="134" spans="2:10" s="2" customFormat="1" ht="15" x14ac:dyDescent="0.25">
      <c r="B134" s="132">
        <f>B133+0.1</f>
        <v>7.1</v>
      </c>
      <c r="C134" s="457" t="s">
        <v>334</v>
      </c>
      <c r="D134" s="458"/>
      <c r="E134" s="459"/>
      <c r="F134" s="67"/>
      <c r="G134" s="78"/>
      <c r="H134" s="67"/>
      <c r="I134" s="78"/>
      <c r="J134" s="68"/>
    </row>
    <row r="135" spans="2:10" s="2" customFormat="1" ht="15" x14ac:dyDescent="0.25">
      <c r="B135" s="141">
        <f>B134+0.001</f>
        <v>7.101</v>
      </c>
      <c r="C135" s="276" t="s">
        <v>100</v>
      </c>
      <c r="D135" s="306"/>
      <c r="E135" s="307"/>
      <c r="F135" s="201" t="s">
        <v>27</v>
      </c>
      <c r="G135" s="15" t="s">
        <v>132</v>
      </c>
      <c r="H135" s="15"/>
      <c r="I135" s="13"/>
      <c r="J135" s="9"/>
    </row>
    <row r="136" spans="2:10" s="2" customFormat="1" ht="15" x14ac:dyDescent="0.25">
      <c r="B136" s="141">
        <f>B135+0.001</f>
        <v>7.1020000000000003</v>
      </c>
      <c r="C136" s="196" t="s">
        <v>321</v>
      </c>
      <c r="D136" s="160"/>
      <c r="E136" s="161"/>
      <c r="F136" s="197" t="s">
        <v>27</v>
      </c>
      <c r="G136" s="15" t="s">
        <v>379</v>
      </c>
      <c r="H136" s="15"/>
      <c r="I136" s="13"/>
      <c r="J136" s="9"/>
    </row>
    <row r="137" spans="2:10" s="2" customFormat="1" ht="27" customHeight="1" x14ac:dyDescent="0.25">
      <c r="B137" s="141">
        <f>B136+0.001</f>
        <v>7.1030000000000006</v>
      </c>
      <c r="C137" s="261" t="s">
        <v>176</v>
      </c>
      <c r="D137" s="262"/>
      <c r="E137" s="263"/>
      <c r="F137" s="222" t="s">
        <v>177</v>
      </c>
      <c r="G137" s="15" t="s">
        <v>380</v>
      </c>
      <c r="H137" s="15"/>
      <c r="I137" s="13"/>
      <c r="J137" s="9"/>
    </row>
    <row r="138" spans="2:10" s="2" customFormat="1" ht="27.75" customHeight="1" x14ac:dyDescent="0.25">
      <c r="B138" s="141">
        <f>B137+0.001</f>
        <v>7.104000000000001</v>
      </c>
      <c r="C138" s="159" t="s">
        <v>173</v>
      </c>
      <c r="D138" s="207"/>
      <c r="E138" s="208"/>
      <c r="F138" s="96" t="s">
        <v>172</v>
      </c>
      <c r="G138" s="54" t="s">
        <v>381</v>
      </c>
      <c r="H138" s="15"/>
      <c r="I138" s="13"/>
      <c r="J138" s="9"/>
    </row>
    <row r="139" spans="2:10" s="2" customFormat="1" ht="15.75" customHeight="1" x14ac:dyDescent="0.25">
      <c r="B139" s="141">
        <f>B138+0.001</f>
        <v>7.1050000000000013</v>
      </c>
      <c r="C139" s="261" t="s">
        <v>174</v>
      </c>
      <c r="D139" s="262"/>
      <c r="E139" s="263"/>
      <c r="F139" s="222" t="s">
        <v>175</v>
      </c>
      <c r="G139" s="54" t="s">
        <v>382</v>
      </c>
      <c r="H139" s="15"/>
      <c r="I139" s="13"/>
      <c r="J139" s="9"/>
    </row>
    <row r="140" spans="2:10" s="2" customFormat="1" ht="15" x14ac:dyDescent="0.25">
      <c r="B140" s="114">
        <f>B134+0.1</f>
        <v>7.1999999999999993</v>
      </c>
      <c r="C140" s="414" t="s">
        <v>315</v>
      </c>
      <c r="D140" s="415"/>
      <c r="E140" s="416"/>
      <c r="F140" s="26"/>
      <c r="G140" s="55"/>
      <c r="H140" s="26"/>
      <c r="I140" s="25"/>
      <c r="J140" s="23"/>
    </row>
    <row r="141" spans="2:10" s="2" customFormat="1" ht="15" x14ac:dyDescent="0.25">
      <c r="B141" s="141">
        <f>B140+0.001</f>
        <v>7.2009999999999996</v>
      </c>
      <c r="C141" s="258" t="s">
        <v>101</v>
      </c>
      <c r="D141" s="259"/>
      <c r="E141" s="260"/>
      <c r="F141" s="201" t="s">
        <v>180</v>
      </c>
      <c r="G141" s="54" t="s">
        <v>385</v>
      </c>
      <c r="H141" s="15"/>
      <c r="I141" s="13"/>
      <c r="J141" s="9"/>
    </row>
    <row r="142" spans="2:10" s="2" customFormat="1" ht="15" x14ac:dyDescent="0.25">
      <c r="B142" s="141">
        <f>B141+0.001</f>
        <v>7.202</v>
      </c>
      <c r="C142" s="258" t="s">
        <v>102</v>
      </c>
      <c r="D142" s="259"/>
      <c r="E142" s="260"/>
      <c r="F142" s="201" t="s">
        <v>181</v>
      </c>
      <c r="G142" s="54">
        <v>411</v>
      </c>
      <c r="H142" s="15"/>
      <c r="I142" s="13"/>
      <c r="J142" s="9"/>
    </row>
    <row r="143" spans="2:10" s="2" customFormat="1" ht="18" customHeight="1" x14ac:dyDescent="0.25">
      <c r="B143" s="115">
        <f>B142+0.001</f>
        <v>7.2030000000000003</v>
      </c>
      <c r="C143" s="405" t="s">
        <v>237</v>
      </c>
      <c r="D143" s="431"/>
      <c r="E143" s="432"/>
      <c r="F143" s="216"/>
      <c r="G143" s="25"/>
      <c r="H143" s="26"/>
      <c r="I143" s="25"/>
      <c r="J143" s="23"/>
    </row>
    <row r="144" spans="2:10" s="2" customFormat="1" ht="15" x14ac:dyDescent="0.25">
      <c r="B144" s="141">
        <f t="shared" ref="B144:B150" si="8">B143+0.0001</f>
        <v>7.2031000000000001</v>
      </c>
      <c r="C144" s="261" t="s">
        <v>238</v>
      </c>
      <c r="D144" s="262"/>
      <c r="E144" s="263"/>
      <c r="F144" s="89" t="s">
        <v>245</v>
      </c>
      <c r="G144" s="54" t="s">
        <v>386</v>
      </c>
      <c r="H144" s="15"/>
      <c r="I144" s="13"/>
      <c r="J144" s="9"/>
    </row>
    <row r="145" spans="2:10" s="2" customFormat="1" ht="15" x14ac:dyDescent="0.25">
      <c r="B145" s="141">
        <f t="shared" si="8"/>
        <v>7.2031999999999998</v>
      </c>
      <c r="C145" s="261" t="s">
        <v>239</v>
      </c>
      <c r="D145" s="262"/>
      <c r="E145" s="263"/>
      <c r="F145" s="193" t="s">
        <v>150</v>
      </c>
      <c r="G145" s="54" t="s">
        <v>387</v>
      </c>
      <c r="H145" s="26"/>
      <c r="I145" s="13"/>
      <c r="J145" s="9"/>
    </row>
    <row r="146" spans="2:10" s="2" customFormat="1" ht="15" x14ac:dyDescent="0.25">
      <c r="B146" s="141">
        <f t="shared" si="8"/>
        <v>7.2032999999999996</v>
      </c>
      <c r="C146" s="261" t="s">
        <v>240</v>
      </c>
      <c r="D146" s="262"/>
      <c r="E146" s="263"/>
      <c r="F146" s="193" t="s">
        <v>160</v>
      </c>
      <c r="G146" s="54" t="s">
        <v>387</v>
      </c>
      <c r="H146" s="26"/>
      <c r="I146" s="13"/>
      <c r="J146" s="9"/>
    </row>
    <row r="147" spans="2:10" s="2" customFormat="1" ht="15" x14ac:dyDescent="0.25">
      <c r="B147" s="141">
        <f t="shared" si="8"/>
        <v>7.2033999999999994</v>
      </c>
      <c r="C147" s="261" t="s">
        <v>241</v>
      </c>
      <c r="D147" s="262"/>
      <c r="E147" s="263"/>
      <c r="F147" s="193" t="s">
        <v>161</v>
      </c>
      <c r="G147" s="54" t="s">
        <v>387</v>
      </c>
      <c r="H147" s="26"/>
      <c r="I147" s="13"/>
      <c r="J147" s="9"/>
    </row>
    <row r="148" spans="2:10" s="2" customFormat="1" ht="15" x14ac:dyDescent="0.25">
      <c r="B148" s="141">
        <f t="shared" si="8"/>
        <v>7.2034999999999991</v>
      </c>
      <c r="C148" s="261" t="s">
        <v>242</v>
      </c>
      <c r="D148" s="262"/>
      <c r="E148" s="263"/>
      <c r="F148" s="193" t="s">
        <v>190</v>
      </c>
      <c r="G148" s="54" t="s">
        <v>387</v>
      </c>
      <c r="H148" s="26"/>
      <c r="I148" s="13"/>
      <c r="J148" s="9"/>
    </row>
    <row r="149" spans="2:10" s="2" customFormat="1" ht="15" x14ac:dyDescent="0.25">
      <c r="B149" s="141">
        <f t="shared" si="8"/>
        <v>7.2035999999999989</v>
      </c>
      <c r="C149" s="261" t="s">
        <v>243</v>
      </c>
      <c r="D149" s="262"/>
      <c r="E149" s="263"/>
      <c r="F149" s="193" t="s">
        <v>150</v>
      </c>
      <c r="G149" s="54" t="s">
        <v>387</v>
      </c>
      <c r="H149" s="26"/>
      <c r="I149" s="13"/>
      <c r="J149" s="9"/>
    </row>
    <row r="150" spans="2:10" s="2" customFormat="1" ht="15" x14ac:dyDescent="0.25">
      <c r="B150" s="141">
        <f t="shared" si="8"/>
        <v>7.2036999999999987</v>
      </c>
      <c r="C150" s="433" t="s">
        <v>244</v>
      </c>
      <c r="D150" s="434"/>
      <c r="E150" s="435"/>
      <c r="F150" s="89" t="s">
        <v>246</v>
      </c>
      <c r="G150" s="54" t="s">
        <v>387</v>
      </c>
      <c r="H150" s="26"/>
      <c r="I150" s="13"/>
      <c r="J150" s="9"/>
    </row>
    <row r="151" spans="2:10" s="2" customFormat="1" ht="15" x14ac:dyDescent="0.25">
      <c r="B151" s="114">
        <f>B140+0.1</f>
        <v>7.2999999999999989</v>
      </c>
      <c r="C151" s="411" t="s">
        <v>104</v>
      </c>
      <c r="D151" s="412"/>
      <c r="E151" s="413"/>
      <c r="F151" s="26"/>
      <c r="G151" s="25"/>
      <c r="H151" s="26"/>
      <c r="I151" s="25"/>
      <c r="J151" s="23"/>
    </row>
    <row r="152" spans="2:10" s="2" customFormat="1" ht="15" x14ac:dyDescent="0.25">
      <c r="B152" s="141">
        <f>B151+0.001</f>
        <v>7.3009999999999993</v>
      </c>
      <c r="C152" s="276" t="s">
        <v>103</v>
      </c>
      <c r="D152" s="306"/>
      <c r="E152" s="307"/>
      <c r="F152" s="201" t="s">
        <v>27</v>
      </c>
      <c r="G152" s="54" t="s">
        <v>362</v>
      </c>
      <c r="H152" s="15"/>
      <c r="I152" s="13"/>
      <c r="J152" s="9"/>
    </row>
    <row r="153" spans="2:10" s="2" customFormat="1" ht="15" x14ac:dyDescent="0.25">
      <c r="B153" s="141">
        <f t="shared" ref="B153:B167" si="9">B152+0.001</f>
        <v>7.3019999999999996</v>
      </c>
      <c r="C153" s="129" t="s">
        <v>224</v>
      </c>
      <c r="D153" s="207"/>
      <c r="E153" s="208"/>
      <c r="F153" s="201" t="s">
        <v>27</v>
      </c>
      <c r="G153" s="54" t="s">
        <v>398</v>
      </c>
      <c r="H153" s="15"/>
      <c r="I153" s="13"/>
      <c r="J153" s="9"/>
    </row>
    <row r="154" spans="2:10" s="2" customFormat="1" ht="15" x14ac:dyDescent="0.25">
      <c r="B154" s="141">
        <f t="shared" si="9"/>
        <v>7.3029999999999999</v>
      </c>
      <c r="C154" s="261" t="s">
        <v>225</v>
      </c>
      <c r="D154" s="262"/>
      <c r="E154" s="263"/>
      <c r="F154" s="201" t="s">
        <v>150</v>
      </c>
      <c r="G154" s="15" t="s">
        <v>363</v>
      </c>
      <c r="I154" s="13"/>
      <c r="J154" s="9"/>
    </row>
    <row r="155" spans="2:10" s="2" customFormat="1" ht="15" x14ac:dyDescent="0.25">
      <c r="B155" s="141">
        <f t="shared" si="9"/>
        <v>7.3040000000000003</v>
      </c>
      <c r="C155" s="129" t="s">
        <v>105</v>
      </c>
      <c r="D155" s="207"/>
      <c r="E155" s="208"/>
      <c r="F155" s="201" t="s">
        <v>106</v>
      </c>
      <c r="G155" s="15" t="s">
        <v>107</v>
      </c>
      <c r="H155" s="15"/>
      <c r="I155" s="13"/>
      <c r="J155" s="9"/>
    </row>
    <row r="156" spans="2:10" s="2" customFormat="1" ht="15" x14ac:dyDescent="0.25">
      <c r="B156" s="141">
        <f t="shared" si="9"/>
        <v>7.3050000000000006</v>
      </c>
      <c r="C156" s="129" t="s">
        <v>223</v>
      </c>
      <c r="D156" s="204"/>
      <c r="E156" s="205"/>
      <c r="F156" s="201" t="s">
        <v>106</v>
      </c>
      <c r="G156" s="54" t="s">
        <v>388</v>
      </c>
      <c r="H156" s="15"/>
      <c r="I156" s="13"/>
      <c r="J156" s="9"/>
    </row>
    <row r="157" spans="2:10" s="2" customFormat="1" ht="15" x14ac:dyDescent="0.25">
      <c r="B157" s="141">
        <f t="shared" si="9"/>
        <v>7.3060000000000009</v>
      </c>
      <c r="C157" s="261" t="s">
        <v>226</v>
      </c>
      <c r="D157" s="262"/>
      <c r="E157" s="263"/>
      <c r="F157" s="193" t="s">
        <v>190</v>
      </c>
      <c r="G157" s="54" t="s">
        <v>357</v>
      </c>
      <c r="H157" s="15"/>
      <c r="I157" s="13"/>
      <c r="J157" s="9"/>
    </row>
    <row r="158" spans="2:10" s="2" customFormat="1" ht="15" x14ac:dyDescent="0.25">
      <c r="B158" s="141">
        <f t="shared" si="9"/>
        <v>7.3070000000000013</v>
      </c>
      <c r="C158" s="261" t="s">
        <v>227</v>
      </c>
      <c r="D158" s="262"/>
      <c r="E158" s="263"/>
      <c r="F158" s="222" t="s">
        <v>150</v>
      </c>
      <c r="G158" s="54"/>
      <c r="H158" s="15"/>
      <c r="I158" s="13"/>
      <c r="J158" s="9"/>
    </row>
    <row r="159" spans="2:10" s="2" customFormat="1" ht="15" x14ac:dyDescent="0.25">
      <c r="B159" s="141">
        <f t="shared" si="9"/>
        <v>7.3080000000000016</v>
      </c>
      <c r="C159" s="261" t="s">
        <v>228</v>
      </c>
      <c r="D159" s="262"/>
      <c r="E159" s="263"/>
      <c r="F159" s="222" t="s">
        <v>161</v>
      </c>
      <c r="G159" s="54"/>
      <c r="H159" s="15"/>
      <c r="I159" s="13"/>
      <c r="J159" s="9"/>
    </row>
    <row r="160" spans="2:10" s="2" customFormat="1" ht="15" x14ac:dyDescent="0.25">
      <c r="B160" s="141">
        <f t="shared" si="9"/>
        <v>7.3090000000000019</v>
      </c>
      <c r="C160" s="261" t="s">
        <v>229</v>
      </c>
      <c r="D160" s="262"/>
      <c r="E160" s="263"/>
      <c r="F160" s="193" t="s">
        <v>160</v>
      </c>
      <c r="G160" s="54"/>
      <c r="H160" s="15"/>
      <c r="I160" s="13"/>
      <c r="J160" s="9"/>
    </row>
    <row r="161" spans="2:10" s="2" customFormat="1" ht="15" x14ac:dyDescent="0.25">
      <c r="B161" s="146">
        <f t="shared" si="9"/>
        <v>7.3100000000000023</v>
      </c>
      <c r="C161" s="261" t="s">
        <v>230</v>
      </c>
      <c r="D161" s="262"/>
      <c r="E161" s="263"/>
      <c r="F161" s="193" t="s">
        <v>190</v>
      </c>
      <c r="G161" s="54" t="s">
        <v>358</v>
      </c>
      <c r="H161" s="15"/>
      <c r="I161" s="13"/>
      <c r="J161" s="9"/>
    </row>
    <row r="162" spans="2:10" s="2" customFormat="1" ht="15" x14ac:dyDescent="0.25">
      <c r="B162" s="141">
        <f t="shared" si="9"/>
        <v>7.3110000000000026</v>
      </c>
      <c r="C162" s="261" t="s">
        <v>231</v>
      </c>
      <c r="D162" s="262"/>
      <c r="E162" s="263"/>
      <c r="F162" s="222" t="s">
        <v>150</v>
      </c>
      <c r="G162" s="54" t="s">
        <v>389</v>
      </c>
      <c r="H162" s="15"/>
      <c r="I162" s="13"/>
      <c r="J162" s="9"/>
    </row>
    <row r="163" spans="2:10" s="2" customFormat="1" ht="15" x14ac:dyDescent="0.25">
      <c r="B163" s="141">
        <f t="shared" si="9"/>
        <v>7.3120000000000029</v>
      </c>
      <c r="C163" s="261" t="s">
        <v>232</v>
      </c>
      <c r="D163" s="262"/>
      <c r="E163" s="263"/>
      <c r="F163" s="193" t="s">
        <v>190</v>
      </c>
      <c r="G163" s="54" t="s">
        <v>387</v>
      </c>
      <c r="H163" s="15"/>
      <c r="I163" s="13"/>
      <c r="J163" s="9"/>
    </row>
    <row r="164" spans="2:10" s="2" customFormat="1" ht="15" x14ac:dyDescent="0.25">
      <c r="B164" s="141">
        <f t="shared" si="9"/>
        <v>7.3130000000000033</v>
      </c>
      <c r="C164" s="261" t="s">
        <v>233</v>
      </c>
      <c r="D164" s="262"/>
      <c r="E164" s="263"/>
      <c r="F164" s="193" t="s">
        <v>190</v>
      </c>
      <c r="G164" s="54" t="s">
        <v>387</v>
      </c>
      <c r="H164" s="15"/>
      <c r="I164" s="13"/>
      <c r="J164" s="9"/>
    </row>
    <row r="165" spans="2:10" s="2" customFormat="1" ht="15" x14ac:dyDescent="0.25">
      <c r="B165" s="141">
        <f t="shared" si="9"/>
        <v>7.3140000000000036</v>
      </c>
      <c r="C165" s="261" t="s">
        <v>234</v>
      </c>
      <c r="D165" s="262"/>
      <c r="E165" s="263"/>
      <c r="F165" s="193" t="s">
        <v>190</v>
      </c>
      <c r="G165" s="54" t="s">
        <v>390</v>
      </c>
      <c r="H165" s="15"/>
      <c r="I165" s="13"/>
      <c r="J165" s="9"/>
    </row>
    <row r="166" spans="2:10" s="2" customFormat="1" ht="15" x14ac:dyDescent="0.25">
      <c r="B166" s="141">
        <f t="shared" si="9"/>
        <v>7.3150000000000039</v>
      </c>
      <c r="C166" s="261" t="s">
        <v>235</v>
      </c>
      <c r="D166" s="262"/>
      <c r="E166" s="263"/>
      <c r="F166" s="193" t="s">
        <v>190</v>
      </c>
      <c r="G166" s="54" t="s">
        <v>390</v>
      </c>
      <c r="H166" s="15"/>
      <c r="I166" s="13"/>
      <c r="J166" s="9"/>
    </row>
    <row r="167" spans="2:10" s="2" customFormat="1" ht="15" x14ac:dyDescent="0.25">
      <c r="B167" s="141">
        <f t="shared" si="9"/>
        <v>7.3160000000000043</v>
      </c>
      <c r="C167" s="261" t="s">
        <v>236</v>
      </c>
      <c r="D167" s="262"/>
      <c r="E167" s="263"/>
      <c r="F167" s="96" t="s">
        <v>150</v>
      </c>
      <c r="G167" s="13"/>
      <c r="H167" s="15"/>
      <c r="I167" s="13"/>
      <c r="J167" s="9"/>
    </row>
    <row r="168" spans="2:10" s="2" customFormat="1" ht="15" x14ac:dyDescent="0.25">
      <c r="B168" s="114">
        <f>B151+0.1</f>
        <v>7.3999999999999986</v>
      </c>
      <c r="C168" s="246" t="s">
        <v>187</v>
      </c>
      <c r="D168" s="247"/>
      <c r="E168" s="248"/>
      <c r="F168" s="216"/>
      <c r="G168" s="25"/>
      <c r="H168" s="26"/>
      <c r="I168" s="25"/>
      <c r="J168" s="23"/>
    </row>
    <row r="169" spans="2:10" s="2" customFormat="1" ht="15.6" x14ac:dyDescent="0.3">
      <c r="B169" s="141">
        <f t="shared" ref="B169:B175" si="10">B168+0.001</f>
        <v>7.4009999999999989</v>
      </c>
      <c r="C169" s="258" t="s">
        <v>108</v>
      </c>
      <c r="D169" s="259"/>
      <c r="E169" s="260"/>
      <c r="F169" s="201" t="s">
        <v>75</v>
      </c>
      <c r="G169" s="244">
        <v>355</v>
      </c>
      <c r="H169" s="15"/>
      <c r="I169" s="13"/>
      <c r="J169" s="9"/>
    </row>
    <row r="170" spans="2:10" s="2" customFormat="1" ht="22.5" customHeight="1" x14ac:dyDescent="0.25">
      <c r="B170" s="141">
        <f t="shared" si="10"/>
        <v>7.4019999999999992</v>
      </c>
      <c r="C170" s="261" t="s">
        <v>185</v>
      </c>
      <c r="D170" s="262"/>
      <c r="E170" s="263"/>
      <c r="F170" s="201" t="s">
        <v>28</v>
      </c>
      <c r="G170" s="243" t="s">
        <v>394</v>
      </c>
      <c r="H170" s="15"/>
      <c r="I170" s="13" t="s">
        <v>406</v>
      </c>
      <c r="J170" s="9"/>
    </row>
    <row r="171" spans="2:10" s="2" customFormat="1" ht="15" x14ac:dyDescent="0.25">
      <c r="B171" s="141">
        <f t="shared" si="10"/>
        <v>7.4029999999999996</v>
      </c>
      <c r="C171" s="276" t="s">
        <v>112</v>
      </c>
      <c r="D171" s="306"/>
      <c r="E171" s="307"/>
      <c r="F171" s="201" t="s">
        <v>109</v>
      </c>
      <c r="G171" s="54">
        <v>6</v>
      </c>
      <c r="H171" s="15"/>
      <c r="I171" s="13"/>
      <c r="J171" s="9"/>
    </row>
    <row r="172" spans="2:10" s="2" customFormat="1" ht="15" x14ac:dyDescent="0.25">
      <c r="B172" s="141">
        <f t="shared" si="10"/>
        <v>7.4039999999999999</v>
      </c>
      <c r="C172" s="258" t="s">
        <v>111</v>
      </c>
      <c r="D172" s="447"/>
      <c r="E172" s="357"/>
      <c r="F172" s="201" t="s">
        <v>110</v>
      </c>
      <c r="G172" s="54" t="s">
        <v>395</v>
      </c>
      <c r="H172" s="15"/>
      <c r="I172" s="13"/>
      <c r="J172" s="9"/>
    </row>
    <row r="173" spans="2:10" s="2" customFormat="1" ht="15" x14ac:dyDescent="0.25">
      <c r="B173" s="141">
        <f t="shared" si="10"/>
        <v>7.4050000000000002</v>
      </c>
      <c r="C173" s="261" t="s">
        <v>184</v>
      </c>
      <c r="D173" s="262"/>
      <c r="E173" s="263"/>
      <c r="F173" s="201" t="s">
        <v>110</v>
      </c>
      <c r="G173" s="54" t="s">
        <v>396</v>
      </c>
      <c r="H173" s="15"/>
      <c r="I173" s="13"/>
      <c r="J173" s="9"/>
    </row>
    <row r="174" spans="2:10" s="2" customFormat="1" ht="15" x14ac:dyDescent="0.25">
      <c r="B174" s="141">
        <f t="shared" si="10"/>
        <v>7.4060000000000006</v>
      </c>
      <c r="C174" s="261" t="s">
        <v>188</v>
      </c>
      <c r="D174" s="262"/>
      <c r="E174" s="263"/>
      <c r="F174" s="193" t="s">
        <v>190</v>
      </c>
      <c r="G174" s="54" t="s">
        <v>357</v>
      </c>
      <c r="H174" s="15"/>
      <c r="I174" s="13"/>
      <c r="J174" s="9"/>
    </row>
    <row r="175" spans="2:10" s="2" customFormat="1" ht="15" x14ac:dyDescent="0.25">
      <c r="B175" s="141">
        <f t="shared" si="10"/>
        <v>7.4070000000000009</v>
      </c>
      <c r="C175" s="433" t="s">
        <v>189</v>
      </c>
      <c r="D175" s="434"/>
      <c r="E175" s="435"/>
      <c r="F175" s="89" t="s">
        <v>150</v>
      </c>
      <c r="G175" s="54" t="s">
        <v>397</v>
      </c>
      <c r="H175" s="15"/>
      <c r="I175" s="13"/>
      <c r="J175" s="9"/>
    </row>
    <row r="176" spans="2:10" s="2" customFormat="1" ht="15" x14ac:dyDescent="0.25">
      <c r="B176" s="115">
        <f>B168+0.1</f>
        <v>7.4999999999999982</v>
      </c>
      <c r="C176" s="405" t="s">
        <v>212</v>
      </c>
      <c r="D176" s="431"/>
      <c r="E176" s="432"/>
      <c r="F176" s="135"/>
      <c r="G176" s="25"/>
      <c r="H176" s="26"/>
      <c r="I176" s="25"/>
      <c r="J176" s="23"/>
    </row>
    <row r="177" spans="2:10" s="2" customFormat="1" ht="15" x14ac:dyDescent="0.25">
      <c r="B177" s="141">
        <f t="shared" ref="B177:B182" si="11">B176+0.001</f>
        <v>7.5009999999999986</v>
      </c>
      <c r="C177" s="261" t="s">
        <v>213</v>
      </c>
      <c r="D177" s="262"/>
      <c r="E177" s="263"/>
      <c r="F177" s="89" t="s">
        <v>219</v>
      </c>
      <c r="G177" s="13" t="s">
        <v>391</v>
      </c>
      <c r="H177" s="15"/>
      <c r="I177" s="13"/>
      <c r="J177" s="9"/>
    </row>
    <row r="178" spans="2:10" s="2" customFormat="1" ht="15" x14ac:dyDescent="0.25">
      <c r="B178" s="141">
        <f t="shared" si="11"/>
        <v>7.5019999999999989</v>
      </c>
      <c r="C178" s="261" t="s">
        <v>214</v>
      </c>
      <c r="D178" s="262"/>
      <c r="E178" s="263"/>
      <c r="F178" s="193" t="s">
        <v>190</v>
      </c>
      <c r="G178" s="13" t="s">
        <v>392</v>
      </c>
      <c r="H178" s="15"/>
      <c r="I178" s="13"/>
      <c r="J178" s="9"/>
    </row>
    <row r="179" spans="2:10" s="2" customFormat="1" ht="15" x14ac:dyDescent="0.25">
      <c r="B179" s="141">
        <f t="shared" si="11"/>
        <v>7.5029999999999992</v>
      </c>
      <c r="C179" s="261" t="s">
        <v>215</v>
      </c>
      <c r="D179" s="262"/>
      <c r="E179" s="263"/>
      <c r="F179" s="193" t="s">
        <v>28</v>
      </c>
      <c r="G179" s="13" t="s">
        <v>393</v>
      </c>
      <c r="H179" s="15"/>
      <c r="I179" s="13"/>
      <c r="J179" s="9"/>
    </row>
    <row r="180" spans="2:10" s="2" customFormat="1" ht="22.5" customHeight="1" x14ac:dyDescent="0.25">
      <c r="B180" s="141">
        <f t="shared" si="11"/>
        <v>7.5039999999999996</v>
      </c>
      <c r="C180" s="261" t="s">
        <v>216</v>
      </c>
      <c r="D180" s="262"/>
      <c r="E180" s="263"/>
      <c r="F180" s="193" t="s">
        <v>190</v>
      </c>
      <c r="G180" s="13" t="s">
        <v>357</v>
      </c>
      <c r="H180" s="15"/>
      <c r="I180" s="13"/>
      <c r="J180" s="9"/>
    </row>
    <row r="181" spans="2:10" s="2" customFormat="1" ht="15" x14ac:dyDescent="0.25">
      <c r="B181" s="141">
        <f t="shared" si="11"/>
        <v>7.5049999999999999</v>
      </c>
      <c r="C181" s="261" t="s">
        <v>217</v>
      </c>
      <c r="D181" s="262"/>
      <c r="E181" s="263"/>
      <c r="F181" s="193" t="s">
        <v>190</v>
      </c>
      <c r="G181" s="13" t="s">
        <v>357</v>
      </c>
      <c r="H181" s="15"/>
      <c r="I181" s="13"/>
      <c r="J181" s="9"/>
    </row>
    <row r="182" spans="2:10" s="2" customFormat="1" ht="15" x14ac:dyDescent="0.25">
      <c r="B182" s="148">
        <f t="shared" si="11"/>
        <v>7.5060000000000002</v>
      </c>
      <c r="C182" s="433" t="s">
        <v>218</v>
      </c>
      <c r="D182" s="434"/>
      <c r="E182" s="435"/>
      <c r="F182" s="89" t="s">
        <v>190</v>
      </c>
      <c r="G182" s="13" t="s">
        <v>358</v>
      </c>
      <c r="H182" s="15"/>
      <c r="I182" s="13"/>
      <c r="J182" s="9"/>
    </row>
    <row r="183" spans="2:10" s="2" customFormat="1" ht="15" x14ac:dyDescent="0.25">
      <c r="B183" s="115">
        <f>B176+0.1</f>
        <v>7.5999999999999979</v>
      </c>
      <c r="C183" s="405" t="s">
        <v>220</v>
      </c>
      <c r="D183" s="431"/>
      <c r="E183" s="432"/>
      <c r="F183" s="137"/>
      <c r="G183" s="25"/>
      <c r="H183" s="26"/>
      <c r="I183" s="25"/>
      <c r="J183" s="23"/>
    </row>
    <row r="184" spans="2:10" s="2" customFormat="1" ht="15" x14ac:dyDescent="0.25">
      <c r="B184" s="141">
        <f>B183+0.001</f>
        <v>7.6009999999999982</v>
      </c>
      <c r="C184" s="261" t="s">
        <v>221</v>
      </c>
      <c r="D184" s="262"/>
      <c r="E184" s="263"/>
      <c r="F184" s="85" t="s">
        <v>190</v>
      </c>
      <c r="G184" s="13" t="s">
        <v>357</v>
      </c>
      <c r="H184" s="15"/>
      <c r="I184" s="13"/>
      <c r="J184" s="9"/>
    </row>
    <row r="185" spans="2:10" s="2" customFormat="1" ht="15" x14ac:dyDescent="0.25">
      <c r="B185" s="141">
        <f>B184+0.001</f>
        <v>7.6019999999999985</v>
      </c>
      <c r="C185" s="433" t="s">
        <v>222</v>
      </c>
      <c r="D185" s="434"/>
      <c r="E185" s="435"/>
      <c r="F185" s="223" t="s">
        <v>150</v>
      </c>
      <c r="G185" s="13"/>
      <c r="H185" s="15"/>
      <c r="I185" s="13"/>
      <c r="J185" s="9"/>
    </row>
    <row r="186" spans="2:10" s="3" customFormat="1" ht="15.6" x14ac:dyDescent="0.3">
      <c r="B186" s="116">
        <f>B183+0.1</f>
        <v>7.6999999999999975</v>
      </c>
      <c r="C186" s="439" t="s">
        <v>113</v>
      </c>
      <c r="D186" s="440"/>
      <c r="E186" s="441"/>
      <c r="F186" s="90"/>
      <c r="G186" s="90"/>
      <c r="H186" s="91"/>
      <c r="I186" s="90"/>
      <c r="J186" s="92"/>
    </row>
    <row r="187" spans="2:10" s="2" customFormat="1" ht="15" x14ac:dyDescent="0.25">
      <c r="B187" s="141">
        <f>B186+0.001</f>
        <v>7.7009999999999978</v>
      </c>
      <c r="C187" s="258" t="s">
        <v>115</v>
      </c>
      <c r="D187" s="447"/>
      <c r="E187" s="357"/>
      <c r="F187" s="201" t="s">
        <v>117</v>
      </c>
      <c r="G187" s="54" t="s">
        <v>127</v>
      </c>
      <c r="H187" s="15"/>
      <c r="I187" s="13"/>
      <c r="J187" s="9"/>
    </row>
    <row r="188" spans="2:10" s="2" customFormat="1" ht="15.6" thickBot="1" x14ac:dyDescent="0.3">
      <c r="B188" s="148">
        <f>B187+0.001</f>
        <v>7.7019999999999982</v>
      </c>
      <c r="C188" s="445" t="s">
        <v>116</v>
      </c>
      <c r="D188" s="429"/>
      <c r="E188" s="430"/>
      <c r="F188" s="215" t="s">
        <v>114</v>
      </c>
      <c r="G188" s="54" t="s">
        <v>127</v>
      </c>
      <c r="H188" s="14"/>
      <c r="I188" s="131"/>
      <c r="J188" s="10"/>
    </row>
    <row r="189" spans="2:10" s="2" customFormat="1" ht="16.2" thickBot="1" x14ac:dyDescent="0.3">
      <c r="B189" s="140">
        <f>B133+1</f>
        <v>8</v>
      </c>
      <c r="C189" s="381" t="s">
        <v>247</v>
      </c>
      <c r="D189" s="382"/>
      <c r="E189" s="383"/>
      <c r="F189" s="83"/>
      <c r="G189" s="73"/>
      <c r="H189" s="72"/>
      <c r="I189" s="73"/>
      <c r="J189" s="74"/>
    </row>
    <row r="190" spans="2:10" s="2" customFormat="1" ht="15" x14ac:dyDescent="0.25">
      <c r="B190" s="132">
        <f>B189+0.1</f>
        <v>8.1</v>
      </c>
      <c r="C190" s="425" t="s">
        <v>118</v>
      </c>
      <c r="D190" s="426"/>
      <c r="E190" s="427"/>
      <c r="F190" s="136"/>
      <c r="G190" s="78"/>
      <c r="H190" s="67"/>
      <c r="I190" s="78"/>
      <c r="J190" s="68"/>
    </row>
    <row r="191" spans="2:10" s="2" customFormat="1" ht="15" customHeight="1" x14ac:dyDescent="0.25">
      <c r="B191" s="141">
        <f>B190+0.001</f>
        <v>8.1009999999999991</v>
      </c>
      <c r="C191" s="384" t="s">
        <v>191</v>
      </c>
      <c r="D191" s="385"/>
      <c r="E191" s="386"/>
      <c r="F191" s="89" t="s">
        <v>190</v>
      </c>
      <c r="G191" s="13" t="s">
        <v>358</v>
      </c>
      <c r="H191" s="15"/>
      <c r="I191" s="13"/>
      <c r="J191" s="9"/>
    </row>
    <row r="192" spans="2:10" s="2" customFormat="1" ht="21" customHeight="1" x14ac:dyDescent="0.25">
      <c r="B192" s="141">
        <f t="shared" ref="B192:B206" si="12">B191+0.001</f>
        <v>8.1019999999999985</v>
      </c>
      <c r="C192" s="261" t="s">
        <v>192</v>
      </c>
      <c r="D192" s="262"/>
      <c r="E192" s="263"/>
      <c r="F192" s="222" t="s">
        <v>204</v>
      </c>
      <c r="G192" s="13" t="s">
        <v>369</v>
      </c>
      <c r="H192" s="15"/>
      <c r="I192" s="13"/>
      <c r="J192" s="9"/>
    </row>
    <row r="193" spans="2:10" s="2" customFormat="1" ht="15.6" thickBot="1" x14ac:dyDescent="0.3">
      <c r="B193" s="148">
        <f t="shared" si="12"/>
        <v>8.102999999999998</v>
      </c>
      <c r="C193" s="361" t="s">
        <v>193</v>
      </c>
      <c r="D193" s="362"/>
      <c r="E193" s="363"/>
      <c r="F193" s="98" t="s">
        <v>28</v>
      </c>
      <c r="G193" s="131">
        <v>2</v>
      </c>
      <c r="H193" s="14"/>
      <c r="I193" s="131"/>
      <c r="J193" s="10"/>
    </row>
    <row r="194" spans="2:10" s="2" customFormat="1" ht="15" x14ac:dyDescent="0.25">
      <c r="B194" s="149">
        <f>B193+0.001</f>
        <v>8.1039999999999974</v>
      </c>
      <c r="C194" s="387" t="s">
        <v>194</v>
      </c>
      <c r="D194" s="388"/>
      <c r="E194" s="389"/>
      <c r="F194" s="85" t="s">
        <v>190</v>
      </c>
      <c r="G194" s="237" t="s">
        <v>357</v>
      </c>
      <c r="H194" s="238"/>
      <c r="I194" s="188"/>
      <c r="J194" s="12"/>
    </row>
    <row r="195" spans="2:10" s="2" customFormat="1" ht="15" customHeight="1" x14ac:dyDescent="0.25">
      <c r="B195" s="141">
        <f t="shared" si="12"/>
        <v>8.1049999999999969</v>
      </c>
      <c r="C195" s="249" t="s">
        <v>195</v>
      </c>
      <c r="D195" s="250"/>
      <c r="E195" s="251"/>
      <c r="F195" s="222" t="s">
        <v>204</v>
      </c>
      <c r="G195" s="13" t="s">
        <v>357</v>
      </c>
      <c r="H195" s="26"/>
      <c r="I195" s="13"/>
      <c r="J195" s="9"/>
    </row>
    <row r="196" spans="2:10" s="2" customFormat="1" ht="15" customHeight="1" thickBot="1" x14ac:dyDescent="0.3">
      <c r="B196" s="150">
        <f t="shared" si="12"/>
        <v>8.1059999999999963</v>
      </c>
      <c r="C196" s="396" t="s">
        <v>196</v>
      </c>
      <c r="D196" s="397"/>
      <c r="E196" s="398"/>
      <c r="F196" s="98" t="s">
        <v>28</v>
      </c>
      <c r="G196" s="239" t="s">
        <v>357</v>
      </c>
      <c r="H196" s="240"/>
      <c r="I196" s="190"/>
      <c r="J196" s="192"/>
    </row>
    <row r="197" spans="2:10" s="2" customFormat="1" ht="15" x14ac:dyDescent="0.25">
      <c r="B197" s="149">
        <f t="shared" si="12"/>
        <v>8.1069999999999958</v>
      </c>
      <c r="C197" s="387" t="s">
        <v>197</v>
      </c>
      <c r="D197" s="388"/>
      <c r="E197" s="389"/>
      <c r="F197" s="85" t="s">
        <v>190</v>
      </c>
      <c r="G197" s="139" t="s">
        <v>358</v>
      </c>
      <c r="H197" s="19"/>
      <c r="I197" s="139"/>
      <c r="J197" s="64"/>
    </row>
    <row r="198" spans="2:10" s="2" customFormat="1" ht="18" customHeight="1" x14ac:dyDescent="0.25">
      <c r="B198" s="141">
        <f t="shared" si="12"/>
        <v>8.1079999999999952</v>
      </c>
      <c r="C198" s="249" t="s">
        <v>195</v>
      </c>
      <c r="D198" s="250"/>
      <c r="E198" s="251"/>
      <c r="F198" s="99" t="s">
        <v>204</v>
      </c>
      <c r="G198" s="13" t="s">
        <v>370</v>
      </c>
      <c r="H198" s="15"/>
      <c r="I198" s="13"/>
      <c r="J198" s="9"/>
    </row>
    <row r="199" spans="2:10" s="2" customFormat="1" ht="15.6" thickBot="1" x14ac:dyDescent="0.3">
      <c r="B199" s="150">
        <f t="shared" si="12"/>
        <v>8.1089999999999947</v>
      </c>
      <c r="C199" s="396" t="s">
        <v>198</v>
      </c>
      <c r="D199" s="397"/>
      <c r="E199" s="398"/>
      <c r="F199" s="97" t="s">
        <v>28</v>
      </c>
      <c r="G199" s="131">
        <v>1</v>
      </c>
      <c r="H199" s="14"/>
      <c r="I199" s="131"/>
      <c r="J199" s="10"/>
    </row>
    <row r="200" spans="2:10" s="2" customFormat="1" ht="17.25" customHeight="1" x14ac:dyDescent="0.25">
      <c r="B200" s="149">
        <f t="shared" si="12"/>
        <v>8.1099999999999941</v>
      </c>
      <c r="C200" s="387" t="s">
        <v>199</v>
      </c>
      <c r="D200" s="388"/>
      <c r="E200" s="389"/>
      <c r="F200" s="100" t="s">
        <v>205</v>
      </c>
      <c r="G200" s="237" t="s">
        <v>357</v>
      </c>
      <c r="H200" s="238"/>
      <c r="I200" s="188"/>
      <c r="J200" s="12"/>
    </row>
    <row r="201" spans="2:10" s="2" customFormat="1" ht="15.75" customHeight="1" x14ac:dyDescent="0.25">
      <c r="B201" s="141">
        <f t="shared" si="12"/>
        <v>8.1109999999999935</v>
      </c>
      <c r="C201" s="249" t="s">
        <v>195</v>
      </c>
      <c r="D201" s="250"/>
      <c r="E201" s="251"/>
      <c r="F201" s="99" t="s">
        <v>204</v>
      </c>
      <c r="G201" s="13" t="s">
        <v>357</v>
      </c>
      <c r="H201" s="26"/>
      <c r="I201" s="13"/>
      <c r="J201" s="9"/>
    </row>
    <row r="202" spans="2:10" s="2" customFormat="1" ht="15.6" thickBot="1" x14ac:dyDescent="0.3">
      <c r="B202" s="150">
        <f t="shared" si="12"/>
        <v>8.111999999999993</v>
      </c>
      <c r="C202" s="396" t="s">
        <v>196</v>
      </c>
      <c r="D202" s="397"/>
      <c r="E202" s="398"/>
      <c r="F202" s="97" t="s">
        <v>28</v>
      </c>
      <c r="G202" s="139" t="s">
        <v>357</v>
      </c>
      <c r="H202" s="240"/>
      <c r="I202" s="190"/>
      <c r="J202" s="192"/>
    </row>
    <row r="203" spans="2:10" s="2" customFormat="1" ht="15" x14ac:dyDescent="0.25">
      <c r="B203" s="151">
        <f t="shared" si="12"/>
        <v>8.1129999999999924</v>
      </c>
      <c r="C203" s="460" t="s">
        <v>200</v>
      </c>
      <c r="D203" s="461"/>
      <c r="E203" s="462"/>
      <c r="F203" s="202" t="s">
        <v>190</v>
      </c>
      <c r="G203" s="188" t="s">
        <v>358</v>
      </c>
      <c r="H203" s="189"/>
      <c r="I203" s="188"/>
      <c r="J203" s="12"/>
    </row>
    <row r="204" spans="2:10" s="2" customFormat="1" ht="15" x14ac:dyDescent="0.25">
      <c r="B204" s="152">
        <f t="shared" si="12"/>
        <v>8.1139999999999919</v>
      </c>
      <c r="C204" s="249" t="s">
        <v>201</v>
      </c>
      <c r="D204" s="250"/>
      <c r="E204" s="251"/>
      <c r="F204" s="223" t="s">
        <v>150</v>
      </c>
      <c r="G204" s="13" t="s">
        <v>372</v>
      </c>
      <c r="H204" s="15"/>
      <c r="I204" s="13"/>
      <c r="J204" s="9"/>
    </row>
    <row r="205" spans="2:10" s="2" customFormat="1" ht="15.6" thickBot="1" x14ac:dyDescent="0.3">
      <c r="B205" s="152">
        <f t="shared" si="12"/>
        <v>8.1149999999999913</v>
      </c>
      <c r="C205" s="261" t="s">
        <v>202</v>
      </c>
      <c r="D205" s="262"/>
      <c r="E205" s="263"/>
      <c r="F205" s="222" t="s">
        <v>206</v>
      </c>
      <c r="G205" s="190" t="s">
        <v>373</v>
      </c>
      <c r="H205" s="191"/>
      <c r="I205" s="190"/>
      <c r="J205" s="192"/>
    </row>
    <row r="206" spans="2:10" s="2" customFormat="1" ht="15.6" thickBot="1" x14ac:dyDescent="0.3">
      <c r="B206" s="153">
        <f t="shared" si="12"/>
        <v>8.1159999999999908</v>
      </c>
      <c r="C206" s="396" t="s">
        <v>203</v>
      </c>
      <c r="D206" s="397"/>
      <c r="E206" s="398"/>
      <c r="F206" s="97" t="s">
        <v>150</v>
      </c>
      <c r="G206" s="139"/>
      <c r="H206" s="19"/>
      <c r="I206" s="139"/>
      <c r="J206" s="64"/>
    </row>
    <row r="207" spans="2:10" s="2" customFormat="1" ht="15" x14ac:dyDescent="0.25">
      <c r="B207" s="138">
        <f>B190+0.1</f>
        <v>8.1999999999999993</v>
      </c>
      <c r="C207" s="393" t="s">
        <v>248</v>
      </c>
      <c r="D207" s="394"/>
      <c r="E207" s="395"/>
      <c r="F207" s="86" t="s">
        <v>190</v>
      </c>
      <c r="G207" s="25"/>
      <c r="H207" s="26"/>
      <c r="I207" s="25"/>
      <c r="J207" s="23"/>
    </row>
    <row r="208" spans="2:10" s="2" customFormat="1" ht="22.5" customHeight="1" x14ac:dyDescent="0.25">
      <c r="B208" s="141">
        <f>B207+0.001</f>
        <v>8.2009999999999987</v>
      </c>
      <c r="C208" s="261" t="s">
        <v>249</v>
      </c>
      <c r="D208" s="262"/>
      <c r="E208" s="263"/>
      <c r="F208" s="85" t="s">
        <v>190</v>
      </c>
      <c r="G208" s="13" t="s">
        <v>357</v>
      </c>
      <c r="H208" s="13"/>
      <c r="I208" s="13"/>
      <c r="J208" s="9"/>
    </row>
    <row r="209" spans="2:10" s="2" customFormat="1" ht="15.6" x14ac:dyDescent="0.25">
      <c r="B209" s="141">
        <f t="shared" ref="B209:B215" si="13">B208+0.001</f>
        <v>8.2019999999999982</v>
      </c>
      <c r="C209" s="261" t="s">
        <v>250</v>
      </c>
      <c r="D209" s="262"/>
      <c r="E209" s="263"/>
      <c r="F209" s="193" t="s">
        <v>286</v>
      </c>
      <c r="G209" s="13" t="s">
        <v>357</v>
      </c>
      <c r="H209" s="13"/>
      <c r="I209" s="13"/>
      <c r="J209" s="9"/>
    </row>
    <row r="210" spans="2:10" s="2" customFormat="1" ht="15" x14ac:dyDescent="0.25">
      <c r="B210" s="141">
        <f t="shared" si="13"/>
        <v>8.2029999999999976</v>
      </c>
      <c r="C210" s="261" t="s">
        <v>251</v>
      </c>
      <c r="D210" s="262"/>
      <c r="E210" s="263"/>
      <c r="F210" s="193" t="s">
        <v>255</v>
      </c>
      <c r="G210" s="13" t="s">
        <v>357</v>
      </c>
      <c r="H210" s="13"/>
      <c r="I210" s="13"/>
      <c r="J210" s="9"/>
    </row>
    <row r="211" spans="2:10" s="2" customFormat="1" ht="15" x14ac:dyDescent="0.25">
      <c r="B211" s="141">
        <f t="shared" si="13"/>
        <v>8.2039999999999971</v>
      </c>
      <c r="C211" s="261" t="s">
        <v>287</v>
      </c>
      <c r="D211" s="262"/>
      <c r="E211" s="263"/>
      <c r="F211" s="193" t="s">
        <v>256</v>
      </c>
      <c r="G211" s="13" t="s">
        <v>357</v>
      </c>
      <c r="H211" s="13"/>
      <c r="I211" s="13"/>
      <c r="J211" s="9"/>
    </row>
    <row r="212" spans="2:10" s="2" customFormat="1" ht="15" x14ac:dyDescent="0.25">
      <c r="B212" s="141">
        <f t="shared" si="13"/>
        <v>8.2049999999999965</v>
      </c>
      <c r="C212" s="261" t="s">
        <v>252</v>
      </c>
      <c r="D212" s="262"/>
      <c r="E212" s="263"/>
      <c r="F212" s="175"/>
      <c r="G212" s="13" t="s">
        <v>357</v>
      </c>
      <c r="H212" s="13"/>
      <c r="I212" s="13"/>
      <c r="J212" s="9"/>
    </row>
    <row r="213" spans="2:10" s="2" customFormat="1" ht="15" x14ac:dyDescent="0.25">
      <c r="B213" s="141">
        <f t="shared" si="13"/>
        <v>8.205999999999996</v>
      </c>
      <c r="C213" s="261" t="s">
        <v>258</v>
      </c>
      <c r="D213" s="262"/>
      <c r="E213" s="263"/>
      <c r="F213" s="180" t="s">
        <v>190</v>
      </c>
      <c r="G213" s="13" t="s">
        <v>357</v>
      </c>
      <c r="H213" s="13"/>
      <c r="I213" s="13"/>
      <c r="J213" s="9"/>
    </row>
    <row r="214" spans="2:10" s="2" customFormat="1" ht="15" x14ac:dyDescent="0.25">
      <c r="B214" s="141">
        <f t="shared" si="13"/>
        <v>8.2069999999999954</v>
      </c>
      <c r="C214" s="261" t="s">
        <v>253</v>
      </c>
      <c r="D214" s="262"/>
      <c r="E214" s="263"/>
      <c r="F214" s="175" t="s">
        <v>257</v>
      </c>
      <c r="G214" s="13" t="s">
        <v>357</v>
      </c>
      <c r="H214" s="13"/>
      <c r="I214" s="13"/>
      <c r="J214" s="9"/>
    </row>
    <row r="215" spans="2:10" s="2" customFormat="1" ht="15" x14ac:dyDescent="0.25">
      <c r="B215" s="141">
        <f t="shared" si="13"/>
        <v>8.2079999999999949</v>
      </c>
      <c r="C215" s="433" t="s">
        <v>254</v>
      </c>
      <c r="D215" s="434"/>
      <c r="E215" s="435"/>
      <c r="F215" s="176" t="s">
        <v>171</v>
      </c>
      <c r="G215" s="13" t="s">
        <v>357</v>
      </c>
      <c r="H215" s="13"/>
      <c r="I215" s="13"/>
      <c r="J215" s="9"/>
    </row>
    <row r="216" spans="2:10" s="2" customFormat="1" ht="15" x14ac:dyDescent="0.25">
      <c r="B216" s="115">
        <f>B207+0.1</f>
        <v>8.2999999999999989</v>
      </c>
      <c r="C216" s="436" t="s">
        <v>337</v>
      </c>
      <c r="D216" s="437"/>
      <c r="E216" s="438"/>
      <c r="F216" s="177"/>
      <c r="G216" s="216"/>
      <c r="H216" s="25"/>
      <c r="I216" s="25"/>
      <c r="J216" s="23"/>
    </row>
    <row r="217" spans="2:10" s="2" customFormat="1" ht="15" x14ac:dyDescent="0.25">
      <c r="B217" s="141">
        <f>B216+0.001</f>
        <v>8.3009999999999984</v>
      </c>
      <c r="C217" s="408" t="s">
        <v>289</v>
      </c>
      <c r="D217" s="409"/>
      <c r="E217" s="410"/>
      <c r="F217" s="172" t="s">
        <v>190</v>
      </c>
      <c r="G217" s="80" t="s">
        <v>357</v>
      </c>
      <c r="H217" s="13"/>
      <c r="I217" s="13"/>
      <c r="J217" s="9"/>
    </row>
    <row r="218" spans="2:10" s="2" customFormat="1" ht="15" x14ac:dyDescent="0.25">
      <c r="B218" s="141">
        <f>B217+0.001</f>
        <v>8.3019999999999978</v>
      </c>
      <c r="C218" s="408" t="s">
        <v>294</v>
      </c>
      <c r="D218" s="409"/>
      <c r="E218" s="410"/>
      <c r="F218" s="172" t="s">
        <v>27</v>
      </c>
      <c r="G218" s="80" t="s">
        <v>357</v>
      </c>
      <c r="H218" s="13"/>
      <c r="I218" s="13"/>
      <c r="J218" s="9"/>
    </row>
    <row r="219" spans="2:10" s="2" customFormat="1" ht="15" x14ac:dyDescent="0.25">
      <c r="B219" s="141">
        <f>B218+0.001</f>
        <v>8.3029999999999973</v>
      </c>
      <c r="C219" s="217" t="s">
        <v>336</v>
      </c>
      <c r="D219" s="218"/>
      <c r="E219" s="219"/>
      <c r="F219" s="172" t="s">
        <v>28</v>
      </c>
      <c r="G219" s="80" t="s">
        <v>357</v>
      </c>
      <c r="H219" s="13"/>
      <c r="I219" s="13"/>
      <c r="J219" s="9"/>
    </row>
    <row r="220" spans="2:10" s="2" customFormat="1" ht="15" x14ac:dyDescent="0.25">
      <c r="B220" s="141">
        <f>B219+0.001</f>
        <v>8.3039999999999967</v>
      </c>
      <c r="C220" s="258" t="s">
        <v>295</v>
      </c>
      <c r="D220" s="259"/>
      <c r="E220" s="260"/>
      <c r="F220" s="172" t="s">
        <v>28</v>
      </c>
      <c r="G220" s="80" t="s">
        <v>357</v>
      </c>
      <c r="H220" s="13"/>
      <c r="I220" s="13"/>
      <c r="J220" s="9"/>
    </row>
    <row r="221" spans="2:10" s="2" customFormat="1" ht="15" x14ac:dyDescent="0.25">
      <c r="B221" s="115">
        <f>B216+0.1</f>
        <v>8.3999999999999986</v>
      </c>
      <c r="C221" s="405" t="s">
        <v>288</v>
      </c>
      <c r="D221" s="406"/>
      <c r="E221" s="407"/>
      <c r="F221" s="177"/>
      <c r="G221" s="216"/>
      <c r="H221" s="25"/>
      <c r="I221" s="25"/>
      <c r="J221" s="23"/>
    </row>
    <row r="222" spans="2:10" s="2" customFormat="1" ht="27" customHeight="1" x14ac:dyDescent="0.25">
      <c r="B222" s="141">
        <f>B221+0.001</f>
        <v>8.400999999999998</v>
      </c>
      <c r="C222" s="255" t="s">
        <v>335</v>
      </c>
      <c r="D222" s="256"/>
      <c r="E222" s="257"/>
      <c r="F222" s="178" t="s">
        <v>190</v>
      </c>
      <c r="G222" s="80" t="s">
        <v>357</v>
      </c>
      <c r="H222" s="13"/>
      <c r="I222" s="13"/>
      <c r="J222" s="9"/>
    </row>
    <row r="223" spans="2:10" s="2" customFormat="1" ht="16.5" customHeight="1" x14ac:dyDescent="0.25">
      <c r="B223" s="171">
        <f>B222+0.001</f>
        <v>8.4019999999999975</v>
      </c>
      <c r="C223" s="279" t="s">
        <v>318</v>
      </c>
      <c r="D223" s="280"/>
      <c r="E223" s="281"/>
      <c r="F223" s="179" t="s">
        <v>238</v>
      </c>
      <c r="G223" s="80" t="s">
        <v>357</v>
      </c>
      <c r="H223" s="13"/>
      <c r="I223" s="13"/>
      <c r="J223" s="9"/>
    </row>
    <row r="224" spans="2:10" s="2" customFormat="1" ht="15" x14ac:dyDescent="0.25">
      <c r="B224" s="141">
        <f>B223+0.001</f>
        <v>8.4029999999999969</v>
      </c>
      <c r="C224" s="446" t="s">
        <v>290</v>
      </c>
      <c r="D224" s="447"/>
      <c r="E224" s="357"/>
      <c r="F224" s="178" t="s">
        <v>28</v>
      </c>
      <c r="G224" s="80" t="s">
        <v>357</v>
      </c>
      <c r="H224" s="13"/>
      <c r="I224" s="13"/>
      <c r="J224" s="9"/>
    </row>
    <row r="225" spans="2:10" s="2" customFormat="1" ht="15" x14ac:dyDescent="0.25">
      <c r="B225" s="115">
        <f>B221+0.1</f>
        <v>8.4999999999999982</v>
      </c>
      <c r="C225" s="405" t="s">
        <v>259</v>
      </c>
      <c r="D225" s="431"/>
      <c r="E225" s="432"/>
      <c r="F225" s="137"/>
      <c r="G225" s="216"/>
      <c r="H225" s="25"/>
      <c r="I225" s="25"/>
      <c r="J225" s="23"/>
    </row>
    <row r="226" spans="2:10" s="2" customFormat="1" ht="15" x14ac:dyDescent="0.25">
      <c r="B226" s="141">
        <f>B225+0.001</f>
        <v>8.5009999999999977</v>
      </c>
      <c r="C226" s="261" t="s">
        <v>260</v>
      </c>
      <c r="D226" s="262"/>
      <c r="E226" s="263"/>
      <c r="F226" s="175" t="s">
        <v>190</v>
      </c>
      <c r="G226" s="80" t="s">
        <v>357</v>
      </c>
      <c r="H226" s="13"/>
      <c r="I226" s="13"/>
      <c r="J226" s="9"/>
    </row>
    <row r="227" spans="2:10" s="2" customFormat="1" ht="15" x14ac:dyDescent="0.25">
      <c r="B227" s="141">
        <f>B226+0.001</f>
        <v>8.5019999999999971</v>
      </c>
      <c r="C227" s="261" t="s">
        <v>261</v>
      </c>
      <c r="D227" s="262"/>
      <c r="E227" s="263"/>
      <c r="F227" s="175" t="s">
        <v>190</v>
      </c>
      <c r="G227" s="80" t="s">
        <v>357</v>
      </c>
      <c r="H227" s="13"/>
      <c r="I227" s="13"/>
      <c r="J227" s="9"/>
    </row>
    <row r="228" spans="2:10" s="2" customFormat="1" ht="15" x14ac:dyDescent="0.25">
      <c r="B228" s="141">
        <f>B227+0.001</f>
        <v>8.5029999999999966</v>
      </c>
      <c r="C228" s="261" t="s">
        <v>262</v>
      </c>
      <c r="D228" s="262"/>
      <c r="E228" s="263"/>
      <c r="F228" s="175" t="s">
        <v>190</v>
      </c>
      <c r="G228" s="80" t="s">
        <v>357</v>
      </c>
      <c r="H228" s="13"/>
      <c r="I228" s="13"/>
      <c r="J228" s="9"/>
    </row>
    <row r="229" spans="2:10" s="2" customFormat="1" ht="15" x14ac:dyDescent="0.25">
      <c r="B229" s="141">
        <f>B228+0.001</f>
        <v>8.503999999999996</v>
      </c>
      <c r="C229" s="261" t="s">
        <v>263</v>
      </c>
      <c r="D229" s="262"/>
      <c r="E229" s="263"/>
      <c r="F229" s="175" t="s">
        <v>190</v>
      </c>
      <c r="G229" s="80" t="s">
        <v>357</v>
      </c>
      <c r="H229" s="13"/>
      <c r="I229" s="13"/>
      <c r="J229" s="9"/>
    </row>
    <row r="230" spans="2:10" s="2" customFormat="1" ht="15" x14ac:dyDescent="0.25">
      <c r="B230" s="114">
        <f>B225+0.1</f>
        <v>8.5999999999999979</v>
      </c>
      <c r="C230" s="405" t="s">
        <v>133</v>
      </c>
      <c r="D230" s="406"/>
      <c r="E230" s="407"/>
      <c r="F230" s="25"/>
      <c r="G230" s="216"/>
      <c r="H230" s="26"/>
      <c r="I230" s="25"/>
      <c r="J230" s="23"/>
    </row>
    <row r="231" spans="2:10" s="2" customFormat="1" ht="15" x14ac:dyDescent="0.25">
      <c r="B231" s="141">
        <f>B230+0.001</f>
        <v>8.6009999999999973</v>
      </c>
      <c r="C231" s="399" t="s">
        <v>207</v>
      </c>
      <c r="D231" s="400"/>
      <c r="E231" s="401"/>
      <c r="F231" s="180" t="s">
        <v>190</v>
      </c>
      <c r="G231" s="15" t="s">
        <v>23</v>
      </c>
      <c r="H231" s="15"/>
      <c r="I231" s="13"/>
      <c r="J231" s="9"/>
    </row>
    <row r="232" spans="2:10" s="2" customFormat="1" ht="15" customHeight="1" x14ac:dyDescent="0.25">
      <c r="B232" s="141">
        <f>B231+0.001</f>
        <v>8.6019999999999968</v>
      </c>
      <c r="C232" s="399" t="s">
        <v>208</v>
      </c>
      <c r="D232" s="400"/>
      <c r="E232" s="401"/>
      <c r="F232" s="172" t="s">
        <v>211</v>
      </c>
      <c r="G232" s="15" t="s">
        <v>371</v>
      </c>
      <c r="H232" s="15"/>
      <c r="I232" s="13"/>
      <c r="J232" s="9"/>
    </row>
    <row r="233" spans="2:10" s="2" customFormat="1" ht="15" x14ac:dyDescent="0.25">
      <c r="B233" s="141">
        <f>B232+0.001</f>
        <v>8.6029999999999962</v>
      </c>
      <c r="C233" s="399" t="s">
        <v>209</v>
      </c>
      <c r="D233" s="400"/>
      <c r="E233" s="401"/>
      <c r="F233" s="172" t="s">
        <v>171</v>
      </c>
      <c r="G233" s="15">
        <v>160</v>
      </c>
      <c r="H233" s="15"/>
      <c r="I233" s="13"/>
      <c r="J233" s="9"/>
    </row>
    <row r="234" spans="2:10" s="2" customFormat="1" ht="15.6" thickBot="1" x14ac:dyDescent="0.3">
      <c r="B234" s="148">
        <f>B233+0.001</f>
        <v>8.6039999999999957</v>
      </c>
      <c r="C234" s="442" t="s">
        <v>210</v>
      </c>
      <c r="D234" s="443"/>
      <c r="E234" s="444"/>
      <c r="F234" s="181" t="s">
        <v>190</v>
      </c>
      <c r="G234" s="14" t="s">
        <v>358</v>
      </c>
      <c r="H234" s="14"/>
      <c r="I234" s="131"/>
      <c r="J234" s="10"/>
    </row>
    <row r="235" spans="2:10" s="2" customFormat="1" ht="16.2" thickBot="1" x14ac:dyDescent="0.3">
      <c r="B235" s="140">
        <f>B189+1</f>
        <v>9</v>
      </c>
      <c r="C235" s="381" t="s">
        <v>152</v>
      </c>
      <c r="D235" s="382"/>
      <c r="E235" s="383"/>
      <c r="F235" s="73"/>
      <c r="G235" s="83"/>
      <c r="H235" s="72"/>
      <c r="I235" s="73"/>
      <c r="J235" s="74"/>
    </row>
    <row r="236" spans="2:10" s="2" customFormat="1" ht="15" x14ac:dyDescent="0.25">
      <c r="B236" s="154">
        <f>B235+0.01</f>
        <v>9.01</v>
      </c>
      <c r="C236" s="284" t="s">
        <v>12</v>
      </c>
      <c r="D236" s="285"/>
      <c r="E236" s="286"/>
      <c r="F236" s="182" t="s">
        <v>316</v>
      </c>
      <c r="G236" s="174" t="s">
        <v>374</v>
      </c>
      <c r="H236" s="19"/>
      <c r="I236" s="139"/>
      <c r="J236" s="64"/>
    </row>
    <row r="237" spans="2:10" s="2" customFormat="1" ht="15" customHeight="1" x14ac:dyDescent="0.25">
      <c r="B237" s="141">
        <f t="shared" ref="B237:B247" si="14">B236+0.01</f>
        <v>9.02</v>
      </c>
      <c r="C237" s="276" t="s">
        <v>11</v>
      </c>
      <c r="D237" s="306"/>
      <c r="E237" s="307"/>
      <c r="F237" s="178" t="s">
        <v>27</v>
      </c>
      <c r="G237" s="80"/>
      <c r="H237" s="15"/>
      <c r="I237" s="13"/>
      <c r="J237" s="9"/>
    </row>
    <row r="238" spans="2:10" s="2" customFormat="1" ht="15.6" x14ac:dyDescent="0.25">
      <c r="B238" s="141">
        <f t="shared" si="14"/>
        <v>9.0299999999999994</v>
      </c>
      <c r="C238" s="264" t="s">
        <v>120</v>
      </c>
      <c r="D238" s="265"/>
      <c r="E238" s="266"/>
      <c r="F238" s="178" t="s">
        <v>317</v>
      </c>
      <c r="G238" s="216"/>
      <c r="H238" s="15"/>
      <c r="I238" s="13"/>
      <c r="J238" s="9"/>
    </row>
    <row r="239" spans="2:10" s="2" customFormat="1" ht="16.5" customHeight="1" x14ac:dyDescent="0.25">
      <c r="B239" s="141">
        <f t="shared" si="14"/>
        <v>9.0399999999999991</v>
      </c>
      <c r="C239" s="264" t="s">
        <v>153</v>
      </c>
      <c r="D239" s="265"/>
      <c r="E239" s="266"/>
      <c r="F239" s="175" t="s">
        <v>154</v>
      </c>
      <c r="G239" s="80" t="s">
        <v>405</v>
      </c>
      <c r="H239" s="15"/>
      <c r="I239" s="13"/>
      <c r="J239" s="9"/>
    </row>
    <row r="240" spans="2:10" s="2" customFormat="1" ht="15" customHeight="1" x14ac:dyDescent="0.25">
      <c r="B240" s="141">
        <f t="shared" si="14"/>
        <v>9.0499999999999989</v>
      </c>
      <c r="C240" s="276" t="s">
        <v>121</v>
      </c>
      <c r="D240" s="306"/>
      <c r="E240" s="307"/>
      <c r="F240" s="178" t="s">
        <v>75</v>
      </c>
      <c r="G240" s="80"/>
      <c r="H240" s="15"/>
      <c r="I240" s="13"/>
      <c r="J240" s="9"/>
    </row>
    <row r="241" spans="2:10" s="2" customFormat="1" ht="15" customHeight="1" x14ac:dyDescent="0.25">
      <c r="B241" s="141">
        <f t="shared" si="14"/>
        <v>9.0599999999999987</v>
      </c>
      <c r="C241" s="199" t="s">
        <v>122</v>
      </c>
      <c r="D241" s="214"/>
      <c r="E241" s="201"/>
      <c r="F241" s="178" t="s">
        <v>317</v>
      </c>
      <c r="G241" s="80"/>
      <c r="H241" s="15"/>
      <c r="I241" s="13"/>
      <c r="J241" s="9"/>
    </row>
    <row r="242" spans="2:10" s="2" customFormat="1" ht="15" customHeight="1" x14ac:dyDescent="0.25">
      <c r="B242" s="141">
        <f t="shared" si="14"/>
        <v>9.0699999999999985</v>
      </c>
      <c r="C242" s="261" t="s">
        <v>155</v>
      </c>
      <c r="D242" s="262"/>
      <c r="E242" s="263"/>
      <c r="F242" s="175" t="s">
        <v>160</v>
      </c>
      <c r="G242" s="80" t="s">
        <v>387</v>
      </c>
      <c r="H242" s="15"/>
      <c r="I242" s="13"/>
      <c r="J242" s="9"/>
    </row>
    <row r="243" spans="2:10" s="2" customFormat="1" ht="15" customHeight="1" x14ac:dyDescent="0.25">
      <c r="B243" s="141">
        <f t="shared" si="14"/>
        <v>9.0799999999999983</v>
      </c>
      <c r="C243" s="261" t="s">
        <v>156</v>
      </c>
      <c r="D243" s="262"/>
      <c r="E243" s="263"/>
      <c r="F243" s="175" t="s">
        <v>161</v>
      </c>
      <c r="G243" s="80" t="s">
        <v>387</v>
      </c>
      <c r="H243" s="15"/>
      <c r="I243" s="13"/>
      <c r="J243" s="9"/>
    </row>
    <row r="244" spans="2:10" s="2" customFormat="1" ht="15" customHeight="1" x14ac:dyDescent="0.25">
      <c r="B244" s="156">
        <f t="shared" si="14"/>
        <v>9.0899999999999981</v>
      </c>
      <c r="C244" s="446" t="s">
        <v>157</v>
      </c>
      <c r="D244" s="447"/>
      <c r="E244" s="357"/>
      <c r="F244" s="175" t="s">
        <v>65</v>
      </c>
      <c r="G244" s="80" t="s">
        <v>387</v>
      </c>
      <c r="H244" s="15"/>
      <c r="I244" s="13"/>
      <c r="J244" s="9"/>
    </row>
    <row r="245" spans="2:10" s="2" customFormat="1" ht="15" customHeight="1" x14ac:dyDescent="0.35">
      <c r="B245" s="156">
        <f t="shared" si="14"/>
        <v>9.0999999999999979</v>
      </c>
      <c r="C245" s="446" t="s">
        <v>285</v>
      </c>
      <c r="D245" s="447"/>
      <c r="E245" s="357"/>
      <c r="F245" s="175" t="s">
        <v>160</v>
      </c>
      <c r="G245" s="80" t="s">
        <v>387</v>
      </c>
      <c r="H245" s="15"/>
      <c r="I245" s="13"/>
      <c r="J245" s="9"/>
    </row>
    <row r="246" spans="2:10" s="2" customFormat="1" ht="15" customHeight="1" x14ac:dyDescent="0.25">
      <c r="B246" s="141">
        <f t="shared" si="14"/>
        <v>9.1099999999999977</v>
      </c>
      <c r="C246" s="261" t="s">
        <v>158</v>
      </c>
      <c r="D246" s="262"/>
      <c r="E246" s="263"/>
      <c r="F246" s="175" t="s">
        <v>161</v>
      </c>
      <c r="G246" s="80" t="s">
        <v>387</v>
      </c>
      <c r="H246" s="15"/>
      <c r="I246" s="13"/>
      <c r="J246" s="9"/>
    </row>
    <row r="247" spans="2:10" s="2" customFormat="1" ht="15" x14ac:dyDescent="0.25">
      <c r="B247" s="148">
        <f t="shared" si="14"/>
        <v>9.1199999999999974</v>
      </c>
      <c r="C247" s="456" t="s">
        <v>159</v>
      </c>
      <c r="D247" s="429"/>
      <c r="E247" s="430"/>
      <c r="F247" s="183" t="s">
        <v>65</v>
      </c>
      <c r="G247" s="80" t="s">
        <v>387</v>
      </c>
      <c r="H247" s="14"/>
      <c r="I247" s="131"/>
      <c r="J247" s="10"/>
    </row>
    <row r="248" spans="2:10" s="2" customFormat="1" ht="15.6" x14ac:dyDescent="0.25">
      <c r="B248" s="157">
        <f>B235+1</f>
        <v>10</v>
      </c>
      <c r="C248" s="453" t="s">
        <v>264</v>
      </c>
      <c r="D248" s="454"/>
      <c r="E248" s="455"/>
      <c r="F248" s="184"/>
      <c r="G248" s="216"/>
      <c r="H248" s="26"/>
      <c r="I248" s="25"/>
      <c r="J248" s="23"/>
    </row>
    <row r="249" spans="2:10" s="2" customFormat="1" ht="15" x14ac:dyDescent="0.25">
      <c r="B249" s="141">
        <f>B248+0.01</f>
        <v>10.01</v>
      </c>
      <c r="C249" s="261" t="s">
        <v>265</v>
      </c>
      <c r="D249" s="262"/>
      <c r="E249" s="263"/>
      <c r="F249" s="180" t="s">
        <v>276</v>
      </c>
      <c r="G249" s="80" t="s">
        <v>375</v>
      </c>
      <c r="H249" s="15"/>
      <c r="I249" s="13"/>
      <c r="J249" s="9"/>
    </row>
    <row r="250" spans="2:10" s="2" customFormat="1" ht="15" x14ac:dyDescent="0.25">
      <c r="B250" s="141">
        <f>B249+0.01</f>
        <v>10.02</v>
      </c>
      <c r="C250" s="261" t="s">
        <v>266</v>
      </c>
      <c r="D250" s="262"/>
      <c r="E250" s="263"/>
      <c r="F250" s="180" t="s">
        <v>28</v>
      </c>
      <c r="G250" s="80" t="s">
        <v>376</v>
      </c>
      <c r="H250" s="15"/>
      <c r="I250" s="13"/>
      <c r="J250" s="9"/>
    </row>
    <row r="251" spans="2:10" s="2" customFormat="1" ht="15" x14ac:dyDescent="0.25">
      <c r="B251" s="141">
        <f>B250+0.01</f>
        <v>10.029999999999999</v>
      </c>
      <c r="C251" s="261" t="s">
        <v>267</v>
      </c>
      <c r="D251" s="262"/>
      <c r="E251" s="263"/>
      <c r="F251" s="180" t="s">
        <v>150</v>
      </c>
      <c r="G251" s="80" t="s">
        <v>376</v>
      </c>
      <c r="H251" s="15"/>
      <c r="I251" s="13"/>
      <c r="J251" s="9"/>
    </row>
    <row r="252" spans="2:10" s="2" customFormat="1" ht="15" x14ac:dyDescent="0.25">
      <c r="B252" s="141">
        <f>B251+0.01</f>
        <v>10.039999999999999</v>
      </c>
      <c r="C252" s="261" t="s">
        <v>268</v>
      </c>
      <c r="D252" s="262"/>
      <c r="E252" s="263"/>
      <c r="F252" s="180" t="s">
        <v>150</v>
      </c>
      <c r="G252" s="80" t="s">
        <v>376</v>
      </c>
      <c r="H252" s="15"/>
      <c r="I252" s="13"/>
      <c r="J252" s="9"/>
    </row>
    <row r="253" spans="2:10" s="2" customFormat="1" ht="15" x14ac:dyDescent="0.25">
      <c r="B253" s="148">
        <f>B252+0.01</f>
        <v>10.049999999999999</v>
      </c>
      <c r="C253" s="433" t="s">
        <v>269</v>
      </c>
      <c r="D253" s="434"/>
      <c r="E253" s="435"/>
      <c r="F253" s="181" t="s">
        <v>277</v>
      </c>
      <c r="G253" s="80" t="s">
        <v>377</v>
      </c>
      <c r="H253" s="14"/>
      <c r="I253" s="131"/>
      <c r="J253" s="10"/>
    </row>
    <row r="254" spans="2:10" s="2" customFormat="1" ht="15.6" x14ac:dyDescent="0.25">
      <c r="B254" s="157">
        <f>B248+1</f>
        <v>11</v>
      </c>
      <c r="C254" s="158" t="s">
        <v>270</v>
      </c>
      <c r="D254" s="94"/>
      <c r="E254" s="95"/>
      <c r="F254" s="185"/>
      <c r="G254" s="216"/>
      <c r="H254" s="26"/>
      <c r="I254" s="25"/>
      <c r="J254" s="23"/>
    </row>
    <row r="255" spans="2:10" s="2" customFormat="1" ht="15" x14ac:dyDescent="0.25">
      <c r="B255" s="141">
        <f>B254+0.01</f>
        <v>11.01</v>
      </c>
      <c r="C255" s="220" t="s">
        <v>271</v>
      </c>
      <c r="D255" s="221"/>
      <c r="E255" s="222"/>
      <c r="F255" s="183" t="s">
        <v>278</v>
      </c>
      <c r="G255" s="80">
        <v>2.2000000000000002</v>
      </c>
      <c r="H255" s="15"/>
      <c r="I255" s="13" t="s">
        <v>407</v>
      </c>
      <c r="J255" s="9"/>
    </row>
    <row r="256" spans="2:10" s="2" customFormat="1" ht="15" x14ac:dyDescent="0.25">
      <c r="B256" s="141">
        <f>B255+0.01</f>
        <v>11.02</v>
      </c>
      <c r="C256" s="220" t="s">
        <v>272</v>
      </c>
      <c r="D256" s="221"/>
      <c r="E256" s="222"/>
      <c r="F256" s="175" t="s">
        <v>43</v>
      </c>
      <c r="G256" s="80">
        <v>1200</v>
      </c>
      <c r="H256" s="15"/>
      <c r="I256" s="13" t="s">
        <v>407</v>
      </c>
      <c r="J256" s="9"/>
    </row>
    <row r="257" spans="2:10" s="2" customFormat="1" ht="15" x14ac:dyDescent="0.25">
      <c r="B257" s="141">
        <f>B256+0.01</f>
        <v>11.03</v>
      </c>
      <c r="C257" s="220" t="s">
        <v>273</v>
      </c>
      <c r="D257" s="221"/>
      <c r="E257" s="222"/>
      <c r="F257" s="175" t="s">
        <v>43</v>
      </c>
      <c r="G257" s="80">
        <v>1875</v>
      </c>
      <c r="H257" s="15"/>
      <c r="I257" s="13" t="s">
        <v>407</v>
      </c>
      <c r="J257" s="9"/>
    </row>
    <row r="258" spans="2:10" s="2" customFormat="1" ht="15" x14ac:dyDescent="0.25">
      <c r="B258" s="141">
        <f>B257+0.01</f>
        <v>11.04</v>
      </c>
      <c r="C258" s="220" t="s">
        <v>274</v>
      </c>
      <c r="D258" s="221"/>
      <c r="E258" s="222"/>
      <c r="F258" s="175" t="s">
        <v>43</v>
      </c>
      <c r="G258" s="80">
        <v>1000</v>
      </c>
      <c r="H258" s="15"/>
      <c r="I258" s="13" t="s">
        <v>407</v>
      </c>
      <c r="J258" s="9"/>
    </row>
    <row r="259" spans="2:10" s="2" customFormat="1" ht="15.6" thickBot="1" x14ac:dyDescent="0.3">
      <c r="B259" s="148">
        <f>B258+0.01</f>
        <v>11.049999999999999</v>
      </c>
      <c r="C259" s="224" t="s">
        <v>275</v>
      </c>
      <c r="D259" s="225"/>
      <c r="E259" s="226"/>
      <c r="F259" s="183" t="s">
        <v>150</v>
      </c>
      <c r="G259" s="173"/>
      <c r="H259" s="14"/>
      <c r="I259" s="131"/>
      <c r="J259" s="10"/>
    </row>
    <row r="260" spans="2:10" s="2" customFormat="1" ht="15" customHeight="1" thickBot="1" x14ac:dyDescent="0.3">
      <c r="B260" s="140">
        <f>B254+1</f>
        <v>12</v>
      </c>
      <c r="C260" s="381" t="s">
        <v>301</v>
      </c>
      <c r="D260" s="382"/>
      <c r="E260" s="383"/>
      <c r="F260" s="73"/>
      <c r="G260" s="83"/>
      <c r="H260" s="72"/>
      <c r="I260" s="73"/>
      <c r="J260" s="74"/>
    </row>
    <row r="261" spans="2:10" s="2" customFormat="1" ht="15" x14ac:dyDescent="0.25">
      <c r="B261" s="132">
        <f>B260+0.1</f>
        <v>12.1</v>
      </c>
      <c r="C261" s="450" t="s">
        <v>123</v>
      </c>
      <c r="D261" s="451"/>
      <c r="E261" s="452"/>
      <c r="F261" s="186"/>
      <c r="G261" s="136"/>
      <c r="H261" s="67"/>
      <c r="I261" s="78"/>
      <c r="J261" s="68"/>
    </row>
    <row r="262" spans="2:10" s="2" customFormat="1" ht="15.75" customHeight="1" x14ac:dyDescent="0.25">
      <c r="B262" s="155">
        <f>B261+0.001</f>
        <v>12.100999999999999</v>
      </c>
      <c r="C262" s="261" t="s">
        <v>292</v>
      </c>
      <c r="D262" s="262"/>
      <c r="E262" s="263"/>
      <c r="F262" s="178" t="s">
        <v>28</v>
      </c>
      <c r="G262" s="80" t="s">
        <v>376</v>
      </c>
      <c r="H262" s="15"/>
      <c r="I262" s="13"/>
      <c r="J262" s="9"/>
    </row>
    <row r="263" spans="2:10" s="2" customFormat="1" ht="30.75" customHeight="1" x14ac:dyDescent="0.25">
      <c r="B263" s="155">
        <f>B262+0.001</f>
        <v>12.101999999999999</v>
      </c>
      <c r="C263" s="261" t="s">
        <v>291</v>
      </c>
      <c r="D263" s="262"/>
      <c r="E263" s="263"/>
      <c r="F263" s="178" t="s">
        <v>28</v>
      </c>
      <c r="G263" s="242" t="s">
        <v>378</v>
      </c>
      <c r="H263" s="15"/>
      <c r="I263" s="13"/>
      <c r="J263" s="9"/>
    </row>
    <row r="264" spans="2:10" s="2" customFormat="1" ht="15" x14ac:dyDescent="0.25">
      <c r="B264" s="116">
        <f>B261+0.1</f>
        <v>12.2</v>
      </c>
      <c r="C264" s="402" t="s">
        <v>124</v>
      </c>
      <c r="D264" s="403"/>
      <c r="E264" s="404"/>
      <c r="F264" s="187"/>
      <c r="G264" s="119"/>
      <c r="H264" s="30"/>
      <c r="I264" s="29"/>
      <c r="J264" s="23"/>
    </row>
    <row r="265" spans="2:10" s="2" customFormat="1" ht="27" customHeight="1" x14ac:dyDescent="0.25">
      <c r="B265" s="155">
        <f>B264+0.001</f>
        <v>12.200999999999999</v>
      </c>
      <c r="C265" s="261" t="s">
        <v>293</v>
      </c>
      <c r="D265" s="262"/>
      <c r="E265" s="263"/>
      <c r="F265" s="178" t="s">
        <v>28</v>
      </c>
      <c r="G265" s="80" t="s">
        <v>376</v>
      </c>
      <c r="H265" s="15"/>
      <c r="I265" s="13"/>
      <c r="J265" s="9"/>
    </row>
    <row r="266" spans="2:10" s="2" customFormat="1" ht="15" x14ac:dyDescent="0.25">
      <c r="B266" s="155">
        <f>B265+0.001</f>
        <v>12.201999999999998</v>
      </c>
      <c r="C266" s="261" t="s">
        <v>137</v>
      </c>
      <c r="D266" s="262"/>
      <c r="E266" s="263"/>
      <c r="F266" s="178" t="s">
        <v>28</v>
      </c>
      <c r="G266" s="80" t="s">
        <v>376</v>
      </c>
      <c r="H266" s="15"/>
      <c r="I266" s="13"/>
      <c r="J266" s="9"/>
    </row>
    <row r="267" spans="2:10" s="2" customFormat="1" ht="15" x14ac:dyDescent="0.25">
      <c r="B267" s="155">
        <f>B266+0.001</f>
        <v>12.202999999999998</v>
      </c>
      <c r="C267" s="261" t="s">
        <v>307</v>
      </c>
      <c r="D267" s="262"/>
      <c r="E267" s="263"/>
      <c r="F267" s="178" t="s">
        <v>28</v>
      </c>
      <c r="G267" s="80" t="s">
        <v>376</v>
      </c>
      <c r="H267" s="15"/>
      <c r="I267" s="13"/>
      <c r="J267" s="9"/>
    </row>
    <row r="268" spans="2:10" s="2" customFormat="1" ht="15" x14ac:dyDescent="0.25">
      <c r="B268" s="155">
        <f>B267+0.001</f>
        <v>12.203999999999997</v>
      </c>
      <c r="C268" s="258" t="s">
        <v>138</v>
      </c>
      <c r="D268" s="448"/>
      <c r="E268" s="449"/>
      <c r="F268" s="178" t="s">
        <v>28</v>
      </c>
      <c r="G268" s="80" t="s">
        <v>376</v>
      </c>
      <c r="H268" s="15"/>
      <c r="I268" s="13"/>
      <c r="J268" s="9"/>
    </row>
    <row r="269" spans="2:10" s="2" customFormat="1" ht="15.6" thickBot="1" x14ac:dyDescent="0.3">
      <c r="B269" s="117"/>
      <c r="C269" s="390"/>
      <c r="D269" s="391"/>
      <c r="E269" s="392"/>
      <c r="F269" s="31"/>
      <c r="G269" s="32"/>
      <c r="H269" s="32"/>
      <c r="I269" s="33"/>
      <c r="J269" s="34"/>
    </row>
    <row r="270" spans="2:10" s="2" customFormat="1" x14ac:dyDescent="0.25">
      <c r="B270" s="3"/>
      <c r="F270" s="4"/>
      <c r="G270" s="17"/>
      <c r="H270" s="17"/>
    </row>
    <row r="271" spans="2:10" s="2" customFormat="1" x14ac:dyDescent="0.25">
      <c r="B271" s="3"/>
      <c r="C271" s="380"/>
      <c r="D271" s="380"/>
      <c r="E271" s="380"/>
      <c r="F271" s="4"/>
      <c r="G271" s="17"/>
      <c r="H271" s="17"/>
    </row>
    <row r="272" spans="2:10" s="2" customFormat="1" x14ac:dyDescent="0.25">
      <c r="B272" s="3"/>
      <c r="C272" s="423"/>
      <c r="D272" s="424"/>
      <c r="E272" s="423"/>
      <c r="F272" s="4"/>
      <c r="G272" s="17"/>
      <c r="H272" s="17"/>
    </row>
    <row r="273" spans="2:8" s="2" customFormat="1" x14ac:dyDescent="0.25">
      <c r="B273" s="3"/>
      <c r="F273" s="4"/>
      <c r="G273" s="17"/>
      <c r="H273" s="17"/>
    </row>
    <row r="274" spans="2:8" s="2" customFormat="1" x14ac:dyDescent="0.25">
      <c r="B274" s="3"/>
      <c r="F274" s="4"/>
      <c r="G274" s="17"/>
      <c r="H274" s="17"/>
    </row>
    <row r="275" spans="2:8" s="2" customFormat="1" x14ac:dyDescent="0.25">
      <c r="B275" s="3"/>
      <c r="F275" s="4"/>
      <c r="G275" s="17"/>
      <c r="H275" s="17"/>
    </row>
    <row r="276" spans="2:8" s="2" customFormat="1" x14ac:dyDescent="0.25">
      <c r="B276" s="3"/>
      <c r="F276" s="4"/>
      <c r="G276" s="17"/>
      <c r="H276" s="17"/>
    </row>
    <row r="277" spans="2:8" s="2" customFormat="1" x14ac:dyDescent="0.25">
      <c r="B277" s="3"/>
      <c r="F277" s="4"/>
      <c r="G277" s="17"/>
      <c r="H277" s="17"/>
    </row>
    <row r="278" spans="2:8" s="2" customFormat="1" x14ac:dyDescent="0.25">
      <c r="B278" s="3"/>
      <c r="F278" s="4"/>
      <c r="G278" s="17"/>
      <c r="H278" s="17"/>
    </row>
    <row r="279" spans="2:8" s="2" customFormat="1" x14ac:dyDescent="0.25">
      <c r="B279" s="3"/>
      <c r="F279" s="4"/>
      <c r="G279" s="17"/>
      <c r="H279" s="17"/>
    </row>
    <row r="280" spans="2:8" s="2" customFormat="1" x14ac:dyDescent="0.25">
      <c r="B280" s="3"/>
      <c r="F280" s="4"/>
      <c r="G280" s="17"/>
      <c r="H280" s="17"/>
    </row>
    <row r="281" spans="2:8" s="2" customFormat="1" x14ac:dyDescent="0.25">
      <c r="B281" s="3"/>
      <c r="F281" s="4"/>
      <c r="G281" s="17"/>
      <c r="H281" s="17"/>
    </row>
    <row r="282" spans="2:8" s="2" customFormat="1" x14ac:dyDescent="0.25">
      <c r="B282" s="3"/>
      <c r="F282" s="4"/>
      <c r="G282" s="17"/>
      <c r="H282" s="17"/>
    </row>
    <row r="283" spans="2:8" s="2" customFormat="1" x14ac:dyDescent="0.25">
      <c r="B283" s="3"/>
      <c r="F283" s="4"/>
      <c r="G283" s="17"/>
      <c r="H283" s="17"/>
    </row>
    <row r="284" spans="2:8" s="2" customFormat="1" x14ac:dyDescent="0.25">
      <c r="B284" s="3"/>
      <c r="F284" s="4"/>
      <c r="G284" s="17"/>
      <c r="H284" s="17"/>
    </row>
    <row r="285" spans="2:8" s="2" customFormat="1" x14ac:dyDescent="0.25">
      <c r="B285" s="3"/>
      <c r="F285" s="4"/>
      <c r="G285" s="17"/>
      <c r="H285" s="17"/>
    </row>
    <row r="286" spans="2:8" s="2" customFormat="1" x14ac:dyDescent="0.25">
      <c r="B286" s="3"/>
      <c r="F286" s="4"/>
      <c r="G286" s="17"/>
      <c r="H286" s="17"/>
    </row>
    <row r="287" spans="2:8" s="2" customFormat="1" x14ac:dyDescent="0.25">
      <c r="B287" s="3"/>
      <c r="F287" s="4"/>
      <c r="G287" s="17"/>
      <c r="H287" s="17"/>
    </row>
    <row r="288" spans="2:8" s="2" customFormat="1" x14ac:dyDescent="0.25">
      <c r="B288" s="3"/>
      <c r="F288" s="4"/>
      <c r="G288" s="17"/>
      <c r="H288" s="17"/>
    </row>
    <row r="289" spans="2:9" s="2" customFormat="1" x14ac:dyDescent="0.25">
      <c r="B289" s="3"/>
      <c r="F289" s="4"/>
      <c r="G289" s="17"/>
      <c r="H289" s="17"/>
    </row>
    <row r="290" spans="2:9" s="2" customFormat="1" x14ac:dyDescent="0.25">
      <c r="B290" s="3"/>
      <c r="F290" s="4"/>
      <c r="G290" s="17"/>
      <c r="H290" s="17"/>
    </row>
    <row r="291" spans="2:9" s="2" customFormat="1" x14ac:dyDescent="0.25">
      <c r="B291" s="3"/>
      <c r="D291"/>
      <c r="E291"/>
      <c r="F291" s="4"/>
      <c r="G291" s="17"/>
      <c r="H291" s="17"/>
    </row>
    <row r="292" spans="2:9" s="2" customFormat="1" x14ac:dyDescent="0.25">
      <c r="B292" s="3"/>
      <c r="D292"/>
      <c r="E292"/>
      <c r="F292" s="4"/>
      <c r="G292" s="17"/>
      <c r="H292" s="17"/>
    </row>
    <row r="293" spans="2:9" s="2" customFormat="1" x14ac:dyDescent="0.25">
      <c r="B293" s="3"/>
      <c r="D293"/>
      <c r="E293"/>
      <c r="F293" s="1"/>
      <c r="G293" s="17"/>
      <c r="H293" s="17"/>
      <c r="I293"/>
    </row>
  </sheetData>
  <mergeCells count="275">
    <mergeCell ref="C223:E223"/>
    <mergeCell ref="C120:E120"/>
    <mergeCell ref="C121:E121"/>
    <mergeCell ref="C122:E122"/>
    <mergeCell ref="C123:E123"/>
    <mergeCell ref="C124:E124"/>
    <mergeCell ref="C134:E134"/>
    <mergeCell ref="C141:E141"/>
    <mergeCell ref="C165:E165"/>
    <mergeCell ref="C125:E125"/>
    <mergeCell ref="C172:E172"/>
    <mergeCell ref="C171:E171"/>
    <mergeCell ref="C127:E127"/>
    <mergeCell ref="C128:E128"/>
    <mergeCell ref="C152:E152"/>
    <mergeCell ref="C204:E204"/>
    <mergeCell ref="C202:E202"/>
    <mergeCell ref="C203:E203"/>
    <mergeCell ref="C200:E200"/>
    <mergeCell ref="C208:E208"/>
    <mergeCell ref="C192:E192"/>
    <mergeCell ref="C195:E195"/>
    <mergeCell ref="C201:E201"/>
    <mergeCell ref="C205:E205"/>
    <mergeCell ref="C268:E268"/>
    <mergeCell ref="C261:E261"/>
    <mergeCell ref="C266:E266"/>
    <mergeCell ref="C177:E177"/>
    <mergeCell ref="C178:E178"/>
    <mergeCell ref="C179:E179"/>
    <mergeCell ref="C180:E180"/>
    <mergeCell ref="C181:E181"/>
    <mergeCell ref="C182:E182"/>
    <mergeCell ref="C248:E248"/>
    <mergeCell ref="C228:E228"/>
    <mergeCell ref="C229:E229"/>
    <mergeCell ref="C252:E252"/>
    <mergeCell ref="C250:E250"/>
    <mergeCell ref="C245:E245"/>
    <mergeCell ref="C249:E249"/>
    <mergeCell ref="C246:E246"/>
    <mergeCell ref="C247:E247"/>
    <mergeCell ref="C244:E244"/>
    <mergeCell ref="C239:E239"/>
    <mergeCell ref="C225:E225"/>
    <mergeCell ref="C215:E215"/>
    <mergeCell ref="C209:E209"/>
    <mergeCell ref="C210:E210"/>
    <mergeCell ref="C262:E262"/>
    <mergeCell ref="C234:E234"/>
    <mergeCell ref="C253:E253"/>
    <mergeCell ref="C233:E233"/>
    <mergeCell ref="C173:E173"/>
    <mergeCell ref="C174:E174"/>
    <mergeCell ref="C175:E175"/>
    <mergeCell ref="C176:E176"/>
    <mergeCell ref="C188:E188"/>
    <mergeCell ref="C193:E193"/>
    <mergeCell ref="C183:E183"/>
    <mergeCell ref="C184:E184"/>
    <mergeCell ref="C185:E185"/>
    <mergeCell ref="C211:E211"/>
    <mergeCell ref="C212:E212"/>
    <mergeCell ref="C224:E224"/>
    <mergeCell ref="C220:E220"/>
    <mergeCell ref="C187:E187"/>
    <mergeCell ref="C226:E226"/>
    <mergeCell ref="C227:E227"/>
    <mergeCell ref="C198:E198"/>
    <mergeCell ref="C197:E197"/>
    <mergeCell ref="C199:E199"/>
    <mergeCell ref="C196:E196"/>
    <mergeCell ref="C272:E272"/>
    <mergeCell ref="C189:E189"/>
    <mergeCell ref="C190:E190"/>
    <mergeCell ref="C260:E260"/>
    <mergeCell ref="C231:E231"/>
    <mergeCell ref="C132:E132"/>
    <mergeCell ref="C144:E144"/>
    <mergeCell ref="C143:E143"/>
    <mergeCell ref="C146:E146"/>
    <mergeCell ref="C158:E158"/>
    <mergeCell ref="C159:E159"/>
    <mergeCell ref="C160:E160"/>
    <mergeCell ref="C150:E150"/>
    <mergeCell ref="C149:E149"/>
    <mergeCell ref="C218:E218"/>
    <mergeCell ref="C157:E157"/>
    <mergeCell ref="C168:E168"/>
    <mergeCell ref="C216:E216"/>
    <mergeCell ref="C217:E217"/>
    <mergeCell ref="C213:E213"/>
    <mergeCell ref="C166:E166"/>
    <mergeCell ref="C186:E186"/>
    <mergeCell ref="C167:E167"/>
    <mergeCell ref="C135:E135"/>
    <mergeCell ref="C221:E221"/>
    <mergeCell ref="C222:E222"/>
    <mergeCell ref="C161:E161"/>
    <mergeCell ref="C163:E163"/>
    <mergeCell ref="C164:E164"/>
    <mergeCell ref="C115:E115"/>
    <mergeCell ref="C83:E83"/>
    <mergeCell ref="C82:E82"/>
    <mergeCell ref="C110:E110"/>
    <mergeCell ref="C111:E111"/>
    <mergeCell ref="C142:E142"/>
    <mergeCell ref="C137:E137"/>
    <mergeCell ref="C117:E117"/>
    <mergeCell ref="C118:E118"/>
    <mergeCell ref="C130:E130"/>
    <mergeCell ref="C162:E162"/>
    <mergeCell ref="C151:E151"/>
    <mergeCell ref="C147:E147"/>
    <mergeCell ref="C148:E148"/>
    <mergeCell ref="C140:E140"/>
    <mergeCell ref="C133:E133"/>
    <mergeCell ref="C154:E154"/>
    <mergeCell ref="C169:E169"/>
    <mergeCell ref="C116:E116"/>
    <mergeCell ref="C271:E271"/>
    <mergeCell ref="C235:E235"/>
    <mergeCell ref="C236:E236"/>
    <mergeCell ref="C237:E237"/>
    <mergeCell ref="C119:E119"/>
    <mergeCell ref="C191:E191"/>
    <mergeCell ref="C238:E238"/>
    <mergeCell ref="C145:E145"/>
    <mergeCell ref="C214:E214"/>
    <mergeCell ref="C194:E194"/>
    <mergeCell ref="C269:E269"/>
    <mergeCell ref="C263:E263"/>
    <mergeCell ref="C267:E267"/>
    <mergeCell ref="C265:E265"/>
    <mergeCell ref="C170:E170"/>
    <mergeCell ref="C207:E207"/>
    <mergeCell ref="C206:E206"/>
    <mergeCell ref="C232:E232"/>
    <mergeCell ref="C264:E264"/>
    <mergeCell ref="C251:E251"/>
    <mergeCell ref="C242:E242"/>
    <mergeCell ref="C240:E240"/>
    <mergeCell ref="C243:E243"/>
    <mergeCell ref="C230:E230"/>
    <mergeCell ref="C139:E139"/>
    <mergeCell ref="C126:E126"/>
    <mergeCell ref="C97:E97"/>
    <mergeCell ref="C101:E101"/>
    <mergeCell ref="C102:E102"/>
    <mergeCell ref="C103:E103"/>
    <mergeCell ref="C104:E104"/>
    <mergeCell ref="C108:E108"/>
    <mergeCell ref="C109:E109"/>
    <mergeCell ref="C100:E100"/>
    <mergeCell ref="C113:E113"/>
    <mergeCell ref="C105:E105"/>
    <mergeCell ref="C114:E114"/>
    <mergeCell ref="C98:E98"/>
    <mergeCell ref="C107:E107"/>
    <mergeCell ref="C112:E112"/>
    <mergeCell ref="C106:E106"/>
    <mergeCell ref="G36:H36"/>
    <mergeCell ref="G37:H37"/>
    <mergeCell ref="C37:E37"/>
    <mergeCell ref="C36:E36"/>
    <mergeCell ref="C35:E35"/>
    <mergeCell ref="G42:H42"/>
    <mergeCell ref="C69:E69"/>
    <mergeCell ref="C70:E70"/>
    <mergeCell ref="G39:H39"/>
    <mergeCell ref="C60:E60"/>
    <mergeCell ref="C62:E62"/>
    <mergeCell ref="C65:E65"/>
    <mergeCell ref="G40:H40"/>
    <mergeCell ref="G41:H41"/>
    <mergeCell ref="C66:E66"/>
    <mergeCell ref="C54:E54"/>
    <mergeCell ref="C45:E45"/>
    <mergeCell ref="C64:E64"/>
    <mergeCell ref="C59:E59"/>
    <mergeCell ref="C63:E63"/>
    <mergeCell ref="C61:E61"/>
    <mergeCell ref="C57:E57"/>
    <mergeCell ref="C58:E58"/>
    <mergeCell ref="C47:E47"/>
    <mergeCell ref="G35:H35"/>
    <mergeCell ref="G34:H34"/>
    <mergeCell ref="G9:H9"/>
    <mergeCell ref="G10:H10"/>
    <mergeCell ref="G11:H11"/>
    <mergeCell ref="G13:H13"/>
    <mergeCell ref="G14:H14"/>
    <mergeCell ref="G15:H15"/>
    <mergeCell ref="C34:E34"/>
    <mergeCell ref="G21:H21"/>
    <mergeCell ref="G22:H22"/>
    <mergeCell ref="C32:D33"/>
    <mergeCell ref="G29:H29"/>
    <mergeCell ref="G30:H30"/>
    <mergeCell ref="G31:H31"/>
    <mergeCell ref="G32:H32"/>
    <mergeCell ref="G33:H33"/>
    <mergeCell ref="C11:E11"/>
    <mergeCell ref="G28:H28"/>
    <mergeCell ref="C31:D31"/>
    <mergeCell ref="C24:E24"/>
    <mergeCell ref="C25:E25"/>
    <mergeCell ref="C28:E28"/>
    <mergeCell ref="C30:E30"/>
    <mergeCell ref="G23:H23"/>
    <mergeCell ref="E2:J2"/>
    <mergeCell ref="F5:J5"/>
    <mergeCell ref="F6:J6"/>
    <mergeCell ref="G7:H7"/>
    <mergeCell ref="C26:E26"/>
    <mergeCell ref="G12:H12"/>
    <mergeCell ref="G16:H16"/>
    <mergeCell ref="G17:H17"/>
    <mergeCell ref="G18:H18"/>
    <mergeCell ref="G19:H19"/>
    <mergeCell ref="C18:E18"/>
    <mergeCell ref="C19:E19"/>
    <mergeCell ref="C21:E21"/>
    <mergeCell ref="C22:E22"/>
    <mergeCell ref="C23:E23"/>
    <mergeCell ref="F3:J3"/>
    <mergeCell ref="F4:J4"/>
    <mergeCell ref="C13:E13"/>
    <mergeCell ref="C14:E14"/>
    <mergeCell ref="G8:H8"/>
    <mergeCell ref="C7:E7"/>
    <mergeCell ref="C8:E8"/>
    <mergeCell ref="C12:E12"/>
    <mergeCell ref="C49:E49"/>
    <mergeCell ref="C39:E39"/>
    <mergeCell ref="B2:D4"/>
    <mergeCell ref="B15:B16"/>
    <mergeCell ref="C15:D16"/>
    <mergeCell ref="B5:E5"/>
    <mergeCell ref="C42:E42"/>
    <mergeCell ref="C29:E29"/>
    <mergeCell ref="C9:E9"/>
    <mergeCell ref="C10:E10"/>
    <mergeCell ref="C17:E17"/>
    <mergeCell ref="C20:E20"/>
    <mergeCell ref="C41:E41"/>
    <mergeCell ref="B38:E38"/>
    <mergeCell ref="B32:B33"/>
    <mergeCell ref="C27:E27"/>
    <mergeCell ref="C44:E44"/>
    <mergeCell ref="C46:E46"/>
    <mergeCell ref="C48:E48"/>
    <mergeCell ref="B6:E6"/>
    <mergeCell ref="C50:E50"/>
    <mergeCell ref="C51:E51"/>
    <mergeCell ref="C55:E55"/>
    <mergeCell ref="C71:E71"/>
    <mergeCell ref="C80:E80"/>
    <mergeCell ref="C81:E81"/>
    <mergeCell ref="C99:E99"/>
    <mergeCell ref="C79:E79"/>
    <mergeCell ref="C96:E96"/>
    <mergeCell ref="C92:E92"/>
    <mergeCell ref="C84:E84"/>
    <mergeCell ref="C52:E52"/>
    <mergeCell ref="C67:E67"/>
    <mergeCell ref="C68:E68"/>
    <mergeCell ref="C56:E56"/>
    <mergeCell ref="C73:E73"/>
    <mergeCell ref="C74:E74"/>
    <mergeCell ref="C76:E76"/>
    <mergeCell ref="C75:E75"/>
    <mergeCell ref="C85:E85"/>
    <mergeCell ref="C78:E78"/>
    <mergeCell ref="C72:E72"/>
  </mergeCells>
  <phoneticPr fontId="0" type="noConversion"/>
  <pageMargins left="0.39370078740157483" right="0.39370078740157483" top="0.47244094488188981" bottom="0.47244094488188981" header="0.31496062992125984" footer="0.31496062992125984"/>
  <pageSetup paperSize="8" scale="62" fitToHeight="0" orientation="portrait" r:id="rId1"/>
  <headerFooter alignWithMargins="0">
    <oddFooter>&amp;C240-54783039 New MV Motor Technical Schedule A&amp;B Template (Rev 1)&amp;R&amp;"Arial,Bold"&amp;7&amp;N</oddFooter>
  </headerFooter>
  <rowBreaks count="2" manualBreakCount="2">
    <brk id="43" max="7" man="1"/>
    <brk id="132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 Identifier</vt:lpstr>
      <vt:lpstr> MV Induc. Motor Tech. Schedule</vt:lpstr>
      <vt:lpstr>' MV Induc. Motor Tech. Schedule'!Print_Area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Eskom</dc:creator>
  <cp:lastModifiedBy>Boleo Lesejane</cp:lastModifiedBy>
  <cp:lastPrinted>2015-05-29T09:31:56Z</cp:lastPrinted>
  <dcterms:created xsi:type="dcterms:W3CDTF">2011-04-19T10:43:53Z</dcterms:created>
  <dcterms:modified xsi:type="dcterms:W3CDTF">2026-06-08T05:42:01Z</dcterms:modified>
</cp:coreProperties>
</file>