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26392526\OneDrive - Gauteng Provincial Government\Documents\Projects &amp; Reports\2025-2026 Projects\Rolled-Over\Renal Dialysis consumables\27-10-2025\"/>
    </mc:Choice>
  </mc:AlternateContent>
  <xr:revisionPtr revIDLastSave="0" documentId="8_{8014842F-9B25-4C01-ACA5-F6BE862A2E1F}" xr6:coauthVersionLast="47" xr6:coauthVersionMax="47" xr10:uidLastSave="{00000000-0000-0000-0000-000000000000}"/>
  <bookViews>
    <workbookView xWindow="-110" yWindow="-110" windowWidth="19420" windowHeight="10300" tabRatio="500" firstSheet="1" activeTab="1" xr2:uid="{00000000-000D-0000-FFFF-FFFF00000000}"/>
  </bookViews>
  <sheets>
    <sheet name="Renal Dialysis" sheetId="1" state="hidden" r:id="rId1"/>
    <sheet name="Renal Cons Specs" sheetId="5" r:id="rId2"/>
    <sheet name="WORKING DOCUMENT" sheetId="2" state="hidden" r:id="rId3"/>
    <sheet name="ADMIN COMPLIANCE" sheetId="3" state="hidden" r:id="rId4"/>
    <sheet name="COPY OF ORI WORKING DOC" sheetId="4" state="hidden" r:id="rId5"/>
  </sheets>
  <definedNames>
    <definedName name="_xlnm.Print_Area" localSheetId="1">'Renal Cons Specs'!$B$2:$T$106</definedName>
    <definedName name="_xlnm.Print_Area" localSheetId="0">'Renal Dialysis'!$A$1:$S$175</definedName>
    <definedName name="_xlnm.Print_Titles" localSheetId="1">'Renal Cons Specs'!$2:$5</definedName>
    <definedName name="_xlnm.Print_Titles" localSheetId="0">'Renal Dialysis'!$4:$4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Y416" i="4" l="1"/>
  <c r="X416" i="4"/>
  <c r="Q416" i="4"/>
  <c r="H416" i="4"/>
  <c r="X415" i="4"/>
  <c r="Y415" i="4"/>
  <c r="Y414" i="4"/>
  <c r="X414" i="4"/>
  <c r="Q414" i="4"/>
  <c r="H414" i="4"/>
  <c r="Y413" i="4"/>
  <c r="X413" i="4"/>
  <c r="Y412" i="4"/>
  <c r="X412" i="4"/>
  <c r="Y411" i="4"/>
  <c r="X411" i="4"/>
  <c r="Q411" i="4"/>
  <c r="H411" i="4"/>
  <c r="Y410" i="4"/>
  <c r="X410" i="4"/>
  <c r="Y409" i="4"/>
  <c r="X409" i="4"/>
  <c r="Y408" i="4"/>
  <c r="X408" i="4"/>
  <c r="Q408" i="4"/>
  <c r="H408" i="4"/>
  <c r="Y407" i="4"/>
  <c r="X407" i="4"/>
  <c r="Y406" i="4"/>
  <c r="X406" i="4"/>
  <c r="Y405" i="4"/>
  <c r="X405" i="4"/>
  <c r="Q405" i="4"/>
  <c r="H405" i="4"/>
  <c r="Y404" i="4"/>
  <c r="X404" i="4"/>
  <c r="Y403" i="4"/>
  <c r="X403" i="4"/>
  <c r="Y402" i="4"/>
  <c r="X402" i="4"/>
  <c r="Y401" i="4"/>
  <c r="X401" i="4"/>
  <c r="Y400" i="4"/>
  <c r="X400" i="4"/>
  <c r="Q400" i="4"/>
  <c r="H400" i="4"/>
  <c r="Y399" i="4"/>
  <c r="X399" i="4"/>
  <c r="Y398" i="4"/>
  <c r="X398" i="4"/>
  <c r="Y397" i="4"/>
  <c r="X397" i="4"/>
  <c r="Y396" i="4"/>
  <c r="X396" i="4"/>
  <c r="Y395" i="4"/>
  <c r="X395" i="4"/>
  <c r="Y394" i="4"/>
  <c r="X394" i="4"/>
  <c r="Y393" i="4"/>
  <c r="X393" i="4"/>
  <c r="Y392" i="4"/>
  <c r="X392" i="4"/>
  <c r="Q392" i="4"/>
  <c r="H392" i="4"/>
  <c r="Y391" i="4"/>
  <c r="X391" i="4"/>
  <c r="Y390" i="4"/>
  <c r="X390" i="4"/>
  <c r="Y389" i="4"/>
  <c r="X389" i="4"/>
  <c r="Y388" i="4"/>
  <c r="X388" i="4"/>
  <c r="Y387" i="4"/>
  <c r="X387" i="4"/>
  <c r="Y386" i="4"/>
  <c r="X386" i="4"/>
  <c r="Y385" i="4"/>
  <c r="X385" i="4"/>
  <c r="Y384" i="4"/>
  <c r="X384" i="4"/>
  <c r="Y383" i="4"/>
  <c r="X383" i="4"/>
  <c r="Y382" i="4"/>
  <c r="X382" i="4"/>
  <c r="Q382" i="4"/>
  <c r="H382" i="4"/>
  <c r="Y381" i="4"/>
  <c r="X381" i="4"/>
  <c r="Y380" i="4"/>
  <c r="X380" i="4"/>
  <c r="Y379" i="4"/>
  <c r="X379" i="4"/>
  <c r="Y378" i="4"/>
  <c r="X378" i="4"/>
  <c r="Y377" i="4"/>
  <c r="X377" i="4"/>
  <c r="Q377" i="4"/>
  <c r="H377" i="4"/>
  <c r="Y376" i="4"/>
  <c r="X376" i="4"/>
  <c r="Y375" i="4"/>
  <c r="X375" i="4"/>
  <c r="Y374" i="4"/>
  <c r="X374" i="4"/>
  <c r="Y373" i="4"/>
  <c r="X373" i="4"/>
  <c r="Q373" i="4"/>
  <c r="H373" i="4"/>
  <c r="Y372" i="4"/>
  <c r="X372" i="4"/>
  <c r="Y371" i="4"/>
  <c r="X371" i="4"/>
  <c r="Y370" i="4"/>
  <c r="X370" i="4"/>
  <c r="Y369" i="4"/>
  <c r="X369" i="4"/>
  <c r="Y368" i="4"/>
  <c r="X368" i="4"/>
  <c r="Y367" i="4"/>
  <c r="X367" i="4"/>
  <c r="Y366" i="4"/>
  <c r="X366" i="4"/>
  <c r="Q366" i="4"/>
  <c r="H366" i="4"/>
  <c r="Y365" i="4"/>
  <c r="X365" i="4"/>
  <c r="Y364" i="4"/>
  <c r="X364" i="4"/>
  <c r="Y363" i="4"/>
  <c r="X363" i="4"/>
  <c r="Y362" i="4"/>
  <c r="X362" i="4"/>
  <c r="Y361" i="4"/>
  <c r="X361" i="4"/>
  <c r="Y360" i="4"/>
  <c r="X360" i="4"/>
  <c r="Y359" i="4"/>
  <c r="X359" i="4"/>
  <c r="Y358" i="4"/>
  <c r="X358" i="4"/>
  <c r="Y357" i="4"/>
  <c r="X357" i="4"/>
  <c r="Y356" i="4"/>
  <c r="X356" i="4"/>
  <c r="Y355" i="4"/>
  <c r="X355" i="4"/>
  <c r="Q355" i="4"/>
  <c r="H355" i="4"/>
  <c r="Y354" i="4"/>
  <c r="X354" i="4"/>
  <c r="Y353" i="4"/>
  <c r="X353" i="4"/>
  <c r="Y352" i="4"/>
  <c r="X352" i="4"/>
  <c r="Y351" i="4"/>
  <c r="X351" i="4"/>
  <c r="Q351" i="4"/>
  <c r="H351" i="4"/>
  <c r="Y350" i="4"/>
  <c r="X350" i="4"/>
  <c r="Y349" i="4"/>
  <c r="X349" i="4"/>
  <c r="Y348" i="4"/>
  <c r="X348" i="4"/>
  <c r="Y347" i="4"/>
  <c r="X347" i="4"/>
  <c r="Y346" i="4"/>
  <c r="X346" i="4"/>
  <c r="Q346" i="4"/>
  <c r="H346" i="4"/>
  <c r="Y345" i="4"/>
  <c r="X345" i="4"/>
  <c r="Y344" i="4"/>
  <c r="X344" i="4"/>
  <c r="Q344" i="4"/>
  <c r="H344" i="4"/>
  <c r="Y343" i="4"/>
  <c r="X342" i="4"/>
  <c r="Y342" i="4"/>
  <c r="X341" i="4"/>
  <c r="Y341" i="4"/>
  <c r="Q341" i="4"/>
  <c r="H341" i="4"/>
  <c r="Y340" i="4"/>
  <c r="Y339" i="4"/>
  <c r="X339" i="4"/>
  <c r="Q339" i="4"/>
  <c r="H339" i="4"/>
  <c r="X338" i="4"/>
  <c r="Y338" i="4"/>
  <c r="X337" i="4"/>
  <c r="Y337" i="4"/>
  <c r="Q337" i="4"/>
  <c r="H337" i="4"/>
  <c r="Y336" i="4"/>
  <c r="X336" i="4"/>
  <c r="Y335" i="4"/>
  <c r="X335" i="4"/>
  <c r="Q335" i="4"/>
  <c r="H335" i="4"/>
  <c r="Y334" i="4"/>
  <c r="X334" i="4"/>
  <c r="Q334" i="4"/>
  <c r="H334" i="4"/>
  <c r="Y333" i="4"/>
  <c r="X333" i="4"/>
  <c r="Y332" i="4"/>
  <c r="X332" i="4"/>
  <c r="Q332" i="4"/>
  <c r="H332" i="4"/>
  <c r="Y331" i="4"/>
  <c r="X331" i="4"/>
  <c r="Y330" i="4"/>
  <c r="X330" i="4"/>
  <c r="X329" i="4"/>
  <c r="Y329" i="4"/>
  <c r="Q329" i="4"/>
  <c r="H329" i="4"/>
  <c r="Y328" i="4"/>
  <c r="X328" i="4"/>
  <c r="Y326" i="4"/>
  <c r="X326" i="4"/>
  <c r="Y325" i="4"/>
  <c r="X325" i="4"/>
  <c r="Y324" i="4"/>
  <c r="X324" i="4"/>
  <c r="X323" i="4"/>
  <c r="Y323" i="4"/>
  <c r="Y322" i="4"/>
  <c r="X322" i="4"/>
  <c r="Y321" i="4"/>
  <c r="X321" i="4"/>
  <c r="Y320" i="4"/>
  <c r="X320" i="4"/>
  <c r="Y319" i="4"/>
  <c r="X319" i="4"/>
  <c r="Y318" i="4"/>
  <c r="X318" i="4"/>
  <c r="X317" i="4"/>
  <c r="Y317" i="4"/>
  <c r="Y316" i="4"/>
  <c r="X316" i="4"/>
  <c r="Y315" i="4"/>
  <c r="X315" i="4"/>
  <c r="Y314" i="4"/>
  <c r="X314" i="4"/>
  <c r="Y313" i="4"/>
  <c r="X313" i="4"/>
  <c r="Y312" i="4"/>
  <c r="X312" i="4"/>
  <c r="Q312" i="4"/>
  <c r="H312" i="4"/>
  <c r="Y311" i="4"/>
  <c r="X311" i="4"/>
  <c r="Y310" i="4"/>
  <c r="X310" i="4"/>
  <c r="Q310" i="4"/>
  <c r="H310" i="4"/>
  <c r="Y309" i="4"/>
  <c r="X309" i="4"/>
  <c r="Q309" i="4"/>
  <c r="X308" i="4"/>
  <c r="Y308" i="4"/>
  <c r="Y307" i="4"/>
  <c r="X307" i="4"/>
  <c r="X306" i="4"/>
  <c r="Y306" i="4"/>
  <c r="Q306" i="4"/>
  <c r="H306" i="4"/>
  <c r="Y305" i="4"/>
  <c r="X305" i="4"/>
  <c r="X304" i="4"/>
  <c r="Y304" i="4"/>
  <c r="X303" i="4"/>
  <c r="Y303" i="4"/>
  <c r="Y302" i="4"/>
  <c r="X302" i="4"/>
  <c r="Y301" i="4"/>
  <c r="X301" i="4"/>
  <c r="Q301" i="4"/>
  <c r="H301" i="4"/>
  <c r="Y300" i="4"/>
  <c r="X300" i="4"/>
  <c r="Q300" i="4"/>
  <c r="Y299" i="4"/>
  <c r="X299" i="4"/>
  <c r="X298" i="4"/>
  <c r="Y298" i="4"/>
  <c r="X297" i="4"/>
  <c r="Y297" i="4"/>
  <c r="Q297" i="4"/>
  <c r="H297" i="4"/>
  <c r="Y296" i="4"/>
  <c r="X296" i="4"/>
  <c r="Q296" i="4"/>
  <c r="H296" i="4"/>
  <c r="Y295" i="4"/>
  <c r="X295" i="4"/>
  <c r="X294" i="4"/>
  <c r="Y294" i="4"/>
  <c r="X293" i="4"/>
  <c r="Y293" i="4"/>
  <c r="X292" i="4"/>
  <c r="Y292" i="4"/>
  <c r="Q292" i="4"/>
  <c r="H292" i="4"/>
  <c r="X291" i="4"/>
  <c r="Y291" i="4"/>
  <c r="Q291" i="4"/>
  <c r="H291" i="4"/>
  <c r="X290" i="4"/>
  <c r="Y290" i="4"/>
  <c r="X289" i="4"/>
  <c r="Y289" i="4"/>
  <c r="X288" i="4"/>
  <c r="Y288" i="4"/>
  <c r="Q288" i="4"/>
  <c r="H288" i="4"/>
  <c r="Y287" i="4"/>
  <c r="X287" i="4"/>
  <c r="Y286" i="4"/>
  <c r="X286" i="4"/>
  <c r="X285" i="4"/>
  <c r="Y285" i="4"/>
  <c r="Q285" i="4"/>
  <c r="H285" i="4"/>
  <c r="X284" i="4"/>
  <c r="Y284" i="4"/>
  <c r="Y283" i="4"/>
  <c r="X283" i="4"/>
  <c r="Q283" i="4"/>
  <c r="H283" i="4"/>
  <c r="Y282" i="4"/>
  <c r="X282" i="4"/>
  <c r="X281" i="4"/>
  <c r="Y281" i="4"/>
  <c r="X280" i="4"/>
  <c r="Y280" i="4"/>
  <c r="X279" i="4"/>
  <c r="Y279" i="4"/>
  <c r="Q279" i="4"/>
  <c r="H279" i="4"/>
  <c r="Y278" i="4"/>
  <c r="X278" i="4"/>
  <c r="Y277" i="4"/>
  <c r="X277" i="4"/>
  <c r="Q277" i="4"/>
  <c r="H277" i="4"/>
  <c r="X276" i="4"/>
  <c r="Y276" i="4"/>
  <c r="X275" i="4"/>
  <c r="Y275" i="4"/>
  <c r="Y274" i="4"/>
  <c r="X274" i="4"/>
  <c r="Y273" i="4"/>
  <c r="X273" i="4"/>
  <c r="Q273" i="4"/>
  <c r="H273" i="4"/>
  <c r="X272" i="4"/>
  <c r="Y272" i="4"/>
  <c r="Q272" i="4"/>
  <c r="Y271" i="4"/>
  <c r="X271" i="4"/>
  <c r="Y270" i="4"/>
  <c r="X270" i="4"/>
  <c r="X269" i="4"/>
  <c r="Y269" i="4"/>
  <c r="X268" i="4"/>
  <c r="Y268" i="4"/>
  <c r="Q268" i="4"/>
  <c r="H268" i="4"/>
  <c r="Y267" i="4"/>
  <c r="X267" i="4"/>
  <c r="Y266" i="4"/>
  <c r="X266" i="4"/>
  <c r="Y265" i="4"/>
  <c r="X265" i="4"/>
  <c r="Q265" i="4"/>
  <c r="H265" i="4"/>
  <c r="X264" i="4"/>
  <c r="Y264" i="4"/>
  <c r="X263" i="4"/>
  <c r="Y263" i="4"/>
  <c r="Q263" i="4"/>
  <c r="H263" i="4"/>
  <c r="Y262" i="4"/>
  <c r="X262" i="4"/>
  <c r="Y261" i="4"/>
  <c r="X261" i="4"/>
  <c r="Y260" i="4"/>
  <c r="X260" i="4"/>
  <c r="Q260" i="4"/>
  <c r="H260" i="4"/>
  <c r="X259" i="4"/>
  <c r="Y259" i="4"/>
  <c r="Y258" i="4"/>
  <c r="X258" i="4"/>
  <c r="Y257" i="4"/>
  <c r="X257" i="4"/>
  <c r="Q257" i="4"/>
  <c r="H257" i="4"/>
  <c r="Y256" i="4"/>
  <c r="X256" i="4"/>
  <c r="X255" i="4"/>
  <c r="Y255" i="4"/>
  <c r="Q255" i="4"/>
  <c r="X254" i="4"/>
  <c r="Y254" i="4"/>
  <c r="X253" i="4"/>
  <c r="Y253" i="4"/>
  <c r="X252" i="4"/>
  <c r="Y252" i="4"/>
  <c r="X251" i="4"/>
  <c r="Y251" i="4"/>
  <c r="Q251" i="4"/>
  <c r="H251" i="4"/>
  <c r="Y250" i="4"/>
  <c r="X250" i="4"/>
  <c r="X249" i="4"/>
  <c r="Y249" i="4"/>
  <c r="X248" i="4"/>
  <c r="Y248" i="4"/>
  <c r="Q248" i="4"/>
  <c r="H248" i="4"/>
  <c r="X247" i="4"/>
  <c r="Y247" i="4"/>
  <c r="Y246" i="4"/>
  <c r="X246" i="4"/>
  <c r="Y245" i="4"/>
  <c r="X245" i="4"/>
  <c r="Q245" i="4"/>
  <c r="Y244" i="4"/>
  <c r="X244" i="4"/>
  <c r="Y243" i="4"/>
  <c r="X243" i="4"/>
  <c r="Y242" i="4"/>
  <c r="X242" i="4"/>
  <c r="Y241" i="4"/>
  <c r="X241" i="4"/>
  <c r="Q241" i="4"/>
  <c r="H241" i="4"/>
  <c r="X240" i="4"/>
  <c r="Y240" i="4"/>
  <c r="Y239" i="4"/>
  <c r="X239" i="4"/>
  <c r="Y238" i="4"/>
  <c r="X238" i="4"/>
  <c r="Q238" i="4"/>
  <c r="H238" i="4"/>
  <c r="Y237" i="4"/>
  <c r="X237" i="4"/>
  <c r="X236" i="4"/>
  <c r="Y236" i="4"/>
  <c r="Q236" i="4"/>
  <c r="X235" i="4"/>
  <c r="Y235" i="4"/>
  <c r="X234" i="4"/>
  <c r="Y234" i="4"/>
  <c r="X233" i="4"/>
  <c r="Y233" i="4"/>
  <c r="X232" i="4"/>
  <c r="Y232" i="4"/>
  <c r="Q232" i="4"/>
  <c r="H232" i="4"/>
  <c r="Y231" i="4"/>
  <c r="X231" i="4"/>
  <c r="X230" i="4"/>
  <c r="Y230" i="4"/>
  <c r="X229" i="4"/>
  <c r="Y229" i="4"/>
  <c r="Q229" i="4"/>
  <c r="H229" i="4"/>
  <c r="X228" i="4"/>
  <c r="Y228" i="4"/>
  <c r="Y227" i="4"/>
  <c r="X227" i="4"/>
  <c r="Q227" i="4"/>
  <c r="X226" i="4"/>
  <c r="Y226" i="4"/>
  <c r="Y225" i="4"/>
  <c r="X225" i="4"/>
  <c r="Y224" i="4"/>
  <c r="X224" i="4"/>
  <c r="Y223" i="4"/>
  <c r="X223" i="4"/>
  <c r="Q223" i="4"/>
  <c r="H223" i="4"/>
  <c r="X222" i="4"/>
  <c r="Y222" i="4"/>
  <c r="X221" i="4"/>
  <c r="Y221" i="4"/>
  <c r="Q221" i="4"/>
  <c r="X220" i="4"/>
  <c r="Y220" i="4"/>
  <c r="X219" i="4"/>
  <c r="Y219" i="4"/>
  <c r="X218" i="4"/>
  <c r="Y218" i="4"/>
  <c r="Y217" i="4"/>
  <c r="X217" i="4"/>
  <c r="Q217" i="4"/>
  <c r="H217" i="4"/>
  <c r="X216" i="4"/>
  <c r="Y216" i="4"/>
  <c r="X215" i="4"/>
  <c r="Y215" i="4"/>
  <c r="Q215" i="4"/>
  <c r="Y214" i="4"/>
  <c r="X214" i="4"/>
  <c r="Y213" i="4"/>
  <c r="X213" i="4"/>
  <c r="X212" i="4"/>
  <c r="Y212" i="4"/>
  <c r="X211" i="4"/>
  <c r="Y211" i="4"/>
  <c r="Q211" i="4"/>
  <c r="H211" i="4"/>
  <c r="Y210" i="4"/>
  <c r="X210" i="4"/>
  <c r="Y209" i="4"/>
  <c r="X209" i="4"/>
  <c r="Y208" i="4"/>
  <c r="X208" i="4"/>
  <c r="X207" i="4"/>
  <c r="Y207" i="4"/>
  <c r="X206" i="4"/>
  <c r="Y206" i="4"/>
  <c r="Q206" i="4"/>
  <c r="H206" i="4"/>
  <c r="Y205" i="4"/>
  <c r="X205" i="4"/>
  <c r="Y204" i="4"/>
  <c r="X204" i="4"/>
  <c r="Y203" i="4"/>
  <c r="X203" i="4"/>
  <c r="X202" i="4"/>
  <c r="Y202" i="4"/>
  <c r="X201" i="4"/>
  <c r="Y201" i="4"/>
  <c r="Q201" i="4"/>
  <c r="H201" i="4"/>
  <c r="Y200" i="4"/>
  <c r="X200" i="4"/>
  <c r="Y199" i="4"/>
  <c r="X199" i="4"/>
  <c r="Y198" i="4"/>
  <c r="X198" i="4"/>
  <c r="X197" i="4"/>
  <c r="Y197" i="4"/>
  <c r="X196" i="4"/>
  <c r="Y196" i="4"/>
  <c r="Y195" i="4"/>
  <c r="X195" i="4"/>
  <c r="Q195" i="4"/>
  <c r="H195" i="4"/>
  <c r="Y194" i="4"/>
  <c r="X194" i="4"/>
  <c r="Y193" i="4"/>
  <c r="X193" i="4"/>
  <c r="Y192" i="4"/>
  <c r="Y191" i="4"/>
  <c r="Y190" i="4"/>
  <c r="Y189" i="4"/>
  <c r="Y188" i="4"/>
  <c r="X186" i="4"/>
  <c r="Y186" i="4"/>
  <c r="Q186" i="4"/>
  <c r="H186" i="4"/>
  <c r="X185" i="4"/>
  <c r="Y185" i="4"/>
  <c r="Y184" i="4"/>
  <c r="X184" i="4"/>
  <c r="Q184" i="4"/>
  <c r="H184" i="4"/>
  <c r="X183" i="4"/>
  <c r="Y183" i="4"/>
  <c r="X182" i="4"/>
  <c r="Y182" i="4"/>
  <c r="X181" i="4"/>
  <c r="Y181" i="4"/>
  <c r="X180" i="4"/>
  <c r="Y180" i="4"/>
  <c r="Y179" i="4"/>
  <c r="X179" i="4"/>
  <c r="Y178" i="4"/>
  <c r="X178" i="4"/>
  <c r="X177" i="4"/>
  <c r="Y177" i="4"/>
  <c r="X176" i="4"/>
  <c r="Y176" i="4"/>
  <c r="X175" i="4"/>
  <c r="Y175" i="4"/>
  <c r="X174" i="4"/>
  <c r="Y174" i="4"/>
  <c r="Y173" i="4"/>
  <c r="X173" i="4"/>
  <c r="Q173" i="4"/>
  <c r="H173" i="4"/>
  <c r="X172" i="4"/>
  <c r="Y172" i="4"/>
  <c r="X171" i="4"/>
  <c r="Y171" i="4"/>
  <c r="Q171" i="4"/>
  <c r="Y170" i="4"/>
  <c r="X170" i="4"/>
  <c r="Q170" i="4"/>
  <c r="H170" i="4"/>
  <c r="X169" i="4"/>
  <c r="Y169" i="4"/>
  <c r="X168" i="4"/>
  <c r="Y168" i="4"/>
  <c r="Q168" i="4"/>
  <c r="H168" i="4"/>
  <c r="Y167" i="4"/>
  <c r="X167" i="4"/>
  <c r="Y166" i="4"/>
  <c r="X166" i="4"/>
  <c r="Y165" i="4"/>
  <c r="X165" i="4"/>
  <c r="X164" i="4"/>
  <c r="Y164" i="4"/>
  <c r="X163" i="4"/>
  <c r="Y163" i="4"/>
  <c r="Q163" i="4"/>
  <c r="X162" i="4"/>
  <c r="Y162" i="4"/>
  <c r="Q162" i="4"/>
  <c r="H162" i="4"/>
  <c r="X161" i="4"/>
  <c r="Y161" i="4"/>
  <c r="Y160" i="4"/>
  <c r="X160" i="4"/>
  <c r="Y159" i="4"/>
  <c r="X159" i="4"/>
  <c r="Q159" i="4"/>
  <c r="H159" i="4"/>
  <c r="X158" i="4"/>
  <c r="Y158" i="4"/>
  <c r="Q158" i="4"/>
  <c r="H158" i="4"/>
  <c r="X157" i="4"/>
  <c r="Y157" i="4"/>
  <c r="Q157" i="4"/>
  <c r="X156" i="4"/>
  <c r="Y156" i="4"/>
  <c r="Q156" i="4"/>
  <c r="H156" i="4"/>
  <c r="Y155" i="4"/>
  <c r="X155" i="4"/>
  <c r="Y154" i="4"/>
  <c r="X154" i="4"/>
  <c r="Y153" i="4"/>
  <c r="X153" i="4"/>
  <c r="Y152" i="4"/>
  <c r="X152" i="4"/>
  <c r="X151" i="4"/>
  <c r="Y151" i="4"/>
  <c r="X150" i="4"/>
  <c r="Y150" i="4"/>
  <c r="Q150" i="4"/>
  <c r="H150" i="4"/>
  <c r="Y149" i="4"/>
  <c r="X149" i="4"/>
  <c r="Q149" i="4"/>
  <c r="H149" i="4"/>
  <c r="Y148" i="4"/>
  <c r="X148" i="4"/>
  <c r="Q148" i="4"/>
  <c r="H148" i="4"/>
  <c r="X147" i="4"/>
  <c r="Y147" i="4"/>
  <c r="Y146" i="4"/>
  <c r="X146" i="4"/>
  <c r="Y145" i="4"/>
  <c r="X145" i="4"/>
  <c r="Q145" i="4"/>
  <c r="H145" i="4"/>
  <c r="Y144" i="4"/>
  <c r="X144" i="4"/>
  <c r="Q144" i="4"/>
  <c r="H144" i="4"/>
  <c r="X143" i="4"/>
  <c r="Y143" i="4"/>
  <c r="Q143" i="4"/>
  <c r="X142" i="4"/>
  <c r="Y142" i="4"/>
  <c r="Q142" i="4"/>
  <c r="H142" i="4"/>
  <c r="X141" i="4"/>
  <c r="Y141" i="4"/>
  <c r="Y140" i="4"/>
  <c r="X140" i="4"/>
  <c r="Y139" i="4"/>
  <c r="X139" i="4"/>
  <c r="Q139" i="4"/>
  <c r="H139" i="4"/>
  <c r="X138" i="4"/>
  <c r="Y138" i="4"/>
  <c r="X137" i="4"/>
  <c r="Y137" i="4"/>
  <c r="X136" i="4"/>
  <c r="Y136" i="4"/>
  <c r="Q136" i="4"/>
  <c r="H136" i="4"/>
  <c r="Y135" i="4"/>
  <c r="X135" i="4"/>
  <c r="Q135" i="4"/>
  <c r="Y134" i="4"/>
  <c r="X134" i="4"/>
  <c r="Q134" i="4"/>
  <c r="H134" i="4"/>
  <c r="Y133" i="4"/>
  <c r="X133" i="4"/>
  <c r="Q133" i="4"/>
  <c r="H133" i="4"/>
  <c r="X132" i="4"/>
  <c r="Y132" i="4"/>
  <c r="X131" i="4"/>
  <c r="Y131" i="4"/>
  <c r="Y130" i="4"/>
  <c r="X130" i="4"/>
  <c r="Q130" i="4"/>
  <c r="H130" i="4"/>
  <c r="Y129" i="4"/>
  <c r="X129" i="4"/>
  <c r="Y128" i="4"/>
  <c r="X128" i="4"/>
  <c r="X127" i="4"/>
  <c r="Y127" i="4"/>
  <c r="Q127" i="4"/>
  <c r="X126" i="4"/>
  <c r="Y126" i="4"/>
  <c r="Q126" i="4"/>
  <c r="H126" i="4"/>
  <c r="X125" i="4"/>
  <c r="Y125" i="4"/>
  <c r="Q125" i="4"/>
  <c r="H125" i="4"/>
  <c r="Y124" i="4"/>
  <c r="X124" i="4"/>
  <c r="Y123" i="4"/>
  <c r="X123" i="4"/>
  <c r="X122" i="4"/>
  <c r="Y122" i="4"/>
  <c r="Q122" i="4"/>
  <c r="H122" i="4"/>
  <c r="X121" i="4"/>
  <c r="Y121" i="4"/>
  <c r="X120" i="4"/>
  <c r="Y120" i="4"/>
  <c r="Q120" i="4"/>
  <c r="X119" i="4"/>
  <c r="Y119" i="4"/>
  <c r="Q119" i="4"/>
  <c r="H119" i="4"/>
  <c r="Y118" i="4"/>
  <c r="X118" i="4"/>
  <c r="Q118" i="4"/>
  <c r="H118" i="4"/>
  <c r="Y117" i="4"/>
  <c r="X117" i="4"/>
  <c r="Y116" i="4"/>
  <c r="X116" i="4"/>
  <c r="X115" i="4"/>
  <c r="Y115" i="4"/>
  <c r="X114" i="4"/>
  <c r="Y114" i="4"/>
  <c r="Y113" i="4"/>
  <c r="X113" i="4"/>
  <c r="Q113" i="4"/>
  <c r="X112" i="4"/>
  <c r="Y112" i="4"/>
  <c r="Q112" i="4"/>
  <c r="H112" i="4"/>
  <c r="Y111" i="4"/>
  <c r="X111" i="4"/>
  <c r="Q111" i="4"/>
  <c r="H111" i="4"/>
  <c r="X110" i="4"/>
  <c r="Y110" i="4"/>
  <c r="X109" i="4"/>
  <c r="Y109" i="4"/>
  <c r="X108" i="4"/>
  <c r="Y108" i="4"/>
  <c r="Q108" i="4"/>
  <c r="H108" i="4"/>
  <c r="Y107" i="4"/>
  <c r="X107" i="4"/>
  <c r="Y106" i="4"/>
  <c r="X106" i="4"/>
  <c r="X105" i="4"/>
  <c r="Y105" i="4"/>
  <c r="Q105" i="4"/>
  <c r="Y104" i="4"/>
  <c r="X104" i="4"/>
  <c r="Q104" i="4"/>
  <c r="H104" i="4"/>
  <c r="Y103" i="4"/>
  <c r="X103" i="4"/>
  <c r="Q103" i="4"/>
  <c r="H103" i="4"/>
  <c r="X102" i="4"/>
  <c r="Y102" i="4"/>
  <c r="Y101" i="4"/>
  <c r="X101" i="4"/>
  <c r="Y100" i="4"/>
  <c r="X100" i="4"/>
  <c r="Y99" i="4"/>
  <c r="X99" i="4"/>
  <c r="Y98" i="4"/>
  <c r="X98" i="4"/>
  <c r="X97" i="4"/>
  <c r="Y97" i="4"/>
  <c r="Q97" i="4"/>
  <c r="H97" i="4"/>
  <c r="Y96" i="4"/>
  <c r="X96" i="4"/>
  <c r="Y95" i="4"/>
  <c r="X95" i="4"/>
  <c r="Y94" i="4"/>
  <c r="X94" i="4"/>
  <c r="Q94" i="4"/>
  <c r="Y93" i="4"/>
  <c r="X93" i="4"/>
  <c r="Q93" i="4"/>
  <c r="H93" i="4"/>
  <c r="X92" i="4"/>
  <c r="Y92" i="4"/>
  <c r="Q92" i="4"/>
  <c r="H92" i="4"/>
  <c r="X91" i="4"/>
  <c r="Y91" i="4"/>
  <c r="X90" i="4"/>
  <c r="Y90" i="4"/>
  <c r="Y89" i="4"/>
  <c r="X89" i="4"/>
  <c r="Y88" i="4"/>
  <c r="X88" i="4"/>
  <c r="Q88" i="4"/>
  <c r="H88" i="4"/>
  <c r="X87" i="4"/>
  <c r="Y87" i="4"/>
  <c r="X86" i="4"/>
  <c r="Y86" i="4"/>
  <c r="Q86" i="4"/>
  <c r="Y85" i="4"/>
  <c r="X85" i="4"/>
  <c r="X84" i="4"/>
  <c r="Y84" i="4"/>
  <c r="X83" i="4"/>
  <c r="Y83" i="4"/>
  <c r="Y82" i="4"/>
  <c r="X82" i="4"/>
  <c r="Y81" i="4"/>
  <c r="X81" i="4"/>
  <c r="Y80" i="4"/>
  <c r="X80" i="4"/>
  <c r="Y79" i="4"/>
  <c r="X79" i="4"/>
  <c r="X78" i="4"/>
  <c r="Y78" i="4"/>
  <c r="Q78" i="4"/>
  <c r="H78" i="4"/>
  <c r="Y77" i="4"/>
  <c r="X77" i="4"/>
  <c r="Y76" i="4"/>
  <c r="X76" i="4"/>
  <c r="Q76" i="4"/>
  <c r="H76" i="4"/>
  <c r="Y75" i="4"/>
  <c r="X75" i="4"/>
  <c r="X74" i="4"/>
  <c r="Y74" i="4"/>
  <c r="X73" i="4"/>
  <c r="Y73" i="4"/>
  <c r="Y72" i="4"/>
  <c r="X72" i="4"/>
  <c r="Y71" i="4"/>
  <c r="X71" i="4"/>
  <c r="Y70" i="4"/>
  <c r="X70" i="4"/>
  <c r="Y69" i="4"/>
  <c r="X69" i="4"/>
  <c r="X68" i="4"/>
  <c r="Y68" i="4"/>
  <c r="X67" i="4"/>
  <c r="Y67" i="4"/>
  <c r="Y66" i="4"/>
  <c r="X66" i="4"/>
  <c r="Y65" i="4"/>
  <c r="X65" i="4"/>
  <c r="Y64" i="4"/>
  <c r="X64" i="4"/>
  <c r="Y63" i="4"/>
  <c r="X63" i="4"/>
  <c r="X62" i="4"/>
  <c r="Y62" i="4"/>
  <c r="X61" i="4"/>
  <c r="Y61" i="4"/>
  <c r="Y60" i="4"/>
  <c r="X60" i="4"/>
  <c r="Q60" i="4"/>
  <c r="H60" i="4"/>
  <c r="Y59" i="4"/>
  <c r="X59" i="4"/>
  <c r="Y58" i="4"/>
  <c r="X58" i="4"/>
  <c r="X57" i="4"/>
  <c r="Y57" i="4"/>
  <c r="Q57" i="4"/>
  <c r="H57" i="4"/>
  <c r="Y56" i="4"/>
  <c r="X56" i="4"/>
  <c r="Y55" i="4"/>
  <c r="X55" i="4"/>
  <c r="Y54" i="4"/>
  <c r="X54" i="4"/>
  <c r="Y53" i="4"/>
  <c r="X53" i="4"/>
  <c r="X52" i="4"/>
  <c r="Y52" i="4"/>
  <c r="X51" i="4"/>
  <c r="Y51" i="4"/>
  <c r="Y50" i="4"/>
  <c r="X50" i="4"/>
  <c r="Y49" i="4"/>
  <c r="X49" i="4"/>
  <c r="Q49" i="4"/>
  <c r="H49" i="4"/>
  <c r="Y48" i="4"/>
  <c r="X48" i="4"/>
  <c r="X47" i="4"/>
  <c r="Y47" i="4"/>
  <c r="X46" i="4"/>
  <c r="Y46" i="4"/>
  <c r="Q46" i="4"/>
  <c r="H46" i="4"/>
  <c r="Y45" i="4"/>
  <c r="X45" i="4"/>
  <c r="Y44" i="4"/>
  <c r="X44" i="4"/>
  <c r="Y43" i="4"/>
  <c r="X43" i="4"/>
  <c r="X42" i="4"/>
  <c r="Y42" i="4"/>
  <c r="X41" i="4"/>
  <c r="Y41" i="4"/>
  <c r="Q41" i="4"/>
  <c r="H41" i="4"/>
  <c r="Y40" i="4"/>
  <c r="X40" i="4"/>
  <c r="Y39" i="4"/>
  <c r="X39" i="4"/>
  <c r="Y38" i="4"/>
  <c r="X38" i="4"/>
  <c r="Q38" i="4"/>
  <c r="H38" i="4"/>
  <c r="X37" i="4"/>
  <c r="Y37" i="4"/>
  <c r="Y36" i="4"/>
  <c r="X36" i="4"/>
  <c r="Y35" i="4"/>
  <c r="X35" i="4"/>
  <c r="Y34" i="4"/>
  <c r="X34" i="4"/>
  <c r="Y33" i="4"/>
  <c r="X33" i="4"/>
  <c r="Q33" i="4"/>
  <c r="Y32" i="4"/>
  <c r="X32" i="4"/>
  <c r="Q32" i="4"/>
  <c r="H32" i="4"/>
  <c r="X31" i="4"/>
  <c r="Y31" i="4"/>
  <c r="X30" i="4"/>
  <c r="Y30" i="4"/>
  <c r="X29" i="4"/>
  <c r="Y29" i="4"/>
  <c r="Y28" i="4"/>
  <c r="X28" i="4"/>
  <c r="Y27" i="4"/>
  <c r="X27" i="4"/>
  <c r="Q27" i="4"/>
  <c r="H27" i="4"/>
  <c r="X26" i="4"/>
  <c r="Y26" i="4"/>
  <c r="X25" i="4"/>
  <c r="Y25" i="4"/>
  <c r="X24" i="4"/>
  <c r="Y24" i="4"/>
  <c r="Y23" i="4"/>
  <c r="X23" i="4"/>
  <c r="Q23" i="4"/>
  <c r="X22" i="4"/>
  <c r="Y22" i="4"/>
  <c r="Q22" i="4"/>
  <c r="X21" i="4"/>
  <c r="Y21" i="4"/>
  <c r="X20" i="4"/>
  <c r="Y20" i="4"/>
  <c r="Q20" i="4"/>
  <c r="H20" i="4"/>
  <c r="Y19" i="4"/>
  <c r="X19" i="4"/>
  <c r="Y18" i="4"/>
  <c r="X18" i="4"/>
  <c r="X17" i="4"/>
  <c r="Y17" i="4"/>
  <c r="X16" i="4"/>
  <c r="Y16" i="4"/>
  <c r="X15" i="4"/>
  <c r="Y15" i="4"/>
  <c r="X14" i="4"/>
  <c r="Y14" i="4"/>
  <c r="Y13" i="4"/>
  <c r="X13" i="4"/>
  <c r="Q13" i="4"/>
  <c r="X12" i="4"/>
  <c r="Y12" i="4"/>
  <c r="Q12" i="4"/>
  <c r="H12" i="4"/>
  <c r="Y11" i="4"/>
  <c r="X11" i="4"/>
  <c r="Y10" i="4"/>
  <c r="X10" i="4"/>
  <c r="Y9" i="4"/>
  <c r="X9" i="4"/>
  <c r="X8" i="4"/>
  <c r="Y8" i="4"/>
  <c r="X7" i="4"/>
  <c r="Y7" i="4"/>
  <c r="Y6" i="4"/>
  <c r="X6" i="4"/>
  <c r="Q6" i="4"/>
  <c r="X5" i="4"/>
  <c r="Y5" i="4"/>
  <c r="Q5" i="4"/>
  <c r="H5" i="4"/>
  <c r="Q416" i="2"/>
  <c r="H416" i="2"/>
  <c r="Q415" i="2"/>
  <c r="H415" i="2"/>
  <c r="Q412" i="2"/>
  <c r="H412" i="2"/>
  <c r="Q408" i="2"/>
  <c r="H408" i="2"/>
  <c r="Q404" i="2"/>
  <c r="H404" i="2"/>
  <c r="Q402" i="2"/>
  <c r="H402" i="2"/>
  <c r="Q394" i="2"/>
  <c r="H394" i="2"/>
  <c r="Q385" i="2"/>
  <c r="H385" i="2"/>
  <c r="Q379" i="2"/>
  <c r="H379" i="2"/>
  <c r="Q371" i="2"/>
  <c r="H371" i="2"/>
  <c r="Q367" i="2"/>
  <c r="H367" i="2"/>
  <c r="Q359" i="2"/>
  <c r="H359" i="2"/>
  <c r="Q353" i="2"/>
  <c r="H353" i="2"/>
  <c r="Q346" i="2"/>
  <c r="H346" i="2"/>
  <c r="Q345" i="2"/>
  <c r="H345" i="2"/>
  <c r="Q342" i="2"/>
  <c r="H342" i="2"/>
  <c r="Q340" i="2"/>
  <c r="H340" i="2"/>
  <c r="Q338" i="2"/>
  <c r="H338" i="2"/>
  <c r="Q336" i="2"/>
  <c r="H336" i="2"/>
  <c r="Q334" i="2"/>
  <c r="H334" i="2"/>
  <c r="Q332" i="2"/>
  <c r="H332" i="2"/>
  <c r="Q330" i="2"/>
  <c r="H330" i="2"/>
  <c r="Q312" i="2"/>
  <c r="H312" i="2"/>
  <c r="Q310" i="2"/>
  <c r="Q309" i="2"/>
  <c r="H309" i="2"/>
  <c r="Q308" i="2"/>
  <c r="H308" i="2"/>
  <c r="Q302" i="2"/>
  <c r="H302" i="2"/>
  <c r="Q300" i="2"/>
  <c r="Q299" i="2"/>
  <c r="H299" i="2"/>
  <c r="Q298" i="2"/>
  <c r="H298" i="2"/>
  <c r="Q293" i="2"/>
  <c r="H293" i="2"/>
  <c r="Q291" i="2"/>
  <c r="H291" i="2"/>
  <c r="Q290" i="2"/>
  <c r="H290" i="2"/>
  <c r="Q284" i="2"/>
  <c r="H284" i="2"/>
  <c r="Q283" i="2"/>
  <c r="H283" i="2"/>
  <c r="Q278" i="2"/>
  <c r="H278" i="2"/>
  <c r="Q277" i="2"/>
  <c r="H277" i="2"/>
  <c r="Q273" i="2"/>
  <c r="H273" i="2"/>
  <c r="Q272" i="2"/>
  <c r="Q270" i="2"/>
  <c r="H270" i="2"/>
  <c r="Q265" i="2"/>
  <c r="H265" i="2"/>
  <c r="Q264" i="2"/>
  <c r="H264" i="2"/>
  <c r="Q259" i="2"/>
  <c r="H259" i="2"/>
  <c r="Q257" i="2"/>
  <c r="Q256" i="2"/>
  <c r="H256" i="2"/>
  <c r="Q250" i="2"/>
  <c r="H250" i="2"/>
  <c r="Q248" i="2"/>
  <c r="Q247" i="2"/>
  <c r="H247" i="2"/>
  <c r="Q240" i="2"/>
  <c r="H240" i="2"/>
  <c r="Q238" i="2"/>
  <c r="Q237" i="2"/>
  <c r="H237" i="2"/>
  <c r="Q232" i="2"/>
  <c r="H232" i="2"/>
  <c r="Q228" i="2"/>
  <c r="H228" i="2"/>
  <c r="Q227" i="2"/>
  <c r="Q222" i="2"/>
  <c r="H222" i="2"/>
  <c r="Q221" i="2"/>
  <c r="Q216" i="2"/>
  <c r="H216" i="2"/>
  <c r="Q215" i="2"/>
  <c r="Q211" i="2"/>
  <c r="H211" i="2"/>
  <c r="Q208" i="2"/>
  <c r="H208" i="2"/>
  <c r="Q202" i="2"/>
  <c r="H202" i="2"/>
  <c r="Q197" i="2"/>
  <c r="H197" i="2"/>
  <c r="Q186" i="2"/>
  <c r="H186" i="2"/>
  <c r="Q185" i="2"/>
  <c r="H185" i="2"/>
  <c r="Q173" i="2"/>
  <c r="H173" i="2"/>
  <c r="Q171" i="2"/>
  <c r="Q170" i="2"/>
  <c r="H170" i="2"/>
  <c r="Q169" i="2"/>
  <c r="H169" i="2"/>
  <c r="Q165" i="2"/>
  <c r="Q161" i="2"/>
  <c r="H161" i="2"/>
  <c r="Q160" i="2"/>
  <c r="H160" i="2"/>
  <c r="Q157" i="2"/>
  <c r="Q156" i="2"/>
  <c r="H156" i="2"/>
  <c r="Q155" i="2"/>
  <c r="H155" i="2"/>
  <c r="Q152" i="2"/>
  <c r="H152" i="2"/>
  <c r="Q151" i="2"/>
  <c r="H151" i="2"/>
  <c r="Q147" i="2"/>
  <c r="H147" i="2"/>
  <c r="Q146" i="2"/>
  <c r="H146" i="2"/>
  <c r="Q144" i="2"/>
  <c r="Q143" i="2"/>
  <c r="H143" i="2"/>
  <c r="Q142" i="2"/>
  <c r="H142" i="2"/>
  <c r="Q138" i="2"/>
  <c r="H138" i="2"/>
  <c r="Q137" i="2"/>
  <c r="H137" i="2"/>
  <c r="Q135" i="2"/>
  <c r="Q134" i="2"/>
  <c r="H134" i="2"/>
  <c r="Q133" i="2"/>
  <c r="H133" i="2"/>
  <c r="Q129" i="2"/>
  <c r="H129" i="2"/>
  <c r="Q127" i="2"/>
  <c r="Q126" i="2"/>
  <c r="H126" i="2"/>
  <c r="Q125" i="2"/>
  <c r="H125" i="2"/>
  <c r="Q121" i="2"/>
  <c r="H121" i="2"/>
  <c r="Q119" i="2"/>
  <c r="Q118" i="2"/>
  <c r="H118" i="2"/>
  <c r="Q117" i="2"/>
  <c r="H117" i="2"/>
  <c r="Q114" i="2"/>
  <c r="H114" i="2"/>
  <c r="Q113" i="2"/>
  <c r="H113" i="2"/>
  <c r="Q111" i="2"/>
  <c r="Q107" i="2"/>
  <c r="H107" i="2"/>
  <c r="Q106" i="2"/>
  <c r="H106" i="2"/>
  <c r="Q101" i="2"/>
  <c r="Q100" i="2"/>
  <c r="H100" i="2"/>
  <c r="Q96" i="2"/>
  <c r="H96" i="2"/>
  <c r="Q95" i="2"/>
  <c r="H95" i="2"/>
  <c r="Q92" i="2"/>
  <c r="Q91" i="2"/>
  <c r="H91" i="2"/>
  <c r="Q88" i="2"/>
  <c r="Q85" i="2"/>
  <c r="H85" i="2"/>
  <c r="Q80" i="2"/>
  <c r="H80" i="2"/>
  <c r="Q79" i="2"/>
  <c r="H79" i="2"/>
  <c r="Q65" i="2"/>
  <c r="H65" i="2"/>
  <c r="Q64" i="2"/>
  <c r="H64" i="2"/>
  <c r="Q54" i="2"/>
  <c r="H54" i="2"/>
  <c r="Q52" i="2"/>
  <c r="H52" i="2"/>
  <c r="Q43" i="2"/>
  <c r="H43" i="2"/>
  <c r="Q39" i="2"/>
  <c r="H39" i="2"/>
  <c r="Q35" i="2"/>
  <c r="H35" i="2"/>
  <c r="Q33" i="2"/>
  <c r="Q29" i="2"/>
  <c r="Q28" i="2"/>
  <c r="H28" i="2"/>
  <c r="Q27" i="2"/>
  <c r="Q19" i="2"/>
  <c r="Q18" i="2"/>
  <c r="H18" i="2"/>
  <c r="Q17" i="2"/>
  <c r="H17" i="2"/>
  <c r="Q9" i="2"/>
  <c r="Q8" i="2"/>
  <c r="H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D375" authorId="0" shapeId="0" xr:uid="{00000000-0006-0000-0100-000001000000}">
      <text>
        <r>
          <rPr>
            <sz val="10"/>
            <rFont val="Arial"/>
            <family val="2"/>
          </rPr>
          <t xml:space="preserve">Ngwenya, Johannes N. (gphealth):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D374" authorId="0" shapeId="0" xr:uid="{00000000-0006-0000-0300-000001000000}">
      <text>
        <r>
          <rPr>
            <sz val="10"/>
            <rFont val="Arial"/>
            <family val="2"/>
          </rPr>
          <t xml:space="preserve">Ngwenya, Johannes N. (gphealth):
</t>
        </r>
      </text>
    </comment>
  </commentList>
</comments>
</file>

<file path=xl/sharedStrings.xml><?xml version="1.0" encoding="utf-8"?>
<sst xmlns="http://schemas.openxmlformats.org/spreadsheetml/2006/main" count="6844" uniqueCount="684">
  <si>
    <t>PROVIDE A COST BREAKDOWN AS A PERCENTAGE OF TOTAL UNIT PRICE</t>
  </si>
  <si>
    <t>IS PRODUCT IMPORTED OR MANUFACURED LOCALLY?</t>
  </si>
  <si>
    <t>COST BREAKDOWN (PER ITEM)</t>
  </si>
  <si>
    <t>RULING DATE</t>
  </si>
  <si>
    <t>ITEM NO</t>
  </si>
  <si>
    <t>SAP NO</t>
  </si>
  <si>
    <t>ITEM DESCRIPTION</t>
  </si>
  <si>
    <t>UNIT OF MEASURE</t>
  </si>
  <si>
    <t>TENDER PRICE/UNIT</t>
  </si>
  <si>
    <t>BRAND</t>
  </si>
  <si>
    <t>LEAD TIME (DAYS)</t>
  </si>
  <si>
    <t>COMPLY YES / NO</t>
  </si>
  <si>
    <t>DIRECT MATERIAL: % LOCAL CONTENT</t>
  </si>
  <si>
    <t>%DIRECT LABOUR</t>
  </si>
  <si>
    <t>% TRANSPORT</t>
  </si>
  <si>
    <t>% OTHER OVERHEADS AND %PROFITS</t>
  </si>
  <si>
    <t>100%TOTAL</t>
  </si>
  <si>
    <t>RATE OF EXCHANGE</t>
  </si>
  <si>
    <t>ADJUSTMENT FREQUENCY</t>
  </si>
  <si>
    <t>IMPORTED</t>
  </si>
  <si>
    <t>LOCALLY MANUFACTURED</t>
  </si>
  <si>
    <t xml:space="preserve"> New</t>
  </si>
  <si>
    <r>
      <rPr>
        <sz val="12"/>
        <color theme="1"/>
        <rFont val="Arial"/>
        <family val="2"/>
        <charset val="1"/>
      </rPr>
      <t xml:space="preserve">Catheter: Acute Haemodialysis Catheter, Standard. Double lumen. Sterile, disposable. 9Fr×13cm. 
Contents of set to  contain the following: 
• 1×Two-lumen Indwelling catheter 9Fr×13cm. To be radio opaque Polyurathane/Silicone with extension line clamps and injection site caps  
• 1×Spring-wire guide  straight soft tip on one end and J tip on the other with an advancer. 
• 1×Catheter  introducer needle 
• 1×Fastener Catheter Clamp 
•  </t>
    </r>
    <r>
      <rPr>
        <sz val="12"/>
        <rFont val="Arial"/>
        <family val="2"/>
        <charset val="1"/>
      </rPr>
      <t xml:space="preserve">  5ml luer-slip syringe  . </t>
    </r>
  </si>
  <si>
    <t xml:space="preserve">each </t>
  </si>
  <si>
    <t>yes</t>
  </si>
  <si>
    <t>New</t>
  </si>
  <si>
    <t>1 x 10Fr x 20cm catheter
2 x vessel dilator ( 9Fr x10cm and 10Fr x15cm)
1 x introducer needle 18g x5cm
1 x connecting tube
1 x introducer syringe
1 x guidewire with advancer 0.35inc x 60cm
1x injection cap
1 x immovable clamp
1x scalpel blade
1 x injection needle</t>
  </si>
  <si>
    <t xml:space="preserve">Chronic Dialysis Catheters Kit
• Catheter, 12,5Fr ×18cm ×1    
• 16Fr Sheath/Dilator ×1
• Spring Wire Guide:Straight stiff tip on one ×1 end - 'J' tip on other. 
• Introducer Needle
• Pre-loaded Tunneler (metal) with Threaded Compression Cap and Compression Sleeve ×1  
• Hub Connection Assembly ×1
• Luer lock caps ×2
• Tunner Dilator ×1
• Dressing:Transparent Dressing 10cm×12cm×1
• 11Fr Tissue Dilator ×1  
• 12Fr Tissue Dilator ×1    
•  Safety Scalpel ×1 </t>
  </si>
  <si>
    <t>CRRT bloodline kit for : CVVH, CVVHD, CVHFD, HD/HFD and PEX . Pre- assembled: Arterial line with heparin line , Venous line with 2L priming bag, Substitution line, Dialysate line with warmer bag, Effluent line ,2 x UF collecting bags - All lines must be colour coded for easy use.</t>
  </si>
  <si>
    <t>no</t>
  </si>
  <si>
    <t>CRRT bloodline Set with 1.6m2 hemofilter for : CVVH, CVVHD, CVVHDF, SCUF and TPE. Pre-Assembled onto a plate  : Arterial line with heparin ancillary line, Venous line with 2L priming bag, Dialysate line with warmer bag, Effluent line with Sampling port , Substitution line , 7L Effluent Bag. All lines colour coded for easy use</t>
  </si>
  <si>
    <t>CRRT Effluent Bag - 7L </t>
  </si>
  <si>
    <t xml:space="preserve">Dialysate system- CRRT </t>
  </si>
  <si>
    <t xml:space="preserve">CRRT Membrane Filter 0.7m2 max 72hours </t>
  </si>
  <si>
    <t xml:space="preserve">CRRT Membrane Filter 1.4m2 max 72hours </t>
  </si>
  <si>
    <t xml:space="preserve">CRRT Membrane Filter 1.8m2 max 72hours </t>
  </si>
  <si>
    <t>CRRT cassette (arterial line, venous line, filtrate line)</t>
  </si>
  <si>
    <t xml:space="preserve">CRRT drainange bag 10litre </t>
  </si>
  <si>
    <t>Needle: Biopsy, disposable spring loaded needles, Size 16g x 6 cm. High strength, quality steel. Atraumatic sharpened tip. Depth marks.</t>
  </si>
  <si>
    <t xml:space="preserve"> Needle: Biopsy, disposable spring loaded needles, Size 16g x 9 cm. High strength, quality steel. Atraumatic sharpened tip. Depth marks.</t>
  </si>
  <si>
    <t xml:space="preserve"> Needle: Biopsy, disposable spring loaded needles, Size 16g x 15 cm. High strength, quality steel. Atraumatic sharpened tip. Depth marks.</t>
  </si>
  <si>
    <t>Needle: Haemodialysis  Arteriovenous Fistula needle with safety device. Wings turnable, Clamp, Extra thin wall with back eye. Tube volume: 2.6ml -2.8ml, Tube length: 270mm - 300mm. Sterile. Disposable. Peel packed in the following size: 15g×1"(25mm). For Adults. Atraumatic sharpened tip. Depth marks.</t>
  </si>
  <si>
    <t>Needle: Haemodialysis Arteriovenous Fistula needle. Sterile, Disposable. The tube should be 30cm with back eye and rotating wing. Peel packed in the following size: 14g×1"(1×2.1×25mm).For Adults. Atraumatic sharpened tip. Depth marks.</t>
  </si>
  <si>
    <t xml:space="preserve">Filter: Online water filter for Haemodialysis Machine for Endotoxin removal. 
</t>
  </si>
  <si>
    <r>
      <rPr>
        <sz val="12"/>
        <color theme="1"/>
        <rFont val="Arial"/>
        <family val="2"/>
        <charset val="1"/>
      </rPr>
      <t>Disinfectant with a decalcifier agent for standard haemodialysis machines.</t>
    </r>
    <r>
      <rPr>
        <b/>
        <sz val="12"/>
        <color theme="1"/>
        <rFont val="Arial"/>
        <family val="2"/>
        <charset val="1"/>
      </rPr>
      <t xml:space="preserve"> </t>
    </r>
  </si>
  <si>
    <t>Total Chlorine Test Strip.Test for cloramine and free chlorine in rinse water.</t>
  </si>
  <si>
    <t>each (Rand per strip)</t>
  </si>
  <si>
    <t xml:space="preserve">Catheter: Peritoneal dialysis kit, Adult  coiled Tenckhoff, with double cuff. Sterile, disposable. Individually peel packed. Insertion length 42cm. 
Contents: 
• 1×Catheter,  with double  cuff 
• 1×Guide wire with dispenser 
• 1×Two part sheath  
• 1×Non-vented cap 
• 1×Subclavian cap
• 1×Introducer needle 
• 1×Adaptor . </t>
  </si>
  <si>
    <t xml:space="preserve">Catheter peritoneal dialysis kit , Paeds  tenckhoff,double  cuff coiled,Sterile,disposable.Individually peel packed. 39.25 cm long.     • Contents:                                                                                                                                                                                                      .1×Catheter,  with double cuff                                                                                                                                                                        : 
• 1×Guide wire with dispenser 
• 1×Two part sheath  
• 1×Non-vented cap 
• 1×Subclavian cap
• 1×Introducer needle 
• 1×Adaptor . </t>
  </si>
  <si>
    <t xml:space="preserve">Catheter Tenckhoff 57 cm Coiled : Adult Peritoneal dialysis Catheter kit 
Coiled, Double cuff Catheter length,57 cm
Contents: 
• 1×Catheter,  with double  cuff 
• 1×Guide wire with dispenser 
• 1×Two part sheath  
• 1×Non-vented cap 
• 1×Subclavian cap
• 1×Introducer needle 
• 1×Adaptor . </t>
  </si>
  <si>
    <t xml:space="preserve">Adult coiled  Peritoneal dialysis catheter 62cm kit                                                                                                                                                                 Contents: 
• 1×Catheter,  with double  cuff 
• 1×Guide wire with dispenser 
• 1×Two part sheath  
• 1×Non-vented cap 
• 1×Subclavian cap
• 1×Introducer needle 
• 1×Adaptor . </t>
  </si>
  <si>
    <t xml:space="preserve"> Guidewire: CVP .81mm (.32”) x 68cm- single for Adults</t>
  </si>
  <si>
    <t xml:space="preserve">Catheter lock solution -Anti-microbial, Anti- clotting catheter lock 5 ml vial.Composition: 45.7% Trisodium citrate in water. Delivered sterile and supplied as a clear solution. Single use </t>
  </si>
  <si>
    <t>8fR X8cm Polyutherene Acute Peritoneal Dialysis catheter with guide wire, needle  introducer silicone Retention Disc</t>
  </si>
  <si>
    <t>Peritonial dialysis  Solution  1.5% glucose 1 litre twin  bag</t>
  </si>
  <si>
    <t>Peritonial dialysis  Solution  1.5% glucose  2 litre  twin bag</t>
  </si>
  <si>
    <t>Peritonial dialysis  Solution  1.5%  glucose  5 litre  bag (machine use only)</t>
  </si>
  <si>
    <t xml:space="preserve">Peritonial dialysis solution 2.3% glucose  2 litre  twin bag </t>
  </si>
  <si>
    <t xml:space="preserve">Peritonial dialysis solution 2.5% glucoe 2 litre twin  bag </t>
  </si>
  <si>
    <t>Peritonial dialysis solution 2.3%  glucose 5  litre bag (Machine use only)</t>
  </si>
  <si>
    <t>Peritonial dialysis solution 2.5% glucose 5 litre bag (Machine use only)</t>
  </si>
  <si>
    <t>Peritonial dialysis solution 4.25%  glucose 1litre  twin bag</t>
  </si>
  <si>
    <t>Peritonial dialysis solution 4.25% glucose  2litre twin  bag</t>
  </si>
  <si>
    <t xml:space="preserve">Peritonial dialysis solution (icodextrin) single  2litre bag </t>
  </si>
  <si>
    <t xml:space="preserve">Peritonial dialysis solution (icodextrin)2 litre twin bag </t>
  </si>
  <si>
    <t>Peritonial dialysis solution with 1.5% glucose , 1,75CA, bicarbonate base 8.4% 2litre twin  bag</t>
  </si>
  <si>
    <t>Peritonial dialysis solution with 2.3% glucose 1.75CA , bicarbonate base 8.4% 2litre  twin bag</t>
  </si>
  <si>
    <t>Peritonial dialysis solution with 4.25% glucose  1.75CA, bicarbonate base 8.4% 2litre twin  bag</t>
  </si>
  <si>
    <t xml:space="preserve">Peritonial dialysis organiser device </t>
  </si>
  <si>
    <t xml:space="preserve">Peritonial dialysis catheter extension set </t>
  </si>
  <si>
    <t xml:space="preserve">Peritonial dialysis and drainage set </t>
  </si>
  <si>
    <t>Peritonial dialysis cassette.</t>
  </si>
  <si>
    <t>Peritonial dialysis 5 prong manifold lines</t>
  </si>
  <si>
    <t>Haemodialysis  bloodline  scissor clamps (plastic)</t>
  </si>
  <si>
    <t xml:space="preserve">Total Chlorine DPD reagent </t>
  </si>
  <si>
    <t>Rand per DPD pillow/ sachets</t>
  </si>
  <si>
    <t xml:space="preserve">Two way hose coupling  connector </t>
  </si>
  <si>
    <t xml:space="preserve">Three way hose  coupling connector </t>
  </si>
  <si>
    <t>Hose coupling 13mm (half inch)</t>
  </si>
  <si>
    <t xml:space="preserve">O-ring RMT 2,5x11 </t>
  </si>
  <si>
    <t xml:space="preserve">Round Tap rubber connector with ring clamp to connect municipal water to dialysis hose water inlet. </t>
  </si>
  <si>
    <t xml:space="preserve">CRRT dialysate 0mmol potassium -5litre bag </t>
  </si>
  <si>
    <t>CRRT dialysate 2mmol potassium -5litre bag</t>
  </si>
  <si>
    <t xml:space="preserve">CRRT dialysate 4mmol potassium -5litre bag </t>
  </si>
  <si>
    <t xml:space="preserve">Haemodialysis acid concentrate 1.25mmol per litre calcium with glucose - 5/6 litre bottle </t>
  </si>
  <si>
    <t xml:space="preserve">Haemodialysis acid concentrate 1.25mmol per litre calcium without  glucose 5/6 litre bottle </t>
  </si>
  <si>
    <t xml:space="preserve">Haemodialysis acid concentrate 1.5mmol per litre calcium with  glucose 5/6 litre bottle </t>
  </si>
  <si>
    <t xml:space="preserve">Haemodialysis acid concentrate 1.5mmol per litre calcium without  glucose 5/6 litre bottle </t>
  </si>
  <si>
    <t xml:space="preserve">Haemodialysis acid concentrate 1.75mmol per litre calcium with  glucose 5/6 litre bottle </t>
  </si>
  <si>
    <t xml:space="preserve">Haemodialysis acid concentrate 1.75mmol per litre calcium without  glucose 5/6 litre bottle </t>
  </si>
  <si>
    <t xml:space="preserve">Haemodialysis liquid bicarbonate solution 8.4% concentration - 5/6 litre bottle </t>
  </si>
  <si>
    <t>Haemodialysis liquid bicarbonate solution with sodium chloride - 5litre bottle</t>
  </si>
  <si>
    <t>Haemodialysis powder bicarbonate 620g</t>
  </si>
  <si>
    <t>Haemodialysis powder bicarbonate 650g</t>
  </si>
  <si>
    <t>Haemodialysis powder bicarbonate 720g</t>
  </si>
  <si>
    <t>Haemodialysis powder bicarbonate 790g</t>
  </si>
  <si>
    <t xml:space="preserve"> TUBING PVC REINFORCED RED 10X3mm wall , Length 50M. For Haemodialysis Machine</t>
  </si>
  <si>
    <t>Price per meter</t>
  </si>
  <si>
    <t xml:space="preserve">TUBING PVC REINFORCED BLACK 10X3 mm wall , Length 50M. For Haemodialysis Machine </t>
  </si>
  <si>
    <t>Citric Acid 50% 5l/6l  bottle hemodialysis disinfectant/ decalcification for use with hot water disinfection programs.</t>
  </si>
  <si>
    <t>Sodium hypochlorite, sodium hydroxide disinfectant 5l bottle hemodialysis machine disinfectant</t>
  </si>
  <si>
    <t>Peracetic acid 5l bottle hemodialysis and portable reverse osmosis machine disinfectant for use with cold water disinfection programs</t>
  </si>
  <si>
    <t>Peracetic acid test strips 100strips/bottle</t>
  </si>
  <si>
    <t>Rand per strip</t>
  </si>
  <si>
    <t xml:space="preserve">Chlorine detergent powder with corrosion inhibitors  sachet for surface disinfection.
</t>
  </si>
  <si>
    <t>PRICING -SCHEDULE: GT/GDH/078/2016 : SUPPLY OF RENAL DIALYSIS CONSUMABLES</t>
  </si>
  <si>
    <t>Are your prices firm ? (Delete or Cross out the response that does not apply)</t>
  </si>
  <si>
    <t>YES</t>
  </si>
  <si>
    <t>No</t>
  </si>
  <si>
    <t>PROVIDE  A COST BREAKDOWN AS A PERCENTAGE OF TOTAL UNIT PRICE</t>
  </si>
  <si>
    <t>Price Adjustment Details</t>
  </si>
  <si>
    <t>Is product Imported or Manufactured Locally ?</t>
  </si>
  <si>
    <t>ITEM NO.</t>
  </si>
  <si>
    <t>SAP No.</t>
  </si>
  <si>
    <t>Item Description</t>
  </si>
  <si>
    <t>Estimated Usage</t>
  </si>
  <si>
    <t>UOM</t>
  </si>
  <si>
    <t>Bidder Name</t>
  </si>
  <si>
    <t>Tender Price Per Unit</t>
  </si>
  <si>
    <t>Tender Price Per Box</t>
  </si>
  <si>
    <t xml:space="preserve"> Box Quantity</t>
  </si>
  <si>
    <t>Brand</t>
  </si>
  <si>
    <t xml:space="preserve">Quality Standards Per product.  </t>
  </si>
  <si>
    <t>Cost Breakdown (per item)</t>
  </si>
  <si>
    <t>Ruling Date: 12/08/2016</t>
  </si>
  <si>
    <t>Imported</t>
  </si>
  <si>
    <t>Locally Manufactured</t>
  </si>
  <si>
    <t xml:space="preserve">Direct Material:% imported </t>
  </si>
  <si>
    <t>Direct Material:% local content</t>
  </si>
  <si>
    <t xml:space="preserve"> %Direct Labour</t>
  </si>
  <si>
    <t xml:space="preserve"> % Transport </t>
  </si>
  <si>
    <t>%Other Over-heads &amp; Profit</t>
  </si>
  <si>
    <t>% Total</t>
  </si>
  <si>
    <t>Rate of Exchange</t>
  </si>
  <si>
    <t>Initial Fixed Period</t>
  </si>
  <si>
    <t>Adjustment Frequency</t>
  </si>
  <si>
    <t xml:space="preserve">Catheter: Acute Haemodialysis Catheter, Standard. Double lumen. Sterile, disposable. 8Fr×11cm. 
Contents of set to  contain the following: 
• 1×Two-lumen Indwelling catheter 8Fr×4 3/8" (11cm). To be radio opaque Polyurathane/Silicone with extension line clamps and injection site caps  
• 1×Spring-wire guide marked .025 (.64mm) diameter ×17-13/16" (45cm) straight soft tip on one end and J tip on the other with an advancer. 
• 1×Catheter 20 Ga×1-¾ (4.45) radio opaque over 22 Ga introducer needle 
• 1×Fastener Catheter Clamp 
• 1×Introducer Needle 20 Ga×1-½ (3.81cm) and 5ml luer-slip syringe  . </t>
  </si>
  <si>
    <t>Each</t>
  </si>
  <si>
    <t>MJ MEDICAL CC</t>
  </si>
  <si>
    <t>MEDCOMP</t>
  </si>
  <si>
    <t>CE/ISO 13485:2003</t>
  </si>
  <si>
    <t>36 months</t>
  </si>
  <si>
    <t>-</t>
  </si>
  <si>
    <t>SSEM MTHEMBU MEDICAL</t>
  </si>
  <si>
    <t>KIMAL</t>
  </si>
  <si>
    <t>ISO,CE</t>
  </si>
  <si>
    <t>1 UED=ZAR13.3654</t>
  </si>
  <si>
    <t>6 MONTHS</t>
  </si>
  <si>
    <t>ZEBRA MEDICAL</t>
  </si>
  <si>
    <t>AMECATH DLC-0810-KPGS</t>
  </si>
  <si>
    <t>CE,ISO13485</t>
  </si>
  <si>
    <t>US DOLLAR R13.40:ṩ1.00</t>
  </si>
  <si>
    <t>1 YEAR</t>
  </si>
  <si>
    <t>K3 MEDICAL(Pty) Ltd</t>
  </si>
  <si>
    <t>K3M</t>
  </si>
  <si>
    <t>CE/ISO</t>
  </si>
  <si>
    <t>6mths</t>
  </si>
  <si>
    <t>6 mths</t>
  </si>
  <si>
    <t>Yes</t>
  </si>
  <si>
    <t>SUPRA LATEX (Pty) Ltd</t>
  </si>
  <si>
    <t>1/Box</t>
  </si>
  <si>
    <t>Harsoria</t>
  </si>
  <si>
    <t>ISO, CE</t>
  </si>
  <si>
    <t>ZAR1.00 = 13.3854</t>
  </si>
  <si>
    <t>6 months</t>
  </si>
  <si>
    <t>3 months</t>
  </si>
  <si>
    <t>TELEFLEX MEDICAL (Pty) Ltd</t>
  </si>
  <si>
    <t>Arrow</t>
  </si>
  <si>
    <t>MEDTRONIC AFRICA Pty Ltd</t>
  </si>
  <si>
    <t>5UNITS PER BOX</t>
  </si>
  <si>
    <t>MAHURKAR</t>
  </si>
  <si>
    <t>ISO,CE,COA</t>
  </si>
  <si>
    <t>18 MONTHS</t>
  </si>
  <si>
    <t>ONCE</t>
  </si>
  <si>
    <t>Catheter: Acute Haemodialysis Catheter. Standard. Double lumen. Sterile, disposable. 12Fr×20cm. Contents of set to  contain the following:  1×Two-lumen Indwelling catheter 12 fr x 20cm. To be radio opaque Polyurathane/Silicone with extension line clamps and injection site caps   1×Spring-wire guide marked .025 (.64mm) diameter ×17-13/16" (45cm) straight soft tip on one end and J tip on the other with an advancer.  1×Catheter 18Ga radio opaque over 22 Ga introducer needle  1×Fastener Catheter Clamp  1×Introducer Needle 20 Ga×1-½ (3.81cm) and 5ml guide wire introduction syringe</t>
  </si>
  <si>
    <t>BARD MEDICAL SA PTY LTD</t>
  </si>
  <si>
    <t>BARD</t>
  </si>
  <si>
    <t>CE</t>
  </si>
  <si>
    <t>12 MONTHS</t>
  </si>
  <si>
    <t>ONCE PER YEAR</t>
  </si>
  <si>
    <t>1UED=ZAR13.3654</t>
  </si>
  <si>
    <t>AMECATH DLC-1220-KGSN</t>
  </si>
  <si>
    <t>ARISTE HEALTH (Pty)Ltd</t>
  </si>
  <si>
    <t>BIOMETRIX</t>
  </si>
  <si>
    <t xml:space="preserve">CE/ISO </t>
  </si>
  <si>
    <t xml:space="preserve">6 MONTHS </t>
  </si>
  <si>
    <t>ANUALLY</t>
  </si>
  <si>
    <t>JALO ENTERPRICE</t>
  </si>
  <si>
    <t>HLIC</t>
  </si>
  <si>
    <t>CE ; ISO</t>
  </si>
  <si>
    <t>6 Mth's</t>
  </si>
  <si>
    <t>6 Mthly</t>
  </si>
  <si>
    <t>Catheter: Acute Haemodialysis Catheter, Standard. Multi Lumen  Indwelling catheter. Sterile, disposable. 12Fr×20cm. Contents of set to  contain the following:  1×Two-lumen Indwelling catheter 12 fr x 20cm. To be radio opaque Polyurathane/Silicone with extension line clamps and injection site caps   1×Spring-wire guide marked .025 (.64mm) diameter ×17-13/16" (45cm) straight soft tip on one end and J tip on the other with an advancer.  1×Catheter 18Ga radio opaque over 22 Ga introducer needle  1×Fastener Catheter Clamp  1×Introducer Needle 20 Ga×1-½ (3.81cm) and 5ml guide wire introduction syringe</t>
  </si>
  <si>
    <t>X</t>
  </si>
  <si>
    <t>x</t>
  </si>
  <si>
    <t>AMECATH TLC-1320-KGSN</t>
  </si>
  <si>
    <t xml:space="preserve">Chronic Dialysis Catheters Kit
• Catheter, 13,5Fr ×20cm ×1    
• 16Fr Sheath/Dilator ×1
• Spring Wire Guide: .038"(.97mm)×39-½"(100cm), Straight stiff tip on one ×1 end - 'J' tip on other. 
• Introducer Needle: 18ga×2-½"(6.35cm)
• Pre-loaded Tunneler (metal) with Threaded Compression Cap and Compression Sleeve ×1  
• Hub Connection Assembly ×1
• Luer lock caps ×2
• Tunner Dilator ×1
• Dressing:Transparent Dressing 10cm×12cm×1
• 11Fr Tissue Dilator ×1  
• 12Fr Tissue Dilator ×1    
• Needle Disposal Cup ×1 
•  Safety Scalpel ×1 </t>
  </si>
  <si>
    <t>MEDTRONIC AFRICA Pty Ltd: Option A Symmetrical Tip</t>
  </si>
  <si>
    <t>PALINDROME</t>
  </si>
  <si>
    <t>MEDTRONIC AFRICA Pty Ltd: Option B Staggerd Tip</t>
  </si>
  <si>
    <t>MAHURKAR CHRONIC</t>
  </si>
  <si>
    <t xml:space="preserve">Chronic Dialysis Catheters Kit
• Catheter, 13,5Fr ×24cm ×1    
• 16Fr Sheath/Dilator ×1
• Spring Wire Guide: .038"(.97mm)×39-½"(100cm), Straight stiff tip on one ×1 end - 'J' tip on other. 
• Introducer Needle: 18ga×2-½"(6.35cm)
• Pre-loaded Tunneler (metal) with Threaded Compression Cap and Compression Sleeve ×1  
• Hub Connection Assembly ×1
• Luer lock caps ×2
• Tunner Dilator ×1
• Dressing:Transparent Dressing 10cm×12cm×1
• 11Fr Tissue Dilator ×1  
• 12Fr Tissue Dilator ×1    
• Needle Disposal Cup ×1 
•  Safety Scalpel ×1 </t>
  </si>
  <si>
    <t>AMECATH PDLC-1419-KGS</t>
  </si>
  <si>
    <t>6 Mths</t>
  </si>
  <si>
    <t xml:space="preserve">Chronic Dialysis Catheters Kit
• Catheter, 15Fr ×28cm ×1    
• 16Fr Sheath/Dilator ×1
• Spring Wire Guide: .038"(.97mm)×39-½"(100cm), Straight stiff tip on one ×1 end - 'J' tip on other. 
• Introducer Needle: 18ga×2-½"(6.35cm)
• Pre-loaded Tunneler (metal) with Threaded Compression Cap and Compression Sleeve ×1  
• Hub Connection Assembly ×1
• Luer lock caps ×2
• Tunner Dilator ×1
• Dressing:Transparent Dressing 10cm×12cm×1
• 12Fr Tissue Dilator ×1  
• 14Fr Tissue Dilator ×1    
• Needle Disposal Cup ×1 
•  Safety Scalpel ×1 </t>
  </si>
  <si>
    <t>MJ MEDICAL CC :Hermoflow</t>
  </si>
  <si>
    <t>MEDCOMP HERMOFLOW</t>
  </si>
  <si>
    <t>MJ MEDICAL CC :Titan</t>
  </si>
  <si>
    <t>MEDCOMP TITAN</t>
  </si>
  <si>
    <t>JOLINE</t>
  </si>
  <si>
    <t>6Mths</t>
  </si>
  <si>
    <t>19 MONTHS</t>
  </si>
  <si>
    <t>Chronic Dialysis Catheters Kit
• Catheter, 15Fr ×32cm ×1    
• 16Fr Sheath/Dilator ×1
• Spring Wire Guide: .038"(.97mm)×39-½"(100cm), Straight stiff tip on one ×1 end - 'J' tip on other. 
• Introducer Needle: 18ga×2-½"(6.35cm)
• Pre-loaded Tunneler (metal) with Threaded Compression Cap and Compression Sleeve ×1  
• Hub Connection Assembly ×1
• Luer lock caps ×2
• Tunner Dilator ×1
• Dressing:Transparent Dressing 10cm×12cm×1
• 12Fr Tissue Dilator ×1  
• 14Fr Tissue Dilator ×1  
• Compression Sleeve ×1  
• Needle Disposal Cup ×1 
•  Safety Scalpel ×1 
• Irrigation tube with Clamp ×1
• Catheter Clamp ×1.</t>
  </si>
  <si>
    <t>MAHUKAR CHRONIC</t>
  </si>
  <si>
    <t xml:space="preserve">Chronic Dialysis Catheters Kit
• Catheter, 15Fr ×36cm ×1    
• 16Fr Haemostatic Dialysis Sheath ×1
• Spring Wire Guide: .038(.97mm)×39-½"(100cm), Straight stiff tip on one ×1 end - 'J' tip on other. 
• Introducer Needle: 18ga×2-½"(6.35cm)
• Pre-loaded Tunneler (metal) with Threaded Compression Cap and Compression Sleeve ×1  
• Hub Connection Assembly ×1
• Luer lock caps ×2
• Tunner Dilator ×1
• Dressing:Transparent Dressing 10cm×12cm×1
• 12Fr Tissue Dilator ×1  
• 14Fr Tissue Dilator ×1  
• Compression Sleeve ×1  
• Needle Disposal Cup ×1 
•  Safety Scalpel ×1 
• Irrigation tube with Clamp ×1
• Catheter Clamp ×1. </t>
  </si>
  <si>
    <t>MEDTRONIC AFRICA Pty Ltd: Option A 33cm Symmetrical Tip</t>
  </si>
  <si>
    <t>MEDTRONIC AFRICA Pty Ltd: Option B 33cm Staggered Tip</t>
  </si>
  <si>
    <t>MEDTRONIC AFRICA Pty Ltd: Option C 55cm Symmetrical Tip</t>
  </si>
  <si>
    <t>20 MONTHS</t>
  </si>
  <si>
    <r>
      <rPr>
        <sz val="8"/>
        <color theme="1"/>
        <rFont val="Calibri"/>
        <family val="2"/>
        <charset val="1"/>
      </rPr>
      <t>Chronic Dialysis Catheters Kit
• Catheter, 15Fr ×55cm ×1    
• 16Fr Sheath/Dilator ×1
• Spring Wire Guide: .038"(.97mm)×39-½"(100cm), Straight stiff tip on one ×1 end - 'J' tip on other. 
• Introducer Needle: 18ga×2-½"(6.35cm)
• Pre-loaded Tunneler (metal) with Threaded Compression Cap and Compression Sleeve ×1  
• Hub Connection Assembly ×1
• Luer lock caps ×2
• Tunner Dilator ×1
• Dressing: Transparent Dressing 10cm×12cm×1
• 12Fr Tissue Dilator ×1  
• 14Fr Tissue Dilator ×1  
• Compression Sleeve ×1  
• Needle Disposal Cup ×1 
•  Safety Scalpel ×1 
• Irrigation tube with Clamp ×1
• Catheter Clamp ×1.</t>
    </r>
    <r>
      <rPr>
        <b/>
        <sz val="8"/>
        <color theme="1"/>
        <rFont val="Calibri"/>
        <family val="2"/>
        <charset val="1"/>
      </rPr>
      <t xml:space="preserve"> </t>
    </r>
  </si>
  <si>
    <t>Dialyser: Haemodialysis. Medium-Flux Hollow Fibre (with surface area of approximately 0.3m², Sterile, pyrogen-Free. Single use. Membrane material to be synthetic based. Dialysate and blood ports to be compatible with Standard Type Hansen and bloodlines Luer lock connectors. For paediatric patients. Individually peel packed.</t>
  </si>
  <si>
    <t>DUMA HEALTH CARE (PTY)LTD</t>
  </si>
  <si>
    <t>DIALIFE</t>
  </si>
  <si>
    <t>1X YEAR</t>
  </si>
  <si>
    <t>6 X MONTHS</t>
  </si>
  <si>
    <t>Dialyser : Haemodialysis. Medium-Flux Hollow Fibre (with surface area of approximately 0.4 - 0.8m², Sterile, pyrogen-Free. Single use. Membrane material to be synthetic based. Dialysate and blood ports to be compatible with Standard Type Hansen and bloodlines Luer lock connectors. For paediatric patients. Individually peel packed.</t>
  </si>
  <si>
    <t>Dialyser: Haemodialysis. Medium-Flux Hollow Fibre (with surface area of approximately 0.9 -1.1m², Sterile, pyrogen-Free. Single use. Membrane material to be synthetic based. Dialysate and blood ports to be compatible with Standard Type Hansen and bloodlines Luer lock connectors. For paediatric patients. Individually peel packed.</t>
  </si>
  <si>
    <t>B BRAUN: Offer1</t>
  </si>
  <si>
    <r>
      <rPr>
        <sz val="8"/>
        <color theme="1"/>
        <rFont val="Calibri"/>
        <family val="2"/>
        <charset val="1"/>
      </rPr>
      <t>Diacap Lops 10  PS-Dialyzer, Gamma (Product Code: 7203525)</t>
    </r>
    <r>
      <rPr>
        <sz val="8"/>
        <color rgb="FFFF0000"/>
        <rFont val="Calibri"/>
        <family val="2"/>
        <charset val="1"/>
      </rPr>
      <t xml:space="preserve"> </t>
    </r>
    <r>
      <rPr>
        <b/>
        <sz val="8"/>
        <color rgb="FFFF0000"/>
        <rFont val="Calibri"/>
        <family val="2"/>
        <charset val="1"/>
      </rPr>
      <t>(Offer 1)</t>
    </r>
  </si>
  <si>
    <t>EC (TUV Certification)</t>
  </si>
  <si>
    <t>12 months</t>
  </si>
  <si>
    <t>P</t>
  </si>
  <si>
    <t>B BRAUN: Offer2</t>
  </si>
  <si>
    <r>
      <rPr>
        <sz val="8"/>
        <color theme="1"/>
        <rFont val="Calibri"/>
        <family val="2"/>
        <charset val="1"/>
      </rPr>
      <t xml:space="preserve">Xevonta Dialyzer LO 10, Gamma (Product Code: 7204525) </t>
    </r>
    <r>
      <rPr>
        <b/>
        <sz val="8"/>
        <color rgb="FFFF0000"/>
        <rFont val="Calibri"/>
        <family val="2"/>
        <charset val="1"/>
      </rPr>
      <t>(Offer 2)</t>
    </r>
  </si>
  <si>
    <t>ISIGIDI MEDICAL SUPPLIES</t>
  </si>
  <si>
    <t>24pcs</t>
  </si>
  <si>
    <t>Farmasol Purifier L120</t>
  </si>
  <si>
    <t>R14.9354
/Eur</t>
  </si>
  <si>
    <t>6 Months</t>
  </si>
  <si>
    <t>4 Months</t>
  </si>
  <si>
    <t>Dialyser: Haemodialysis. Medium-Flux Hollow Fibre (with surface area of approximately 1.5 - 1.7m², Sterile, pyrogen-Free. Single use. Membrane material to be synthetic based. Dialysate and blood ports to be compatible with Standard Type Hansen and bloodlines Luer lock connectors. For paediatric patients. Individually peel packed.</t>
  </si>
  <si>
    <t>ALLMED</t>
  </si>
  <si>
    <t>Vital</t>
  </si>
  <si>
    <r>
      <rPr>
        <sz val="8"/>
        <color theme="1"/>
        <rFont val="Calibri"/>
        <family val="2"/>
        <charset val="1"/>
      </rPr>
      <t>Diacap Lops 15  PS-Dialyzer, Gamma (Product Code: 7203541)</t>
    </r>
    <r>
      <rPr>
        <b/>
        <sz val="8"/>
        <color theme="1"/>
        <rFont val="Calibri"/>
        <family val="2"/>
        <charset val="1"/>
      </rPr>
      <t xml:space="preserve"> </t>
    </r>
    <r>
      <rPr>
        <b/>
        <sz val="8"/>
        <color rgb="FFFF0000"/>
        <rFont val="Calibri"/>
        <family val="2"/>
        <charset val="1"/>
      </rPr>
      <t>(Offer 1)</t>
    </r>
  </si>
  <si>
    <r>
      <rPr>
        <sz val="8"/>
        <color theme="1"/>
        <rFont val="Calibri"/>
        <family val="2"/>
        <charset val="1"/>
      </rPr>
      <t xml:space="preserve">Xevonta Dialyzer LO 15, Gamma (Product Code: 7204541) </t>
    </r>
    <r>
      <rPr>
        <b/>
        <sz val="8"/>
        <color rgb="FFFF0000"/>
        <rFont val="Calibri"/>
        <family val="2"/>
        <charset val="1"/>
      </rPr>
      <t>(Offer 2)</t>
    </r>
  </si>
  <si>
    <t>ISIGIDI MEDICAL SUPPLIES: Option1</t>
  </si>
  <si>
    <t>30pcs</t>
  </si>
  <si>
    <t>Asahi Kasei 16N</t>
  </si>
  <si>
    <t>ISIGIDI MEDICAL SUPPLIES: Option2</t>
  </si>
  <si>
    <t>Farmasol Purifier L160</t>
  </si>
  <si>
    <t>ADCOCK INGRAM CRITICAL CARE</t>
  </si>
  <si>
    <t>POLYFLUX 140H DIALYSER</t>
  </si>
  <si>
    <t xml:space="preserve">QUARTELY </t>
  </si>
  <si>
    <t>Dialyser: Haemodialysis. Meduim-Flux Hollow Fibre (with surface area of approximately 1.8 - 2m², Sterile, pyrogen-Free. Single use. Membrane material to be synthetic based. Dialysate and blood ports to be compatible with Standard Type Hansen and bloodlines luer-lock connectors. For adult patients. Individually peel packed.</t>
  </si>
  <si>
    <r>
      <rPr>
        <sz val="8"/>
        <color theme="1"/>
        <rFont val="Calibri"/>
        <family val="2"/>
        <charset val="1"/>
      </rPr>
      <t xml:space="preserve">Diacap Lops 18, PS-Dialyzer, Gamma (Product Code: 7203550) </t>
    </r>
    <r>
      <rPr>
        <b/>
        <sz val="8"/>
        <color rgb="FFFF0000"/>
        <rFont val="Calibri"/>
        <family val="2"/>
        <charset val="1"/>
      </rPr>
      <t>(Offer 1)</t>
    </r>
  </si>
  <si>
    <r>
      <rPr>
        <sz val="8"/>
        <color theme="1"/>
        <rFont val="Calibri"/>
        <family val="2"/>
        <charset val="1"/>
      </rPr>
      <t xml:space="preserve">Xevonta Dialyzer LO 10, Gamma (Product Code: 7203568) </t>
    </r>
    <r>
      <rPr>
        <b/>
        <sz val="8"/>
        <color rgb="FFFF0000"/>
        <rFont val="Calibri"/>
        <family val="2"/>
        <charset val="1"/>
      </rPr>
      <t>(Offer 2)</t>
    </r>
  </si>
  <si>
    <t>B BRAUN: Offer3</t>
  </si>
  <si>
    <r>
      <rPr>
        <sz val="8"/>
        <color theme="1"/>
        <rFont val="Calibri"/>
        <family val="2"/>
        <charset val="1"/>
      </rPr>
      <t>Diacap Lops 15  PS-Dialyzer, Gamma (Product Code: 7204550</t>
    </r>
    <r>
      <rPr>
        <b/>
        <sz val="8"/>
        <color theme="1"/>
        <rFont val="Calibri"/>
        <family val="2"/>
        <charset val="1"/>
      </rPr>
      <t xml:space="preserve"> </t>
    </r>
    <r>
      <rPr>
        <b/>
        <sz val="8"/>
        <color rgb="FFFF0000"/>
        <rFont val="Calibri"/>
        <family val="2"/>
        <charset val="1"/>
      </rPr>
      <t>(Offer 3)</t>
    </r>
  </si>
  <si>
    <t>B BRAUN: Offer4</t>
  </si>
  <si>
    <r>
      <rPr>
        <sz val="8"/>
        <color theme="1"/>
        <rFont val="Calibri"/>
        <family val="2"/>
        <charset val="1"/>
      </rPr>
      <t xml:space="preserve">Xevonta Dialyzer LO 20, Gamma (Product Code: 7204568) </t>
    </r>
    <r>
      <rPr>
        <b/>
        <sz val="8"/>
        <color rgb="FFFF0000"/>
        <rFont val="Calibri"/>
        <family val="2"/>
        <charset val="1"/>
      </rPr>
      <t>(Offer 4)</t>
    </r>
  </si>
  <si>
    <t>Asahi Kasei 18N</t>
  </si>
  <si>
    <t>Farmasol Purifier L180</t>
  </si>
  <si>
    <t>REVACLEAR 300</t>
  </si>
  <si>
    <t>Dialyser: Haemodialysis. Meduim-Flux Hollow Fibre (with surface area of approximately 2.1 - 2.4m², Sterile, pyrogen-Free. Single use. Membrane material to be synthetic based. Dialysate and blood ports to be compatible with Standard Type Hansen and bloodlines Luer lock connectors.Individually peel packed.</t>
  </si>
  <si>
    <t>B BRAUN</t>
  </si>
  <si>
    <t>Xevonta Dialyzer LO 23, Gamma (Product Code: 7204570)</t>
  </si>
  <si>
    <t>Asahi Kasei 21N</t>
  </si>
  <si>
    <t>Farmasol Purifier L200</t>
  </si>
  <si>
    <t>REVACLEAR 400</t>
  </si>
  <si>
    <t>Dialyser: Haemodialysis. High-Flux Hollow Fibre (with surface area of not less than 20.0ml/hr mm/Hg). Sterile, pyrogen-Free. Single use. Membrane material to be synthetic based. Dialysate and blood ports to be compatible with Standard Type Hansen and bloodlines Luer lock connectors. For paediatric patients. Individually peel packed.</t>
  </si>
  <si>
    <t>PES</t>
  </si>
  <si>
    <t>Dialife</t>
  </si>
  <si>
    <t>CE, ISO, SWISSMEDIC</t>
  </si>
  <si>
    <t>Xevonta Dialyzer HI 10, Gamma (Product Code: 7204622)</t>
  </si>
  <si>
    <t>Farmasol Purifier H120</t>
  </si>
  <si>
    <t>Dialyser: Haemodialysis. High-Flux Hollow Fibre (with surface area of not less than 33.0ml/hr mm/Hg). Sterile, pyrogen-Free. Single use. Membrane material to be synthetic based. Dialysate and blood ports to be compatible with Standard Type Hansen and bloodlines Luer lock connectors. For paediatric and adult patients.</t>
  </si>
  <si>
    <t>Diacap Hips 10  PS HF-Dialyzer, Gamma (Product Code: 7203622)</t>
  </si>
  <si>
    <t>Dialyser: Haemodialysis. High-Flux Hollow Fibre (with surface area of not less than 46.0ml/hr mm/Hg). Sterile, pyrogen-Free. Single use. Membrane material to be synthetic based. Dialysate and blood ports to be compatible with Standard Type Hansen and bloodlines Luer lock connectors. For Adult patients.</t>
  </si>
  <si>
    <t>Diacap Hips 12  PS HF-Dialyzer, Gamma (Product Code: 7203630)</t>
  </si>
  <si>
    <t>Asahi Kasei 16H</t>
  </si>
  <si>
    <t>Farmasol Purifier H160</t>
  </si>
  <si>
    <t>Dialyser: Haemodialysis. High-Flux Hollow Fibre (with surface area of not less than 59.0ml/hr mm/Hg). Sterile, pyrogen-Free. Single use. Membrane material to be synthetic based. Dialysate and blood ports to be compatible with Standard Type Hansen and bloodlines Luer lock connectors. For adult patients.</t>
  </si>
  <si>
    <t>Xevonta Dialyzer HI 12, Gamma (Product Code: 7204630)</t>
  </si>
  <si>
    <t>Asahi Kasei 18H</t>
  </si>
  <si>
    <t>Farmasol Purifier H180</t>
  </si>
  <si>
    <t xml:space="preserve">Dialyser: Haemodialysis. High-Flux Hollow Fibre (with surface area of not less than 7.0ml/hr mm/Hg). Sterile, pyrogen-Free. Single use. Membrane material to be synthetic based. Dialysate and blood ports to be compatible with Standard Type Hansen and bloodlines Luer lock connectors. For  Paediatric patients. Individually peel packed.                                                                                                                                      </t>
  </si>
  <si>
    <t xml:space="preserve">Dialyser : Haemodialysis. High-Flux Hollow Fibre (with surface area of not less than 73.0ml/hr mm/Hg). Sterile, pyrogen-Free. Single use. Membrane material to be synthetic based. Dialysate and blood ports to be compatible with Standard Type Hansen and bloodlines Luer lock connectors. For adult patients. Surface area should be from 2.2m². Individually peel packed. </t>
  </si>
  <si>
    <r>
      <rPr>
        <sz val="8"/>
        <color theme="1"/>
        <rFont val="Calibri"/>
        <family val="2"/>
        <charset val="1"/>
      </rPr>
      <t xml:space="preserve">Xevonta Dialyzer HI 15, Gamma (Product Code: 7204649) </t>
    </r>
    <r>
      <rPr>
        <b/>
        <sz val="8"/>
        <color rgb="FFFF0000"/>
        <rFont val="Calibri"/>
        <family val="2"/>
        <charset val="1"/>
      </rPr>
      <t>(Offer 1)</t>
    </r>
  </si>
  <si>
    <r>
      <rPr>
        <sz val="8"/>
        <color theme="1"/>
        <rFont val="Calibri"/>
        <family val="2"/>
        <charset val="1"/>
      </rPr>
      <t>Xevonta Dialyzer HI 18, Gamma (Product Code: 7204657)</t>
    </r>
    <r>
      <rPr>
        <b/>
        <sz val="8"/>
        <color theme="1"/>
        <rFont val="Calibri"/>
        <family val="2"/>
        <charset val="1"/>
      </rPr>
      <t xml:space="preserve"> </t>
    </r>
    <r>
      <rPr>
        <b/>
        <sz val="8"/>
        <color rgb="FFFF0000"/>
        <rFont val="Calibri"/>
        <family val="2"/>
        <charset val="1"/>
      </rPr>
      <t>(Offer 2)</t>
    </r>
  </si>
  <si>
    <t>Asahi Kasei 21H</t>
  </si>
  <si>
    <t>Farmasol Purifier H200</t>
  </si>
  <si>
    <t>POLYFLUX 210 H DIALYSER</t>
  </si>
  <si>
    <t xml:space="preserve">Bloodlines for haemodialysis should be of venous and arterial, double packed with drainage bag. All standard with a spike on arterial line and a recirculation connector on venous line with a bubble trap. For peadiatric patients. </t>
  </si>
  <si>
    <t>QUALITY MEDICAL SUPPLIES (Pty) Ltd</t>
  </si>
  <si>
    <t>EACH</t>
  </si>
  <si>
    <t>AOHUA</t>
  </si>
  <si>
    <t>ISO/CE</t>
  </si>
  <si>
    <t>Low Volume A/V Set DEHP-FREE PVC Dialog (Product Code: 7211062)</t>
  </si>
  <si>
    <t xml:space="preserve">Bloodlines for haemodialysis should be of venous and arterial, double packed with drainage bag. All standard with a spike on arterial line and a recirculation connector on venous line with a bubble trap. For Adult patients. </t>
  </si>
  <si>
    <t>Perfect Medical</t>
  </si>
  <si>
    <t>CE ; ISO ; GMP</t>
  </si>
  <si>
    <t>AV-SET for Dialog Spike/Clamp (Product Code: 7210713)</t>
  </si>
  <si>
    <t>Isigidi</t>
  </si>
  <si>
    <t>R13.3854/USD</t>
  </si>
  <si>
    <t>GAMBRO AK 95 BLDLINE WITH CLMP</t>
  </si>
  <si>
    <t>Bloodlines for online HD/HDF/HF haemodialysis and single needle haemodialysis with 2 pump segment , with arterial and venous lines and safe line for priming of blood lines. For paediatric patients</t>
  </si>
  <si>
    <t>AQUARIUS BLOOD LINE SET-PAED</t>
  </si>
  <si>
    <t>Bloodlines for online HD/HDF/HF haemodialysis and single needle haemodialysis with 2 pump segment , with arterial and venous lines and safe line for priming of blood lines. For Adult patients</t>
  </si>
  <si>
    <t>AQUARIUS BLOOD LINE SET-ADULT</t>
  </si>
  <si>
    <t xml:space="preserve">Bloodlines and substitution lines for Acute Dialysis  machines.  </t>
  </si>
  <si>
    <t>Diapack Kit HF/HD Preassembled (Product Code: 7210492)</t>
  </si>
  <si>
    <t xml:space="preserve">Bloodlines for single needle haemodialysis should be of venous and arterial, double packed with drainage bag. With 2 pump segment, All standard with a spike on arterial line and a recirculation connector on venous line with a bubble trap. For peadiatric patients. </t>
  </si>
  <si>
    <t>A/V-SN-Set for Dialog (Product Code: 7210645)</t>
  </si>
  <si>
    <t xml:space="preserve">Bloodlines for single needle haemodialysis should be of venous and arterial, double packed with drainage bag. With 2 pump segment, All standard with a spike on arterial line and a recirculation connector on venous line with a bubble trap. For Adult Patients </t>
  </si>
  <si>
    <t>CRRT kit for CVVHD machine: Must be able to perform the following therapies : CVVH, CVVHD, CVVHFD, HF, HFD and HD. Pre- assembled with 3 bag connectors ,2 UF collecting bags, arterial line, venous line, substittion line, UF removal line and all lines must be colour coded for easy use.</t>
  </si>
  <si>
    <t>Biovena</t>
  </si>
  <si>
    <t>Paed and AV Paed,5039051,72ml for small children.Multifiltrate kit paed CRRT/SCUF. Content: Multifiltrate paed CRRT/SCUF, set as paediatric tubing system for blood lines, filtrate line and substituate/dialysate line, Filter ultraflux AV paed.</t>
  </si>
  <si>
    <t>No Offer</t>
  </si>
  <si>
    <t>Paed Products to be supplied as a kit .Multifiltrate kit MPS P1dry. Total priming blood volume with plasma Flux P1 dry: 118 ml, Kit includes: Midi AV Set, PlasmaFluxP1dry, Subtituate system multifiltrate MPS,Filtrate system multifiltrate, Filtrate bag 10l.</t>
  </si>
  <si>
    <t xml:space="preserve">Paediatric Arterial Venous Line Set for Single Line use with - clamp, 2×pump locators, pre-infusion port, filter colour coded connectors, arterial access pressure port and pre filter port. Priming volume 52-61ml. </t>
  </si>
  <si>
    <t xml:space="preserve">UF and Substitution Line. Luer lock connection, clamp. Blue colour coded pump locator, heater bag, blood leak detector, pressure transducer, yellow colour coded pump locator and one 5l collection bag. </t>
  </si>
  <si>
    <t>Universal kit, Midi and AV400S, CVVHDF Kit 400,135ml for kids and midi patients.</t>
  </si>
  <si>
    <r>
      <rPr>
        <sz val="8"/>
        <color theme="1"/>
        <rFont val="Calibri"/>
        <family val="2"/>
        <charset val="1"/>
      </rPr>
      <t>Multifiltrate Kit, Midi CVVHDF 400,Total priming blood volume with ultraflux AV 400S:</t>
    </r>
    <r>
      <rPr>
        <b/>
        <sz val="8"/>
        <color theme="1"/>
        <rFont val="Calibri"/>
        <family val="2"/>
        <charset val="1"/>
      </rPr>
      <t>˜</t>
    </r>
    <r>
      <rPr>
        <sz val="8"/>
        <color theme="1"/>
        <rFont val="Calibri"/>
        <family val="2"/>
        <charset val="1"/>
      </rPr>
      <t>135ml, Kit include - Midi AV Set, Ultraflux AV 400 Substituate system multifiltrate, Dialysate system multifiltrate,Filtrate system multifiltrate.</t>
    </r>
  </si>
  <si>
    <t>Needle: Biopsy, disposable, spring loaded, size 14g x 10 cm, high strength, quality steel, atraumatic sharpened tip, depth marks.</t>
  </si>
  <si>
    <t>BIOMEDICAL</t>
  </si>
  <si>
    <t>CE ISO900/ISO 13485:2003</t>
  </si>
  <si>
    <t>EGEMEN</t>
  </si>
  <si>
    <t>MedEvolution</t>
  </si>
  <si>
    <t>TEMO</t>
  </si>
  <si>
    <t>Needle: Biopsy, disposable, spring loaded, size 16g x 15 cm, high strength, quality steel, atraumatic sharpened tip, depth marks.</t>
  </si>
  <si>
    <t>BIOLOGICA</t>
  </si>
  <si>
    <t>SURU</t>
  </si>
  <si>
    <t>1 USD=13.43 ZAR</t>
  </si>
  <si>
    <t>Y</t>
  </si>
  <si>
    <t xml:space="preserve"> Needle: Biopsy, disposable spring loaded needles, Size 16g x 20 cm. High strength, quality steel. Atraumatic sharpened tip. Depth marks.</t>
  </si>
  <si>
    <t>Needle: Haemodialysis Arteriovenous Fistula needle with safety device. Wings turnable, Clamp, Extra thin wall with back eye. Tube volume: 1.2ml -2.5ml, Tube length: 120mm - 150mm. Sterile. Disposable. Peel packed in the following size: 14g×1"(25mm). For Paediatrics</t>
  </si>
  <si>
    <t>BIOTEQ</t>
  </si>
  <si>
    <t>50pcs</t>
  </si>
  <si>
    <t>F14AS FISTULA NEEDLE</t>
  </si>
  <si>
    <t>Needle: Haemodialysis  Arteriovenous Fistula needle with safety device. Wings turnable, Clamp, Extra thin wall with back eye. Tube volume : 1.2ml -2.5ml, Tube length: 120mm - 150mm. Sterile. Disposable. Peel packed in the following size: 15g×1"(25mm). For Paediatrics.</t>
  </si>
  <si>
    <t>10/Box</t>
  </si>
  <si>
    <t>F15AS FISTULA NEEDLE</t>
  </si>
  <si>
    <t>Needle: Haemodialysis  Arteriovenous Fistula needle with safety device. Wings turnable, Clamp, Extra thin wall with back eye. Tube volume: 1.2ml -2.5ml, Tube length: 120mm - 150mm. Sterile. Disposable. Peel packed in the following size: 16g×1"(25mm). For Paediatrics</t>
  </si>
  <si>
    <t>ISIGIDI MEDICAL SUPPLIE</t>
  </si>
  <si>
    <t>F16AS FISTULA NEEDLE</t>
  </si>
  <si>
    <t>Needle: Haemodialysis Arteriovenous Fistula needle with safety device. Wings turnable, Clamp, Extra thin wall with back eye. Tube volume: 1.2ml -2.5ml, Tube length: 120mm - 150mm. Sterile. Disposable. Peel packed in the following size: 17g×1"(25mm). For Paediatrics</t>
  </si>
  <si>
    <t>F17AS FISTULA NEEDLE</t>
  </si>
  <si>
    <t>Needle: Haemodialysis  Arteriovenous Fistula needle with safety device. Wings turnable, Clamp, Extra thin wall with back eye. Tube volume: 2.6ml -2.8ml, Tube length: 270mm - 300mm. Sterile. Disposable. Peel packed in the following size: 14g×1"(25mm). For Adults</t>
  </si>
  <si>
    <t>Needle: Haemodialysis  Arteriovenous Fistula needle with safety device. Wings turnable, Clamp, Extra thin wall with back eye. Tube volume: 2.6ml -2.8ml, Tube length: 270mm - 300mm. Sterile. Disposable. Peel packed in the following size: 15g×1"(25mm). For Adults</t>
  </si>
  <si>
    <t>GREATCARE</t>
  </si>
  <si>
    <t>Diacan Safety 15G A 1,8 x 25 x 300 Gamma (Product Code: 7023456NP)</t>
  </si>
  <si>
    <t>Needle: Haemodialysis  Arteriovenous Fistula needle with safety device. Wings turnable, Clamp, Extra thin wall with back eye. Tube volume: 2.6ml -2.8ml, Tube length: 270mm - 300mm. Sterile. Disposable. Peel packed in the following size: 16g×1"(25mm). For Adults</t>
  </si>
  <si>
    <t>Diacan Safety 15G A 1,8 x 25 x 300 Gamma (Product Code: 7023466NP)</t>
  </si>
  <si>
    <t>Needle: Haemodialysis  Arteriovenous Fistula needle with safety device. Wings turnable, Clamp, Extra thin wall with back eye. Tube volume: 2.6ml -2.8ml, Tube length: 270mm - 300mm. Sterile. Disposable. Peel packed in the following size: 17g×1"(25mm). For Adults</t>
  </si>
  <si>
    <t>Diacan Safety 15G A 1,8 x 25 x 300 Gamma (Product Code: 7023474NP)</t>
  </si>
  <si>
    <t>Needle: Haemodialysis Arteriovenous  Fistula. Sterile, Disposable. The tube should be 15cm with back eye and rotating wing. Peel packed in the following size: 17g×1"(1×1.5×25mm).For Paediatrics.</t>
  </si>
  <si>
    <t>Needle: Haemodialysis Arteriovenous Fistula needle. Sterile, Disposable. The tube should be 30cm with back eye and rotating wing. Peel packed in the following size: 14g×1"(1×2.1×25mm).For Adults.</t>
  </si>
  <si>
    <t>Diacan 14G A/V 2,0 x 20 x 150 Gamma (Product Code: 7023643)</t>
  </si>
  <si>
    <t>Needle: Haemodialysis Arteriovenous Fistula needle. Sterile, Disposable. The tube should be 15cm with back eye and rotating wing. Peel packed in the following size: 14g×1"(1×2.1×25mm).For Paediatrics.</t>
  </si>
  <si>
    <t>Needle: Haemodialysis. Arteriovenous Fistula needle. Sterile, Disposable. The tube should be 15cm with back eye and rotating wing. Peel packed in the following size: 15g×1"(1×1.8×25mm).For Paediatrics.</t>
  </si>
  <si>
    <t>Needle: Haemodialysis Arteriovenous Fistula needle. Sterile, Disposable. The tube should be 15cm with back eye and rotating wing. Peel packed in the following size: 16g×1"(1×1.6×25mm).For Paediatrics.</t>
  </si>
  <si>
    <t>Needle: Haemodialysis Arteriovenous Fistula needle. Sterile, Disposable. The tube should be 30cm with back eye and rotating wing. Peel packed in the following size: 15g×1"(1×1.8×25mm).For Adults.</t>
  </si>
  <si>
    <t>CE ; ISO ; GMP ; FSC</t>
  </si>
  <si>
    <t>Diacan PRO 15G A 1,8 x 25 x 300 Gamma (Product Code: 7023256NP)</t>
  </si>
  <si>
    <t>Needle: Haemodialysis Arteriovenous Fistula needle. Sterile, Disposable. The tube should be 30cm with back eye and rotating wing. Peel packed in the following size: 17g×1"(1×1.5×25mm).For Adults.</t>
  </si>
  <si>
    <t>Diacan PRO 17G A 1,5 x 20 x 300 Gamma (Product Code: 7023274NP)</t>
  </si>
  <si>
    <t>Needle: Haemodialysis Arteriovenous Fistula needle. Sterile, Disposable. The tube should be 30cm with back eye and rotating wing. Peel packed in the following size: 16g×1"(1×1.6×25mm).For Adults.</t>
  </si>
  <si>
    <t>Diacan PRO 16G A 1,6 x 25 x 300 Gamma (Product Code: 7023266NP)</t>
  </si>
  <si>
    <t xml:space="preserve">Dressing: antimicrobial , semi permeable  see through pad with outer adhesive border, ±100mm x 155mm, contains chlorhexidine gluconate , sterile peel packed.
</t>
  </si>
  <si>
    <t>AUGUSTINE MEDICAL SOUTH AFRICA (Pty)Ltd</t>
  </si>
  <si>
    <t>25 UNITS</t>
  </si>
  <si>
    <t>1657R TEGADERM CHG DRESSING</t>
  </si>
  <si>
    <t>ANNUAL</t>
  </si>
  <si>
    <t xml:space="preserve">Dressing: antimicrobial , semi permeable  see through pad with outer adhesive border, ±85mm x 115mm, contains chlorhexidine gluconate , sterile peel packed,
</t>
  </si>
  <si>
    <t>1659R TEGADERM CHG DRESSING</t>
  </si>
  <si>
    <t xml:space="preserve">Haemofiltration Filters. Single sterile packed, STEAM sterilize method, Luer lock connection, single use. Three 3 layer membrane - synthetic, hi-flux filter and glycerine free. SA - surface area, UFR - ultrafiltration ratio, PV - prime volume. </t>
  </si>
  <si>
    <t>AQUALINE PLUS HF 19</t>
  </si>
  <si>
    <t xml:space="preserve">Filter: Online water filter for Haemodialysis Machine.  Membrane material must be Polysulfone, Endotoxin removal capacity must be ≥10 000 000 EU/mlUltrafiltration coefficient must be 270ml/h .Surface area must be 1.2m².
</t>
  </si>
  <si>
    <t>Diacap Ultra DF-Online Filter (Product Code: 7107366)</t>
  </si>
  <si>
    <t xml:space="preserve">Filter: Capillary: Plasma. The membrane material to be synthetic based, sterile, pyrogen-free. single use. Dialysate and blood ports to be compatible.
• Effective Surface Area (range) 0.7-1.7m²  </t>
  </si>
  <si>
    <t>Haemoselect L 0.7 (Product Code: 7211192)</t>
  </si>
  <si>
    <t xml:space="preserve">Filter: Capillary: Plasma. The membrane material to be synthetic based, sterile, pyrogen-free. single use. Dialysate and blood ports to be compatible.
• Effective Surface Area (range) 0.7-1.4m².  </t>
  </si>
  <si>
    <t>AQUALINE PLUS HF 12</t>
  </si>
  <si>
    <t>Filter: Capillary: Plasma. The membrane material to be synthetic based, sterile, pyrogen-free. single use. Dialysate and blood ports to be compatible.
• Effective Surface Area (range) 0.4 - 0.6m²  .</t>
  </si>
  <si>
    <t>Haemoselect M  0.5 (Product Code: 7211191)</t>
  </si>
  <si>
    <t>HF07 PLUS FOR THE AQUASET 07</t>
  </si>
  <si>
    <t>Filter and Lines, ST 150 Set for acute dialysing machine.</t>
  </si>
  <si>
    <t>PRISMAFLEX ST 150</t>
  </si>
  <si>
    <t>Filter and Lines, ST 100 Set for acute dialysing machine.</t>
  </si>
  <si>
    <t>PRISMAFLEX ST 100</t>
  </si>
  <si>
    <t>Filter and Lines, M 150 Set for acute dialysing machine.</t>
  </si>
  <si>
    <t>PRISMAFLEX SM 150</t>
  </si>
  <si>
    <t>Filter and Lines, M 100 Set for acute dialysing machine.</t>
  </si>
  <si>
    <t>Online water, inlet filter for use on a haemodialysis machine as a bacterial and pyrogen filter for manufacturing ultrapure dialysis fluid.</t>
  </si>
  <si>
    <t xml:space="preserve">Bleach: Stabilised liquid chlorinated sanitizer of absolute strength for removal of organic blood soils.
</t>
  </si>
  <si>
    <t>Litre</t>
  </si>
  <si>
    <t>Dynachem</t>
  </si>
  <si>
    <t>SABS, ISO</t>
  </si>
  <si>
    <t>N/A</t>
  </si>
  <si>
    <t>Tiutol KF Canister "EU" 5LT (Product Code: 7120222)</t>
  </si>
  <si>
    <t xml:space="preserve">Disinfectant, citric acid 50 %, must decalcify, clean and heat disinfect haemodialysis machines. 5L/ 6L container. </t>
  </si>
  <si>
    <t>Citric Acid 50 %  CE CAN  6L (Product Code: 899)</t>
  </si>
  <si>
    <t>5L Bottle</t>
  </si>
  <si>
    <t>Farmasol</t>
  </si>
  <si>
    <t>ADCO CITRIC ACID 50% SOLN</t>
  </si>
  <si>
    <t xml:space="preserve">Disinfectant, Citrosteril / Citrisan or equivalent, multi-acidic broad spectrum for thermal disinfection of HD machines for removal of blood related biofilms.
</t>
  </si>
  <si>
    <r>
      <rPr>
        <sz val="8"/>
        <color theme="1"/>
        <rFont val="Calibri"/>
        <family val="2"/>
        <charset val="1"/>
      </rPr>
      <t>Disinfectant with a decalcifier agent for standard haemodialysis machines.</t>
    </r>
    <r>
      <rPr>
        <b/>
        <sz val="8"/>
        <color theme="1"/>
        <rFont val="Calibri"/>
        <family val="2"/>
        <charset val="1"/>
      </rPr>
      <t xml:space="preserve"> </t>
    </r>
  </si>
  <si>
    <t>Disinfection Connectors. (FOR BRAUN AND FRESENIUS MACHINES - SPLIT TENDER)</t>
  </si>
  <si>
    <t xml:space="preserve">Peresal/Puristerile: broadspectrum liquid peroxyacetic acid for disinfection of HD equipment.
</t>
  </si>
  <si>
    <t>Adaptor: Locking (Continuous Ambulatory Peritoneal Dialysis) for Peritoneal Dialysis. Sterile, reusable and disposable. For use with Continuous Ambulatory Peritoneal Dialysis transfer set. Shall have a bevel below the Luer lock to ensure seal with silastic peritoneal catheter. The  transfer set shall have a male connection to Luer lock of Peritoneal Dialysis transfer set. Individually peel packed.</t>
  </si>
  <si>
    <t>Tianjin Youwei</t>
  </si>
  <si>
    <t xml:space="preserve">Cap  with povidone-iodine solution impregnated sponge to fit transfer set automated systems. For use between solution changes, and to attach to transfer set at the end of the exchange. </t>
  </si>
  <si>
    <t>MINI-CAP DISCONNECT</t>
  </si>
  <si>
    <t xml:space="preserve">Cassette tubing: Automated Peritoneal dialysis tubing set. For use with automated machine only. Disposable and sterile. Total length of set shall be 160cm. Packed individually in a peel pouch.
</t>
  </si>
  <si>
    <t>CASSETTE WITH LINES</t>
  </si>
  <si>
    <t xml:space="preserve">Catheter adult coil, adult  peritoneal  catheter for  peritoneal dialysis coiled double cuff. catheter length, 62 cm. packed individually.
</t>
  </si>
  <si>
    <t>MJ MEDICAL CC: Catheter</t>
  </si>
  <si>
    <t>MEDCOMP CATHETER</t>
  </si>
  <si>
    <t>CE ISO13485</t>
  </si>
  <si>
    <t>MJ MEDICAL CC: Kit</t>
  </si>
  <si>
    <t>MEDCOMP KIT</t>
  </si>
  <si>
    <t>1 UNIT PER BOX</t>
  </si>
  <si>
    <t>ARGYLE</t>
  </si>
  <si>
    <t>ADULT COIL CATHETER 62 CM</t>
  </si>
  <si>
    <t xml:space="preserve">Catheter: Peritoneal dialysis kit, Adult Straight Tenckhoff, with double cuff. Sterile, disposable. Individually peel packed. Insertion length 43cm. 
Contents: 
• 1×15 Fr Catheter, straight without cuff 
• 1×Guide wire with dispenser 
• 1×Two part sheath  
• 1×Non-vented cap 
• 1×Subclavian cap
• 1×Introducer needle 
• 1×Adaptor . </t>
  </si>
  <si>
    <t>MJ MEDICAL</t>
  </si>
  <si>
    <t>MEDCOMP CATHETER KIT</t>
  </si>
  <si>
    <t>CE ISO 13485: 2003</t>
  </si>
  <si>
    <r>
      <rPr>
        <sz val="8"/>
        <color theme="1"/>
        <rFont val="Calibri"/>
        <family val="2"/>
        <charset val="1"/>
      </rPr>
      <t>Catheter, peadiatric, double lumen, permanent silicone  10F, 11cm.</t>
    </r>
    <r>
      <rPr>
        <b/>
        <sz val="8"/>
        <color theme="1"/>
        <rFont val="Calibri"/>
        <family val="2"/>
        <charset val="1"/>
      </rPr>
      <t xml:space="preserve"> </t>
    </r>
  </si>
  <si>
    <t xml:space="preserve">MEDCOMP </t>
  </si>
  <si>
    <t>Catheter, peritoneal dialysis, tenckhoff, single cuff, sterile, disposable. Individually peel packed. 47cm long.</t>
  </si>
  <si>
    <t>Catheter peritoneal dialysis, tenckhoff,single cuff,Sterile,disposable.Individually peel packed. 39.25cm long.</t>
  </si>
  <si>
    <t xml:space="preserve">MEDTRONIC AFRICA Pty Ltd: Option A 41cm </t>
  </si>
  <si>
    <t>MEDTRONIC AFRICA Pty Ltd: Option B Curl Cath 39cm</t>
  </si>
  <si>
    <t>2 UNIT PER BOX</t>
  </si>
  <si>
    <t>21 MONTHS</t>
  </si>
  <si>
    <t>MEDTRONIC AFRICA Pty Ltd: Option C 37cm</t>
  </si>
  <si>
    <t>3 UNIT PER BOX</t>
  </si>
  <si>
    <t>22 MONTHS</t>
  </si>
  <si>
    <t xml:space="preserve">Catheter peritoneal dialysis .All catheters are made of silicone rubber with an X-ray stripe and dacron cuffs. Standard straight, 2 cuffs, 5cm apart, 42cm length. </t>
  </si>
  <si>
    <t xml:space="preserve">MEDCOMP CATHETER </t>
  </si>
  <si>
    <t xml:space="preserve">Catheter peritoneal dialysis. All catheters are made of silicone rubber with an X-ray stripe and dacron cuffs. Adult coiled, 2 cuffs, 6cm apart, 62cm length. </t>
  </si>
  <si>
    <t>MEDCOMP CATETHER</t>
  </si>
  <si>
    <r>
      <rPr>
        <sz val="8"/>
        <color theme="1"/>
        <rFont val="Calibri"/>
        <family val="2"/>
        <charset val="1"/>
      </rPr>
      <t>Catheter Peritoneal Dialysis. All catheters are made of silicone rubber with an X-ray stripe and dacron cuffs. Standard coiled, 1 cuff, 56.5cm length.</t>
    </r>
    <r>
      <rPr>
        <b/>
        <sz val="8"/>
        <color theme="1"/>
        <rFont val="Calibri"/>
        <family val="2"/>
        <charset val="1"/>
      </rPr>
      <t xml:space="preserve"> </t>
    </r>
  </si>
  <si>
    <t xml:space="preserve">Catheter Tenckhoff 42 cm Straight: Standard Catheter Set for Peritoneal dialysis.
Straight Double cuff,Catheter length, 42 cm
Packed individually 
</t>
  </si>
  <si>
    <t>MEDCOMP  KIT</t>
  </si>
  <si>
    <t>TENCKHFF CATHETER 42CM KIT</t>
  </si>
  <si>
    <t xml:space="preserve">Catheter Tenckhoff 42 cm Coiled: Standard Catheter Set for Peritoneal dialysis.
Coiled, Double cuff Catheter length, 42 cm
Packed individually 
</t>
  </si>
  <si>
    <t xml:space="preserve">Catheter Tenckhoff 57 cm Coiled: Adult Peritoneal dialysis Catheter 
Coiled, Double cuff Catheter length,57 cm
Packed individually 
</t>
  </si>
  <si>
    <t xml:space="preserve">Clamp for outlet set: Short nose clamp to grip tubing during dialysis without causing damage to tubing. Dispoable ,Sterile and  Packed individually in a peel pouch.
</t>
  </si>
  <si>
    <t>CAPD-Secura Plastic Clamp (Product Code: 7186274)</t>
  </si>
  <si>
    <t>CLAMP FOR OUTLET SETS</t>
  </si>
  <si>
    <t xml:space="preserve">Cycler Drainage bag: Drainage bag, to be used with cycler Sample and drainage port. Disposable and sterile.
</t>
  </si>
  <si>
    <t>CYCLER DRAINAGE SET</t>
  </si>
  <si>
    <t xml:space="preserve">Disconnect Y set: Tubing set with drainage  bag.To be used with Long life mini transfer set  and  Twinbag system Sterile and Disposable.
</t>
  </si>
  <si>
    <t xml:space="preserve">K - connection shield system : Connection Shield, for use with Twin Bag during bag exchanges or connected on cycler. Smooth edges shaped to fit around connection between line and transfer set.With povidone – iodine solution impregnated sponge for protection of connection between line and transfer set.Disposable Sterile Packed individually in peel pouch.
</t>
  </si>
  <si>
    <t>K-CONNECTION SHIELD SYSTEM 11</t>
  </si>
  <si>
    <t xml:space="preserve">Locking Titanium adaptor  Peritoneal dialysis for use with CAPD transfer set.
Reusable or disposable. Sterile. 
Made of titanium with bevel below Luer lock to ensure seal  with silastic peritoneal catheter.
Packed individually in peel pouch.
</t>
  </si>
  <si>
    <t xml:space="preserve">MEDCOMP  </t>
  </si>
  <si>
    <t>LOCKING TITANIUM ADAPTOR</t>
  </si>
  <si>
    <t xml:space="preserve">Mini cap: Minicap, for use between solution changes and to attach to transfer set at end of exchange or end of therapy on cycler or after using Y – disconnect set.With povidine – iodine solution impregnated sponge to fit long life mini transfer set for automed or Twinbag system.Disposable Sterile Packed individually in a peel pouch.
</t>
  </si>
  <si>
    <t xml:space="preserve">Miniset extension life transfer set: for use with Twin Bag, Automed and Disconnect System.With Luer lock connection inlet line and integral twist type clamp.Disposable Sterile
Packed individually in a peel pouch
</t>
  </si>
  <si>
    <t>MINI SET EXT LIFE TSFR SET</t>
  </si>
  <si>
    <t>TENDER NUMBER: GT/GDH/078/2016</t>
  </si>
  <si>
    <t>TENDER DESCRIPTION: SUPPLY OF RENAL DIALYSIS CONSUMABLES</t>
  </si>
  <si>
    <t>BIDDER NUMBER : TENDER ADMIN STAMP NUMBER</t>
  </si>
  <si>
    <t>BIDDER NAME</t>
  </si>
  <si>
    <t>BIDDER ADDRESS</t>
  </si>
  <si>
    <t xml:space="preserve">BIDDER  CONTACT NUMBERS </t>
  </si>
  <si>
    <t>CONTACT PERSON</t>
  </si>
  <si>
    <t>POSITION</t>
  </si>
  <si>
    <t>EMAIL</t>
  </si>
  <si>
    <t>Signed and completed RFPs,SBDs and PREFs Documents</t>
  </si>
  <si>
    <t>PRICING SCHEDULE</t>
  </si>
  <si>
    <t xml:space="preserve">SUPPLIER AUTHORISATION/ACCREDITATION LETTER </t>
  </si>
  <si>
    <t>TAX CLEARANCE CERTIFICATE EXPIRING DATE</t>
  </si>
  <si>
    <t xml:space="preserve">BEE CERTIFACATE &amp; POINTS </t>
  </si>
  <si>
    <t>FINANCIAL STATEMENT SUBMITTED (FOR THE YEAR ENDED)</t>
  </si>
  <si>
    <t>COMPLIANCE CERTIFICATE</t>
  </si>
  <si>
    <t>Bid no: 0001</t>
  </si>
  <si>
    <t>AUGUSTINE MEDICAL SOUTH AFRICA(PTY)LTD</t>
  </si>
  <si>
    <t>Minter House,1Otto Close,Westlake:            Postnet Suite 156, Private Bag X16, Constantia,7848</t>
  </si>
  <si>
    <t>Tel: 021 702 7850            Fax: 021 702 7870</t>
  </si>
  <si>
    <t>Madeliene de Wet</t>
  </si>
  <si>
    <t>Financial Manager</t>
  </si>
  <si>
    <t>info@augmedsa.com</t>
  </si>
  <si>
    <t>Yes: 3M South Africa</t>
  </si>
  <si>
    <t>07.07.2017</t>
  </si>
  <si>
    <t>Yes: CE</t>
  </si>
  <si>
    <t>Bid no: 0002</t>
  </si>
  <si>
    <t>BARD MEDICAL SA (PTY) LTD</t>
  </si>
  <si>
    <t>P.O BOX 1977,KELVIN 2054</t>
  </si>
  <si>
    <t>Tel: 011 524 9900     Fax: 086 537 7250</t>
  </si>
  <si>
    <t>Nompumelelo Nqonqoza</t>
  </si>
  <si>
    <t>Key Account Director</t>
  </si>
  <si>
    <t>mpumie.nqonqoza@crbard.com</t>
  </si>
  <si>
    <t>Subsidiary of Cr Bard Various international countries</t>
  </si>
  <si>
    <t>08.08.2017</t>
  </si>
  <si>
    <t>Bid no: 0003</t>
  </si>
  <si>
    <t>Quality Medical Supplies      (Pty) Ltd</t>
  </si>
  <si>
    <t>195 Kempston Avenue, Western Ext Benoni. Posnet Suite 12, Private bag x5, Strubens Valley</t>
  </si>
  <si>
    <t>Tel: 011 421 0986       Cell: 072 755 7469   Fax: 086 242 2037</t>
  </si>
  <si>
    <t>Vigneswari Naicker</t>
  </si>
  <si>
    <t>Director</t>
  </si>
  <si>
    <t>info@quality1.co.za/ shanton@quality1.co.za</t>
  </si>
  <si>
    <t xml:space="preserve">No </t>
  </si>
  <si>
    <t>21.06.2017</t>
  </si>
  <si>
    <t>Yes:10 Points</t>
  </si>
  <si>
    <t>Bid no: 0004</t>
  </si>
  <si>
    <t>Duma Healthcare (Pty) Ltd</t>
  </si>
  <si>
    <t>Suite F4,Xtraspace Serviced Offices, 1Maxwell Drive: Postnet Suite 193 Private bagX4 Sunninghill Sandton</t>
  </si>
  <si>
    <t>Tel: 011 052 2858          Cell: 072 039 0222      086 687 2798</t>
  </si>
  <si>
    <t>Thulani Duma</t>
  </si>
  <si>
    <t>thulani.dumahealthcare.co.za</t>
  </si>
  <si>
    <t>Yes: Dialife</t>
  </si>
  <si>
    <t>05.08.2017</t>
  </si>
  <si>
    <t>Bid no: 0005</t>
  </si>
  <si>
    <t>First Medical Company</t>
  </si>
  <si>
    <t>7 Thibault Avenue,Newlands7700</t>
  </si>
  <si>
    <t xml:space="preserve">Tel: 021 683 9981          Fax: 086 6 880499 Fax: 082 381 5916    </t>
  </si>
  <si>
    <t>Jason Fernades</t>
  </si>
  <si>
    <t>info@firstmedical.co.za</t>
  </si>
  <si>
    <t>Yes: Medcomp</t>
  </si>
  <si>
    <t>22.07.2017</t>
  </si>
  <si>
    <t>Bid no: 0006</t>
  </si>
  <si>
    <t>SSEM Mthembu Medical</t>
  </si>
  <si>
    <t>73 5th Street Wynberg Sandton, P.O Box 2530 Johannesburg</t>
  </si>
  <si>
    <t>Tel: 011 430 7000           Fax: 011 444 8171</t>
  </si>
  <si>
    <t>George Kruger</t>
  </si>
  <si>
    <t>Regional Manager</t>
  </si>
  <si>
    <t>info@ssemmthembu.co.za</t>
  </si>
  <si>
    <t>Yes: Bioteq</t>
  </si>
  <si>
    <t>02.06.2016</t>
  </si>
  <si>
    <t>Yes: 8 Points</t>
  </si>
  <si>
    <t>Bid no: 0007</t>
  </si>
  <si>
    <t>Zebra Medical</t>
  </si>
  <si>
    <t>Unit 86 Allandale Park, Morkel Close, Midrand,2163,     P O Box 27117, Sunnyside,0132</t>
  </si>
  <si>
    <t>Tel: 011 805 0968    Cell: 083 415 0709.       Fax: 011 507 5715</t>
  </si>
  <si>
    <t>Marc Davel</t>
  </si>
  <si>
    <t>National Sales Manager</t>
  </si>
  <si>
    <t>marc@zebramedical.com</t>
  </si>
  <si>
    <t>Yes: Ameco Medical Industries</t>
  </si>
  <si>
    <t>06.07.2017</t>
  </si>
  <si>
    <t>02.02.2015</t>
  </si>
  <si>
    <t>Bid no: 0008</t>
  </si>
  <si>
    <t>Ariste Health</t>
  </si>
  <si>
    <t>Unit c8,Design,Boulevard,Deco Park,2 New Market Road, Northriding.  Postnet Suite 378,Private bag X8, Northriding 2162</t>
  </si>
  <si>
    <t>Tel: 011 463 4723          Cell: 071 382 1602   Fax: 086 402 2016</t>
  </si>
  <si>
    <t>Timothy Bryan Andrews</t>
  </si>
  <si>
    <t>admin@aristehealth.com</t>
  </si>
  <si>
    <t>Yes: Joline</t>
  </si>
  <si>
    <t>04.04.2017</t>
  </si>
  <si>
    <t>Bid no: 0009</t>
  </si>
  <si>
    <t>K3 Medical (Pty) Ltd</t>
  </si>
  <si>
    <t>8 Stern Road, Dalpark1,  Box 13076</t>
  </si>
  <si>
    <t>Tel: 079 508 7515        Cell: 083 298 4336       Fax: 086 529 6148</t>
  </si>
  <si>
    <t>Katleho Mathe</t>
  </si>
  <si>
    <t>service.k@k3medical.co.za</t>
  </si>
  <si>
    <t>09.08.2017</t>
  </si>
  <si>
    <t>Yes: 8Points</t>
  </si>
  <si>
    <t>Bid no: 0010</t>
  </si>
  <si>
    <t>Jalo Enterprise</t>
  </si>
  <si>
    <t>7 Dallas Road,Germiston,1414</t>
  </si>
  <si>
    <t>Tel: 011 824 2839.          Cell: 072 987 6439     Fax: 086 730 7551</t>
  </si>
  <si>
    <t>Loraine Kunene</t>
  </si>
  <si>
    <t>info@jalo.co.za</t>
  </si>
  <si>
    <t>Yes:,Healthline,MedEvolution,Tiajin Youwei Treatment,Perfect Medical,Dynachem</t>
  </si>
  <si>
    <t>29.06.2017</t>
  </si>
  <si>
    <t>Bid no: 0011</t>
  </si>
  <si>
    <t>Supra Healthcare</t>
  </si>
  <si>
    <t>8 skietlood street,Isando,Kempton Park 16000. Box 178,Isando 1600</t>
  </si>
  <si>
    <t>Tel: 011 0494 100.          Cell: 083 707 0553.       Fax: 011 974 5422</t>
  </si>
  <si>
    <t>David Burnstein</t>
  </si>
  <si>
    <t>General Manager</t>
  </si>
  <si>
    <t>daveb@suprahealthcare.com</t>
  </si>
  <si>
    <t>Harsoria Healthcare Pvt.Ltd</t>
  </si>
  <si>
    <t>30.05.2017</t>
  </si>
  <si>
    <t>Yes: 9 Points</t>
  </si>
  <si>
    <t>Yes: 28 Feb 2015</t>
  </si>
  <si>
    <t>Bid no: 0012</t>
  </si>
  <si>
    <t>B.Braun Medical (Pty) Ltd</t>
  </si>
  <si>
    <t xml:space="preserve"> P.O Box 1787,Randburg, 2125</t>
  </si>
  <si>
    <t>Tel: 010 222 3000.          Cell: 073 494 8695.       Fax: 010 222 3133</t>
  </si>
  <si>
    <t>Walda van Zyl</t>
  </si>
  <si>
    <t>Tender Manager</t>
  </si>
  <si>
    <t>walda.van_zyl@bbraun.com</t>
  </si>
  <si>
    <t>Subsidiary of B.Braun Medical Melsungen _ German</t>
  </si>
  <si>
    <t>21.04.2017</t>
  </si>
  <si>
    <t>Yes: 4 Points</t>
  </si>
  <si>
    <t>Bid no: 0013</t>
  </si>
  <si>
    <t>Medtronic Africa(Pty) Ltd</t>
  </si>
  <si>
    <t>Woodmead North Office Park,54 Maxwell Drive, Woodmead: Box 8108,Halfway house,1685</t>
  </si>
  <si>
    <t xml:space="preserve">Tel: 011 542 9604.          Cell: 079 615 9672       Fax: 011 542 9557  </t>
  </si>
  <si>
    <t>Caroldine du Plessis</t>
  </si>
  <si>
    <t>caroldine.du.plessis@medtronic.com</t>
  </si>
  <si>
    <t>Yes: Covidien</t>
  </si>
  <si>
    <t>20.10.2016</t>
  </si>
  <si>
    <t>Yes CE</t>
  </si>
  <si>
    <t>Bid no: 0014</t>
  </si>
  <si>
    <t>Isigidi Medical Supplies</t>
  </si>
  <si>
    <t>44 Adriana Crescent, Gateway Industrial,Centurion. Box 11828, Centurion, 0046</t>
  </si>
  <si>
    <t>Tel: 012 661 5608.          Cell: 072 732 1999.       Fax: 012 661 5609.      011 475 2987</t>
  </si>
  <si>
    <t>Richard Yang</t>
  </si>
  <si>
    <t>Member</t>
  </si>
  <si>
    <t>richard.yang@isigidi-medical.com</t>
  </si>
  <si>
    <t>Yes: Asahi Kasei</t>
  </si>
  <si>
    <t>Yes: 5 Points</t>
  </si>
  <si>
    <t>Yes 28 feb 2015</t>
  </si>
  <si>
    <t>Bid no: 0015</t>
  </si>
  <si>
    <t>Teleflex Medical(Pty) Ltd</t>
  </si>
  <si>
    <t>Cambridge commercial park,22 witkopen Road Paulshof Ext 45.  Box 1716 Kelvin 2054</t>
  </si>
  <si>
    <t>Tel: 011 807 4887          Cell: 082 650 9601                          Fax: 011 807 4994 7</t>
  </si>
  <si>
    <t>Malena vander Merwe</t>
  </si>
  <si>
    <t>MemberTender Manager</t>
  </si>
  <si>
    <t>MALENA.VANDERMERWE@TELEFLEX.COM</t>
  </si>
  <si>
    <t>Yes: Arrow</t>
  </si>
  <si>
    <t>Yes: 3 Points</t>
  </si>
  <si>
    <t>Yes 31 DECEMBER  2013</t>
  </si>
  <si>
    <t>Biologica Pharmaceutical</t>
  </si>
  <si>
    <t>Unit A Rigel Office Park,44 Rigel Avenue,South Erasmusrand,Pretoria 0048. Box 30235 Sunnyside 0132</t>
  </si>
  <si>
    <t xml:space="preserve">Tel: 012 347 0961/57  Cell: 079 851 7936    Fax: 0086 726 9248 </t>
  </si>
  <si>
    <t>Dr N Mzizana</t>
  </si>
  <si>
    <t>Chief Executive Officer</t>
  </si>
  <si>
    <t>info@biologica.co.za</t>
  </si>
  <si>
    <t>Yes: Suru International</t>
  </si>
  <si>
    <t>29.03.2017</t>
  </si>
  <si>
    <t>Yes: 10 Points</t>
  </si>
  <si>
    <t>Adcock Ingram Critical Care</t>
  </si>
  <si>
    <t>1 Sabax Road, Aeroton,2013</t>
  </si>
  <si>
    <t xml:space="preserve">Tel: 011 494 8503              Fax: 086 553 8503      </t>
  </si>
  <si>
    <t>Zwelethu Bashman</t>
  </si>
  <si>
    <t>Commercial Head</t>
  </si>
  <si>
    <t>Zwelethu.bashman@adcock.com</t>
  </si>
  <si>
    <t>Yes: Becton Dickson Pharmaceutical</t>
  </si>
  <si>
    <t>PREFERENCE POINTS</t>
  </si>
  <si>
    <t>PRICE POINTS</t>
  </si>
  <si>
    <t>TOTAL POINTS</t>
  </si>
  <si>
    <t xml:space="preserve">New </t>
  </si>
  <si>
    <t>Needle: Haemodialysis  Arteriovenous Fistula needle with safety device. Wings turnable, Clamp, Extra thin wall with back eye. Tube volume: 2.6ml -2.8ml, Tube length: 270mm - 300mm. Sterile. Disposable. Peel packed in the following size: 16g×1"(25mm). For Adults Atraumatic sharpened tip. Depth marks.</t>
  </si>
  <si>
    <t>Needle: Haemodialysis  Arteriovenous Fistula needle with safety device. Wings turnable, Clamp, Extra thin wall with back eye. Tube volume: 2.6ml -2.8ml, Tube length: 270mm - 300mm. Sterile. Disposable. Peel packed in the following size: 17g×1"(25mm). For Adults. Atraumatic sharpened tip. Depth marks.</t>
  </si>
  <si>
    <t xml:space="preserve">Chronic Dialysis Catheters Kit
• Catheter, 14.5Fr ×28cm ×1    
• 16Fr Sheath/Dilator ×1
• Spring Wire Guide: .038"(.97mm)×39-½"(100cm), Straight stiff tip on one ×1 end - 'J' tip on other. 
• Introducer Needle: 18ga×2-½"(6.35cm)
• Pre-loaded Tunneler (metal) with Threaded Compression Cap and Compression Sleeve ×1  
• Hub Connection Assembly ×1
• Luer lock caps ×2
• Tunner Dilator ×1
• Dressing:Transparent Dressing 10cm×12cm×1
• 12Fr Tissue Dilator ×1  
• 14Fr Tissue Dilator ×1    
• Needle Disposal Cup ×1 
•  Safety Scalpel ×1 </t>
  </si>
  <si>
    <t>Dialyser: Haemodialysis. High Flux Hollow Fibre with surface area of 0.3m², Sterile, pyrogen-Free. Single use. Membrane material to be synthetic based. Dialysate and blood ports to be compatible with Standard Type Hansen and bloodlines Luer lock connectors Dialysate and blood ports to have caps to maintain sterility. For paediatric patients. Individually peel packed.</t>
  </si>
  <si>
    <t>Dialyser: Haemodialysis. High-Flux Hollow Fibre with effective surface area of 0.6m².
 Sterile, pyrogen-Free. Single use. Membrane material to be synthetic based. Dialysate and blood ports to be compatible with Standard Type Hansen and bloodlines Luer lock connectors. Dialysate and blood ports to have caps to maintain sterility. For paediatric patients. Individually peel packed.</t>
  </si>
  <si>
    <t>Dialyser: Haemodialysis. High-Flux Hollow Fibre with surface area of 1.0 m² Sterile, pyrogen-Free. Single use. Membrane material to be synthetic based. Dialysate and blood ports to be compatible with Standard Type Hansen and bloodlines Luer lock connectors. Dialysate and blood ports to have caps to maintain sterility. For paediatric patients.  Individually peel packed.</t>
  </si>
  <si>
    <t>Dialyser: Haemodialysis. High-Flux Hollow Fibre with surface area of 1.4m². Sterile, pyrogen-Free. Single use. Membrane material to be synthetic based. Dialysate and blood ports to be compatible with Standard Type Hansen and bloodlines Luer lock connectors.  Dialysate and blood ports to have caps to maintain sterility. For Adult patients.  Individually peel packed.</t>
  </si>
  <si>
    <t>Dialyser: Haemodialysis. High-Flux Hollow Fibre with surface area of 1.8m². Sterile, pyrogen-Free. Single use. Membrane material to be synthetic based. Dialysate and blood ports to be compatible with Standard Type Hansen and bloodlines Luer lock connectors.  Dialysate and blood ports to have caps to maintain sterility. For adult patients.  Individually peel packed.</t>
  </si>
  <si>
    <t>Dialyser: Haemodialysis. High-Flux Hollow Fibre with surface area of 2.2m². Sterile, pyrogen-Free. Single use. Membrane material to be synthetic based. Dialysate and blood ports to be compatible with Standard Type Hansen and bloodlines Luer lock connectors.  Dialysate and blood ports to have caps to maintain sterility. For adult patients.  Individually peel packed.</t>
  </si>
  <si>
    <t>Bloodlines for haemodialysis should be of venous and arterial, double packed with drainage bag. All standard with a spike on arterial line and a recirculation connector on venous line with a bubble trap. For peadiatric patients. Clamps on Arterial and venous lines.Aterial line to have port for admin set.Venous line to have a port</t>
  </si>
  <si>
    <t>Bloodlines for haemodialysis should be of venous and arterial, double packed with drainage bag. All standard with a spike on arterial line and a recirculation connector on venous line with a bubble trap. For Adult patients.  Clamps on Arterial and venous lines.Aterial line to have port for admin set.Venous line to have a port</t>
  </si>
  <si>
    <t>Bloodlines for online HDF  haemodialysis, with arterial and venous lines and substution on - line for priming of blood lines. For Adult patients</t>
  </si>
  <si>
    <t>Citric Acid 21% 5l  bottle hemodialysis disinfectant/ decalcification for use with hot water disinfection programs.</t>
  </si>
  <si>
    <t>Catheter: Acute Haemodialysis Catheter, Standard. Multi Lumen  Indwelling catheter. Sterile, disposable. 12Fr×20cm. Contents of set to  contain the following:  1×Three-lumen Indwelling catheter 12 fr x 20cm. To be radio opaque Polyurathane/Silicone with extension line clamps and injection site caps   1×Spring-wire guide marked .025 (.64mm) diameter ×17-13/16" (45cm) straight soft tip on one end and J tip on the other with an advancer.  1×Catheter 18Ga radio opaque over 22 Ga introducer needle  1×Fastener Catheter Clamp  1×Introducer Needle 20 Ga×1-½ (3.81cm) and 5ml guide wire introduction syringe</t>
  </si>
  <si>
    <t xml:space="preserve">Clamp for outlet set: Short nose Clamp for outlet set: Short nose clamp to grip tubing during dialysis without causing damage to tubing. Disposable, Sterile and Packed individually in a peel pouch.
</t>
  </si>
  <si>
    <r>
      <t>Chronic Dialysis Catheters Kit
• Catheter, 14.5Fr ×19cm ×1    
• 16Fr Sheath/Dilator ×1
• Spring Wire Guide: .038"(.97mm)×39-½"(100cm), Straight stiff tip on one ×1 end - 'J' tip on other. 
• Introducer Needle: 18ga×2-½"(6.35cm)
• Pre-loaded Tunneler (metal) with Threaded Compression Cap and Compression Sleeve ×1  
• Hub Connection Assembly ×1
• Luer lock caps ×2
• Tunner Dilator ×1
• Dressing: Transparent Dressing 10cm×12cm×1
• 12Fr Tissue Dilator ×1  
• 14Fr Tissue Dilator ×1  
• Compression Sleeve ×1  
• Needle Disposal Cup ×1 
•  Safety Scalpel ×1 
• Irrigation tube with Clamp ×1
• Catheter Clamp ×1.</t>
    </r>
    <r>
      <rPr>
        <b/>
        <sz val="12"/>
        <color theme="1"/>
        <rFont val="Arial"/>
        <family val="2"/>
      </rPr>
      <t xml:space="preserve"> </t>
    </r>
  </si>
  <si>
    <r>
      <t>Chronic Dialysis Catheters Kit
• Catheter, 14.5Fr ×23cm ×1    
• 16Fr Sheath/Dilator ×1
• Spring Wire Guide: .038"(.97mm)×39-½"(100cm), Straight stiff tip on one ×1 end - 'J' tip on other. 
• Introducer Needle: 18ga×2-½"(6.35cm)
• Pre-loaded Tunneler (metal) with Threaded Compression Cap and Compression Sleeve ×1  
• Hub Connection Assembly ×1
• Luer lock caps ×2
• Tunner Dilator ×1
• Dressing: Transparent Dressing 10cm×12cm×1
• 12Fr Tissue Dilator ×1  
• 14Fr Tissue Dilator ×1  
• Compression Sleeve ×1  
• Needle Disposal Cup ×1 
•  Safety Scalpel ×1 
• Irrigation tube with Clamp ×1
• Catheter Clamp ×1.</t>
    </r>
    <r>
      <rPr>
        <b/>
        <sz val="12"/>
        <color theme="1"/>
        <rFont val="Arial"/>
        <family val="2"/>
      </rPr>
      <t xml:space="preserve"> </t>
    </r>
  </si>
  <si>
    <r>
      <t>Chronic Dialysis Catheters Kit
• Catheter, 14.5Fr ×23cm ×1    
• 16Fr Sheath/Dilator ×1
• Spring Wire Guide: .038"(.97mm)×39-½"(100cm), Pre-cuffed stiff tip on one ×1 end - 'J' tip on other. 
• Introducer Needle: 18ga×2-½"(6.35cm)
• Pre-loaded Tunneler (metal) with Threaded Compression Cap and Compression Sleeve ×1  
• Hub Connection Assembly ×1
• Luer lock caps ×2
• Tunner Dilator ×1
• Dressing: Transparent Dressing 10cm×12cm×1
• 12Fr Tissue Dilator ×1  
• 14Fr Tissue Dilator ×1  
• Compression Sleeve ×1  
• Needle Disposal Cup ×1 
•  Safety Scalpel ×1 
• Irrigation tube with Clamp ×1
• Catheter Clamp ×1.</t>
    </r>
    <r>
      <rPr>
        <b/>
        <sz val="12"/>
        <color theme="1"/>
        <rFont val="Arial"/>
        <family val="2"/>
      </rPr>
      <t xml:space="preserve"> </t>
    </r>
  </si>
  <si>
    <t xml:space="preserve">Bloodlines for HD  haemodialysis,  with arterial and venous bloodlines with arterial, venous and  PBE transducers ,priming bag. For Adult patients </t>
  </si>
  <si>
    <t xml:space="preserve">Each </t>
  </si>
  <si>
    <t xml:space="preserve"> THE SUPPLY AND DELIVERY OF  RENAL DIALYSIS CONSUMABLES INCLUDING HOME BASED CARE SOLUTION  TO THE GAUTENG DEPARTMENT OF HEALTH INSTITUTIONS FOR THE PERIOD OF THREE YEARS</t>
  </si>
  <si>
    <t xml:space="preserve"> SAHPRA MANUFACTURER CERTIFICATE</t>
  </si>
  <si>
    <t xml:space="preserve"> Litre</t>
  </si>
  <si>
    <t xml:space="preserve">Litre </t>
  </si>
  <si>
    <t>Gram</t>
  </si>
  <si>
    <t xml:space="preserve">Disinfectant with a decalcifier agent for standard haemodialysis machines. </t>
  </si>
  <si>
    <t>DIRECT MATERIAL:
% LOCAL CONTENT</t>
  </si>
  <si>
    <t>DIRECT MATERIAL:
% IMPORTED</t>
  </si>
  <si>
    <t>% DIRECT LABOUR</t>
  </si>
  <si>
    <t>% OTHER OVERHEADS AND % PROFITS</t>
  </si>
  <si>
    <t>100% TOTAL</t>
  </si>
  <si>
    <t xml:space="preserve">Chronic Dialysis Catheters Kit
• Catheter, 14.5Fr ×19cm ×1    
• 16Fr Sheath/Dilator ×1
• Spring Wire Guide: .038"(.97mm)×39-½"(100cm), Straight stiff tip on one ×1 end - 'J' tip on other. 
• Introducer Needle: 18ga×2-½"(6.35cm)
• Pre-loaded Tunneler (metal) with Threaded Compression Cap and Compression Sleeve ×1  
• Hub Connection Assembly ×1
• Luer lock caps ×2
• Tunner Dilator ×1
• Dressing: Transparent Dressing 10cm×12cm×1
• 12Fr Tissue Dilator ×1  
• 14Fr Tissue Dilator ×1  
• Compression Sleeve ×1  
• Needle Disposal Cup ×1 
•  Safety Scalpel ×1 
• Irrigation tube with Clamp ×1
• Catheter Clamp ×1. </t>
  </si>
  <si>
    <t xml:space="preserve">Chronic Dialysis Catheters Kit
• Catheter, 14.5Fr ×23cm ×1    
• 16Fr Sheath/Dilator ×1
• Spring Wire Guide: .038"(.97mm)×39-½"(100cm), Straight stiff tip on one ×1 end - 'J' tip on other. 
• Introducer Needle: 18ga×2-½"(6.35cm)
• Pre-loaded Tunneler (metal) with Threaded Compression Cap and Compression Sleeve ×1  
• Hub Connection Assembly ×1
• Luer lock caps ×2
• Tunner Dilator ×1
• Dressing: Transparent Dressing 10cm×12cm×1
• 12Fr Tissue Dilator ×1  
• 14Fr Tissue Dilator ×1  
• Compression Sleeve ×1  
• Needle Disposal Cup ×1 
•  Safety Scalpel ×1 
• Irrigation tube with Clamp ×1
• Catheter Clamp ×1. </t>
  </si>
  <si>
    <t xml:space="preserve">Chronic Dialysis Catheters Kit
• Catheter, 14.5Fr ×23cm ×1    
• 16Fr Sheath/Dilator ×1
• Spring Wire Guide: .038"(.97mm)×39-½"(100cm), Pre-cuffed stiff tip on one ×1 end - 'J' tip on other. 
• Introducer Needle: 18ga×2-½"(6.35cm)
• Pre-loaded Tunneler (metal) with Threaded Compression Cap and Compression Sleeve ×1  
• Hub Connection Assembly ×1
• Luer lock caps ×2
• Tunner Dilator ×1
• Dressing: Transparent Dressing 10cm×12cm×1
• 12Fr Tissue Dilator ×1  
• 14Fr Tissue Dilator ×1  
• Compression Sleeve ×1  
• Needle Disposal Cup ×1 
•  Safety Scalpel ×1 
• Irrigation tube with Clamp ×1
• Catheter Clamp ×1. </t>
  </si>
  <si>
    <t>Disconnect Y set: Tubing set with drainage  bag.To be used with Long life mini transfer set  and  Twinbag system Sterile and Disposable.</t>
  </si>
  <si>
    <t>Clamp for outlet set: Short nose Clamp for outlet set: Short nose clamp to grip tubing during dialysis without causing damage to tubing. Disposable, Sterile and Packed individually in a peel pouch.</t>
  </si>
  <si>
    <t>Locking Titanium adaptor  Peritoneal dialysis for use with CAPD transfer set.
Reusable or disposable. Sterile. 
Made of titanium with bevel below Luer lock to ensure seal  with silastic peritoneal catheter.
Packed individually in peel pouch.</t>
  </si>
  <si>
    <t>Catheter: Acute Haemodialysis Catheter, Standard. Double lumen. Sterile, disposable. 9Fr×13cm. 
Contents of set to  contain the following: 
• 1×Two-lumen Indwelling catheter 9Fr×13cm. To be radio opaque Polyurathane/Silicone with extension line clamps and injection site caps  
• 1×Spring-wire guide  straight soft tip on one end and J tip on the other with an advancer. 
• 1×Catheter  introducer needle 
• 1×Fastener Catheter Clamp 
•  5ml luer-slip syringe.</t>
  </si>
  <si>
    <t>1 x 10Fr x 20cm catheter
2 x vessel dilator ( 9Fr x10cm and 10Fr x15cm)
1 x introducer needle 18g x5cm
1 x connecting tube
1 x introducer syringe
1 x guidewire with advancer 0.35inc x 60cm
1 x injection cap
1 x immovable clamp
1 x scalpel blade
1 x injection needle</t>
  </si>
  <si>
    <t xml:space="preserve">Catheter peritoneal dialysis kit , Paeds  tenckhoff,double  cuff coiled,Sterile,disposable.Individually peel packed. 39.25 cm long. Contents:
• 1×Catheter,  with double cuff
• 1×Guide wire with dispenser 
• 1×Two part sheath  
• 1×Non-vented cap 
• 1×Subclavian cap
• 1×Introducer needle 
• 1×Adaptor . </t>
  </si>
  <si>
    <t>Chlorine detergent powder with corrosion inhibitors  sachet for surface disinfection.</t>
  </si>
  <si>
    <t>Needle: Biopsy, disposable spring loaded needles, Size 16g x 20 cm. High strength, quality steel. Atraumatic sharpened tip. Depth marks.</t>
  </si>
  <si>
    <t>Dialyser: Haemodialysis. High-Flux Hollow Fibre with surface area of 1.0 m². Sterile, pyrogen-Free. Single use. Membrane material to be synthetic based. Dialysate and blood ports to be compatible with Standard Type Hansen and bloodlines Luer lock connectors. Dialysate and blood ports to have caps to maintain sterility. For paediatric patients.  Individually peel packed.</t>
  </si>
  <si>
    <t>Dialyser: Haemodialysis. High-Flux Hollow Fibre with effective surface area of 0.6m². Sterile, pyrogen-Free. Single use. Membrane material to be synthetic based. Dialysate and blood ports to be compatible with Standard Type Hansen and bloodlines Luer lock connectors. Dialysate and blood ports to have caps to maintain sterility. For paediatric patients. Individually peel packed.</t>
  </si>
  <si>
    <t>K - connection shield system : Connection Shield, for use with Twin Bag during bag exchanges or connected on cycler. Smooth edges shaped to fit around connection between line and transfer set.With povidone – iodine solution impregnated sponge for protection of connection between line and transfer set.Disposable Sterile Packed individually in peel pouch.</t>
  </si>
  <si>
    <t>DIRECT MATERIAL: % IMPORTED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</si>
</sst>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R &quot;#,##0.00"/>
    <numFmt numFmtId="165" formatCode="_ * #,##0.00_ ;_ * \-#,##0.00_ ;_ * \-??_ ;_ @_ "/>
    <numFmt numFmtId="166" formatCode="&quot;R &quot;#,##0.0"/>
    <numFmt numFmtId="167" formatCode="_ [$R-1C09]\ * #,##0.00_ ;_ [$R-1C09]\ * \-#,##0.00_ ;_ [$R-1C09]\ * \-??_ ;_ @_ "/>
    <numFmt numFmtId="168" formatCode="[$R-1C09]\ #,##0.00"/>
    <numFmt numFmtId="169" formatCode="&quot;R &quot;#,##0.00_);[Red]&quot;(R &quot;#,##0.00\)"/>
    <numFmt numFmtId="170" formatCode="&quot;R &quot;#,##0.0_);[Red]&quot;(R &quot;#,##0.0\)"/>
    <numFmt numFmtId="171" formatCode="_ * #,##0.0_ ;_ * \-#,##0.0_ ;_ * \-??_ ;_ @_ "/>
    <numFmt numFmtId="172" formatCode="&quot;R&quot;#,##0.00"/>
  </numFmts>
  <fonts count="37" x14ac:knownFonts="1">
    <font>
      <sz val="11"/>
      <color theme="1"/>
      <name val="Calibri"/>
      <family val="2"/>
      <charset val="1"/>
    </font>
    <font>
      <sz val="10"/>
      <name val="Arial"/>
      <family val="2"/>
      <charset val="1"/>
    </font>
    <font>
      <b/>
      <sz val="11"/>
      <name val="Arial"/>
      <family val="2"/>
      <charset val="1"/>
    </font>
    <font>
      <b/>
      <sz val="11"/>
      <color theme="1"/>
      <name val="Arial"/>
      <family val="2"/>
      <charset val="1"/>
    </font>
    <font>
      <sz val="12"/>
      <color theme="1"/>
      <name val="Arial"/>
      <family val="2"/>
      <charset val="1"/>
    </font>
    <font>
      <sz val="12"/>
      <name val="Arial"/>
      <family val="2"/>
      <charset val="1"/>
    </font>
    <font>
      <sz val="12"/>
      <color theme="1"/>
      <name val="Arial"/>
      <family val="2"/>
    </font>
    <font>
      <sz val="12"/>
      <color rgb="FF000000"/>
      <name val="Arial"/>
      <family val="2"/>
      <charset val="1"/>
    </font>
    <font>
      <b/>
      <sz val="12"/>
      <color theme="1"/>
      <name val="Arial"/>
      <family val="2"/>
      <charset val="1"/>
    </font>
    <font>
      <sz val="12"/>
      <color theme="1"/>
      <name val="Calibri"/>
      <family val="2"/>
      <charset val="1"/>
    </font>
    <font>
      <b/>
      <sz val="8"/>
      <color theme="1"/>
      <name val="Calibri"/>
      <family val="2"/>
      <charset val="1"/>
    </font>
    <font>
      <b/>
      <sz val="8"/>
      <name val="Calibri"/>
      <family val="2"/>
      <charset val="1"/>
    </font>
    <font>
      <sz val="8"/>
      <color theme="1"/>
      <name val="Calibri"/>
      <family val="2"/>
      <charset val="1"/>
    </font>
    <font>
      <b/>
      <sz val="8"/>
      <color rgb="FFFF0000"/>
      <name val="Calibri"/>
      <family val="2"/>
      <charset val="1"/>
    </font>
    <font>
      <b/>
      <i/>
      <sz val="8"/>
      <name val="Calibri"/>
      <family val="2"/>
      <charset val="1"/>
    </font>
    <font>
      <sz val="6"/>
      <color theme="1"/>
      <name val="Calibri"/>
      <family val="2"/>
      <charset val="1"/>
    </font>
    <font>
      <sz val="8"/>
      <color rgb="FFFF0000"/>
      <name val="Calibri"/>
      <family val="2"/>
      <charset val="1"/>
    </font>
    <font>
      <sz val="8"/>
      <color theme="1"/>
      <name val="Wingdings 2"/>
      <family val="1"/>
      <charset val="2"/>
    </font>
    <font>
      <b/>
      <sz val="11"/>
      <color rgb="FFFA7D00"/>
      <name val="Calibri"/>
      <family val="2"/>
      <charset val="1"/>
    </font>
    <font>
      <sz val="10"/>
      <name val="Arial"/>
      <family val="2"/>
    </font>
    <font>
      <b/>
      <sz val="12"/>
      <name val="Calibri"/>
      <family val="2"/>
      <charset val="1"/>
    </font>
    <font>
      <sz val="12"/>
      <name val="Calibri"/>
      <family val="2"/>
      <charset val="1"/>
    </font>
    <font>
      <b/>
      <sz val="12"/>
      <color rgb="FFFF0000"/>
      <name val="Calibri"/>
      <family val="2"/>
      <charset val="1"/>
    </font>
    <font>
      <b/>
      <sz val="12"/>
      <color theme="0"/>
      <name val="Calibri"/>
      <family val="2"/>
      <charset val="1"/>
    </font>
    <font>
      <u/>
      <sz val="11"/>
      <color theme="10"/>
      <name val="Calibri"/>
      <family val="2"/>
      <charset val="1"/>
    </font>
    <font>
      <sz val="11"/>
      <name val="Arial"/>
      <family val="2"/>
      <charset val="1"/>
    </font>
    <font>
      <sz val="11"/>
      <color theme="1"/>
      <name val="Calibri"/>
      <family val="2"/>
      <charset val="1"/>
    </font>
    <font>
      <sz val="11"/>
      <name val="Calibri"/>
      <family val="2"/>
      <charset val="1"/>
    </font>
    <font>
      <sz val="11"/>
      <color theme="1"/>
      <name val="Arial"/>
      <family val="2"/>
    </font>
    <font>
      <sz val="14"/>
      <color theme="1"/>
      <name val="Arial"/>
      <family val="2"/>
    </font>
    <font>
      <b/>
      <sz val="12"/>
      <color theme="1"/>
      <name val="Arial"/>
      <family val="2"/>
    </font>
    <font>
      <b/>
      <sz val="11"/>
      <name val="Arial"/>
      <family val="2"/>
    </font>
    <font>
      <sz val="12"/>
      <name val="Arial"/>
      <family val="2"/>
    </font>
    <font>
      <sz val="10"/>
      <color theme="1"/>
      <name val="Calibri"/>
      <family val="2"/>
      <charset val="1"/>
    </font>
    <font>
      <b/>
      <sz val="10"/>
      <name val="Arial"/>
      <family val="2"/>
      <charset val="1"/>
    </font>
    <font>
      <b/>
      <sz val="10"/>
      <name val="Arial"/>
      <family val="2"/>
    </font>
    <font>
      <b/>
      <sz val="10"/>
      <color theme="1"/>
      <name val="Arial"/>
      <family val="2"/>
      <charset val="1"/>
    </font>
  </fonts>
  <fills count="12">
    <fill>
      <patternFill patternType="none"/>
    </fill>
    <fill>
      <patternFill patternType="gray125"/>
    </fill>
    <fill>
      <patternFill patternType="solid">
        <fgColor rgb="FFF2F2F2"/>
        <bgColor rgb="FFFFFFFF"/>
      </patternFill>
    </fill>
    <fill>
      <patternFill patternType="solid">
        <fgColor theme="1" tint="0.49989318521683401"/>
        <bgColor rgb="FF969696"/>
      </patternFill>
    </fill>
    <fill>
      <patternFill patternType="solid">
        <fgColor theme="0"/>
        <bgColor rgb="FFF2F2F2"/>
      </patternFill>
    </fill>
    <fill>
      <patternFill patternType="solid">
        <fgColor rgb="FFC0C0C0"/>
        <bgColor rgb="FFBFBFBF"/>
      </patternFill>
    </fill>
    <fill>
      <patternFill patternType="solid">
        <fgColor rgb="FFFFFF99"/>
        <bgColor rgb="FFF2F2F2"/>
      </patternFill>
    </fill>
    <fill>
      <patternFill patternType="solid">
        <fgColor theme="0" tint="-0.249977111117893"/>
        <bgColor rgb="FFC0C0C0"/>
      </patternFill>
    </fill>
    <fill>
      <patternFill patternType="solid">
        <fgColor theme="0"/>
        <bgColor rgb="FF993300"/>
      </patternFill>
    </fill>
    <fill>
      <patternFill patternType="solid">
        <fgColor theme="0"/>
        <bgColor indexed="64"/>
      </patternFill>
    </fill>
    <fill>
      <patternFill patternType="solid">
        <fgColor theme="0" tint="-0.14999847407452621"/>
        <bgColor rgb="FF969696"/>
      </patternFill>
    </fill>
    <fill>
      <patternFill patternType="solid">
        <fgColor theme="0" tint="-0.14999847407452621"/>
        <bgColor rgb="FF993300"/>
      </patternFill>
    </fill>
  </fills>
  <borders count="15">
    <border>
      <left/>
      <right/>
      <top/>
      <bottom/>
      <diagonal/>
    </border>
    <border>
      <left style="thin">
        <color rgb="FF7F7F7F"/>
      </left>
      <right style="thin">
        <color rgb="FF7F7F7F"/>
      </right>
      <top style="thin">
        <color rgb="FF7F7F7F"/>
      </top>
      <bottom style="thin">
        <color rgb="FF7F7F7F"/>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7">
    <xf numFmtId="0" fontId="0" fillId="0" borderId="0"/>
    <xf numFmtId="165" fontId="26" fillId="0" borderId="0" applyBorder="0" applyProtection="0"/>
    <xf numFmtId="9" fontId="26" fillId="0" borderId="0" applyBorder="0" applyProtection="0"/>
    <xf numFmtId="0" fontId="24" fillId="0" borderId="0" applyBorder="0" applyProtection="0"/>
    <xf numFmtId="0" fontId="1" fillId="0" borderId="0"/>
    <xf numFmtId="0" fontId="26" fillId="0" borderId="0"/>
    <xf numFmtId="0" fontId="18" fillId="2" borderId="1" applyProtection="0"/>
  </cellStyleXfs>
  <cellXfs count="207">
    <xf numFmtId="0" fontId="0" fillId="0" borderId="0" xfId="0"/>
    <xf numFmtId="0" fontId="12" fillId="4" borderId="4" xfId="0" applyFont="1" applyFill="1" applyBorder="1" applyAlignment="1">
      <alignment horizontal="center" vertical="center"/>
    </xf>
    <xf numFmtId="0" fontId="12" fillId="4" borderId="2" xfId="0" applyFont="1" applyFill="1" applyBorder="1" applyAlignment="1">
      <alignment horizontal="center" vertical="center" wrapText="1"/>
    </xf>
    <xf numFmtId="0" fontId="12" fillId="0" borderId="2" xfId="4" applyFont="1" applyBorder="1" applyAlignment="1" applyProtection="1">
      <alignment horizontal="center" vertical="center" wrapText="1"/>
      <protection locked="0"/>
    </xf>
    <xf numFmtId="0" fontId="12" fillId="0" borderId="2" xfId="0" applyFont="1" applyBorder="1" applyAlignment="1">
      <alignment horizontal="center" vertical="center"/>
    </xf>
    <xf numFmtId="0" fontId="12" fillId="4" borderId="2" xfId="0" applyFont="1" applyFill="1" applyBorder="1" applyAlignment="1" applyProtection="1">
      <alignment horizontal="center" vertical="center" wrapText="1" shrinkToFit="1"/>
      <protection locked="0"/>
    </xf>
    <xf numFmtId="0" fontId="12" fillId="4" borderId="2" xfId="0" applyFont="1" applyFill="1" applyBorder="1" applyAlignment="1">
      <alignment horizontal="center" vertical="center"/>
    </xf>
    <xf numFmtId="0" fontId="11" fillId="6"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0" fillId="0" borderId="2" xfId="0" applyBorder="1"/>
    <xf numFmtId="0" fontId="0" fillId="0" borderId="3" xfId="0" applyBorder="1" applyAlignment="1">
      <alignment horizontal="left"/>
    </xf>
    <xf numFmtId="0" fontId="4" fillId="0" borderId="2" xfId="0" applyFont="1" applyBorder="1"/>
    <xf numFmtId="0" fontId="9" fillId="0" borderId="0" xfId="0" applyFont="1"/>
    <xf numFmtId="0" fontId="10" fillId="0" borderId="0" xfId="0" applyFont="1" applyAlignment="1">
      <alignment horizontal="center"/>
    </xf>
    <xf numFmtId="0" fontId="11" fillId="0" borderId="0" xfId="0" applyFont="1" applyAlignment="1">
      <alignment horizontal="center" vertical="center"/>
    </xf>
    <xf numFmtId="0" fontId="12" fillId="0" borderId="0" xfId="0" applyFont="1"/>
    <xf numFmtId="0" fontId="12" fillId="0" borderId="0" xfId="0" applyFont="1" applyAlignment="1">
      <alignment horizontal="center" vertical="center"/>
    </xf>
    <xf numFmtId="0" fontId="0" fillId="0" borderId="0" xfId="0" applyAlignment="1">
      <alignment horizontal="center" vertical="center"/>
    </xf>
    <xf numFmtId="164" fontId="12" fillId="0" borderId="0" xfId="0" applyNumberFormat="1" applyFont="1"/>
    <xf numFmtId="0" fontId="12" fillId="0" borderId="0" xfId="0" applyFont="1" applyAlignment="1">
      <alignment wrapText="1"/>
    </xf>
    <xf numFmtId="0" fontId="13" fillId="6" borderId="2" xfId="0" applyFont="1" applyFill="1" applyBorder="1" applyAlignment="1">
      <alignment horizontal="center" vertical="center" wrapText="1"/>
    </xf>
    <xf numFmtId="164" fontId="13" fillId="6" borderId="2" xfId="0" applyNumberFormat="1" applyFont="1" applyFill="1" applyBorder="1" applyAlignment="1">
      <alignment horizontal="center" vertical="center" wrapText="1"/>
    </xf>
    <xf numFmtId="0" fontId="13" fillId="5" borderId="2" xfId="0" applyFont="1" applyFill="1" applyBorder="1" applyAlignment="1">
      <alignment horizontal="center" vertical="center" wrapText="1"/>
    </xf>
    <xf numFmtId="0" fontId="14" fillId="6" borderId="2" xfId="0" applyFont="1" applyFill="1" applyBorder="1" applyAlignment="1">
      <alignment horizontal="center" vertical="center" wrapText="1"/>
    </xf>
    <xf numFmtId="164" fontId="12" fillId="4" borderId="2" xfId="0" applyNumberFormat="1" applyFont="1" applyFill="1" applyBorder="1" applyAlignment="1">
      <alignment horizontal="center" vertical="center"/>
    </xf>
    <xf numFmtId="0" fontId="15" fillId="4" borderId="2" xfId="0" applyFont="1" applyFill="1" applyBorder="1" applyAlignment="1">
      <alignment horizontal="center" vertical="center"/>
    </xf>
    <xf numFmtId="9" fontId="12" fillId="4" borderId="2" xfId="0" applyNumberFormat="1" applyFont="1" applyFill="1" applyBorder="1" applyAlignment="1">
      <alignment horizontal="center" vertical="center"/>
    </xf>
    <xf numFmtId="9" fontId="12" fillId="4" borderId="2" xfId="0" applyNumberFormat="1" applyFont="1" applyFill="1" applyBorder="1" applyAlignment="1">
      <alignment horizontal="center" vertical="center" wrapText="1"/>
    </xf>
    <xf numFmtId="0" fontId="15" fillId="4" borderId="2" xfId="0" applyFont="1" applyFill="1" applyBorder="1" applyAlignment="1">
      <alignment horizontal="center" vertical="center" wrapText="1"/>
    </xf>
    <xf numFmtId="166" fontId="12" fillId="4" borderId="2" xfId="1" applyNumberFormat="1" applyFont="1" applyFill="1" applyBorder="1" applyAlignment="1" applyProtection="1">
      <alignment horizontal="center" vertical="center"/>
    </xf>
    <xf numFmtId="9" fontId="12" fillId="4" borderId="2" xfId="2" applyFont="1" applyFill="1" applyBorder="1" applyAlignment="1" applyProtection="1">
      <alignment horizontal="center" vertical="center"/>
    </xf>
    <xf numFmtId="16" fontId="12" fillId="4" borderId="2" xfId="0" applyNumberFormat="1" applyFont="1" applyFill="1" applyBorder="1" applyAlignment="1">
      <alignment horizontal="center" vertical="center"/>
    </xf>
    <xf numFmtId="167" fontId="12" fillId="4" borderId="2" xfId="0" applyNumberFormat="1" applyFont="1" applyFill="1" applyBorder="1" applyAlignment="1">
      <alignment horizontal="center" vertical="center"/>
    </xf>
    <xf numFmtId="167" fontId="12" fillId="4" borderId="2" xfId="1" applyNumberFormat="1" applyFont="1" applyFill="1" applyBorder="1" applyAlignment="1" applyProtection="1">
      <alignment horizontal="center" vertical="center"/>
    </xf>
    <xf numFmtId="0" fontId="12" fillId="4" borderId="2" xfId="4" applyFont="1" applyFill="1" applyBorder="1" applyAlignment="1" applyProtection="1">
      <alignment horizontal="center" vertical="center" wrapText="1"/>
      <protection locked="0"/>
    </xf>
    <xf numFmtId="168" fontId="12" fillId="4" borderId="2" xfId="4" applyNumberFormat="1" applyFont="1" applyFill="1" applyBorder="1" applyAlignment="1" applyProtection="1">
      <alignment horizontal="center" vertical="center" wrapText="1"/>
      <protection locked="0"/>
    </xf>
    <xf numFmtId="168" fontId="12" fillId="4" borderId="2" xfId="0" applyNumberFormat="1" applyFont="1" applyFill="1" applyBorder="1" applyAlignment="1">
      <alignment horizontal="center" vertical="center"/>
    </xf>
    <xf numFmtId="1" fontId="12" fillId="4" borderId="2" xfId="4" applyNumberFormat="1" applyFont="1" applyFill="1" applyBorder="1" applyAlignment="1" applyProtection="1">
      <alignment horizontal="center" vertical="center" wrapText="1"/>
      <protection locked="0"/>
    </xf>
    <xf numFmtId="164" fontId="12" fillId="4" borderId="2" xfId="1" applyNumberFormat="1" applyFont="1" applyFill="1" applyBorder="1" applyAlignment="1" applyProtection="1">
      <alignment horizontal="center" vertical="center"/>
    </xf>
    <xf numFmtId="0" fontId="12" fillId="4" borderId="2" xfId="0" applyFont="1" applyFill="1" applyBorder="1" applyAlignment="1">
      <alignment horizontal="center"/>
    </xf>
    <xf numFmtId="0" fontId="17" fillId="4" borderId="2" xfId="0" applyFont="1" applyFill="1" applyBorder="1" applyAlignment="1">
      <alignment horizontal="center" vertical="center"/>
    </xf>
    <xf numFmtId="2" fontId="12" fillId="4" borderId="2" xfId="0" applyNumberFormat="1" applyFont="1" applyFill="1" applyBorder="1" applyAlignment="1">
      <alignment horizontal="center" vertical="center"/>
    </xf>
    <xf numFmtId="169" fontId="12" fillId="4" borderId="2" xfId="0" applyNumberFormat="1" applyFont="1" applyFill="1" applyBorder="1" applyAlignment="1">
      <alignment horizontal="center" vertical="center"/>
    </xf>
    <xf numFmtId="0" fontId="12" fillId="4" borderId="2" xfId="5" applyFont="1" applyFill="1" applyBorder="1" applyAlignment="1">
      <alignment horizontal="center" vertical="center" wrapText="1"/>
    </xf>
    <xf numFmtId="0" fontId="12" fillId="4" borderId="4" xfId="0" applyFont="1" applyFill="1" applyBorder="1" applyAlignment="1" applyProtection="1">
      <alignment horizontal="center" vertical="center" wrapText="1" shrinkToFit="1"/>
      <protection locked="0"/>
    </xf>
    <xf numFmtId="0" fontId="12" fillId="0" borderId="4" xfId="0" applyFont="1" applyBorder="1" applyAlignment="1">
      <alignment horizontal="center" vertical="center"/>
    </xf>
    <xf numFmtId="0" fontId="12" fillId="0" borderId="4" xfId="4" applyFont="1" applyBorder="1" applyAlignment="1" applyProtection="1">
      <alignment horizontal="center" vertical="center" wrapText="1"/>
      <protection locked="0"/>
    </xf>
    <xf numFmtId="170" fontId="12" fillId="4" borderId="2" xfId="0" applyNumberFormat="1" applyFont="1" applyFill="1" applyBorder="1" applyAlignment="1">
      <alignment horizontal="center" vertical="center"/>
    </xf>
    <xf numFmtId="165" fontId="12" fillId="4" borderId="2" xfId="1" applyFont="1" applyFill="1" applyBorder="1" applyAlignment="1" applyProtection="1">
      <alignment horizontal="center" vertical="center"/>
    </xf>
    <xf numFmtId="171" fontId="12" fillId="4" borderId="2" xfId="1" applyNumberFormat="1" applyFont="1" applyFill="1" applyBorder="1" applyAlignment="1" applyProtection="1">
      <alignment horizontal="center" vertical="center"/>
    </xf>
    <xf numFmtId="0" fontId="12" fillId="4" borderId="2" xfId="0" applyFont="1" applyFill="1" applyBorder="1" applyAlignment="1" applyProtection="1">
      <alignment horizontal="center" vertical="center" wrapText="1"/>
      <protection locked="0"/>
    </xf>
    <xf numFmtId="0" fontId="12" fillId="4" borderId="0" xfId="0" applyFont="1" applyFill="1" applyAlignment="1">
      <alignment horizontal="center"/>
    </xf>
    <xf numFmtId="0" fontId="0" fillId="4" borderId="0" xfId="0" applyFill="1" applyAlignment="1">
      <alignment horizontal="center"/>
    </xf>
    <xf numFmtId="0" fontId="12" fillId="4" borderId="0" xfId="0" applyFont="1" applyFill="1" applyAlignment="1">
      <alignment horizontal="center" vertical="center"/>
    </xf>
    <xf numFmtId="164" fontId="20" fillId="0" borderId="0" xfId="0" applyNumberFormat="1" applyFont="1" applyAlignment="1">
      <alignment horizontal="left" vertical="center" wrapText="1"/>
    </xf>
    <xf numFmtId="0" fontId="21" fillId="0" borderId="0" xfId="0" applyFont="1" applyAlignment="1">
      <alignment horizontal="left" vertical="center" wrapText="1"/>
    </xf>
    <xf numFmtId="0" fontId="21" fillId="0" borderId="0" xfId="0" applyFont="1" applyAlignment="1">
      <alignment horizontal="center" vertical="center" wrapText="1"/>
    </xf>
    <xf numFmtId="0" fontId="22" fillId="0" borderId="0" xfId="0" applyFont="1" applyAlignment="1">
      <alignment horizontal="center" vertical="center" wrapText="1"/>
    </xf>
    <xf numFmtId="0" fontId="23" fillId="3" borderId="2" xfId="0" applyFont="1" applyFill="1" applyBorder="1" applyAlignment="1">
      <alignment horizontal="center" vertical="center" wrapText="1"/>
    </xf>
    <xf numFmtId="0" fontId="20" fillId="4" borderId="0" xfId="0" applyFont="1" applyFill="1" applyAlignment="1">
      <alignment horizontal="center" vertical="center" wrapText="1"/>
    </xf>
    <xf numFmtId="0" fontId="21" fillId="0" borderId="2" xfId="0" applyFont="1" applyBorder="1" applyAlignment="1">
      <alignment horizontal="left" vertical="center" wrapText="1"/>
    </xf>
    <xf numFmtId="164" fontId="21" fillId="0" borderId="2" xfId="0" applyNumberFormat="1" applyFont="1" applyBorder="1" applyAlignment="1">
      <alignment horizontal="left" vertical="center" wrapText="1"/>
    </xf>
    <xf numFmtId="0" fontId="21" fillId="4" borderId="2" xfId="0" applyFont="1" applyFill="1" applyBorder="1" applyAlignment="1">
      <alignment horizontal="left" vertical="center" wrapText="1"/>
    </xf>
    <xf numFmtId="3" fontId="21" fillId="4" borderId="2" xfId="0" applyNumberFormat="1" applyFont="1" applyFill="1" applyBorder="1" applyAlignment="1">
      <alignment horizontal="left" vertical="center" wrapText="1"/>
    </xf>
    <xf numFmtId="0" fontId="24" fillId="0" borderId="2" xfId="3" applyBorder="1" applyAlignment="1" applyProtection="1">
      <alignment horizontal="left" vertical="center" wrapText="1"/>
    </xf>
    <xf numFmtId="14" fontId="25" fillId="0" borderId="2" xfId="0" applyNumberFormat="1" applyFont="1" applyBorder="1" applyAlignment="1">
      <alignment horizontal="left" vertical="center" wrapText="1"/>
    </xf>
    <xf numFmtId="0" fontId="20" fillId="0" borderId="2" xfId="0" applyFont="1" applyBorder="1" applyAlignment="1">
      <alignment horizontal="left" vertical="center" wrapText="1"/>
    </xf>
    <xf numFmtId="17" fontId="21" fillId="0" borderId="2" xfId="0" applyNumberFormat="1" applyFont="1" applyBorder="1" applyAlignment="1">
      <alignment horizontal="left" vertical="center" wrapText="1"/>
    </xf>
    <xf numFmtId="15" fontId="21" fillId="0" borderId="2" xfId="0" applyNumberFormat="1" applyFont="1" applyBorder="1" applyAlignment="1">
      <alignment horizontal="left" vertical="center" wrapText="1"/>
    </xf>
    <xf numFmtId="2" fontId="12" fillId="0" borderId="0" xfId="0" applyNumberFormat="1" applyFont="1"/>
    <xf numFmtId="0" fontId="13" fillId="5" borderId="10"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2" fillId="4" borderId="10" xfId="0" applyFont="1" applyFill="1" applyBorder="1" applyAlignment="1">
      <alignment horizontal="center" vertical="center"/>
    </xf>
    <xf numFmtId="0" fontId="12" fillId="0" borderId="2" xfId="0" applyFont="1" applyBorder="1"/>
    <xf numFmtId="2" fontId="12" fillId="0" borderId="2" xfId="0" applyNumberFormat="1" applyFont="1" applyBorder="1"/>
    <xf numFmtId="0" fontId="17" fillId="4" borderId="10" xfId="0" applyFont="1" applyFill="1" applyBorder="1" applyAlignment="1">
      <alignment horizontal="center" vertical="center"/>
    </xf>
    <xf numFmtId="0" fontId="12" fillId="4" borderId="0" xfId="4" applyFont="1" applyFill="1" applyAlignment="1" applyProtection="1">
      <alignment horizontal="center" vertical="center" wrapText="1"/>
      <protection locked="0"/>
    </xf>
    <xf numFmtId="0" fontId="12" fillId="4" borderId="0" xfId="0" applyFont="1" applyFill="1" applyAlignment="1">
      <alignment horizontal="center" vertical="center" wrapText="1"/>
    </xf>
    <xf numFmtId="0" fontId="27" fillId="8" borderId="0" xfId="0" applyFont="1" applyFill="1"/>
    <xf numFmtId="0" fontId="0" fillId="9" borderId="0" xfId="0" applyFill="1"/>
    <xf numFmtId="0" fontId="2" fillId="10" borderId="2" xfId="0" applyFont="1" applyFill="1" applyBorder="1" applyAlignment="1">
      <alignment wrapText="1"/>
    </xf>
    <xf numFmtId="0" fontId="2" fillId="11" borderId="2" xfId="0" applyFont="1" applyFill="1" applyBorder="1" applyAlignment="1">
      <alignment wrapText="1"/>
    </xf>
    <xf numFmtId="0" fontId="2" fillId="10" borderId="4" xfId="0" applyFont="1" applyFill="1" applyBorder="1" applyAlignment="1">
      <alignment horizontal="center" vertical="center" wrapText="1"/>
    </xf>
    <xf numFmtId="0" fontId="3" fillId="10" borderId="4" xfId="0" applyFont="1" applyFill="1" applyBorder="1" applyAlignment="1">
      <alignment horizontal="center" vertical="center"/>
    </xf>
    <xf numFmtId="0" fontId="3" fillId="10" borderId="4" xfId="0" applyFont="1" applyFill="1" applyBorder="1" applyAlignment="1">
      <alignment horizontal="left" vertical="center"/>
    </xf>
    <xf numFmtId="0" fontId="2" fillId="11" borderId="4" xfId="0" applyFont="1" applyFill="1" applyBorder="1" applyAlignment="1">
      <alignment horizontal="center" vertical="center" wrapText="1"/>
    </xf>
    <xf numFmtId="0" fontId="2" fillId="10" borderId="4" xfId="0" applyFont="1" applyFill="1" applyBorder="1" applyAlignment="1">
      <alignment horizontal="center" vertical="center" textRotation="90" wrapText="1"/>
    </xf>
    <xf numFmtId="0" fontId="2" fillId="10" borderId="4" xfId="0" applyFont="1" applyFill="1" applyBorder="1" applyAlignment="1">
      <alignment horizontal="right" vertical="center" textRotation="90" wrapText="1"/>
    </xf>
    <xf numFmtId="0" fontId="2" fillId="11" borderId="4" xfId="0" applyFont="1" applyFill="1" applyBorder="1" applyAlignment="1">
      <alignment horizontal="right" vertical="center" textRotation="90" wrapText="1"/>
    </xf>
    <xf numFmtId="0" fontId="6" fillId="9" borderId="11" xfId="0" applyFont="1" applyFill="1" applyBorder="1" applyAlignment="1" applyProtection="1">
      <alignment horizontal="left" vertical="center" wrapText="1" shrinkToFit="1"/>
      <protection locked="0"/>
    </xf>
    <xf numFmtId="0" fontId="6" fillId="0" borderId="11" xfId="0" applyFont="1" applyBorder="1" applyAlignment="1" applyProtection="1">
      <alignment vertical="center" wrapText="1" shrinkToFit="1"/>
      <protection locked="0"/>
    </xf>
    <xf numFmtId="0" fontId="6" fillId="9" borderId="11" xfId="0" applyFont="1" applyFill="1" applyBorder="1" applyAlignment="1" applyProtection="1">
      <alignment horizontal="left" vertical="top" wrapText="1" shrinkToFit="1"/>
      <protection locked="0"/>
    </xf>
    <xf numFmtId="0" fontId="31" fillId="10" borderId="4" xfId="0" applyFont="1" applyFill="1" applyBorder="1" applyAlignment="1">
      <alignment horizontal="center" vertical="center" wrapText="1"/>
    </xf>
    <xf numFmtId="0" fontId="28" fillId="0" borderId="2" xfId="0" applyFont="1" applyBorder="1"/>
    <xf numFmtId="0" fontId="6" fillId="9" borderId="11" xfId="0" applyFont="1" applyFill="1" applyBorder="1" applyAlignment="1">
      <alignment wrapText="1"/>
    </xf>
    <xf numFmtId="0" fontId="21" fillId="8" borderId="11" xfId="0" applyFont="1" applyFill="1" applyBorder="1"/>
    <xf numFmtId="0" fontId="9" fillId="0" borderId="11" xfId="0" applyFont="1" applyBorder="1"/>
    <xf numFmtId="0" fontId="28" fillId="0" borderId="5" xfId="0" applyFont="1" applyBorder="1"/>
    <xf numFmtId="0" fontId="0" fillId="0" borderId="6" xfId="0" applyBorder="1" applyAlignment="1">
      <alignment horizontal="left"/>
    </xf>
    <xf numFmtId="0" fontId="0" fillId="0" borderId="5" xfId="0" applyBorder="1"/>
    <xf numFmtId="0" fontId="6" fillId="0" borderId="11" xfId="0" applyFont="1" applyBorder="1" applyAlignment="1">
      <alignment horizontal="center" vertical="center"/>
    </xf>
    <xf numFmtId="0" fontId="9" fillId="0" borderId="11" xfId="0" applyFont="1" applyBorder="1" applyAlignment="1">
      <alignment horizontal="center"/>
    </xf>
    <xf numFmtId="0" fontId="9" fillId="0" borderId="11" xfId="0" applyFont="1" applyBorder="1" applyAlignment="1">
      <alignment horizontal="left"/>
    </xf>
    <xf numFmtId="0" fontId="6" fillId="0" borderId="11" xfId="0" applyFont="1" applyBorder="1" applyAlignment="1">
      <alignment vertical="center"/>
    </xf>
    <xf numFmtId="0" fontId="32" fillId="8" borderId="11" xfId="0" applyFont="1" applyFill="1" applyBorder="1" applyAlignment="1">
      <alignment horizontal="center" vertical="center"/>
    </xf>
    <xf numFmtId="0" fontId="9" fillId="9" borderId="11" xfId="0" applyFont="1" applyFill="1" applyBorder="1"/>
    <xf numFmtId="0" fontId="6" fillId="0" borderId="11" xfId="0" applyFont="1" applyBorder="1"/>
    <xf numFmtId="0" fontId="4" fillId="0" borderId="3" xfId="0" applyFont="1" applyBorder="1"/>
    <xf numFmtId="0" fontId="4" fillId="0" borderId="11" xfId="0" applyFont="1" applyBorder="1" applyAlignment="1">
      <alignment horizontal="justify" vertical="center"/>
    </xf>
    <xf numFmtId="0" fontId="4" fillId="4" borderId="11" xfId="0" applyFont="1" applyFill="1" applyBorder="1" applyAlignment="1" applyProtection="1">
      <alignment horizontal="justify" vertical="center" wrapText="1" shrinkToFit="1"/>
      <protection locked="0"/>
    </xf>
    <xf numFmtId="0" fontId="5" fillId="8" borderId="11" xfId="0" applyFont="1" applyFill="1" applyBorder="1"/>
    <xf numFmtId="0" fontId="4" fillId="0" borderId="11" xfId="0" applyFont="1" applyBorder="1"/>
    <xf numFmtId="0" fontId="4" fillId="9" borderId="11" xfId="0" applyFont="1" applyFill="1" applyBorder="1"/>
    <xf numFmtId="0" fontId="6" fillId="0" borderId="11" xfId="0" applyFont="1" applyBorder="1" applyAlignment="1">
      <alignment horizontal="center" vertical="center" wrapText="1"/>
    </xf>
    <xf numFmtId="0" fontId="4" fillId="4" borderId="11" xfId="0" applyFont="1" applyFill="1" applyBorder="1" applyAlignment="1">
      <alignment horizontal="justify" vertical="center"/>
    </xf>
    <xf numFmtId="0" fontId="5" fillId="4" borderId="11" xfId="0" applyFont="1" applyFill="1" applyBorder="1" applyAlignment="1" applyProtection="1">
      <alignment horizontal="justify" vertical="center" wrapText="1" shrinkToFit="1"/>
      <protection locked="0"/>
    </xf>
    <xf numFmtId="0" fontId="7" fillId="0" borderId="11" xfId="0" applyFont="1" applyBorder="1" applyAlignment="1">
      <alignment horizontal="justify" vertical="center" wrapText="1"/>
    </xf>
    <xf numFmtId="0" fontId="4" fillId="8" borderId="11" xfId="0" applyFont="1" applyFill="1" applyBorder="1" applyAlignment="1">
      <alignment horizontal="justify" vertical="center"/>
    </xf>
    <xf numFmtId="0" fontId="7" fillId="0" borderId="11" xfId="0" applyFont="1" applyBorder="1" applyAlignment="1">
      <alignment horizontal="justify" vertical="center"/>
    </xf>
    <xf numFmtId="0" fontId="4" fillId="4" borderId="11" xfId="0" applyFont="1" applyFill="1" applyBorder="1" applyAlignment="1">
      <alignment horizontal="justify" vertical="center" wrapText="1"/>
    </xf>
    <xf numFmtId="0" fontId="4" fillId="4" borderId="11" xfId="0" applyFont="1" applyFill="1" applyBorder="1" applyAlignment="1">
      <alignment vertical="center" wrapText="1"/>
    </xf>
    <xf numFmtId="0" fontId="4" fillId="4" borderId="11" xfId="0" applyFont="1" applyFill="1" applyBorder="1" applyAlignment="1">
      <alignment horizontal="left" vertical="center" wrapText="1"/>
    </xf>
    <xf numFmtId="0" fontId="4" fillId="4" borderId="11" xfId="0" applyFont="1" applyFill="1" applyBorder="1" applyAlignment="1">
      <alignment horizontal="center" vertical="center"/>
    </xf>
    <xf numFmtId="0" fontId="4" fillId="4" borderId="11" xfId="0" applyFont="1" applyFill="1" applyBorder="1" applyAlignment="1" applyProtection="1">
      <alignment horizontal="left" vertical="center" wrapText="1" shrinkToFit="1"/>
      <protection locked="0"/>
    </xf>
    <xf numFmtId="0" fontId="4" fillId="4" borderId="11" xfId="0" applyFont="1" applyFill="1" applyBorder="1" applyAlignment="1" applyProtection="1">
      <alignment horizontal="justify" vertical="center" wrapText="1"/>
      <protection locked="0"/>
    </xf>
    <xf numFmtId="0" fontId="5" fillId="8" borderId="11" xfId="0" applyFont="1" applyFill="1" applyBorder="1" applyAlignment="1">
      <alignment wrapText="1"/>
    </xf>
    <xf numFmtId="0" fontId="9" fillId="9" borderId="0" xfId="0" applyFont="1" applyFill="1"/>
    <xf numFmtId="0" fontId="33" fillId="0" borderId="0" xfId="0" applyFont="1"/>
    <xf numFmtId="0" fontId="34" fillId="10" borderId="2" xfId="0" applyFont="1" applyFill="1" applyBorder="1" applyAlignment="1">
      <alignment wrapText="1"/>
    </xf>
    <xf numFmtId="0" fontId="34" fillId="11" borderId="2" xfId="0" applyFont="1" applyFill="1" applyBorder="1" applyAlignment="1">
      <alignment wrapText="1"/>
    </xf>
    <xf numFmtId="0" fontId="36" fillId="10" borderId="4" xfId="0" applyFont="1" applyFill="1" applyBorder="1" applyAlignment="1">
      <alignment horizontal="left" vertical="center"/>
    </xf>
    <xf numFmtId="0" fontId="34" fillId="11" borderId="4" xfId="0" applyFont="1" applyFill="1" applyBorder="1" applyAlignment="1">
      <alignment horizontal="center" vertical="center" wrapText="1"/>
    </xf>
    <xf numFmtId="0" fontId="34" fillId="10" borderId="4" xfId="0" applyFont="1" applyFill="1" applyBorder="1" applyAlignment="1">
      <alignment horizontal="center" vertical="center" wrapText="1"/>
    </xf>
    <xf numFmtId="0" fontId="34" fillId="10" borderId="4" xfId="0" applyFont="1" applyFill="1" applyBorder="1" applyAlignment="1">
      <alignment horizontal="center" vertical="center" textRotation="90" wrapText="1"/>
    </xf>
    <xf numFmtId="0" fontId="33" fillId="0" borderId="0" xfId="0" applyFont="1" applyAlignment="1">
      <alignment horizontal="left"/>
    </xf>
    <xf numFmtId="0" fontId="35" fillId="10" borderId="4" xfId="0" applyFont="1" applyFill="1" applyBorder="1" applyAlignment="1">
      <alignment horizontal="left" vertical="center" wrapText="1"/>
    </xf>
    <xf numFmtId="0" fontId="33" fillId="0" borderId="0" xfId="0" applyFont="1" applyAlignment="1">
      <alignment wrapText="1"/>
    </xf>
    <xf numFmtId="0" fontId="36" fillId="10" borderId="4" xfId="0" applyFont="1" applyFill="1" applyBorder="1" applyAlignment="1">
      <alignment horizontal="left" vertical="center" wrapText="1"/>
    </xf>
    <xf numFmtId="0" fontId="34" fillId="11" borderId="4" xfId="0" applyFont="1" applyFill="1" applyBorder="1" applyAlignment="1">
      <alignment horizontal="center" vertical="center" textRotation="90" wrapText="1"/>
    </xf>
    <xf numFmtId="0" fontId="33" fillId="0" borderId="2" xfId="0" applyFont="1" applyBorder="1" applyAlignment="1">
      <alignment horizontal="left" vertical="top"/>
    </xf>
    <xf numFmtId="0" fontId="33" fillId="0" borderId="2" xfId="0" applyFont="1" applyBorder="1" applyAlignment="1">
      <alignment horizontal="left" vertical="top" wrapText="1"/>
    </xf>
    <xf numFmtId="0" fontId="33" fillId="0" borderId="0" xfId="0" applyFont="1" applyAlignment="1">
      <alignment horizontal="left" vertical="top"/>
    </xf>
    <xf numFmtId="0" fontId="33" fillId="0" borderId="0" xfId="0" applyFont="1" applyAlignment="1">
      <alignment horizontal="left" vertical="top" wrapText="1"/>
    </xf>
    <xf numFmtId="172" fontId="33" fillId="0" borderId="0" xfId="0" applyNumberFormat="1" applyFont="1"/>
    <xf numFmtId="172" fontId="34" fillId="10" borderId="4" xfId="0" applyNumberFormat="1" applyFont="1" applyFill="1" applyBorder="1" applyAlignment="1">
      <alignment horizontal="center" vertical="center" wrapText="1"/>
    </xf>
    <xf numFmtId="172" fontId="33" fillId="0" borderId="2" xfId="0" applyNumberFormat="1" applyFont="1" applyBorder="1" applyAlignment="1">
      <alignment horizontal="left" vertical="top"/>
    </xf>
    <xf numFmtId="172" fontId="33" fillId="0" borderId="0" xfId="0" applyNumberFormat="1" applyFont="1" applyAlignment="1">
      <alignment horizontal="left" vertical="top"/>
    </xf>
    <xf numFmtId="0" fontId="2" fillId="10" borderId="2" xfId="0" applyFont="1" applyFill="1" applyBorder="1" applyAlignment="1">
      <alignment horizontal="center" vertical="center" wrapText="1"/>
    </xf>
    <xf numFmtId="0" fontId="2" fillId="10" borderId="2" xfId="0" applyFont="1" applyFill="1" applyBorder="1" applyAlignment="1">
      <alignment horizontal="center" vertical="center"/>
    </xf>
    <xf numFmtId="0" fontId="2" fillId="10" borderId="2" xfId="0" applyFont="1" applyFill="1" applyBorder="1" applyAlignment="1">
      <alignment horizontal="left" vertical="center" wrapText="1"/>
    </xf>
    <xf numFmtId="0" fontId="2" fillId="10" borderId="2" xfId="0" applyFont="1" applyFill="1" applyBorder="1" applyAlignment="1">
      <alignment horizontal="center" wrapText="1"/>
    </xf>
    <xf numFmtId="0" fontId="9" fillId="0" borderId="11" xfId="0" applyFont="1" applyBorder="1" applyAlignment="1">
      <alignment horizontal="center"/>
    </xf>
    <xf numFmtId="0" fontId="9" fillId="9" borderId="11" xfId="0" applyFont="1" applyFill="1" applyBorder="1" applyAlignment="1">
      <alignment horizontal="center"/>
    </xf>
    <xf numFmtId="0" fontId="6" fillId="9" borderId="11" xfId="0" applyFont="1" applyFill="1" applyBorder="1" applyAlignment="1" applyProtection="1">
      <alignment horizontal="left" vertical="center" wrapText="1" shrinkToFit="1"/>
      <protection locked="0"/>
    </xf>
    <xf numFmtId="0" fontId="6" fillId="0" borderId="11" xfId="0" applyFont="1" applyBorder="1" applyAlignment="1">
      <alignment horizontal="center" vertical="center"/>
    </xf>
    <xf numFmtId="0" fontId="6" fillId="0" borderId="11" xfId="0" applyFont="1" applyBorder="1" applyAlignment="1">
      <alignment vertical="center"/>
    </xf>
    <xf numFmtId="0" fontId="6" fillId="0" borderId="11" xfId="0" applyFont="1" applyBorder="1" applyAlignment="1">
      <alignment horizontal="right" vertical="center"/>
    </xf>
    <xf numFmtId="0" fontId="6" fillId="9" borderId="11" xfId="0" applyFont="1" applyFill="1" applyBorder="1" applyAlignment="1" applyProtection="1">
      <alignment horizontal="left" vertical="top" wrapText="1" shrinkToFit="1"/>
      <protection locked="0"/>
    </xf>
    <xf numFmtId="0" fontId="21" fillId="8" borderId="11" xfId="0" applyFont="1" applyFill="1" applyBorder="1" applyAlignment="1">
      <alignment horizontal="center"/>
    </xf>
    <xf numFmtId="0" fontId="9" fillId="0" borderId="12" xfId="0" applyFont="1" applyBorder="1" applyAlignment="1">
      <alignment horizontal="center"/>
    </xf>
    <xf numFmtId="0" fontId="9" fillId="0" borderId="13" xfId="0" applyFont="1" applyBorder="1" applyAlignment="1">
      <alignment horizontal="center"/>
    </xf>
    <xf numFmtId="0" fontId="9" fillId="0" borderId="14" xfId="0" applyFont="1" applyBorder="1" applyAlignment="1">
      <alignment horizontal="center"/>
    </xf>
    <xf numFmtId="0" fontId="4" fillId="0" borderId="11" xfId="0" applyFont="1" applyBorder="1" applyAlignment="1">
      <alignment horizontal="center"/>
    </xf>
    <xf numFmtId="0" fontId="6" fillId="0" borderId="11" xfId="0" applyFont="1" applyBorder="1" applyAlignment="1">
      <alignment horizontal="center"/>
    </xf>
    <xf numFmtId="0" fontId="32" fillId="8" borderId="11" xfId="0" applyFont="1" applyFill="1" applyBorder="1" applyAlignment="1">
      <alignment horizontal="center"/>
    </xf>
    <xf numFmtId="0" fontId="9" fillId="9" borderId="12" xfId="0" applyFont="1" applyFill="1" applyBorder="1"/>
    <xf numFmtId="0" fontId="9" fillId="9" borderId="13" xfId="0" applyFont="1" applyFill="1" applyBorder="1"/>
    <xf numFmtId="0" fontId="9" fillId="9" borderId="14" xfId="0" applyFont="1" applyFill="1" applyBorder="1"/>
    <xf numFmtId="0" fontId="9" fillId="0" borderId="11" xfId="0" applyFont="1" applyBorder="1" applyAlignment="1">
      <alignment horizontal="left"/>
    </xf>
    <xf numFmtId="0" fontId="32" fillId="8" borderId="11" xfId="0" applyFont="1" applyFill="1" applyBorder="1" applyAlignment="1">
      <alignment vertical="center"/>
    </xf>
    <xf numFmtId="0" fontId="32" fillId="8" borderId="12" xfId="0" applyFont="1" applyFill="1" applyBorder="1" applyAlignment="1">
      <alignment horizontal="center"/>
    </xf>
    <xf numFmtId="0" fontId="32" fillId="8" borderId="13" xfId="0" applyFont="1" applyFill="1" applyBorder="1" applyAlignment="1">
      <alignment horizontal="center"/>
    </xf>
    <xf numFmtId="0" fontId="32" fillId="8" borderId="14" xfId="0" applyFont="1" applyFill="1" applyBorder="1" applyAlignment="1">
      <alignment horizontal="center"/>
    </xf>
    <xf numFmtId="0" fontId="9" fillId="0" borderId="11" xfId="0" applyFont="1" applyBorder="1"/>
    <xf numFmtId="0" fontId="6" fillId="0" borderId="11" xfId="0" applyFont="1" applyBorder="1" applyAlignment="1">
      <alignment horizontal="right"/>
    </xf>
    <xf numFmtId="0" fontId="0" fillId="0" borderId="11" xfId="0" applyBorder="1" applyAlignment="1">
      <alignment horizontal="center"/>
    </xf>
    <xf numFmtId="0" fontId="29" fillId="0" borderId="11" xfId="0" applyFont="1" applyBorder="1" applyAlignment="1">
      <alignment horizontal="right"/>
    </xf>
    <xf numFmtId="0" fontId="0" fillId="9" borderId="11" xfId="0" applyFill="1" applyBorder="1" applyAlignment="1">
      <alignment horizontal="center"/>
    </xf>
    <xf numFmtId="0" fontId="34" fillId="10" borderId="2" xfId="0" applyFont="1" applyFill="1" applyBorder="1" applyAlignment="1">
      <alignment horizontal="center" vertical="center" wrapText="1"/>
    </xf>
    <xf numFmtId="0" fontId="34" fillId="10" borderId="2" xfId="0" applyFont="1" applyFill="1" applyBorder="1" applyAlignment="1">
      <alignment horizontal="center" vertical="center"/>
    </xf>
    <xf numFmtId="0" fontId="2" fillId="10" borderId="10" xfId="0" applyFont="1" applyFill="1" applyBorder="1" applyAlignment="1">
      <alignment horizontal="center" vertical="center" wrapText="1"/>
    </xf>
    <xf numFmtId="0" fontId="2" fillId="10" borderId="8"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34" fillId="10" borderId="2" xfId="0" applyFont="1" applyFill="1" applyBorder="1" applyAlignment="1">
      <alignment horizontal="center" wrapText="1"/>
    </xf>
    <xf numFmtId="0" fontId="11" fillId="5" borderId="2"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5" borderId="2" xfId="4" applyFont="1" applyFill="1" applyBorder="1" applyAlignment="1">
      <alignment horizontal="center" vertical="center" wrapText="1"/>
    </xf>
    <xf numFmtId="164" fontId="11" fillId="5" borderId="2" xfId="0" applyNumberFormat="1" applyFont="1" applyFill="1" applyBorder="1" applyAlignment="1">
      <alignment horizontal="center" vertical="center" wrapText="1"/>
    </xf>
    <xf numFmtId="0" fontId="12" fillId="4" borderId="2" xfId="0" applyFont="1" applyFill="1" applyBorder="1" applyAlignment="1">
      <alignment horizontal="center" vertical="center"/>
    </xf>
    <xf numFmtId="0" fontId="12" fillId="4" borderId="2" xfId="0" applyFont="1" applyFill="1" applyBorder="1" applyAlignment="1" applyProtection="1">
      <alignment horizontal="center" vertical="center" wrapText="1" shrinkToFit="1"/>
      <protection locked="0"/>
    </xf>
    <xf numFmtId="0" fontId="12" fillId="0" borderId="2" xfId="0" applyFont="1" applyBorder="1" applyAlignment="1">
      <alignment horizontal="center" vertical="center"/>
    </xf>
    <xf numFmtId="0" fontId="12" fillId="0" borderId="2" xfId="4" applyFont="1" applyBorder="1" applyAlignment="1" applyProtection="1">
      <alignment horizontal="center" vertical="center" wrapText="1"/>
      <protection locked="0"/>
    </xf>
    <xf numFmtId="0" fontId="12" fillId="4" borderId="2" xfId="0" applyFont="1" applyFill="1" applyBorder="1" applyAlignment="1">
      <alignment horizontal="center" vertical="center" wrapText="1"/>
    </xf>
    <xf numFmtId="0" fontId="12" fillId="4" borderId="4" xfId="0" applyFont="1" applyFill="1" applyBorder="1" applyAlignment="1">
      <alignment horizontal="center" vertical="center"/>
    </xf>
    <xf numFmtId="0" fontId="12" fillId="4" borderId="4" xfId="0" applyFont="1" applyFill="1" applyBorder="1" applyAlignment="1" applyProtection="1">
      <alignment horizontal="center" vertical="center" wrapText="1" shrinkToFit="1"/>
      <protection locked="0"/>
    </xf>
    <xf numFmtId="0" fontId="12" fillId="0" borderId="4" xfId="0" applyFont="1" applyBorder="1" applyAlignment="1">
      <alignment horizontal="center" vertical="center"/>
    </xf>
    <xf numFmtId="0" fontId="12" fillId="0" borderId="4" xfId="4" applyFont="1" applyBorder="1" applyAlignment="1" applyProtection="1">
      <alignment horizontal="center" vertical="center" wrapText="1"/>
      <protection locked="0"/>
    </xf>
    <xf numFmtId="0" fontId="12" fillId="4" borderId="2" xfId="6" applyFont="1" applyFill="1" applyBorder="1" applyAlignment="1" applyProtection="1">
      <alignment horizontal="center" vertical="center" wrapText="1"/>
    </xf>
    <xf numFmtId="0" fontId="12" fillId="4" borderId="2" xfId="4" applyFont="1" applyFill="1" applyBorder="1" applyAlignment="1" applyProtection="1">
      <alignment horizontal="center" vertical="center" wrapText="1"/>
      <protection locked="0"/>
    </xf>
    <xf numFmtId="12" fontId="12" fillId="4" borderId="2" xfId="0" applyNumberFormat="1" applyFont="1" applyFill="1" applyBorder="1" applyAlignment="1">
      <alignment horizontal="center" vertical="center" wrapText="1"/>
    </xf>
    <xf numFmtId="0" fontId="20" fillId="0" borderId="4"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1" fillId="5" borderId="9" xfId="0" applyFont="1" applyFill="1" applyBorder="1" applyAlignment="1">
      <alignment horizontal="center" vertical="center" wrapText="1"/>
    </xf>
    <xf numFmtId="0" fontId="12" fillId="7" borderId="2" xfId="0" applyFont="1" applyFill="1" applyBorder="1" applyAlignment="1">
      <alignment horizontal="center" vertical="center" wrapText="1"/>
    </xf>
    <xf numFmtId="2" fontId="12" fillId="7" borderId="2" xfId="0" applyNumberFormat="1" applyFont="1" applyFill="1" applyBorder="1" applyAlignment="1">
      <alignment horizontal="center" vertical="center" wrapText="1"/>
    </xf>
    <xf numFmtId="0" fontId="12" fillId="4" borderId="10" xfId="4" applyFont="1" applyFill="1" applyBorder="1" applyAlignment="1" applyProtection="1">
      <alignment horizontal="center" vertical="center" wrapText="1"/>
      <protection locked="0"/>
    </xf>
  </cellXfs>
  <cellStyles count="7">
    <cellStyle name="Comma" xfId="1" builtinId="3"/>
    <cellStyle name="Excel Built-in Calculation" xfId="6" xr:uid="{00000000-0005-0000-0000-000008000000}"/>
    <cellStyle name="Hyperlink" xfId="3" builtinId="8"/>
    <cellStyle name="Normal" xfId="0" builtinId="0"/>
    <cellStyle name="Normal 2" xfId="4" xr:uid="{00000000-0005-0000-0000-000006000000}"/>
    <cellStyle name="Normal 3" xfId="5" xr:uid="{00000000-0005-0000-0000-000007000000}"/>
    <cellStyle name="Percent" xfId="2"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2F2F2"/>
      <rgbColor rgb="FFCCFFFF"/>
      <rgbColor rgb="FF660066"/>
      <rgbColor rgb="FFFF8080"/>
      <rgbColor rgb="FF0066CC"/>
      <rgbColor rgb="FFBFBFB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A7D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4</xdr:col>
      <xdr:colOff>8640</xdr:colOff>
      <xdr:row>3</xdr:row>
      <xdr:rowOff>8640</xdr:rowOff>
    </xdr:to>
    <xdr:pic>
      <xdr:nvPicPr>
        <xdr:cNvPr id="2" name="Picture 6" descr="https://srm.gpg.gov.za:8400/sap/public/bc/its/mimes/bbpglobal/99/images/background/spacer.gif">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xdr:blipFill>
      <xdr:spPr>
        <a:xfrm>
          <a:off x="7548840" y="971640"/>
          <a:ext cx="8640" cy="8640"/>
        </a:xfrm>
        <a:prstGeom prst="rect">
          <a:avLst/>
        </a:prstGeom>
        <a:ln w="9525">
          <a:noFill/>
        </a:ln>
      </xdr:spPr>
    </xdr:pic>
    <xdr:clientData/>
  </xdr:twoCellAnchor>
  <xdr:twoCellAnchor editAs="oneCell">
    <xdr:from>
      <xdr:col>4</xdr:col>
      <xdr:colOff>0</xdr:colOff>
      <xdr:row>3</xdr:row>
      <xdr:rowOff>0</xdr:rowOff>
    </xdr:from>
    <xdr:to>
      <xdr:col>4</xdr:col>
      <xdr:colOff>8640</xdr:colOff>
      <xdr:row>3</xdr:row>
      <xdr:rowOff>8640</xdr:rowOff>
    </xdr:to>
    <xdr:pic>
      <xdr:nvPicPr>
        <xdr:cNvPr id="3" name="Picture 8" descr="https://srm.gpg.gov.za:8400/sap/public/bc/its/mimes/bbpglobal/99/images/background/spacer.gif">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stretch/>
      </xdr:blipFill>
      <xdr:spPr>
        <a:xfrm>
          <a:off x="7548840" y="971640"/>
          <a:ext cx="8640" cy="8640"/>
        </a:xfrm>
        <a:prstGeom prst="rect">
          <a:avLst/>
        </a:prstGeom>
        <a:ln w="9525">
          <a:noFill/>
        </a:ln>
      </xdr:spPr>
    </xdr:pic>
    <xdr:clientData/>
  </xdr:twoCellAnchor>
  <xdr:twoCellAnchor editAs="oneCell">
    <xdr:from>
      <xdr:col>4</xdr:col>
      <xdr:colOff>0</xdr:colOff>
      <xdr:row>3</xdr:row>
      <xdr:rowOff>0</xdr:rowOff>
    </xdr:from>
    <xdr:to>
      <xdr:col>4</xdr:col>
      <xdr:colOff>8640</xdr:colOff>
      <xdr:row>3</xdr:row>
      <xdr:rowOff>8640</xdr:rowOff>
    </xdr:to>
    <xdr:pic>
      <xdr:nvPicPr>
        <xdr:cNvPr id="4" name="Picture 6" descr="https://srm.gpg.gov.za:8400/sap/public/bc/its/mimes/bbpglobal/99/images/background/spacer.gif">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a:stretch/>
      </xdr:blipFill>
      <xdr:spPr>
        <a:xfrm>
          <a:off x="7548840" y="971640"/>
          <a:ext cx="8640" cy="8640"/>
        </a:xfrm>
        <a:prstGeom prst="rect">
          <a:avLst/>
        </a:prstGeom>
        <a:ln w="9525">
          <a:noFill/>
        </a:ln>
      </xdr:spPr>
    </xdr:pic>
    <xdr:clientData/>
  </xdr:twoCellAnchor>
  <xdr:twoCellAnchor editAs="oneCell">
    <xdr:from>
      <xdr:col>4</xdr:col>
      <xdr:colOff>0</xdr:colOff>
      <xdr:row>3</xdr:row>
      <xdr:rowOff>0</xdr:rowOff>
    </xdr:from>
    <xdr:to>
      <xdr:col>4</xdr:col>
      <xdr:colOff>8640</xdr:colOff>
      <xdr:row>3</xdr:row>
      <xdr:rowOff>8640</xdr:rowOff>
    </xdr:to>
    <xdr:pic>
      <xdr:nvPicPr>
        <xdr:cNvPr id="5" name="Picture 6" descr="https://srm.gpg.gov.za:8400/sap/public/bc/its/mimes/bbpglobal/99/images/background/spacer.gif">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1"/>
        <a:stretch/>
      </xdr:blipFill>
      <xdr:spPr>
        <a:xfrm>
          <a:off x="7548840" y="971640"/>
          <a:ext cx="8640" cy="8640"/>
        </a:xfrm>
        <a:prstGeom prst="rect">
          <a:avLst/>
        </a:prstGeom>
        <a:ln w="9525">
          <a:noFill/>
        </a:ln>
      </xdr:spPr>
    </xdr:pic>
    <xdr:clientData/>
  </xdr:twoCellAnchor>
  <xdr:twoCellAnchor editAs="oneCell">
    <xdr:from>
      <xdr:col>4</xdr:col>
      <xdr:colOff>0</xdr:colOff>
      <xdr:row>3</xdr:row>
      <xdr:rowOff>0</xdr:rowOff>
    </xdr:from>
    <xdr:to>
      <xdr:col>4</xdr:col>
      <xdr:colOff>8640</xdr:colOff>
      <xdr:row>3</xdr:row>
      <xdr:rowOff>8640</xdr:rowOff>
    </xdr:to>
    <xdr:pic>
      <xdr:nvPicPr>
        <xdr:cNvPr id="6" name="Picture 6" descr="https://srm.gpg.gov.za:8400/sap/public/bc/its/mimes/bbpglobal/99/images/background/spacer.gif">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1"/>
        <a:stretch/>
      </xdr:blipFill>
      <xdr:spPr>
        <a:xfrm>
          <a:off x="7548840" y="971640"/>
          <a:ext cx="8640" cy="8640"/>
        </a:xfrm>
        <a:prstGeom prst="rect">
          <a:avLst/>
        </a:prstGeom>
        <a:ln w="9525">
          <a:noFill/>
        </a:ln>
      </xdr:spPr>
    </xdr:pic>
    <xdr:clientData/>
  </xdr:twoCellAnchor>
  <xdr:twoCellAnchor editAs="oneCell">
    <xdr:from>
      <xdr:col>4</xdr:col>
      <xdr:colOff>0</xdr:colOff>
      <xdr:row>3</xdr:row>
      <xdr:rowOff>1571400</xdr:rowOff>
    </xdr:from>
    <xdr:to>
      <xdr:col>4</xdr:col>
      <xdr:colOff>8640</xdr:colOff>
      <xdr:row>3</xdr:row>
      <xdr:rowOff>1580040</xdr:rowOff>
    </xdr:to>
    <xdr:pic>
      <xdr:nvPicPr>
        <xdr:cNvPr id="7" name="Picture 6" descr="https://srm.gpg.gov.za:8400/sap/public/bc/its/mimes/bbpglobal/99/images/background/spacer.gif">
          <a:extLst>
            <a:ext uri="{FF2B5EF4-FFF2-40B4-BE49-F238E27FC236}">
              <a16:creationId xmlns:a16="http://schemas.microsoft.com/office/drawing/2014/main" id="{00000000-0008-0000-0200-000007000000}"/>
            </a:ext>
          </a:extLst>
        </xdr:cNvPr>
        <xdr:cNvPicPr/>
      </xdr:nvPicPr>
      <xdr:blipFill>
        <a:blip xmlns:r="http://schemas.openxmlformats.org/officeDocument/2006/relationships" r:embed="rId1"/>
        <a:stretch/>
      </xdr:blipFill>
      <xdr:spPr>
        <a:xfrm>
          <a:off x="7548840" y="2543040"/>
          <a:ext cx="8640" cy="8640"/>
        </a:xfrm>
        <a:prstGeom prst="rect">
          <a:avLst/>
        </a:prstGeom>
        <a:ln w="9525">
          <a:noFill/>
        </a:ln>
      </xdr:spPr>
    </xdr:pic>
    <xdr:clientData/>
  </xdr:twoCellAnchor>
  <xdr:twoCellAnchor editAs="oneCell">
    <xdr:from>
      <xdr:col>4</xdr:col>
      <xdr:colOff>0</xdr:colOff>
      <xdr:row>3</xdr:row>
      <xdr:rowOff>1571400</xdr:rowOff>
    </xdr:from>
    <xdr:to>
      <xdr:col>4</xdr:col>
      <xdr:colOff>8640</xdr:colOff>
      <xdr:row>3</xdr:row>
      <xdr:rowOff>1580040</xdr:rowOff>
    </xdr:to>
    <xdr:pic>
      <xdr:nvPicPr>
        <xdr:cNvPr id="8" name="Picture 8" descr="https://srm.gpg.gov.za:8400/sap/public/bc/its/mimes/bbpglobal/99/images/background/spacer.gif">
          <a:extLst>
            <a:ext uri="{FF2B5EF4-FFF2-40B4-BE49-F238E27FC236}">
              <a16:creationId xmlns:a16="http://schemas.microsoft.com/office/drawing/2014/main" id="{00000000-0008-0000-0200-000008000000}"/>
            </a:ext>
          </a:extLst>
        </xdr:cNvPr>
        <xdr:cNvPicPr/>
      </xdr:nvPicPr>
      <xdr:blipFill>
        <a:blip xmlns:r="http://schemas.openxmlformats.org/officeDocument/2006/relationships" r:embed="rId1"/>
        <a:stretch/>
      </xdr:blipFill>
      <xdr:spPr>
        <a:xfrm>
          <a:off x="7548840" y="2543040"/>
          <a:ext cx="8640" cy="8640"/>
        </a:xfrm>
        <a:prstGeom prst="rect">
          <a:avLst/>
        </a:prstGeom>
        <a:ln w="9525">
          <a:noFill/>
        </a:ln>
      </xdr:spPr>
    </xdr:pic>
    <xdr:clientData/>
  </xdr:twoCellAnchor>
  <xdr:twoCellAnchor editAs="oneCell">
    <xdr:from>
      <xdr:col>4</xdr:col>
      <xdr:colOff>0</xdr:colOff>
      <xdr:row>3</xdr:row>
      <xdr:rowOff>1571400</xdr:rowOff>
    </xdr:from>
    <xdr:to>
      <xdr:col>4</xdr:col>
      <xdr:colOff>8640</xdr:colOff>
      <xdr:row>3</xdr:row>
      <xdr:rowOff>1580040</xdr:rowOff>
    </xdr:to>
    <xdr:pic>
      <xdr:nvPicPr>
        <xdr:cNvPr id="9" name="Picture 6" descr="https://srm.gpg.gov.za:8400/sap/public/bc/its/mimes/bbpglobal/99/images/background/spacer.gif">
          <a:extLst>
            <a:ext uri="{FF2B5EF4-FFF2-40B4-BE49-F238E27FC236}">
              <a16:creationId xmlns:a16="http://schemas.microsoft.com/office/drawing/2014/main" id="{00000000-0008-0000-0200-000009000000}"/>
            </a:ext>
          </a:extLst>
        </xdr:cNvPr>
        <xdr:cNvPicPr/>
      </xdr:nvPicPr>
      <xdr:blipFill>
        <a:blip xmlns:r="http://schemas.openxmlformats.org/officeDocument/2006/relationships" r:embed="rId1"/>
        <a:stretch/>
      </xdr:blipFill>
      <xdr:spPr>
        <a:xfrm>
          <a:off x="7548840" y="2543040"/>
          <a:ext cx="8640" cy="8640"/>
        </a:xfrm>
        <a:prstGeom prst="rect">
          <a:avLst/>
        </a:prstGeom>
        <a:ln w="9525">
          <a:noFill/>
        </a:ln>
      </xdr:spPr>
    </xdr:pic>
    <xdr:clientData/>
  </xdr:twoCellAnchor>
  <xdr:twoCellAnchor editAs="oneCell">
    <xdr:from>
      <xdr:col>4</xdr:col>
      <xdr:colOff>0</xdr:colOff>
      <xdr:row>3</xdr:row>
      <xdr:rowOff>1571400</xdr:rowOff>
    </xdr:from>
    <xdr:to>
      <xdr:col>4</xdr:col>
      <xdr:colOff>8640</xdr:colOff>
      <xdr:row>3</xdr:row>
      <xdr:rowOff>1580040</xdr:rowOff>
    </xdr:to>
    <xdr:pic>
      <xdr:nvPicPr>
        <xdr:cNvPr id="10" name="Picture 6" descr="https://srm.gpg.gov.za:8400/sap/public/bc/its/mimes/bbpglobal/99/images/background/spacer.gif">
          <a:extLst>
            <a:ext uri="{FF2B5EF4-FFF2-40B4-BE49-F238E27FC236}">
              <a16:creationId xmlns:a16="http://schemas.microsoft.com/office/drawing/2014/main" id="{00000000-0008-0000-0200-00000A000000}"/>
            </a:ext>
          </a:extLst>
        </xdr:cNvPr>
        <xdr:cNvPicPr/>
      </xdr:nvPicPr>
      <xdr:blipFill>
        <a:blip xmlns:r="http://schemas.openxmlformats.org/officeDocument/2006/relationships" r:embed="rId1"/>
        <a:stretch/>
      </xdr:blipFill>
      <xdr:spPr>
        <a:xfrm>
          <a:off x="7548840" y="2543040"/>
          <a:ext cx="8640" cy="8640"/>
        </a:xfrm>
        <a:prstGeom prst="rect">
          <a:avLst/>
        </a:prstGeom>
        <a:ln w="9525">
          <a:noFill/>
        </a:ln>
      </xdr:spPr>
    </xdr:pic>
    <xdr:clientData/>
  </xdr:twoCellAnchor>
  <xdr:twoCellAnchor editAs="oneCell">
    <xdr:from>
      <xdr:col>4</xdr:col>
      <xdr:colOff>0</xdr:colOff>
      <xdr:row>3</xdr:row>
      <xdr:rowOff>1571400</xdr:rowOff>
    </xdr:from>
    <xdr:to>
      <xdr:col>4</xdr:col>
      <xdr:colOff>8640</xdr:colOff>
      <xdr:row>3</xdr:row>
      <xdr:rowOff>1580040</xdr:rowOff>
    </xdr:to>
    <xdr:pic>
      <xdr:nvPicPr>
        <xdr:cNvPr id="11" name="Picture 6" descr="https://srm.gpg.gov.za:8400/sap/public/bc/its/mimes/bbpglobal/99/images/background/spacer.gif">
          <a:extLst>
            <a:ext uri="{FF2B5EF4-FFF2-40B4-BE49-F238E27FC236}">
              <a16:creationId xmlns:a16="http://schemas.microsoft.com/office/drawing/2014/main" id="{00000000-0008-0000-0200-00000B000000}"/>
            </a:ext>
          </a:extLst>
        </xdr:cNvPr>
        <xdr:cNvPicPr/>
      </xdr:nvPicPr>
      <xdr:blipFill>
        <a:blip xmlns:r="http://schemas.openxmlformats.org/officeDocument/2006/relationships" r:embed="rId1"/>
        <a:stretch/>
      </xdr:blipFill>
      <xdr:spPr>
        <a:xfrm>
          <a:off x="7548840" y="2543040"/>
          <a:ext cx="8640" cy="8640"/>
        </a:xfrm>
        <a:prstGeom prst="rect">
          <a:avLst/>
        </a:prstGeom>
        <a:ln w="9525">
          <a:noFill/>
        </a:ln>
      </xdr:spPr>
    </xdr:pic>
    <xdr:clientData/>
  </xdr:twoCellAnchor>
  <xdr:twoCellAnchor editAs="oneCell">
    <xdr:from>
      <xdr:col>4</xdr:col>
      <xdr:colOff>0</xdr:colOff>
      <xdr:row>3</xdr:row>
      <xdr:rowOff>1571400</xdr:rowOff>
    </xdr:from>
    <xdr:to>
      <xdr:col>4</xdr:col>
      <xdr:colOff>8640</xdr:colOff>
      <xdr:row>3</xdr:row>
      <xdr:rowOff>1580040</xdr:rowOff>
    </xdr:to>
    <xdr:pic>
      <xdr:nvPicPr>
        <xdr:cNvPr id="12" name="Picture 6" descr="https://srm.gpg.gov.za:8400/sap/public/bc/its/mimes/bbpglobal/99/images/background/spacer.gif">
          <a:extLst>
            <a:ext uri="{FF2B5EF4-FFF2-40B4-BE49-F238E27FC236}">
              <a16:creationId xmlns:a16="http://schemas.microsoft.com/office/drawing/2014/main" id="{00000000-0008-0000-0200-00000C000000}"/>
            </a:ext>
          </a:extLst>
        </xdr:cNvPr>
        <xdr:cNvPicPr/>
      </xdr:nvPicPr>
      <xdr:blipFill>
        <a:blip xmlns:r="http://schemas.openxmlformats.org/officeDocument/2006/relationships" r:embed="rId1"/>
        <a:stretch/>
      </xdr:blipFill>
      <xdr:spPr>
        <a:xfrm>
          <a:off x="7548840" y="2543040"/>
          <a:ext cx="8640" cy="8640"/>
        </a:xfrm>
        <a:prstGeom prst="rect">
          <a:avLst/>
        </a:prstGeom>
        <a:ln w="9525">
          <a:noFill/>
        </a:ln>
      </xdr:spPr>
    </xdr:pic>
    <xdr:clientData/>
  </xdr:twoCellAnchor>
  <xdr:twoCellAnchor editAs="oneCell">
    <xdr:from>
      <xdr:col>4</xdr:col>
      <xdr:colOff>0</xdr:colOff>
      <xdr:row>3</xdr:row>
      <xdr:rowOff>1571400</xdr:rowOff>
    </xdr:from>
    <xdr:to>
      <xdr:col>4</xdr:col>
      <xdr:colOff>8640</xdr:colOff>
      <xdr:row>3</xdr:row>
      <xdr:rowOff>1580040</xdr:rowOff>
    </xdr:to>
    <xdr:pic>
      <xdr:nvPicPr>
        <xdr:cNvPr id="13" name="Picture 8" descr="https://srm.gpg.gov.za:8400/sap/public/bc/its/mimes/bbpglobal/99/images/background/spacer.gif">
          <a:extLst>
            <a:ext uri="{FF2B5EF4-FFF2-40B4-BE49-F238E27FC236}">
              <a16:creationId xmlns:a16="http://schemas.microsoft.com/office/drawing/2014/main" id="{00000000-0008-0000-0200-00000D000000}"/>
            </a:ext>
          </a:extLst>
        </xdr:cNvPr>
        <xdr:cNvPicPr/>
      </xdr:nvPicPr>
      <xdr:blipFill>
        <a:blip xmlns:r="http://schemas.openxmlformats.org/officeDocument/2006/relationships" r:embed="rId1"/>
        <a:stretch/>
      </xdr:blipFill>
      <xdr:spPr>
        <a:xfrm>
          <a:off x="7548840" y="2543040"/>
          <a:ext cx="8640" cy="8640"/>
        </a:xfrm>
        <a:prstGeom prst="rect">
          <a:avLst/>
        </a:prstGeom>
        <a:ln w="9525">
          <a:noFill/>
        </a:ln>
      </xdr:spPr>
    </xdr:pic>
    <xdr:clientData/>
  </xdr:twoCellAnchor>
  <xdr:twoCellAnchor editAs="oneCell">
    <xdr:from>
      <xdr:col>4</xdr:col>
      <xdr:colOff>0</xdr:colOff>
      <xdr:row>3</xdr:row>
      <xdr:rowOff>1571400</xdr:rowOff>
    </xdr:from>
    <xdr:to>
      <xdr:col>4</xdr:col>
      <xdr:colOff>8640</xdr:colOff>
      <xdr:row>3</xdr:row>
      <xdr:rowOff>1580040</xdr:rowOff>
    </xdr:to>
    <xdr:pic>
      <xdr:nvPicPr>
        <xdr:cNvPr id="14" name="Picture 6" descr="https://srm.gpg.gov.za:8400/sap/public/bc/its/mimes/bbpglobal/99/images/background/spacer.gif">
          <a:extLst>
            <a:ext uri="{FF2B5EF4-FFF2-40B4-BE49-F238E27FC236}">
              <a16:creationId xmlns:a16="http://schemas.microsoft.com/office/drawing/2014/main" id="{00000000-0008-0000-0200-00000E000000}"/>
            </a:ext>
          </a:extLst>
        </xdr:cNvPr>
        <xdr:cNvPicPr/>
      </xdr:nvPicPr>
      <xdr:blipFill>
        <a:blip xmlns:r="http://schemas.openxmlformats.org/officeDocument/2006/relationships" r:embed="rId1"/>
        <a:stretch/>
      </xdr:blipFill>
      <xdr:spPr>
        <a:xfrm>
          <a:off x="7548840" y="2543040"/>
          <a:ext cx="8640" cy="8640"/>
        </a:xfrm>
        <a:prstGeom prst="rect">
          <a:avLst/>
        </a:prstGeom>
        <a:ln w="9525">
          <a:noFill/>
        </a:ln>
      </xdr:spPr>
    </xdr:pic>
    <xdr:clientData/>
  </xdr:twoCellAnchor>
  <xdr:twoCellAnchor editAs="oneCell">
    <xdr:from>
      <xdr:col>4</xdr:col>
      <xdr:colOff>0</xdr:colOff>
      <xdr:row>3</xdr:row>
      <xdr:rowOff>1571400</xdr:rowOff>
    </xdr:from>
    <xdr:to>
      <xdr:col>4</xdr:col>
      <xdr:colOff>8640</xdr:colOff>
      <xdr:row>3</xdr:row>
      <xdr:rowOff>1580040</xdr:rowOff>
    </xdr:to>
    <xdr:pic>
      <xdr:nvPicPr>
        <xdr:cNvPr id="15" name="Picture 6" descr="https://srm.gpg.gov.za:8400/sap/public/bc/its/mimes/bbpglobal/99/images/background/spacer.gif">
          <a:extLst>
            <a:ext uri="{FF2B5EF4-FFF2-40B4-BE49-F238E27FC236}">
              <a16:creationId xmlns:a16="http://schemas.microsoft.com/office/drawing/2014/main" id="{00000000-0008-0000-0200-00000F000000}"/>
            </a:ext>
          </a:extLst>
        </xdr:cNvPr>
        <xdr:cNvPicPr/>
      </xdr:nvPicPr>
      <xdr:blipFill>
        <a:blip xmlns:r="http://schemas.openxmlformats.org/officeDocument/2006/relationships" r:embed="rId1"/>
        <a:stretch/>
      </xdr:blipFill>
      <xdr:spPr>
        <a:xfrm>
          <a:off x="7548840" y="2543040"/>
          <a:ext cx="8640" cy="8640"/>
        </a:xfrm>
        <a:prstGeom prst="rect">
          <a:avLst/>
        </a:prstGeom>
        <a:ln w="9525">
          <a:noFill/>
        </a:ln>
      </xdr:spPr>
    </xdr:pic>
    <xdr:clientData/>
  </xdr:twoCellAnchor>
  <xdr:twoCellAnchor editAs="oneCell">
    <xdr:from>
      <xdr:col>4</xdr:col>
      <xdr:colOff>0</xdr:colOff>
      <xdr:row>3</xdr:row>
      <xdr:rowOff>1571400</xdr:rowOff>
    </xdr:from>
    <xdr:to>
      <xdr:col>4</xdr:col>
      <xdr:colOff>8640</xdr:colOff>
      <xdr:row>3</xdr:row>
      <xdr:rowOff>1580040</xdr:rowOff>
    </xdr:to>
    <xdr:pic>
      <xdr:nvPicPr>
        <xdr:cNvPr id="16" name="Picture 6" descr="https://srm.gpg.gov.za:8400/sap/public/bc/its/mimes/bbpglobal/99/images/background/spacer.gif">
          <a:extLst>
            <a:ext uri="{FF2B5EF4-FFF2-40B4-BE49-F238E27FC236}">
              <a16:creationId xmlns:a16="http://schemas.microsoft.com/office/drawing/2014/main" id="{00000000-0008-0000-0200-000010000000}"/>
            </a:ext>
          </a:extLst>
        </xdr:cNvPr>
        <xdr:cNvPicPr/>
      </xdr:nvPicPr>
      <xdr:blipFill>
        <a:blip xmlns:r="http://schemas.openxmlformats.org/officeDocument/2006/relationships" r:embed="rId1"/>
        <a:stretch/>
      </xdr:blipFill>
      <xdr:spPr>
        <a:xfrm>
          <a:off x="7548840" y="2543040"/>
          <a:ext cx="8640" cy="8640"/>
        </a:xfrm>
        <a:prstGeom prst="rect">
          <a:avLst/>
        </a:prstGeom>
        <a:ln w="9525">
          <a:noFill/>
        </a:ln>
      </xdr:spPr>
    </xdr:pic>
    <xdr:clientData/>
  </xdr:twoCellAnchor>
  <xdr:twoCellAnchor editAs="oneCell">
    <xdr:from>
      <xdr:col>3</xdr:col>
      <xdr:colOff>0</xdr:colOff>
      <xdr:row>3</xdr:row>
      <xdr:rowOff>1571400</xdr:rowOff>
    </xdr:from>
    <xdr:to>
      <xdr:col>3</xdr:col>
      <xdr:colOff>8640</xdr:colOff>
      <xdr:row>3</xdr:row>
      <xdr:rowOff>1580040</xdr:rowOff>
    </xdr:to>
    <xdr:pic>
      <xdr:nvPicPr>
        <xdr:cNvPr id="17" name="Picture 6" descr="https://srm.gpg.gov.za:8400/sap/public/bc/its/mimes/bbpglobal/99/images/background/spacer.gif">
          <a:extLst>
            <a:ext uri="{FF2B5EF4-FFF2-40B4-BE49-F238E27FC236}">
              <a16:creationId xmlns:a16="http://schemas.microsoft.com/office/drawing/2014/main" id="{00000000-0008-0000-0200-000011000000}"/>
            </a:ext>
          </a:extLst>
        </xdr:cNvPr>
        <xdr:cNvPicPr/>
      </xdr:nvPicPr>
      <xdr:blipFill>
        <a:blip xmlns:r="http://schemas.openxmlformats.org/officeDocument/2006/relationships" r:embed="rId1"/>
        <a:stretch/>
      </xdr:blipFill>
      <xdr:spPr>
        <a:xfrm>
          <a:off x="5745600" y="2543040"/>
          <a:ext cx="8640" cy="8640"/>
        </a:xfrm>
        <a:prstGeom prst="rect">
          <a:avLst/>
        </a:prstGeom>
        <a:ln w="9525">
          <a:noFill/>
        </a:ln>
      </xdr:spPr>
    </xdr:pic>
    <xdr:clientData/>
  </xdr:twoCellAnchor>
  <xdr:twoCellAnchor editAs="oneCell">
    <xdr:from>
      <xdr:col>3</xdr:col>
      <xdr:colOff>0</xdr:colOff>
      <xdr:row>3</xdr:row>
      <xdr:rowOff>1571400</xdr:rowOff>
    </xdr:from>
    <xdr:to>
      <xdr:col>3</xdr:col>
      <xdr:colOff>8640</xdr:colOff>
      <xdr:row>3</xdr:row>
      <xdr:rowOff>1580040</xdr:rowOff>
    </xdr:to>
    <xdr:pic>
      <xdr:nvPicPr>
        <xdr:cNvPr id="18" name="Picture 8" descr="https://srm.gpg.gov.za:8400/sap/public/bc/its/mimes/bbpglobal/99/images/background/spacer.gif">
          <a:extLst>
            <a:ext uri="{FF2B5EF4-FFF2-40B4-BE49-F238E27FC236}">
              <a16:creationId xmlns:a16="http://schemas.microsoft.com/office/drawing/2014/main" id="{00000000-0008-0000-0200-000012000000}"/>
            </a:ext>
          </a:extLst>
        </xdr:cNvPr>
        <xdr:cNvPicPr/>
      </xdr:nvPicPr>
      <xdr:blipFill>
        <a:blip xmlns:r="http://schemas.openxmlformats.org/officeDocument/2006/relationships" r:embed="rId1"/>
        <a:stretch/>
      </xdr:blipFill>
      <xdr:spPr>
        <a:xfrm>
          <a:off x="5745600" y="2543040"/>
          <a:ext cx="8640" cy="8640"/>
        </a:xfrm>
        <a:prstGeom prst="rect">
          <a:avLst/>
        </a:prstGeom>
        <a:ln w="9525">
          <a:noFill/>
        </a:ln>
      </xdr:spPr>
    </xdr:pic>
    <xdr:clientData/>
  </xdr:twoCellAnchor>
  <xdr:twoCellAnchor editAs="oneCell">
    <xdr:from>
      <xdr:col>3</xdr:col>
      <xdr:colOff>0</xdr:colOff>
      <xdr:row>3</xdr:row>
      <xdr:rowOff>1571400</xdr:rowOff>
    </xdr:from>
    <xdr:to>
      <xdr:col>3</xdr:col>
      <xdr:colOff>8640</xdr:colOff>
      <xdr:row>3</xdr:row>
      <xdr:rowOff>1580040</xdr:rowOff>
    </xdr:to>
    <xdr:pic>
      <xdr:nvPicPr>
        <xdr:cNvPr id="19" name="Picture 6" descr="https://srm.gpg.gov.za:8400/sap/public/bc/its/mimes/bbpglobal/99/images/background/spacer.gif">
          <a:extLst>
            <a:ext uri="{FF2B5EF4-FFF2-40B4-BE49-F238E27FC236}">
              <a16:creationId xmlns:a16="http://schemas.microsoft.com/office/drawing/2014/main" id="{00000000-0008-0000-0200-000013000000}"/>
            </a:ext>
          </a:extLst>
        </xdr:cNvPr>
        <xdr:cNvPicPr/>
      </xdr:nvPicPr>
      <xdr:blipFill>
        <a:blip xmlns:r="http://schemas.openxmlformats.org/officeDocument/2006/relationships" r:embed="rId1"/>
        <a:stretch/>
      </xdr:blipFill>
      <xdr:spPr>
        <a:xfrm>
          <a:off x="5745600" y="2543040"/>
          <a:ext cx="8640" cy="8640"/>
        </a:xfrm>
        <a:prstGeom prst="rect">
          <a:avLst/>
        </a:prstGeom>
        <a:ln w="9525">
          <a:noFill/>
        </a:ln>
      </xdr:spPr>
    </xdr:pic>
    <xdr:clientData/>
  </xdr:twoCellAnchor>
  <xdr:twoCellAnchor editAs="oneCell">
    <xdr:from>
      <xdr:col>3</xdr:col>
      <xdr:colOff>0</xdr:colOff>
      <xdr:row>3</xdr:row>
      <xdr:rowOff>1571400</xdr:rowOff>
    </xdr:from>
    <xdr:to>
      <xdr:col>3</xdr:col>
      <xdr:colOff>8640</xdr:colOff>
      <xdr:row>3</xdr:row>
      <xdr:rowOff>1580040</xdr:rowOff>
    </xdr:to>
    <xdr:pic>
      <xdr:nvPicPr>
        <xdr:cNvPr id="20" name="Picture 6" descr="https://srm.gpg.gov.za:8400/sap/public/bc/its/mimes/bbpglobal/99/images/background/spacer.gif">
          <a:extLst>
            <a:ext uri="{FF2B5EF4-FFF2-40B4-BE49-F238E27FC236}">
              <a16:creationId xmlns:a16="http://schemas.microsoft.com/office/drawing/2014/main" id="{00000000-0008-0000-0200-000014000000}"/>
            </a:ext>
          </a:extLst>
        </xdr:cNvPr>
        <xdr:cNvPicPr/>
      </xdr:nvPicPr>
      <xdr:blipFill>
        <a:blip xmlns:r="http://schemas.openxmlformats.org/officeDocument/2006/relationships" r:embed="rId1"/>
        <a:stretch/>
      </xdr:blipFill>
      <xdr:spPr>
        <a:xfrm>
          <a:off x="5745600" y="2543040"/>
          <a:ext cx="8640" cy="8640"/>
        </a:xfrm>
        <a:prstGeom prst="rect">
          <a:avLst/>
        </a:prstGeom>
        <a:ln w="9525">
          <a:noFill/>
        </a:ln>
      </xdr:spPr>
    </xdr:pic>
    <xdr:clientData/>
  </xdr:twoCellAnchor>
  <xdr:twoCellAnchor editAs="oneCell">
    <xdr:from>
      <xdr:col>3</xdr:col>
      <xdr:colOff>0</xdr:colOff>
      <xdr:row>3</xdr:row>
      <xdr:rowOff>1571400</xdr:rowOff>
    </xdr:from>
    <xdr:to>
      <xdr:col>3</xdr:col>
      <xdr:colOff>8640</xdr:colOff>
      <xdr:row>3</xdr:row>
      <xdr:rowOff>1580040</xdr:rowOff>
    </xdr:to>
    <xdr:pic>
      <xdr:nvPicPr>
        <xdr:cNvPr id="21" name="Picture 6" descr="https://srm.gpg.gov.za:8400/sap/public/bc/its/mimes/bbpglobal/99/images/background/spacer.gif">
          <a:extLst>
            <a:ext uri="{FF2B5EF4-FFF2-40B4-BE49-F238E27FC236}">
              <a16:creationId xmlns:a16="http://schemas.microsoft.com/office/drawing/2014/main" id="{00000000-0008-0000-0200-000015000000}"/>
            </a:ext>
          </a:extLst>
        </xdr:cNvPr>
        <xdr:cNvPicPr/>
      </xdr:nvPicPr>
      <xdr:blipFill>
        <a:blip xmlns:r="http://schemas.openxmlformats.org/officeDocument/2006/relationships" r:embed="rId1"/>
        <a:stretch/>
      </xdr:blipFill>
      <xdr:spPr>
        <a:xfrm>
          <a:off x="5745600" y="2543040"/>
          <a:ext cx="8640" cy="8640"/>
        </a:xfrm>
        <a:prstGeom prst="rect">
          <a:avLst/>
        </a:prstGeom>
        <a:ln w="9525">
          <a:noFill/>
        </a:ln>
      </xdr:spPr>
    </xdr:pic>
    <xdr:clientData/>
  </xdr:twoCellAnchor>
</xdr:wsDr>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mailto:admin@aristehealth.com" TargetMode="External"/><Relationship Id="rId13" Type="http://schemas.openxmlformats.org/officeDocument/2006/relationships/hyperlink" Target="mailto:caroldine.du.plessis@medtronic.com" TargetMode="External"/><Relationship Id="rId18" Type="http://schemas.openxmlformats.org/officeDocument/2006/relationships/printerSettings" Target="../printerSettings/printerSettings4.bin"/><Relationship Id="rId3" Type="http://schemas.openxmlformats.org/officeDocument/2006/relationships/hyperlink" Target="mailto:Lindelani012@gmai.com" TargetMode="External"/><Relationship Id="rId7" Type="http://schemas.openxmlformats.org/officeDocument/2006/relationships/hyperlink" Target="mailto:marc@zebramedical.com" TargetMode="External"/><Relationship Id="rId12" Type="http://schemas.openxmlformats.org/officeDocument/2006/relationships/hyperlink" Target="mailto:walda.van_zyl@bbraun.com" TargetMode="External"/><Relationship Id="rId17" Type="http://schemas.openxmlformats.org/officeDocument/2006/relationships/hyperlink" Target="mailto:Zwelethu.bashman@adcock.com" TargetMode="External"/><Relationship Id="rId2" Type="http://schemas.openxmlformats.org/officeDocument/2006/relationships/hyperlink" Target="mailto:mpumie.nqonqoza@crbard.com" TargetMode="External"/><Relationship Id="rId16" Type="http://schemas.openxmlformats.org/officeDocument/2006/relationships/hyperlink" Target="mailto:info@biologica.co.za" TargetMode="External"/><Relationship Id="rId1" Type="http://schemas.openxmlformats.org/officeDocument/2006/relationships/hyperlink" Target="mailto:info@augmedsa.com" TargetMode="External"/><Relationship Id="rId6" Type="http://schemas.openxmlformats.org/officeDocument/2006/relationships/hyperlink" Target="mailto:info@ssemmthembu.co.za" TargetMode="External"/><Relationship Id="rId11" Type="http://schemas.openxmlformats.org/officeDocument/2006/relationships/hyperlink" Target="mailto:daveb@suprahealthcare.com" TargetMode="External"/><Relationship Id="rId5" Type="http://schemas.openxmlformats.org/officeDocument/2006/relationships/hyperlink" Target="mailto:info@firstmedical.co.za" TargetMode="External"/><Relationship Id="rId15" Type="http://schemas.openxmlformats.org/officeDocument/2006/relationships/hyperlink" Target="mailto:MALENA.VANDERMERWE@TELEFLEX.COM" TargetMode="External"/><Relationship Id="rId10" Type="http://schemas.openxmlformats.org/officeDocument/2006/relationships/hyperlink" Target="mailto:info@jalo.co.za" TargetMode="External"/><Relationship Id="rId19" Type="http://schemas.openxmlformats.org/officeDocument/2006/relationships/drawing" Target="../drawings/drawing1.xml"/><Relationship Id="rId4" Type="http://schemas.openxmlformats.org/officeDocument/2006/relationships/hyperlink" Target="mailto:Justine.bitumba@gmail.com" TargetMode="External"/><Relationship Id="rId9" Type="http://schemas.openxmlformats.org/officeDocument/2006/relationships/hyperlink" Target="mailto:service.k@k3medical.co.za" TargetMode="External"/><Relationship Id="rId14" Type="http://schemas.openxmlformats.org/officeDocument/2006/relationships/hyperlink" Target="mailto:richard.yang@isigidi-medical.com"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76"/>
  <sheetViews>
    <sheetView view="pageBreakPreview" zoomScale="80" zoomScaleNormal="100" zoomScaleSheetLayoutView="80" zoomScalePageLayoutView="50" workbookViewId="0">
      <selection activeCell="S4" sqref="S4"/>
    </sheetView>
  </sheetViews>
  <sheetFormatPr defaultColWidth="8.6328125" defaultRowHeight="14.5" x14ac:dyDescent="0.35"/>
  <cols>
    <col min="1" max="1" width="8.81640625" style="93" customWidth="1"/>
    <col min="2" max="2" width="8.81640625" style="10" customWidth="1"/>
    <col min="3" max="3" width="58.08984375" style="9" customWidth="1"/>
    <col min="4" max="4" width="14.90625" style="78" customWidth="1"/>
    <col min="5" max="5" width="12.54296875" customWidth="1"/>
    <col min="6" max="6" width="18.1796875" customWidth="1"/>
    <col min="7" max="7" width="11.453125" customWidth="1"/>
    <col min="9" max="9" width="8.453125" customWidth="1"/>
    <col min="10" max="10" width="7.08984375" customWidth="1"/>
    <col min="11" max="11" width="7.81640625" customWidth="1"/>
    <col min="12" max="12" width="6.81640625" customWidth="1"/>
    <col min="13" max="13" width="8.36328125" customWidth="1"/>
    <col min="14" max="14" width="9.1796875" customWidth="1"/>
    <col min="15" max="15" width="9.453125" customWidth="1"/>
    <col min="16" max="16" width="8.1796875" customWidth="1"/>
    <col min="17" max="17" width="8.90625" style="79" customWidth="1"/>
    <col min="18" max="19" width="9.1796875" customWidth="1"/>
  </cols>
  <sheetData>
    <row r="1" spans="1:20" ht="76.5" customHeight="1" x14ac:dyDescent="0.35">
      <c r="A1" s="149" t="s">
        <v>658</v>
      </c>
      <c r="B1" s="149"/>
      <c r="C1" s="149"/>
      <c r="D1" s="149"/>
      <c r="E1" s="149"/>
      <c r="F1" s="149"/>
      <c r="G1" s="149"/>
      <c r="H1" s="149"/>
      <c r="I1" s="149"/>
      <c r="J1" s="149"/>
      <c r="K1" s="149"/>
      <c r="L1" s="149"/>
      <c r="M1" s="149"/>
      <c r="N1" s="149"/>
      <c r="O1" s="149"/>
      <c r="P1" s="149"/>
      <c r="Q1" s="149"/>
      <c r="R1" s="149"/>
      <c r="S1" s="149"/>
    </row>
    <row r="2" spans="1:20" ht="27" customHeight="1" x14ac:dyDescent="0.35">
      <c r="A2" s="147"/>
      <c r="B2" s="147"/>
      <c r="C2" s="147"/>
      <c r="D2" s="147"/>
      <c r="E2" s="147"/>
      <c r="F2" s="147"/>
      <c r="G2" s="147"/>
      <c r="H2" s="147"/>
      <c r="I2" s="147"/>
      <c r="J2" s="147" t="s">
        <v>0</v>
      </c>
      <c r="K2" s="147"/>
      <c r="L2" s="147"/>
      <c r="M2" s="147"/>
      <c r="N2" s="147"/>
      <c r="O2" s="147"/>
      <c r="P2" s="150"/>
      <c r="Q2" s="150"/>
      <c r="R2" s="150" t="s">
        <v>1</v>
      </c>
      <c r="S2" s="150"/>
    </row>
    <row r="3" spans="1:20" ht="16.5" customHeight="1" x14ac:dyDescent="0.35">
      <c r="A3" s="147"/>
      <c r="B3" s="147"/>
      <c r="C3" s="147"/>
      <c r="D3" s="147"/>
      <c r="E3" s="147"/>
      <c r="F3" s="147"/>
      <c r="G3" s="147"/>
      <c r="H3" s="147"/>
      <c r="I3" s="147"/>
      <c r="J3" s="148" t="s">
        <v>2</v>
      </c>
      <c r="K3" s="148"/>
      <c r="L3" s="148"/>
      <c r="M3" s="148"/>
      <c r="N3" s="148"/>
      <c r="O3" s="148"/>
      <c r="P3" s="80" t="s">
        <v>3</v>
      </c>
      <c r="Q3" s="81"/>
      <c r="R3" s="80"/>
      <c r="S3" s="80"/>
    </row>
    <row r="4" spans="1:20" ht="86.15" customHeight="1" thickBot="1" x14ac:dyDescent="0.4">
      <c r="A4" s="92" t="s">
        <v>4</v>
      </c>
      <c r="B4" s="83" t="s">
        <v>5</v>
      </c>
      <c r="C4" s="84" t="s">
        <v>6</v>
      </c>
      <c r="D4" s="85" t="s">
        <v>7</v>
      </c>
      <c r="E4" s="82" t="s">
        <v>8</v>
      </c>
      <c r="F4" s="82" t="s">
        <v>659</v>
      </c>
      <c r="G4" s="82" t="s">
        <v>9</v>
      </c>
      <c r="H4" s="82" t="s">
        <v>10</v>
      </c>
      <c r="I4" s="86" t="s">
        <v>11</v>
      </c>
      <c r="J4" s="87" t="s">
        <v>683</v>
      </c>
      <c r="K4" s="87" t="s">
        <v>12</v>
      </c>
      <c r="L4" s="87" t="s">
        <v>13</v>
      </c>
      <c r="M4" s="87" t="s">
        <v>14</v>
      </c>
      <c r="N4" s="87" t="s">
        <v>15</v>
      </c>
      <c r="O4" s="87" t="s">
        <v>16</v>
      </c>
      <c r="P4" s="87" t="s">
        <v>17</v>
      </c>
      <c r="Q4" s="88" t="s">
        <v>18</v>
      </c>
      <c r="R4" s="87" t="s">
        <v>19</v>
      </c>
      <c r="S4" s="87" t="s">
        <v>20</v>
      </c>
    </row>
    <row r="5" spans="1:20" s="11" customFormat="1" ht="220" customHeight="1" thickBot="1" x14ac:dyDescent="0.4">
      <c r="A5" s="100">
        <v>1</v>
      </c>
      <c r="B5" s="108" t="s">
        <v>21</v>
      </c>
      <c r="C5" s="109" t="s">
        <v>22</v>
      </c>
      <c r="D5" s="110" t="s">
        <v>23</v>
      </c>
      <c r="E5" s="111"/>
      <c r="F5" s="111" t="s">
        <v>24</v>
      </c>
      <c r="G5" s="111"/>
      <c r="H5" s="111"/>
      <c r="I5" s="111"/>
      <c r="J5" s="111"/>
      <c r="K5" s="111"/>
      <c r="L5" s="111"/>
      <c r="M5" s="111"/>
      <c r="N5" s="111"/>
      <c r="O5" s="111"/>
      <c r="P5" s="111"/>
      <c r="Q5" s="112"/>
      <c r="R5" s="111"/>
      <c r="S5" s="111"/>
      <c r="T5" s="107"/>
    </row>
    <row r="6" spans="1:20" s="11" customFormat="1" ht="192.75" customHeight="1" thickBot="1" x14ac:dyDescent="0.4">
      <c r="A6" s="100">
        <v>2</v>
      </c>
      <c r="B6" s="108" t="s">
        <v>25</v>
      </c>
      <c r="C6" s="109" t="s">
        <v>26</v>
      </c>
      <c r="D6" s="110" t="s">
        <v>23</v>
      </c>
      <c r="E6" s="111"/>
      <c r="F6" s="106" t="s">
        <v>24</v>
      </c>
      <c r="G6" s="111"/>
      <c r="H6" s="111"/>
      <c r="I6" s="111"/>
      <c r="J6" s="111"/>
      <c r="K6" s="111"/>
      <c r="L6" s="111"/>
      <c r="M6" s="111"/>
      <c r="N6" s="111"/>
      <c r="O6" s="111"/>
      <c r="P6" s="111"/>
      <c r="Q6" s="112"/>
      <c r="R6" s="111"/>
      <c r="S6" s="111"/>
      <c r="T6" s="107"/>
    </row>
    <row r="7" spans="1:20" s="11" customFormat="1" ht="267.75" customHeight="1" thickBot="1" x14ac:dyDescent="0.4">
      <c r="A7" s="113">
        <v>3</v>
      </c>
      <c r="B7" s="114" t="s">
        <v>25</v>
      </c>
      <c r="C7" s="115" t="s">
        <v>27</v>
      </c>
      <c r="D7" s="110" t="s">
        <v>23</v>
      </c>
      <c r="E7" s="111"/>
      <c r="F7" s="106" t="s">
        <v>24</v>
      </c>
      <c r="G7" s="111"/>
      <c r="H7" s="111"/>
      <c r="I7" s="111"/>
      <c r="J7" s="111"/>
      <c r="K7" s="111"/>
      <c r="L7" s="111"/>
      <c r="M7" s="111"/>
      <c r="N7" s="111"/>
      <c r="O7" s="111"/>
      <c r="P7" s="111"/>
      <c r="Q7" s="112"/>
      <c r="R7" s="111"/>
      <c r="S7" s="111"/>
      <c r="T7" s="107"/>
    </row>
    <row r="8" spans="1:20" s="11" customFormat="1" ht="124.5" customHeight="1" thickBot="1" x14ac:dyDescent="0.4">
      <c r="A8" s="100">
        <v>4</v>
      </c>
      <c r="B8" s="114" t="s">
        <v>25</v>
      </c>
      <c r="C8" s="116" t="s">
        <v>28</v>
      </c>
      <c r="D8" s="110" t="s">
        <v>23</v>
      </c>
      <c r="E8" s="111"/>
      <c r="F8" s="111" t="s">
        <v>158</v>
      </c>
      <c r="G8" s="111"/>
      <c r="H8" s="111"/>
      <c r="I8" s="111"/>
      <c r="J8" s="111"/>
      <c r="K8" s="111"/>
      <c r="L8" s="111"/>
      <c r="M8" s="111"/>
      <c r="N8" s="111"/>
      <c r="O8" s="111"/>
      <c r="P8" s="111"/>
      <c r="Q8" s="112"/>
      <c r="R8" s="111"/>
      <c r="S8" s="111"/>
      <c r="T8" s="107"/>
    </row>
    <row r="9" spans="1:20" s="11" customFormat="1" ht="124.5" customHeight="1" thickBot="1" x14ac:dyDescent="0.4">
      <c r="A9" s="100">
        <v>5</v>
      </c>
      <c r="B9" s="117" t="s">
        <v>637</v>
      </c>
      <c r="C9" s="116" t="s">
        <v>30</v>
      </c>
      <c r="D9" s="110" t="s">
        <v>23</v>
      </c>
      <c r="E9" s="111"/>
      <c r="F9" s="111" t="s">
        <v>158</v>
      </c>
      <c r="G9" s="111"/>
      <c r="H9" s="111"/>
      <c r="I9" s="111"/>
      <c r="J9" s="111"/>
      <c r="K9" s="111"/>
      <c r="L9" s="111"/>
      <c r="M9" s="111"/>
      <c r="N9" s="111"/>
      <c r="O9" s="111"/>
      <c r="P9" s="111"/>
      <c r="Q9" s="112"/>
      <c r="R9" s="111"/>
      <c r="S9" s="111"/>
      <c r="T9" s="107"/>
    </row>
    <row r="10" spans="1:20" s="11" customFormat="1" ht="39.75" customHeight="1" thickBot="1" x14ac:dyDescent="0.4">
      <c r="A10" s="100">
        <v>6</v>
      </c>
      <c r="B10" s="114" t="s">
        <v>25</v>
      </c>
      <c r="C10" s="118" t="s">
        <v>31</v>
      </c>
      <c r="D10" s="110" t="s">
        <v>23</v>
      </c>
      <c r="E10" s="111"/>
      <c r="F10" s="111" t="s">
        <v>158</v>
      </c>
      <c r="G10" s="111"/>
      <c r="H10" s="111"/>
      <c r="I10" s="111"/>
      <c r="J10" s="111"/>
      <c r="K10" s="111"/>
      <c r="L10" s="111"/>
      <c r="M10" s="111"/>
      <c r="N10" s="111"/>
      <c r="O10" s="111"/>
      <c r="P10" s="111"/>
      <c r="Q10" s="112"/>
      <c r="R10" s="111"/>
      <c r="S10" s="111"/>
      <c r="T10" s="107"/>
    </row>
    <row r="11" spans="1:20" s="11" customFormat="1" ht="39.75" customHeight="1" thickBot="1" x14ac:dyDescent="0.4">
      <c r="A11" s="100">
        <v>7</v>
      </c>
      <c r="B11" s="114" t="s">
        <v>25</v>
      </c>
      <c r="C11" s="119" t="s">
        <v>32</v>
      </c>
      <c r="D11" s="110" t="s">
        <v>23</v>
      </c>
      <c r="E11" s="111"/>
      <c r="F11" s="111" t="s">
        <v>158</v>
      </c>
      <c r="G11" s="111"/>
      <c r="H11" s="111"/>
      <c r="I11" s="111"/>
      <c r="J11" s="111"/>
      <c r="K11" s="111"/>
      <c r="L11" s="111"/>
      <c r="M11" s="111"/>
      <c r="N11" s="111"/>
      <c r="O11" s="111"/>
      <c r="P11" s="111"/>
      <c r="Q11" s="112"/>
      <c r="R11" s="111"/>
      <c r="S11" s="111"/>
      <c r="T11" s="107"/>
    </row>
    <row r="12" spans="1:20" s="11" customFormat="1" ht="39.75" customHeight="1" thickBot="1" x14ac:dyDescent="0.4">
      <c r="A12" s="100">
        <v>8</v>
      </c>
      <c r="B12" s="114" t="s">
        <v>25</v>
      </c>
      <c r="C12" s="119" t="s">
        <v>33</v>
      </c>
      <c r="D12" s="110" t="s">
        <v>23</v>
      </c>
      <c r="E12" s="111"/>
      <c r="F12" s="111" t="s">
        <v>158</v>
      </c>
      <c r="G12" s="111"/>
      <c r="H12" s="111"/>
      <c r="I12" s="111"/>
      <c r="J12" s="111"/>
      <c r="K12" s="111"/>
      <c r="L12" s="111"/>
      <c r="M12" s="111"/>
      <c r="N12" s="111"/>
      <c r="O12" s="111"/>
      <c r="P12" s="111"/>
      <c r="Q12" s="112"/>
      <c r="R12" s="111"/>
      <c r="S12" s="111"/>
      <c r="T12" s="107"/>
    </row>
    <row r="13" spans="1:20" s="11" customFormat="1" ht="39.75" customHeight="1" thickBot="1" x14ac:dyDescent="0.4">
      <c r="A13" s="100">
        <v>9</v>
      </c>
      <c r="B13" s="114" t="s">
        <v>25</v>
      </c>
      <c r="C13" s="119" t="s">
        <v>34</v>
      </c>
      <c r="D13" s="110" t="s">
        <v>23</v>
      </c>
      <c r="E13" s="111"/>
      <c r="F13" s="111" t="s">
        <v>158</v>
      </c>
      <c r="G13" s="111"/>
      <c r="H13" s="111"/>
      <c r="I13" s="111"/>
      <c r="J13" s="111"/>
      <c r="K13" s="111"/>
      <c r="L13" s="111"/>
      <c r="M13" s="111"/>
      <c r="N13" s="111"/>
      <c r="O13" s="111"/>
      <c r="P13" s="111"/>
      <c r="Q13" s="112"/>
      <c r="R13" s="111"/>
      <c r="S13" s="111"/>
      <c r="T13" s="107"/>
    </row>
    <row r="14" spans="1:20" s="11" customFormat="1" ht="39.75" customHeight="1" thickBot="1" x14ac:dyDescent="0.4">
      <c r="A14" s="100">
        <v>10</v>
      </c>
      <c r="B14" s="114" t="s">
        <v>25</v>
      </c>
      <c r="C14" s="119" t="s">
        <v>35</v>
      </c>
      <c r="D14" s="110" t="s">
        <v>23</v>
      </c>
      <c r="E14" s="111"/>
      <c r="F14" s="111" t="s">
        <v>158</v>
      </c>
      <c r="G14" s="111"/>
      <c r="H14" s="111"/>
      <c r="I14" s="111"/>
      <c r="J14" s="111"/>
      <c r="K14" s="111"/>
      <c r="L14" s="111"/>
      <c r="M14" s="111"/>
      <c r="N14" s="111"/>
      <c r="O14" s="111"/>
      <c r="P14" s="111"/>
      <c r="Q14" s="112"/>
      <c r="R14" s="111"/>
      <c r="S14" s="111"/>
      <c r="T14" s="107"/>
    </row>
    <row r="15" spans="1:20" s="11" customFormat="1" ht="39.75" customHeight="1" thickBot="1" x14ac:dyDescent="0.4">
      <c r="A15" s="100">
        <v>11</v>
      </c>
      <c r="B15" s="114" t="s">
        <v>25</v>
      </c>
      <c r="C15" s="119" t="s">
        <v>36</v>
      </c>
      <c r="D15" s="110" t="s">
        <v>23</v>
      </c>
      <c r="E15" s="111"/>
      <c r="F15" s="111" t="s">
        <v>158</v>
      </c>
      <c r="G15" s="111"/>
      <c r="H15" s="111"/>
      <c r="I15" s="111"/>
      <c r="J15" s="111"/>
      <c r="K15" s="111"/>
      <c r="L15" s="111"/>
      <c r="M15" s="111"/>
      <c r="N15" s="111"/>
      <c r="O15" s="111"/>
      <c r="P15" s="111"/>
      <c r="Q15" s="112"/>
      <c r="R15" s="111"/>
      <c r="S15" s="111"/>
      <c r="T15" s="107"/>
    </row>
    <row r="16" spans="1:20" s="11" customFormat="1" ht="39.75" customHeight="1" thickBot="1" x14ac:dyDescent="0.4">
      <c r="A16" s="100">
        <v>12</v>
      </c>
      <c r="B16" s="114" t="s">
        <v>25</v>
      </c>
      <c r="C16" s="119" t="s">
        <v>37</v>
      </c>
      <c r="D16" s="110" t="s">
        <v>23</v>
      </c>
      <c r="E16" s="111"/>
      <c r="F16" s="111" t="s">
        <v>158</v>
      </c>
      <c r="G16" s="111"/>
      <c r="H16" s="111"/>
      <c r="I16" s="111"/>
      <c r="J16" s="111"/>
      <c r="K16" s="111"/>
      <c r="L16" s="111"/>
      <c r="M16" s="111"/>
      <c r="N16" s="111"/>
      <c r="O16" s="111"/>
      <c r="P16" s="111"/>
      <c r="Q16" s="112"/>
      <c r="R16" s="111"/>
      <c r="S16" s="111"/>
      <c r="T16" s="107"/>
    </row>
    <row r="17" spans="1:20" s="11" customFormat="1" ht="60.75" customHeight="1" thickBot="1" x14ac:dyDescent="0.4">
      <c r="A17" s="100">
        <v>13</v>
      </c>
      <c r="B17" s="114" t="s">
        <v>25</v>
      </c>
      <c r="C17" s="119" t="s">
        <v>38</v>
      </c>
      <c r="D17" s="110" t="s">
        <v>23</v>
      </c>
      <c r="E17" s="111"/>
      <c r="F17" s="111" t="s">
        <v>24</v>
      </c>
      <c r="G17" s="111"/>
      <c r="H17" s="111"/>
      <c r="I17" s="111"/>
      <c r="J17" s="111"/>
      <c r="K17" s="111"/>
      <c r="L17" s="111"/>
      <c r="M17" s="111"/>
      <c r="N17" s="111"/>
      <c r="O17" s="111"/>
      <c r="P17" s="111"/>
      <c r="Q17" s="112"/>
      <c r="R17" s="111"/>
      <c r="S17" s="111"/>
      <c r="T17" s="107"/>
    </row>
    <row r="18" spans="1:20" s="11" customFormat="1" ht="57" customHeight="1" thickBot="1" x14ac:dyDescent="0.4">
      <c r="A18" s="100">
        <v>14</v>
      </c>
      <c r="B18" s="114" t="s">
        <v>25</v>
      </c>
      <c r="C18" s="120" t="s">
        <v>39</v>
      </c>
      <c r="D18" s="110" t="s">
        <v>23</v>
      </c>
      <c r="E18" s="111"/>
      <c r="F18" s="111" t="s">
        <v>24</v>
      </c>
      <c r="G18" s="111"/>
      <c r="H18" s="111"/>
      <c r="I18" s="111"/>
      <c r="J18" s="111"/>
      <c r="K18" s="111"/>
      <c r="L18" s="111"/>
      <c r="M18" s="111"/>
      <c r="N18" s="111"/>
      <c r="O18" s="111"/>
      <c r="P18" s="111"/>
      <c r="Q18" s="112"/>
      <c r="R18" s="111"/>
      <c r="S18" s="111"/>
      <c r="T18" s="107"/>
    </row>
    <row r="19" spans="1:20" s="11" customFormat="1" ht="61.5" customHeight="1" thickBot="1" x14ac:dyDescent="0.4">
      <c r="A19" s="100">
        <v>15</v>
      </c>
      <c r="B19" s="114" t="s">
        <v>25</v>
      </c>
      <c r="C19" s="121" t="s">
        <v>40</v>
      </c>
      <c r="D19" s="110" t="s">
        <v>23</v>
      </c>
      <c r="E19" s="111"/>
      <c r="F19" s="111" t="s">
        <v>24</v>
      </c>
      <c r="G19" s="111"/>
      <c r="H19" s="111"/>
      <c r="I19" s="111"/>
      <c r="J19" s="111"/>
      <c r="K19" s="111"/>
      <c r="L19" s="111"/>
      <c r="M19" s="111"/>
      <c r="N19" s="111"/>
      <c r="O19" s="111"/>
      <c r="P19" s="111"/>
      <c r="Q19" s="112"/>
      <c r="R19" s="111"/>
      <c r="S19" s="111"/>
      <c r="T19" s="107"/>
    </row>
    <row r="20" spans="1:20" s="11" customFormat="1" ht="131.25" customHeight="1" thickBot="1" x14ac:dyDescent="0.4">
      <c r="A20" s="100">
        <v>16</v>
      </c>
      <c r="B20" s="114">
        <v>127386</v>
      </c>
      <c r="C20" s="109" t="s">
        <v>41</v>
      </c>
      <c r="D20" s="110" t="s">
        <v>23</v>
      </c>
      <c r="E20" s="111"/>
      <c r="F20" s="111" t="s">
        <v>24</v>
      </c>
      <c r="G20" s="111"/>
      <c r="H20" s="111"/>
      <c r="I20" s="111"/>
      <c r="J20" s="111"/>
      <c r="K20" s="111"/>
      <c r="L20" s="111"/>
      <c r="M20" s="111"/>
      <c r="N20" s="111"/>
      <c r="O20" s="111"/>
      <c r="P20" s="111"/>
      <c r="Q20" s="112"/>
      <c r="R20" s="111"/>
      <c r="S20" s="111"/>
      <c r="T20" s="107"/>
    </row>
    <row r="21" spans="1:20" s="11" customFormat="1" ht="118.5" customHeight="1" thickBot="1" x14ac:dyDescent="0.4">
      <c r="A21" s="100">
        <v>17</v>
      </c>
      <c r="B21" s="114">
        <v>127390</v>
      </c>
      <c r="C21" s="109" t="s">
        <v>42</v>
      </c>
      <c r="D21" s="110" t="s">
        <v>23</v>
      </c>
      <c r="E21" s="111"/>
      <c r="F21" s="111" t="s">
        <v>24</v>
      </c>
      <c r="G21" s="111"/>
      <c r="H21" s="111"/>
      <c r="I21" s="111"/>
      <c r="J21" s="111"/>
      <c r="K21" s="111"/>
      <c r="L21" s="111"/>
      <c r="M21" s="111"/>
      <c r="N21" s="111"/>
      <c r="O21" s="111"/>
      <c r="P21" s="111"/>
      <c r="Q21" s="112"/>
      <c r="R21" s="111"/>
      <c r="S21" s="111"/>
      <c r="T21" s="107"/>
    </row>
    <row r="22" spans="1:20" s="11" customFormat="1" ht="47" thickBot="1" x14ac:dyDescent="0.4">
      <c r="A22" s="100">
        <v>18</v>
      </c>
      <c r="B22" s="122" t="s">
        <v>25</v>
      </c>
      <c r="C22" s="123" t="s">
        <v>43</v>
      </c>
      <c r="D22" s="110" t="s">
        <v>23</v>
      </c>
      <c r="E22" s="111"/>
      <c r="F22" s="111" t="s">
        <v>24</v>
      </c>
      <c r="G22" s="111"/>
      <c r="H22" s="111"/>
      <c r="I22" s="111"/>
      <c r="J22" s="111"/>
      <c r="K22" s="111"/>
      <c r="L22" s="111"/>
      <c r="M22" s="111"/>
      <c r="N22" s="111"/>
      <c r="O22" s="111"/>
      <c r="P22" s="111"/>
      <c r="Q22" s="112"/>
      <c r="R22" s="111"/>
      <c r="S22" s="111"/>
      <c r="T22" s="107"/>
    </row>
    <row r="23" spans="1:20" s="11" customFormat="1" ht="43.5" customHeight="1" thickBot="1" x14ac:dyDescent="0.4">
      <c r="A23" s="100">
        <v>19</v>
      </c>
      <c r="B23" s="114">
        <v>178261</v>
      </c>
      <c r="C23" s="109" t="s">
        <v>44</v>
      </c>
      <c r="D23" s="110" t="s">
        <v>23</v>
      </c>
      <c r="E23" s="111"/>
      <c r="F23" s="111" t="s">
        <v>158</v>
      </c>
      <c r="G23" s="111"/>
      <c r="H23" s="111"/>
      <c r="I23" s="111"/>
      <c r="J23" s="111"/>
      <c r="K23" s="111"/>
      <c r="L23" s="111"/>
      <c r="M23" s="111"/>
      <c r="N23" s="111"/>
      <c r="O23" s="111"/>
      <c r="P23" s="111"/>
      <c r="Q23" s="112"/>
      <c r="R23" s="111"/>
      <c r="S23" s="111"/>
      <c r="T23" s="107"/>
    </row>
    <row r="24" spans="1:20" s="11" customFormat="1" ht="47.25" customHeight="1" thickBot="1" x14ac:dyDescent="0.4">
      <c r="A24" s="100">
        <v>20</v>
      </c>
      <c r="B24" s="114" t="s">
        <v>25</v>
      </c>
      <c r="C24" s="124" t="s">
        <v>45</v>
      </c>
      <c r="D24" s="125" t="s">
        <v>46</v>
      </c>
      <c r="E24" s="111"/>
      <c r="F24" s="111" t="s">
        <v>158</v>
      </c>
      <c r="G24" s="111"/>
      <c r="H24" s="111"/>
      <c r="I24" s="111"/>
      <c r="J24" s="111"/>
      <c r="K24" s="111"/>
      <c r="L24" s="111"/>
      <c r="M24" s="111"/>
      <c r="N24" s="111"/>
      <c r="O24" s="111"/>
      <c r="P24" s="111"/>
      <c r="Q24" s="112"/>
      <c r="R24" s="111"/>
      <c r="S24" s="111"/>
      <c r="T24" s="107"/>
    </row>
    <row r="25" spans="1:20" s="11" customFormat="1" ht="185.25" customHeight="1" thickBot="1" x14ac:dyDescent="0.4">
      <c r="A25" s="100">
        <v>21</v>
      </c>
      <c r="B25" s="114">
        <v>173128</v>
      </c>
      <c r="C25" s="109" t="s">
        <v>47</v>
      </c>
      <c r="D25" s="110" t="s">
        <v>23</v>
      </c>
      <c r="E25" s="111"/>
      <c r="F25" s="111" t="s">
        <v>24</v>
      </c>
      <c r="G25" s="111"/>
      <c r="H25" s="111"/>
      <c r="I25" s="111"/>
      <c r="J25" s="111"/>
      <c r="K25" s="111"/>
      <c r="L25" s="111"/>
      <c r="M25" s="111"/>
      <c r="N25" s="111"/>
      <c r="O25" s="111"/>
      <c r="P25" s="111"/>
      <c r="Q25" s="112"/>
      <c r="R25" s="111"/>
      <c r="S25" s="111"/>
      <c r="T25" s="107"/>
    </row>
    <row r="26" spans="1:20" s="11" customFormat="1" ht="207.75" customHeight="1" thickBot="1" x14ac:dyDescent="0.4">
      <c r="A26" s="100">
        <v>22</v>
      </c>
      <c r="B26" s="114">
        <v>173127</v>
      </c>
      <c r="C26" s="123" t="s">
        <v>48</v>
      </c>
      <c r="D26" s="110" t="s">
        <v>23</v>
      </c>
      <c r="E26" s="111"/>
      <c r="F26" s="111" t="s">
        <v>24</v>
      </c>
      <c r="G26" s="111"/>
      <c r="H26" s="111"/>
      <c r="I26" s="111"/>
      <c r="J26" s="111"/>
      <c r="K26" s="111"/>
      <c r="L26" s="111"/>
      <c r="M26" s="111"/>
      <c r="N26" s="111"/>
      <c r="O26" s="111"/>
      <c r="P26" s="111"/>
      <c r="Q26" s="112"/>
      <c r="R26" s="111"/>
      <c r="S26" s="111"/>
      <c r="T26" s="107"/>
    </row>
    <row r="27" spans="1:20" s="11" customFormat="1" ht="175.5" customHeight="1" thickBot="1" x14ac:dyDescent="0.4">
      <c r="A27" s="100">
        <v>23</v>
      </c>
      <c r="B27" s="114" t="s">
        <v>25</v>
      </c>
      <c r="C27" s="109" t="s">
        <v>49</v>
      </c>
      <c r="D27" s="110" t="s">
        <v>23</v>
      </c>
      <c r="E27" s="111"/>
      <c r="F27" s="111" t="s">
        <v>24</v>
      </c>
      <c r="G27" s="111"/>
      <c r="H27" s="111"/>
      <c r="I27" s="111"/>
      <c r="J27" s="111"/>
      <c r="K27" s="111"/>
      <c r="L27" s="111"/>
      <c r="M27" s="111"/>
      <c r="N27" s="111"/>
      <c r="O27" s="111"/>
      <c r="P27" s="111"/>
      <c r="Q27" s="112"/>
      <c r="R27" s="111"/>
      <c r="S27" s="111"/>
      <c r="T27" s="107"/>
    </row>
    <row r="28" spans="1:20" s="11" customFormat="1" ht="151.5" customHeight="1" thickBot="1" x14ac:dyDescent="0.4">
      <c r="A28" s="100">
        <v>24</v>
      </c>
      <c r="B28" s="114" t="s">
        <v>25</v>
      </c>
      <c r="C28" s="109" t="s">
        <v>50</v>
      </c>
      <c r="D28" s="110" t="s">
        <v>23</v>
      </c>
      <c r="E28" s="111"/>
      <c r="F28" s="111" t="s">
        <v>24</v>
      </c>
      <c r="G28" s="111"/>
      <c r="H28" s="111"/>
      <c r="I28" s="111"/>
      <c r="J28" s="111"/>
      <c r="K28" s="111"/>
      <c r="L28" s="111"/>
      <c r="M28" s="111"/>
      <c r="N28" s="111"/>
      <c r="O28" s="111"/>
      <c r="P28" s="111"/>
      <c r="Q28" s="112"/>
      <c r="R28" s="111"/>
      <c r="S28" s="111"/>
      <c r="T28" s="107"/>
    </row>
    <row r="29" spans="1:20" s="11" customFormat="1" ht="57" customHeight="1" thickBot="1" x14ac:dyDescent="0.4">
      <c r="A29" s="100">
        <v>25</v>
      </c>
      <c r="B29" s="114" t="s">
        <v>25</v>
      </c>
      <c r="C29" s="109" t="s">
        <v>51</v>
      </c>
      <c r="D29" s="110" t="s">
        <v>23</v>
      </c>
      <c r="E29" s="111"/>
      <c r="F29" s="111" t="s">
        <v>24</v>
      </c>
      <c r="G29" s="111"/>
      <c r="H29" s="111"/>
      <c r="I29" s="111"/>
      <c r="J29" s="111"/>
      <c r="K29" s="111"/>
      <c r="L29" s="111"/>
      <c r="M29" s="111"/>
      <c r="N29" s="111"/>
      <c r="O29" s="111"/>
      <c r="P29" s="111"/>
      <c r="Q29" s="112"/>
      <c r="R29" s="111"/>
      <c r="S29" s="111"/>
      <c r="T29" s="107"/>
    </row>
    <row r="30" spans="1:20" s="11" customFormat="1" ht="94.5" customHeight="1" thickBot="1" x14ac:dyDescent="0.4">
      <c r="A30" s="100">
        <v>26</v>
      </c>
      <c r="B30" s="114" t="s">
        <v>25</v>
      </c>
      <c r="C30" s="109" t="s">
        <v>52</v>
      </c>
      <c r="D30" s="110" t="s">
        <v>23</v>
      </c>
      <c r="E30" s="111"/>
      <c r="F30" s="111" t="s">
        <v>24</v>
      </c>
      <c r="G30" s="111"/>
      <c r="H30" s="111"/>
      <c r="I30" s="111"/>
      <c r="J30" s="111"/>
      <c r="K30" s="111"/>
      <c r="L30" s="111"/>
      <c r="M30" s="111"/>
      <c r="N30" s="111"/>
      <c r="O30" s="111"/>
      <c r="P30" s="111"/>
      <c r="Q30" s="112"/>
      <c r="R30" s="111"/>
      <c r="S30" s="111"/>
      <c r="T30" s="107"/>
    </row>
    <row r="31" spans="1:20" s="11" customFormat="1" ht="64.5" customHeight="1" thickBot="1" x14ac:dyDescent="0.4">
      <c r="A31" s="100">
        <v>27</v>
      </c>
      <c r="B31" s="114" t="s">
        <v>25</v>
      </c>
      <c r="C31" s="109" t="s">
        <v>53</v>
      </c>
      <c r="D31" s="110" t="s">
        <v>23</v>
      </c>
      <c r="E31" s="111"/>
      <c r="F31" s="111" t="s">
        <v>24</v>
      </c>
      <c r="G31" s="111"/>
      <c r="H31" s="111"/>
      <c r="I31" s="111"/>
      <c r="J31" s="111"/>
      <c r="K31" s="111"/>
      <c r="L31" s="111"/>
      <c r="M31" s="111"/>
      <c r="N31" s="111"/>
      <c r="O31" s="111"/>
      <c r="P31" s="111"/>
      <c r="Q31" s="112"/>
      <c r="R31" s="111"/>
      <c r="S31" s="111"/>
      <c r="T31" s="107"/>
    </row>
    <row r="32" spans="1:20" s="11" customFormat="1" ht="48" customHeight="1" thickBot="1" x14ac:dyDescent="0.4">
      <c r="A32" s="100">
        <v>28</v>
      </c>
      <c r="B32" s="114" t="s">
        <v>25</v>
      </c>
      <c r="C32" s="109" t="s">
        <v>54</v>
      </c>
      <c r="D32" s="110" t="s">
        <v>395</v>
      </c>
      <c r="E32" s="111"/>
      <c r="F32" s="111" t="s">
        <v>24</v>
      </c>
      <c r="G32" s="111"/>
      <c r="H32" s="111"/>
      <c r="I32" s="111"/>
      <c r="J32" s="111"/>
      <c r="K32" s="111"/>
      <c r="L32" s="111"/>
      <c r="M32" s="111"/>
      <c r="N32" s="111"/>
      <c r="O32" s="111"/>
      <c r="P32" s="111"/>
      <c r="Q32" s="112"/>
      <c r="R32" s="111"/>
      <c r="S32" s="111"/>
      <c r="T32" s="107"/>
    </row>
    <row r="33" spans="1:20" s="11" customFormat="1" ht="49.5" customHeight="1" thickBot="1" x14ac:dyDescent="0.4">
      <c r="A33" s="100">
        <v>29</v>
      </c>
      <c r="B33" s="114" t="s">
        <v>25</v>
      </c>
      <c r="C33" s="109" t="s">
        <v>55</v>
      </c>
      <c r="D33" s="110" t="s">
        <v>395</v>
      </c>
      <c r="E33" s="111"/>
      <c r="F33" s="111" t="s">
        <v>24</v>
      </c>
      <c r="G33" s="111"/>
      <c r="H33" s="111"/>
      <c r="I33" s="111"/>
      <c r="J33" s="111"/>
      <c r="K33" s="111"/>
      <c r="L33" s="111"/>
      <c r="M33" s="111"/>
      <c r="N33" s="111"/>
      <c r="O33" s="111"/>
      <c r="P33" s="111"/>
      <c r="Q33" s="112"/>
      <c r="R33" s="111"/>
      <c r="S33" s="111"/>
      <c r="T33" s="107"/>
    </row>
    <row r="34" spans="1:20" s="11" customFormat="1" ht="49.5" customHeight="1" thickBot="1" x14ac:dyDescent="0.4">
      <c r="A34" s="100">
        <v>30</v>
      </c>
      <c r="B34" s="114" t="s">
        <v>25</v>
      </c>
      <c r="C34" s="109" t="s">
        <v>56</v>
      </c>
      <c r="D34" s="110" t="s">
        <v>395</v>
      </c>
      <c r="E34" s="111"/>
      <c r="F34" s="111" t="s">
        <v>24</v>
      </c>
      <c r="G34" s="111"/>
      <c r="H34" s="111"/>
      <c r="I34" s="111"/>
      <c r="J34" s="111"/>
      <c r="K34" s="111"/>
      <c r="L34" s="111"/>
      <c r="M34" s="111"/>
      <c r="N34" s="111"/>
      <c r="O34" s="111"/>
      <c r="P34" s="111"/>
      <c r="Q34" s="112"/>
      <c r="R34" s="111"/>
      <c r="S34" s="111"/>
      <c r="T34" s="107"/>
    </row>
    <row r="35" spans="1:20" s="11" customFormat="1" ht="49.5" customHeight="1" thickBot="1" x14ac:dyDescent="0.4">
      <c r="A35" s="100">
        <v>31</v>
      </c>
      <c r="B35" s="114" t="s">
        <v>25</v>
      </c>
      <c r="C35" s="109" t="s">
        <v>57</v>
      </c>
      <c r="D35" s="110" t="s">
        <v>395</v>
      </c>
      <c r="E35" s="111"/>
      <c r="F35" s="111" t="s">
        <v>24</v>
      </c>
      <c r="G35" s="111"/>
      <c r="H35" s="111"/>
      <c r="I35" s="111"/>
      <c r="J35" s="111"/>
      <c r="K35" s="111"/>
      <c r="L35" s="111"/>
      <c r="M35" s="111"/>
      <c r="N35" s="111"/>
      <c r="O35" s="111"/>
      <c r="P35" s="111"/>
      <c r="Q35" s="112"/>
      <c r="R35" s="111"/>
      <c r="S35" s="111"/>
      <c r="T35" s="107"/>
    </row>
    <row r="36" spans="1:20" s="11" customFormat="1" ht="49.5" customHeight="1" thickBot="1" x14ac:dyDescent="0.4">
      <c r="A36" s="100">
        <v>32</v>
      </c>
      <c r="B36" s="114" t="s">
        <v>25</v>
      </c>
      <c r="C36" s="109" t="s">
        <v>58</v>
      </c>
      <c r="D36" s="110" t="s">
        <v>395</v>
      </c>
      <c r="E36" s="111"/>
      <c r="F36" s="111" t="s">
        <v>24</v>
      </c>
      <c r="G36" s="111"/>
      <c r="H36" s="111"/>
      <c r="I36" s="111"/>
      <c r="J36" s="111"/>
      <c r="K36" s="111"/>
      <c r="L36" s="111"/>
      <c r="M36" s="111"/>
      <c r="N36" s="111"/>
      <c r="O36" s="111"/>
      <c r="P36" s="111"/>
      <c r="Q36" s="112"/>
      <c r="R36" s="111"/>
      <c r="S36" s="111"/>
      <c r="T36" s="107"/>
    </row>
    <row r="37" spans="1:20" s="11" customFormat="1" ht="49.5" customHeight="1" thickBot="1" x14ac:dyDescent="0.4">
      <c r="A37" s="100">
        <v>33</v>
      </c>
      <c r="B37" s="114" t="s">
        <v>25</v>
      </c>
      <c r="C37" s="109" t="s">
        <v>59</v>
      </c>
      <c r="D37" s="110" t="s">
        <v>395</v>
      </c>
      <c r="E37" s="111"/>
      <c r="F37" s="111" t="s">
        <v>24</v>
      </c>
      <c r="G37" s="111"/>
      <c r="H37" s="111"/>
      <c r="I37" s="111"/>
      <c r="J37" s="111"/>
      <c r="K37" s="111"/>
      <c r="L37" s="111"/>
      <c r="M37" s="111"/>
      <c r="N37" s="111"/>
      <c r="O37" s="111"/>
      <c r="P37" s="111"/>
      <c r="Q37" s="112"/>
      <c r="R37" s="111"/>
      <c r="S37" s="111"/>
      <c r="T37" s="107"/>
    </row>
    <row r="38" spans="1:20" s="11" customFormat="1" ht="49.5" customHeight="1" thickBot="1" x14ac:dyDescent="0.4">
      <c r="A38" s="100">
        <v>34</v>
      </c>
      <c r="B38" s="114" t="s">
        <v>25</v>
      </c>
      <c r="C38" s="109" t="s">
        <v>60</v>
      </c>
      <c r="D38" s="110" t="s">
        <v>395</v>
      </c>
      <c r="E38" s="111"/>
      <c r="F38" s="111" t="s">
        <v>24</v>
      </c>
      <c r="G38" s="111"/>
      <c r="H38" s="111"/>
      <c r="I38" s="111"/>
      <c r="J38" s="111"/>
      <c r="K38" s="111"/>
      <c r="L38" s="111"/>
      <c r="M38" s="111"/>
      <c r="N38" s="111"/>
      <c r="O38" s="111"/>
      <c r="P38" s="111"/>
      <c r="Q38" s="112"/>
      <c r="R38" s="111"/>
      <c r="S38" s="111"/>
      <c r="T38" s="107"/>
    </row>
    <row r="39" spans="1:20" s="11" customFormat="1" ht="49.5" customHeight="1" thickBot="1" x14ac:dyDescent="0.4">
      <c r="A39" s="100">
        <v>35</v>
      </c>
      <c r="B39" s="114" t="s">
        <v>25</v>
      </c>
      <c r="C39" s="109" t="s">
        <v>61</v>
      </c>
      <c r="D39" s="110" t="s">
        <v>395</v>
      </c>
      <c r="E39" s="111"/>
      <c r="F39" s="111" t="s">
        <v>24</v>
      </c>
      <c r="G39" s="111"/>
      <c r="H39" s="111"/>
      <c r="I39" s="111"/>
      <c r="J39" s="111"/>
      <c r="K39" s="111"/>
      <c r="L39" s="111"/>
      <c r="M39" s="111"/>
      <c r="N39" s="111"/>
      <c r="O39" s="111"/>
      <c r="P39" s="111"/>
      <c r="Q39" s="112"/>
      <c r="R39" s="111"/>
      <c r="S39" s="111"/>
      <c r="T39" s="107"/>
    </row>
    <row r="40" spans="1:20" s="11" customFormat="1" ht="49.5" customHeight="1" thickBot="1" x14ac:dyDescent="0.4">
      <c r="A40" s="100">
        <v>36</v>
      </c>
      <c r="B40" s="114" t="s">
        <v>25</v>
      </c>
      <c r="C40" s="109" t="s">
        <v>62</v>
      </c>
      <c r="D40" s="110" t="s">
        <v>395</v>
      </c>
      <c r="E40" s="111"/>
      <c r="F40" s="111" t="s">
        <v>24</v>
      </c>
      <c r="G40" s="111"/>
      <c r="H40" s="111"/>
      <c r="I40" s="111"/>
      <c r="J40" s="111"/>
      <c r="K40" s="111"/>
      <c r="L40" s="111"/>
      <c r="M40" s="111"/>
      <c r="N40" s="111"/>
      <c r="O40" s="111"/>
      <c r="P40" s="111"/>
      <c r="Q40" s="112"/>
      <c r="R40" s="111"/>
      <c r="S40" s="111"/>
      <c r="T40" s="107"/>
    </row>
    <row r="41" spans="1:20" s="11" customFormat="1" ht="49.5" customHeight="1" thickBot="1" x14ac:dyDescent="0.4">
      <c r="A41" s="100">
        <v>37</v>
      </c>
      <c r="B41" s="114" t="s">
        <v>25</v>
      </c>
      <c r="C41" s="109" t="s">
        <v>63</v>
      </c>
      <c r="D41" s="110" t="s">
        <v>395</v>
      </c>
      <c r="E41" s="111"/>
      <c r="F41" s="111" t="s">
        <v>24</v>
      </c>
      <c r="G41" s="111"/>
      <c r="H41" s="111"/>
      <c r="I41" s="111"/>
      <c r="J41" s="111"/>
      <c r="K41" s="111"/>
      <c r="L41" s="111"/>
      <c r="M41" s="111"/>
      <c r="N41" s="111"/>
      <c r="O41" s="111"/>
      <c r="P41" s="111"/>
      <c r="Q41" s="112"/>
      <c r="R41" s="111"/>
      <c r="S41" s="111"/>
      <c r="T41" s="107"/>
    </row>
    <row r="42" spans="1:20" s="11" customFormat="1" ht="49.5" customHeight="1" thickBot="1" x14ac:dyDescent="0.4">
      <c r="A42" s="100">
        <v>38</v>
      </c>
      <c r="B42" s="114" t="s">
        <v>25</v>
      </c>
      <c r="C42" s="109" t="s">
        <v>64</v>
      </c>
      <c r="D42" s="110" t="s">
        <v>395</v>
      </c>
      <c r="E42" s="111"/>
      <c r="F42" s="111" t="s">
        <v>24</v>
      </c>
      <c r="G42" s="111"/>
      <c r="H42" s="111"/>
      <c r="I42" s="111"/>
      <c r="J42" s="111"/>
      <c r="K42" s="111"/>
      <c r="L42" s="111"/>
      <c r="M42" s="111"/>
      <c r="N42" s="111"/>
      <c r="O42" s="111"/>
      <c r="P42" s="111"/>
      <c r="Q42" s="112"/>
      <c r="R42" s="111"/>
      <c r="S42" s="111"/>
      <c r="T42" s="107"/>
    </row>
    <row r="43" spans="1:20" s="11" customFormat="1" ht="49.5" customHeight="1" thickBot="1" x14ac:dyDescent="0.4">
      <c r="A43" s="100">
        <v>39</v>
      </c>
      <c r="B43" s="114" t="s">
        <v>25</v>
      </c>
      <c r="C43" s="109" t="s">
        <v>65</v>
      </c>
      <c r="D43" s="110" t="s">
        <v>395</v>
      </c>
      <c r="E43" s="111"/>
      <c r="F43" s="111" t="s">
        <v>24</v>
      </c>
      <c r="G43" s="111"/>
      <c r="H43" s="111"/>
      <c r="I43" s="111"/>
      <c r="J43" s="111"/>
      <c r="K43" s="111"/>
      <c r="L43" s="111"/>
      <c r="M43" s="111"/>
      <c r="N43" s="111"/>
      <c r="O43" s="111"/>
      <c r="P43" s="111"/>
      <c r="Q43" s="112"/>
      <c r="R43" s="111"/>
      <c r="S43" s="111"/>
      <c r="T43" s="107"/>
    </row>
    <row r="44" spans="1:20" s="11" customFormat="1" ht="49.5" customHeight="1" thickBot="1" x14ac:dyDescent="0.4">
      <c r="A44" s="100">
        <v>40</v>
      </c>
      <c r="B44" s="114" t="s">
        <v>25</v>
      </c>
      <c r="C44" s="109" t="s">
        <v>66</v>
      </c>
      <c r="D44" s="110" t="s">
        <v>395</v>
      </c>
      <c r="E44" s="111"/>
      <c r="F44" s="111" t="s">
        <v>24</v>
      </c>
      <c r="G44" s="111"/>
      <c r="H44" s="111"/>
      <c r="I44" s="111"/>
      <c r="J44" s="111"/>
      <c r="K44" s="111"/>
      <c r="L44" s="111"/>
      <c r="M44" s="111"/>
      <c r="N44" s="111"/>
      <c r="O44" s="111"/>
      <c r="P44" s="111"/>
      <c r="Q44" s="112"/>
      <c r="R44" s="111"/>
      <c r="S44" s="111"/>
      <c r="T44" s="107"/>
    </row>
    <row r="45" spans="1:20" s="11" customFormat="1" ht="49.5" customHeight="1" thickBot="1" x14ac:dyDescent="0.4">
      <c r="A45" s="100">
        <v>41</v>
      </c>
      <c r="B45" s="114" t="s">
        <v>25</v>
      </c>
      <c r="C45" s="109" t="s">
        <v>67</v>
      </c>
      <c r="D45" s="110" t="s">
        <v>395</v>
      </c>
      <c r="E45" s="111"/>
      <c r="F45" s="111" t="s">
        <v>24</v>
      </c>
      <c r="G45" s="111"/>
      <c r="H45" s="111"/>
      <c r="I45" s="111"/>
      <c r="J45" s="111"/>
      <c r="K45" s="111"/>
      <c r="L45" s="111"/>
      <c r="M45" s="111"/>
      <c r="N45" s="111"/>
      <c r="O45" s="111"/>
      <c r="P45" s="111"/>
      <c r="Q45" s="112"/>
      <c r="R45" s="111"/>
      <c r="S45" s="111"/>
      <c r="T45" s="107"/>
    </row>
    <row r="46" spans="1:20" s="11" customFormat="1" ht="49.5" customHeight="1" thickBot="1" x14ac:dyDescent="0.4">
      <c r="A46" s="100">
        <v>42</v>
      </c>
      <c r="B46" s="114" t="s">
        <v>25</v>
      </c>
      <c r="C46" s="109" t="s">
        <v>68</v>
      </c>
      <c r="D46" s="110" t="s">
        <v>137</v>
      </c>
      <c r="E46" s="111"/>
      <c r="F46" s="111" t="s">
        <v>158</v>
      </c>
      <c r="G46" s="111"/>
      <c r="H46" s="111"/>
      <c r="I46" s="111"/>
      <c r="J46" s="111"/>
      <c r="K46" s="111"/>
      <c r="L46" s="111"/>
      <c r="M46" s="111"/>
      <c r="N46" s="111"/>
      <c r="O46" s="111"/>
      <c r="P46" s="111"/>
      <c r="Q46" s="112"/>
      <c r="R46" s="111"/>
      <c r="S46" s="111"/>
      <c r="T46" s="107"/>
    </row>
    <row r="47" spans="1:20" s="11" customFormat="1" ht="49.5" customHeight="1" thickBot="1" x14ac:dyDescent="0.4">
      <c r="A47" s="100">
        <v>43</v>
      </c>
      <c r="B47" s="114" t="s">
        <v>25</v>
      </c>
      <c r="C47" s="109" t="s">
        <v>69</v>
      </c>
      <c r="D47" s="110" t="s">
        <v>23</v>
      </c>
      <c r="E47" s="111"/>
      <c r="F47" s="111" t="s">
        <v>158</v>
      </c>
      <c r="G47" s="111"/>
      <c r="H47" s="111"/>
      <c r="I47" s="111"/>
      <c r="J47" s="111"/>
      <c r="K47" s="111"/>
      <c r="L47" s="111"/>
      <c r="M47" s="111"/>
      <c r="N47" s="111"/>
      <c r="O47" s="111"/>
      <c r="P47" s="111"/>
      <c r="Q47" s="112"/>
      <c r="R47" s="111"/>
      <c r="S47" s="111"/>
      <c r="T47" s="107"/>
    </row>
    <row r="48" spans="1:20" s="11" customFormat="1" ht="49.5" customHeight="1" thickBot="1" x14ac:dyDescent="0.4">
      <c r="A48" s="100">
        <v>44</v>
      </c>
      <c r="B48" s="114" t="s">
        <v>25</v>
      </c>
      <c r="C48" s="109" t="s">
        <v>70</v>
      </c>
      <c r="D48" s="110" t="s">
        <v>23</v>
      </c>
      <c r="E48" s="111"/>
      <c r="F48" s="111" t="s">
        <v>158</v>
      </c>
      <c r="G48" s="111"/>
      <c r="H48" s="111"/>
      <c r="I48" s="111"/>
      <c r="J48" s="111"/>
      <c r="K48" s="111"/>
      <c r="L48" s="111"/>
      <c r="M48" s="111"/>
      <c r="N48" s="111"/>
      <c r="O48" s="111"/>
      <c r="P48" s="111"/>
      <c r="Q48" s="112"/>
      <c r="R48" s="111"/>
      <c r="S48" s="111"/>
      <c r="T48" s="107"/>
    </row>
    <row r="49" spans="1:20" s="11" customFormat="1" ht="49.5" customHeight="1" thickBot="1" x14ac:dyDescent="0.4">
      <c r="A49" s="100">
        <v>45</v>
      </c>
      <c r="B49" s="114" t="s">
        <v>25</v>
      </c>
      <c r="C49" s="109" t="s">
        <v>71</v>
      </c>
      <c r="D49" s="110" t="s">
        <v>23</v>
      </c>
      <c r="E49" s="111"/>
      <c r="F49" s="111" t="s">
        <v>158</v>
      </c>
      <c r="G49" s="111"/>
      <c r="H49" s="111"/>
      <c r="I49" s="111"/>
      <c r="J49" s="111"/>
      <c r="K49" s="111"/>
      <c r="L49" s="111"/>
      <c r="M49" s="111"/>
      <c r="N49" s="111"/>
      <c r="O49" s="111"/>
      <c r="P49" s="111"/>
      <c r="Q49" s="112"/>
      <c r="R49" s="111"/>
      <c r="S49" s="111"/>
      <c r="T49" s="107"/>
    </row>
    <row r="50" spans="1:20" s="11" customFormat="1" ht="49.5" customHeight="1" thickBot="1" x14ac:dyDescent="0.4">
      <c r="A50" s="100">
        <v>46</v>
      </c>
      <c r="B50" s="114" t="s">
        <v>25</v>
      </c>
      <c r="C50" s="109" t="s">
        <v>72</v>
      </c>
      <c r="D50" s="110" t="s">
        <v>23</v>
      </c>
      <c r="E50" s="111"/>
      <c r="F50" s="111" t="s">
        <v>158</v>
      </c>
      <c r="G50" s="111"/>
      <c r="H50" s="111"/>
      <c r="I50" s="111"/>
      <c r="J50" s="111"/>
      <c r="K50" s="111"/>
      <c r="L50" s="111"/>
      <c r="M50" s="111"/>
      <c r="N50" s="111"/>
      <c r="O50" s="111"/>
      <c r="P50" s="111"/>
      <c r="Q50" s="112"/>
      <c r="R50" s="111"/>
      <c r="S50" s="111"/>
      <c r="T50" s="107"/>
    </row>
    <row r="51" spans="1:20" s="11" customFormat="1" ht="49.5" customHeight="1" thickBot="1" x14ac:dyDescent="0.4">
      <c r="A51" s="100">
        <v>47</v>
      </c>
      <c r="B51" s="114" t="s">
        <v>25</v>
      </c>
      <c r="C51" s="109" t="s">
        <v>73</v>
      </c>
      <c r="D51" s="110" t="s">
        <v>23</v>
      </c>
      <c r="E51" s="111"/>
      <c r="F51" s="111" t="s">
        <v>158</v>
      </c>
      <c r="G51" s="111"/>
      <c r="H51" s="111"/>
      <c r="I51" s="111"/>
      <c r="J51" s="111"/>
      <c r="K51" s="111"/>
      <c r="L51" s="111"/>
      <c r="M51" s="111"/>
      <c r="N51" s="111"/>
      <c r="O51" s="111"/>
      <c r="P51" s="111"/>
      <c r="Q51" s="112"/>
      <c r="R51" s="111"/>
      <c r="S51" s="111"/>
      <c r="T51" s="107"/>
    </row>
    <row r="52" spans="1:20" s="11" customFormat="1" ht="49.5" customHeight="1" thickBot="1" x14ac:dyDescent="0.4">
      <c r="A52" s="100">
        <v>48</v>
      </c>
      <c r="B52" s="114" t="s">
        <v>25</v>
      </c>
      <c r="C52" s="109" t="s">
        <v>74</v>
      </c>
      <c r="D52" s="125" t="s">
        <v>75</v>
      </c>
      <c r="E52" s="111"/>
      <c r="F52" s="111" t="s">
        <v>158</v>
      </c>
      <c r="G52" s="111"/>
      <c r="H52" s="111"/>
      <c r="I52" s="111"/>
      <c r="J52" s="111"/>
      <c r="K52" s="111"/>
      <c r="L52" s="111"/>
      <c r="M52" s="111"/>
      <c r="N52" s="111"/>
      <c r="O52" s="111"/>
      <c r="P52" s="111"/>
      <c r="Q52" s="112"/>
      <c r="R52" s="111"/>
      <c r="S52" s="111"/>
      <c r="T52" s="107"/>
    </row>
    <row r="53" spans="1:20" s="11" customFormat="1" ht="49.5" customHeight="1" thickBot="1" x14ac:dyDescent="0.4">
      <c r="A53" s="100">
        <v>49</v>
      </c>
      <c r="B53" s="114" t="s">
        <v>25</v>
      </c>
      <c r="C53" s="109" t="s">
        <v>76</v>
      </c>
      <c r="D53" s="110" t="s">
        <v>23</v>
      </c>
      <c r="E53" s="111"/>
      <c r="F53" s="111" t="s">
        <v>29</v>
      </c>
      <c r="G53" s="111"/>
      <c r="H53" s="111"/>
      <c r="I53" s="111"/>
      <c r="J53" s="111"/>
      <c r="K53" s="111"/>
      <c r="L53" s="111"/>
      <c r="M53" s="111"/>
      <c r="N53" s="111"/>
      <c r="O53" s="111"/>
      <c r="P53" s="111"/>
      <c r="Q53" s="112"/>
      <c r="R53" s="111"/>
      <c r="S53" s="111"/>
      <c r="T53" s="107"/>
    </row>
    <row r="54" spans="1:20" s="11" customFormat="1" ht="49.5" customHeight="1" thickBot="1" x14ac:dyDescent="0.4">
      <c r="A54" s="100">
        <v>50</v>
      </c>
      <c r="B54" s="114" t="s">
        <v>25</v>
      </c>
      <c r="C54" s="109" t="s">
        <v>77</v>
      </c>
      <c r="D54" s="110" t="s">
        <v>23</v>
      </c>
      <c r="E54" s="111"/>
      <c r="F54" s="111" t="s">
        <v>29</v>
      </c>
      <c r="G54" s="111"/>
      <c r="H54" s="111"/>
      <c r="I54" s="111"/>
      <c r="J54" s="111"/>
      <c r="K54" s="111"/>
      <c r="L54" s="111"/>
      <c r="M54" s="111"/>
      <c r="N54" s="111"/>
      <c r="O54" s="111"/>
      <c r="P54" s="111"/>
      <c r="Q54" s="112"/>
      <c r="R54" s="111"/>
      <c r="S54" s="111"/>
      <c r="T54" s="107"/>
    </row>
    <row r="55" spans="1:20" s="11" customFormat="1" ht="49.5" customHeight="1" thickBot="1" x14ac:dyDescent="0.4">
      <c r="A55" s="100">
        <v>51</v>
      </c>
      <c r="B55" s="114" t="s">
        <v>25</v>
      </c>
      <c r="C55" s="109" t="s">
        <v>78</v>
      </c>
      <c r="D55" s="110" t="s">
        <v>23</v>
      </c>
      <c r="E55" s="111"/>
      <c r="F55" s="111" t="s">
        <v>29</v>
      </c>
      <c r="G55" s="111"/>
      <c r="H55" s="111"/>
      <c r="I55" s="111"/>
      <c r="J55" s="111"/>
      <c r="K55" s="111"/>
      <c r="L55" s="111"/>
      <c r="M55" s="111"/>
      <c r="N55" s="111"/>
      <c r="O55" s="111"/>
      <c r="P55" s="111"/>
      <c r="Q55" s="112"/>
      <c r="R55" s="111"/>
      <c r="S55" s="111"/>
      <c r="T55" s="107"/>
    </row>
    <row r="56" spans="1:20" s="11" customFormat="1" ht="49.5" customHeight="1" thickBot="1" x14ac:dyDescent="0.4">
      <c r="A56" s="100">
        <v>52</v>
      </c>
      <c r="B56" s="114" t="s">
        <v>25</v>
      </c>
      <c r="C56" s="109" t="s">
        <v>79</v>
      </c>
      <c r="D56" s="110" t="s">
        <v>23</v>
      </c>
      <c r="E56" s="111"/>
      <c r="F56" s="111" t="s">
        <v>29</v>
      </c>
      <c r="G56" s="111"/>
      <c r="H56" s="111"/>
      <c r="I56" s="111"/>
      <c r="J56" s="111"/>
      <c r="K56" s="111"/>
      <c r="L56" s="111"/>
      <c r="M56" s="111"/>
      <c r="N56" s="111"/>
      <c r="O56" s="111"/>
      <c r="P56" s="111"/>
      <c r="Q56" s="112"/>
      <c r="R56" s="111"/>
      <c r="S56" s="111"/>
      <c r="T56" s="107"/>
    </row>
    <row r="57" spans="1:20" s="11" customFormat="1" ht="54.75" customHeight="1" thickBot="1" x14ac:dyDescent="0.4">
      <c r="A57" s="100">
        <v>53</v>
      </c>
      <c r="B57" s="114" t="s">
        <v>25</v>
      </c>
      <c r="C57" s="109" t="s">
        <v>80</v>
      </c>
      <c r="D57" s="110" t="s">
        <v>23</v>
      </c>
      <c r="E57" s="111"/>
      <c r="F57" s="111" t="s">
        <v>29</v>
      </c>
      <c r="G57" s="111"/>
      <c r="H57" s="111"/>
      <c r="I57" s="111"/>
      <c r="J57" s="111"/>
      <c r="K57" s="111"/>
      <c r="L57" s="111"/>
      <c r="M57" s="111"/>
      <c r="N57" s="111"/>
      <c r="O57" s="111"/>
      <c r="P57" s="111"/>
      <c r="Q57" s="112"/>
      <c r="R57" s="111"/>
      <c r="S57" s="111"/>
      <c r="T57" s="107"/>
    </row>
    <row r="58" spans="1:20" s="11" customFormat="1" ht="49.5" customHeight="1" thickBot="1" x14ac:dyDescent="0.4">
      <c r="A58" s="100">
        <v>54</v>
      </c>
      <c r="B58" s="114" t="s">
        <v>25</v>
      </c>
      <c r="C58" s="109" t="s">
        <v>81</v>
      </c>
      <c r="D58" s="110" t="s">
        <v>660</v>
      </c>
      <c r="E58" s="111"/>
      <c r="F58" s="111" t="s">
        <v>24</v>
      </c>
      <c r="G58" s="111"/>
      <c r="H58" s="111"/>
      <c r="I58" s="111"/>
      <c r="J58" s="111"/>
      <c r="K58" s="111"/>
      <c r="L58" s="111"/>
      <c r="M58" s="111"/>
      <c r="N58" s="111"/>
      <c r="O58" s="111"/>
      <c r="P58" s="111"/>
      <c r="Q58" s="112"/>
      <c r="R58" s="111"/>
      <c r="S58" s="111"/>
      <c r="T58" s="107"/>
    </row>
    <row r="59" spans="1:20" s="11" customFormat="1" ht="49.5" customHeight="1" thickBot="1" x14ac:dyDescent="0.4">
      <c r="A59" s="100">
        <v>55</v>
      </c>
      <c r="B59" s="114" t="s">
        <v>25</v>
      </c>
      <c r="C59" s="109" t="s">
        <v>82</v>
      </c>
      <c r="D59" s="110" t="s">
        <v>395</v>
      </c>
      <c r="E59" s="111"/>
      <c r="F59" s="111" t="s">
        <v>24</v>
      </c>
      <c r="G59" s="111"/>
      <c r="H59" s="111"/>
      <c r="I59" s="111"/>
      <c r="J59" s="111"/>
      <c r="K59" s="111"/>
      <c r="L59" s="111"/>
      <c r="M59" s="111"/>
      <c r="N59" s="111"/>
      <c r="O59" s="111"/>
      <c r="P59" s="111"/>
      <c r="Q59" s="112"/>
      <c r="R59" s="111"/>
      <c r="S59" s="111"/>
      <c r="T59" s="107"/>
    </row>
    <row r="60" spans="1:20" s="11" customFormat="1" ht="49.5" customHeight="1" thickBot="1" x14ac:dyDescent="0.4">
      <c r="A60" s="100">
        <v>56</v>
      </c>
      <c r="B60" s="114" t="s">
        <v>25</v>
      </c>
      <c r="C60" s="109" t="s">
        <v>83</v>
      </c>
      <c r="D60" s="110" t="s">
        <v>395</v>
      </c>
      <c r="E60" s="111"/>
      <c r="F60" s="111" t="s">
        <v>24</v>
      </c>
      <c r="G60" s="111"/>
      <c r="H60" s="111"/>
      <c r="I60" s="111"/>
      <c r="J60" s="111"/>
      <c r="K60" s="111"/>
      <c r="L60" s="111"/>
      <c r="M60" s="111"/>
      <c r="N60" s="111"/>
      <c r="O60" s="111"/>
      <c r="P60" s="111"/>
      <c r="Q60" s="112"/>
      <c r="R60" s="111"/>
      <c r="S60" s="111"/>
      <c r="T60" s="107"/>
    </row>
    <row r="61" spans="1:20" s="11" customFormat="1" ht="49.5" customHeight="1" thickBot="1" x14ac:dyDescent="0.4">
      <c r="A61" s="100">
        <v>57</v>
      </c>
      <c r="B61" s="114" t="s">
        <v>25</v>
      </c>
      <c r="C61" s="109" t="s">
        <v>84</v>
      </c>
      <c r="D61" s="110" t="s">
        <v>395</v>
      </c>
      <c r="E61" s="111"/>
      <c r="F61" s="111" t="s">
        <v>24</v>
      </c>
      <c r="G61" s="111"/>
      <c r="H61" s="111"/>
      <c r="I61" s="111"/>
      <c r="J61" s="111"/>
      <c r="K61" s="111"/>
      <c r="L61" s="111"/>
      <c r="M61" s="111"/>
      <c r="N61" s="111"/>
      <c r="O61" s="111"/>
      <c r="P61" s="111"/>
      <c r="Q61" s="112"/>
      <c r="R61" s="111"/>
      <c r="S61" s="111"/>
      <c r="T61" s="107"/>
    </row>
    <row r="62" spans="1:20" s="11" customFormat="1" ht="49.5" customHeight="1" thickBot="1" x14ac:dyDescent="0.4">
      <c r="A62" s="100">
        <v>58</v>
      </c>
      <c r="B62" s="114" t="s">
        <v>25</v>
      </c>
      <c r="C62" s="109" t="s">
        <v>85</v>
      </c>
      <c r="D62" s="110" t="s">
        <v>395</v>
      </c>
      <c r="E62" s="111"/>
      <c r="F62" s="111" t="s">
        <v>24</v>
      </c>
      <c r="G62" s="111"/>
      <c r="H62" s="111"/>
      <c r="I62" s="111"/>
      <c r="J62" s="111"/>
      <c r="K62" s="111"/>
      <c r="L62" s="111"/>
      <c r="M62" s="111"/>
      <c r="N62" s="111"/>
      <c r="O62" s="111"/>
      <c r="P62" s="111"/>
      <c r="Q62" s="112"/>
      <c r="R62" s="111"/>
      <c r="S62" s="111"/>
      <c r="T62" s="107"/>
    </row>
    <row r="63" spans="1:20" s="11" customFormat="1" ht="49.5" customHeight="1" thickBot="1" x14ac:dyDescent="0.4">
      <c r="A63" s="100">
        <v>59</v>
      </c>
      <c r="B63" s="114" t="s">
        <v>25</v>
      </c>
      <c r="C63" s="109" t="s">
        <v>86</v>
      </c>
      <c r="D63" s="110" t="s">
        <v>661</v>
      </c>
      <c r="E63" s="111"/>
      <c r="F63" s="111" t="s">
        <v>24</v>
      </c>
      <c r="G63" s="111"/>
      <c r="H63" s="111"/>
      <c r="I63" s="111"/>
      <c r="J63" s="111"/>
      <c r="K63" s="111"/>
      <c r="L63" s="111"/>
      <c r="M63" s="111"/>
      <c r="N63" s="111"/>
      <c r="O63" s="111"/>
      <c r="P63" s="111"/>
      <c r="Q63" s="112"/>
      <c r="R63" s="111"/>
      <c r="S63" s="111"/>
      <c r="T63" s="107"/>
    </row>
    <row r="64" spans="1:20" s="11" customFormat="1" ht="49.5" customHeight="1" thickBot="1" x14ac:dyDescent="0.4">
      <c r="A64" s="100">
        <v>60</v>
      </c>
      <c r="B64" s="114" t="s">
        <v>25</v>
      </c>
      <c r="C64" s="109" t="s">
        <v>87</v>
      </c>
      <c r="D64" s="110" t="s">
        <v>395</v>
      </c>
      <c r="E64" s="111"/>
      <c r="F64" s="111" t="s">
        <v>24</v>
      </c>
      <c r="G64" s="111"/>
      <c r="H64" s="111"/>
      <c r="I64" s="111"/>
      <c r="J64" s="111"/>
      <c r="K64" s="111"/>
      <c r="L64" s="111"/>
      <c r="M64" s="111"/>
      <c r="N64" s="111"/>
      <c r="O64" s="111"/>
      <c r="P64" s="111"/>
      <c r="Q64" s="112"/>
      <c r="R64" s="111"/>
      <c r="S64" s="111"/>
      <c r="T64" s="107"/>
    </row>
    <row r="65" spans="1:20" s="11" customFormat="1" ht="49.5" customHeight="1" thickBot="1" x14ac:dyDescent="0.4">
      <c r="A65" s="100">
        <v>61</v>
      </c>
      <c r="B65" s="114" t="s">
        <v>25</v>
      </c>
      <c r="C65" s="109" t="s">
        <v>88</v>
      </c>
      <c r="D65" s="110" t="s">
        <v>395</v>
      </c>
      <c r="E65" s="111"/>
      <c r="F65" s="111" t="s">
        <v>24</v>
      </c>
      <c r="G65" s="111"/>
      <c r="H65" s="111"/>
      <c r="I65" s="111"/>
      <c r="J65" s="111"/>
      <c r="K65" s="111"/>
      <c r="L65" s="111"/>
      <c r="M65" s="111"/>
      <c r="N65" s="111"/>
      <c r="O65" s="111"/>
      <c r="P65" s="111"/>
      <c r="Q65" s="112"/>
      <c r="R65" s="111"/>
      <c r="S65" s="111"/>
      <c r="T65" s="107"/>
    </row>
    <row r="66" spans="1:20" s="11" customFormat="1" ht="49.5" customHeight="1" thickBot="1" x14ac:dyDescent="0.4">
      <c r="A66" s="100">
        <v>62</v>
      </c>
      <c r="B66" s="114" t="s">
        <v>25</v>
      </c>
      <c r="C66" s="109" t="s">
        <v>89</v>
      </c>
      <c r="D66" s="110" t="s">
        <v>395</v>
      </c>
      <c r="E66" s="111"/>
      <c r="F66" s="111" t="s">
        <v>24</v>
      </c>
      <c r="G66" s="111"/>
      <c r="H66" s="111"/>
      <c r="I66" s="111"/>
      <c r="J66" s="111"/>
      <c r="K66" s="111"/>
      <c r="L66" s="111"/>
      <c r="M66" s="111"/>
      <c r="N66" s="111"/>
      <c r="O66" s="111"/>
      <c r="P66" s="111"/>
      <c r="Q66" s="112"/>
      <c r="R66" s="111"/>
      <c r="S66" s="111"/>
      <c r="T66" s="107"/>
    </row>
    <row r="67" spans="1:20" s="11" customFormat="1" ht="49.5" customHeight="1" thickBot="1" x14ac:dyDescent="0.4">
      <c r="A67" s="100">
        <v>63</v>
      </c>
      <c r="B67" s="114" t="s">
        <v>25</v>
      </c>
      <c r="C67" s="109" t="s">
        <v>90</v>
      </c>
      <c r="D67" s="110" t="s">
        <v>395</v>
      </c>
      <c r="E67" s="111"/>
      <c r="F67" s="111" t="s">
        <v>24</v>
      </c>
      <c r="G67" s="111"/>
      <c r="H67" s="111"/>
      <c r="I67" s="111"/>
      <c r="J67" s="111"/>
      <c r="K67" s="111"/>
      <c r="L67" s="111"/>
      <c r="M67" s="111"/>
      <c r="N67" s="111"/>
      <c r="O67" s="111"/>
      <c r="P67" s="111"/>
      <c r="Q67" s="112"/>
      <c r="R67" s="111"/>
      <c r="S67" s="111"/>
      <c r="T67" s="107"/>
    </row>
    <row r="68" spans="1:20" s="11" customFormat="1" ht="49.5" customHeight="1" thickBot="1" x14ac:dyDescent="0.4">
      <c r="A68" s="100">
        <v>64</v>
      </c>
      <c r="B68" s="114" t="s">
        <v>25</v>
      </c>
      <c r="C68" s="109" t="s">
        <v>91</v>
      </c>
      <c r="D68" s="110" t="s">
        <v>395</v>
      </c>
      <c r="E68" s="111"/>
      <c r="F68" s="111" t="s">
        <v>24</v>
      </c>
      <c r="G68" s="111"/>
      <c r="H68" s="111"/>
      <c r="I68" s="111"/>
      <c r="J68" s="111"/>
      <c r="K68" s="111"/>
      <c r="L68" s="111"/>
      <c r="M68" s="111"/>
      <c r="N68" s="111"/>
      <c r="O68" s="111"/>
      <c r="P68" s="111"/>
      <c r="Q68" s="112"/>
      <c r="R68" s="111"/>
      <c r="S68" s="111"/>
      <c r="T68" s="107"/>
    </row>
    <row r="69" spans="1:20" s="11" customFormat="1" ht="49.5" customHeight="1" thickBot="1" x14ac:dyDescent="0.4">
      <c r="A69" s="100">
        <v>65</v>
      </c>
      <c r="B69" s="114" t="s">
        <v>25</v>
      </c>
      <c r="C69" s="109" t="s">
        <v>92</v>
      </c>
      <c r="D69" s="110" t="s">
        <v>662</v>
      </c>
      <c r="E69" s="111"/>
      <c r="F69" s="111" t="s">
        <v>24</v>
      </c>
      <c r="G69" s="111"/>
      <c r="H69" s="111"/>
      <c r="I69" s="111"/>
      <c r="J69" s="111"/>
      <c r="K69" s="111"/>
      <c r="L69" s="111"/>
      <c r="M69" s="111"/>
      <c r="N69" s="111"/>
      <c r="O69" s="111"/>
      <c r="P69" s="111"/>
      <c r="Q69" s="112"/>
      <c r="R69" s="111"/>
      <c r="S69" s="111"/>
      <c r="T69" s="107"/>
    </row>
    <row r="70" spans="1:20" s="11" customFormat="1" ht="49.5" customHeight="1" thickBot="1" x14ac:dyDescent="0.4">
      <c r="A70" s="100">
        <v>66</v>
      </c>
      <c r="B70" s="114" t="s">
        <v>25</v>
      </c>
      <c r="C70" s="108" t="s">
        <v>93</v>
      </c>
      <c r="D70" s="110" t="s">
        <v>662</v>
      </c>
      <c r="E70" s="111"/>
      <c r="F70" s="111" t="s">
        <v>24</v>
      </c>
      <c r="G70" s="111"/>
      <c r="H70" s="111"/>
      <c r="I70" s="111"/>
      <c r="J70" s="111"/>
      <c r="K70" s="111"/>
      <c r="L70" s="111"/>
      <c r="M70" s="111"/>
      <c r="N70" s="111"/>
      <c r="O70" s="111"/>
      <c r="P70" s="111"/>
      <c r="Q70" s="112"/>
      <c r="R70" s="111"/>
      <c r="S70" s="111"/>
      <c r="T70" s="107"/>
    </row>
    <row r="71" spans="1:20" s="11" customFormat="1" ht="49.5" customHeight="1" thickBot="1" x14ac:dyDescent="0.4">
      <c r="A71" s="100">
        <v>67</v>
      </c>
      <c r="B71" s="114" t="s">
        <v>25</v>
      </c>
      <c r="C71" s="108" t="s">
        <v>94</v>
      </c>
      <c r="D71" s="110" t="s">
        <v>662</v>
      </c>
      <c r="E71" s="111"/>
      <c r="F71" s="111" t="s">
        <v>24</v>
      </c>
      <c r="G71" s="111"/>
      <c r="H71" s="111"/>
      <c r="I71" s="111"/>
      <c r="J71" s="111"/>
      <c r="K71" s="111"/>
      <c r="L71" s="111"/>
      <c r="M71" s="111"/>
      <c r="N71" s="111"/>
      <c r="O71" s="111"/>
      <c r="P71" s="111"/>
      <c r="Q71" s="112"/>
      <c r="R71" s="111"/>
      <c r="S71" s="111"/>
      <c r="T71" s="107"/>
    </row>
    <row r="72" spans="1:20" s="11" customFormat="1" ht="49.5" customHeight="1" thickBot="1" x14ac:dyDescent="0.4">
      <c r="A72" s="100">
        <v>68</v>
      </c>
      <c r="B72" s="114" t="s">
        <v>25</v>
      </c>
      <c r="C72" s="109" t="s">
        <v>95</v>
      </c>
      <c r="D72" s="110" t="s">
        <v>662</v>
      </c>
      <c r="E72" s="111"/>
      <c r="F72" s="111" t="s">
        <v>24</v>
      </c>
      <c r="G72" s="111"/>
      <c r="H72" s="111"/>
      <c r="I72" s="111"/>
      <c r="J72" s="111"/>
      <c r="K72" s="111"/>
      <c r="L72" s="111"/>
      <c r="M72" s="111"/>
      <c r="N72" s="111"/>
      <c r="O72" s="111"/>
      <c r="P72" s="111"/>
      <c r="Q72" s="112"/>
      <c r="R72" s="111"/>
      <c r="S72" s="111"/>
      <c r="T72" s="107"/>
    </row>
    <row r="73" spans="1:20" s="11" customFormat="1" ht="49.5" customHeight="1" thickBot="1" x14ac:dyDescent="0.4">
      <c r="A73" s="100">
        <v>69</v>
      </c>
      <c r="B73" s="114" t="s">
        <v>25</v>
      </c>
      <c r="C73" s="115" t="s">
        <v>96</v>
      </c>
      <c r="D73" s="125" t="s">
        <v>97</v>
      </c>
      <c r="E73" s="111"/>
      <c r="F73" s="111" t="s">
        <v>158</v>
      </c>
      <c r="G73" s="111"/>
      <c r="H73" s="111"/>
      <c r="I73" s="111"/>
      <c r="J73" s="111"/>
      <c r="K73" s="111"/>
      <c r="L73" s="111"/>
      <c r="M73" s="111"/>
      <c r="N73" s="111"/>
      <c r="O73" s="111"/>
      <c r="P73" s="111"/>
      <c r="Q73" s="112"/>
      <c r="R73" s="111"/>
      <c r="S73" s="111"/>
      <c r="T73" s="107"/>
    </row>
    <row r="74" spans="1:20" s="11" customFormat="1" ht="49.5" customHeight="1" thickBot="1" x14ac:dyDescent="0.4">
      <c r="A74" s="100">
        <v>70</v>
      </c>
      <c r="B74" s="114" t="s">
        <v>25</v>
      </c>
      <c r="C74" s="115" t="s">
        <v>98</v>
      </c>
      <c r="D74" s="125" t="s">
        <v>97</v>
      </c>
      <c r="E74" s="111"/>
      <c r="F74" s="111" t="s">
        <v>158</v>
      </c>
      <c r="G74" s="111"/>
      <c r="H74" s="111"/>
      <c r="I74" s="111"/>
      <c r="J74" s="111"/>
      <c r="K74" s="111"/>
      <c r="L74" s="111"/>
      <c r="M74" s="111"/>
      <c r="N74" s="111"/>
      <c r="O74" s="111"/>
      <c r="P74" s="111"/>
      <c r="Q74" s="112"/>
      <c r="R74" s="111"/>
      <c r="S74" s="111"/>
      <c r="T74" s="107"/>
    </row>
    <row r="75" spans="1:20" s="11" customFormat="1" ht="55.5" customHeight="1" thickBot="1" x14ac:dyDescent="0.4">
      <c r="A75" s="100">
        <v>71</v>
      </c>
      <c r="B75" s="114" t="s">
        <v>25</v>
      </c>
      <c r="C75" s="109" t="s">
        <v>99</v>
      </c>
      <c r="D75" s="110" t="s">
        <v>661</v>
      </c>
      <c r="E75" s="111"/>
      <c r="F75" s="111" t="s">
        <v>158</v>
      </c>
      <c r="G75" s="111"/>
      <c r="H75" s="111"/>
      <c r="I75" s="111"/>
      <c r="J75" s="111"/>
      <c r="K75" s="111"/>
      <c r="L75" s="111"/>
      <c r="M75" s="111"/>
      <c r="N75" s="111"/>
      <c r="O75" s="111"/>
      <c r="P75" s="111"/>
      <c r="Q75" s="112"/>
      <c r="R75" s="111"/>
      <c r="S75" s="111"/>
      <c r="T75" s="107"/>
    </row>
    <row r="76" spans="1:20" s="11" customFormat="1" ht="54.75" customHeight="1" thickBot="1" x14ac:dyDescent="0.4">
      <c r="A76" s="100">
        <v>72</v>
      </c>
      <c r="B76" s="114" t="s">
        <v>25</v>
      </c>
      <c r="C76" s="109" t="s">
        <v>100</v>
      </c>
      <c r="D76" s="110" t="s">
        <v>395</v>
      </c>
      <c r="E76" s="111"/>
      <c r="F76" s="111" t="s">
        <v>158</v>
      </c>
      <c r="G76" s="111"/>
      <c r="H76" s="111"/>
      <c r="I76" s="111"/>
      <c r="J76" s="111"/>
      <c r="K76" s="111"/>
      <c r="L76" s="111"/>
      <c r="M76" s="111"/>
      <c r="N76" s="111"/>
      <c r="O76" s="111"/>
      <c r="P76" s="111"/>
      <c r="Q76" s="112"/>
      <c r="R76" s="111"/>
      <c r="S76" s="111"/>
      <c r="T76" s="107"/>
    </row>
    <row r="77" spans="1:20" s="11" customFormat="1" ht="54.75" customHeight="1" thickBot="1" x14ac:dyDescent="0.4">
      <c r="A77" s="100">
        <v>73</v>
      </c>
      <c r="B77" s="114" t="s">
        <v>25</v>
      </c>
      <c r="C77" s="109" t="s">
        <v>101</v>
      </c>
      <c r="D77" s="110" t="s">
        <v>395</v>
      </c>
      <c r="E77" s="111"/>
      <c r="F77" s="111" t="s">
        <v>158</v>
      </c>
      <c r="G77" s="111"/>
      <c r="H77" s="111"/>
      <c r="I77" s="111"/>
      <c r="J77" s="111"/>
      <c r="K77" s="111"/>
      <c r="L77" s="111"/>
      <c r="M77" s="111"/>
      <c r="N77" s="111"/>
      <c r="O77" s="111"/>
      <c r="P77" s="111"/>
      <c r="Q77" s="112"/>
      <c r="R77" s="111"/>
      <c r="S77" s="111"/>
      <c r="T77" s="107"/>
    </row>
    <row r="78" spans="1:20" s="11" customFormat="1" ht="49.5" customHeight="1" thickBot="1" x14ac:dyDescent="0.4">
      <c r="A78" s="100">
        <v>74</v>
      </c>
      <c r="B78" s="114" t="s">
        <v>25</v>
      </c>
      <c r="C78" s="109" t="s">
        <v>102</v>
      </c>
      <c r="D78" s="125" t="s">
        <v>103</v>
      </c>
      <c r="E78" s="111"/>
      <c r="F78" s="111" t="s">
        <v>158</v>
      </c>
      <c r="G78" s="111"/>
      <c r="H78" s="111"/>
      <c r="I78" s="111"/>
      <c r="J78" s="111"/>
      <c r="K78" s="111"/>
      <c r="L78" s="111"/>
      <c r="M78" s="111"/>
      <c r="N78" s="111"/>
      <c r="O78" s="111"/>
      <c r="P78" s="111"/>
      <c r="Q78" s="112"/>
      <c r="R78" s="111"/>
      <c r="S78" s="111"/>
      <c r="T78" s="107"/>
    </row>
    <row r="79" spans="1:20" s="11" customFormat="1" ht="49.5" customHeight="1" thickBot="1" x14ac:dyDescent="0.4">
      <c r="A79" s="100">
        <v>75</v>
      </c>
      <c r="B79" s="114" t="s">
        <v>25</v>
      </c>
      <c r="C79" s="109" t="s">
        <v>104</v>
      </c>
      <c r="D79" s="110" t="s">
        <v>23</v>
      </c>
      <c r="E79" s="111"/>
      <c r="F79" s="111" t="s">
        <v>158</v>
      </c>
      <c r="G79" s="111"/>
      <c r="H79" s="111"/>
      <c r="I79" s="111"/>
      <c r="J79" s="111"/>
      <c r="K79" s="111"/>
      <c r="L79" s="111"/>
      <c r="M79" s="111"/>
      <c r="N79" s="111"/>
      <c r="O79" s="111"/>
      <c r="P79" s="111"/>
      <c r="Q79" s="112"/>
      <c r="R79" s="111"/>
      <c r="S79" s="111"/>
      <c r="T79" s="107"/>
    </row>
    <row r="80" spans="1:20" s="12" customFormat="1" ht="16" customHeight="1" thickBot="1" x14ac:dyDescent="0.4">
      <c r="A80" s="154">
        <v>76</v>
      </c>
      <c r="B80" s="162" t="s">
        <v>25</v>
      </c>
      <c r="C80" s="153" t="s">
        <v>638</v>
      </c>
      <c r="D80" s="170" t="s">
        <v>23</v>
      </c>
      <c r="E80" s="151"/>
      <c r="F80" s="154" t="s">
        <v>158</v>
      </c>
      <c r="G80" s="151"/>
      <c r="H80" s="151"/>
      <c r="I80" s="151"/>
      <c r="J80" s="151"/>
      <c r="K80" s="151"/>
      <c r="L80" s="151"/>
      <c r="M80" s="151"/>
      <c r="N80" s="151"/>
      <c r="O80" s="151"/>
      <c r="P80" s="151"/>
      <c r="Q80" s="152"/>
      <c r="R80" s="151"/>
      <c r="S80" s="151"/>
    </row>
    <row r="81" spans="1:19" s="12" customFormat="1" ht="16" thickBot="1" x14ac:dyDescent="0.4">
      <c r="A81" s="154"/>
      <c r="B81" s="162"/>
      <c r="C81" s="153"/>
      <c r="D81" s="171"/>
      <c r="E81" s="151"/>
      <c r="F81" s="154"/>
      <c r="G81" s="151"/>
      <c r="H81" s="151"/>
      <c r="I81" s="151"/>
      <c r="J81" s="151"/>
      <c r="K81" s="151"/>
      <c r="L81" s="151"/>
      <c r="M81" s="151"/>
      <c r="N81" s="151"/>
      <c r="O81" s="151"/>
      <c r="P81" s="151"/>
      <c r="Q81" s="152"/>
      <c r="R81" s="151"/>
      <c r="S81" s="151"/>
    </row>
    <row r="82" spans="1:19" s="12" customFormat="1" ht="16" thickBot="1" x14ac:dyDescent="0.4">
      <c r="A82" s="154"/>
      <c r="B82" s="162"/>
      <c r="C82" s="153"/>
      <c r="D82" s="171"/>
      <c r="E82" s="151"/>
      <c r="F82" s="154"/>
      <c r="G82" s="151"/>
      <c r="H82" s="151"/>
      <c r="I82" s="151"/>
      <c r="J82" s="151"/>
      <c r="K82" s="151"/>
      <c r="L82" s="151"/>
      <c r="M82" s="151"/>
      <c r="N82" s="151"/>
      <c r="O82" s="151"/>
      <c r="P82" s="151"/>
      <c r="Q82" s="152"/>
      <c r="R82" s="151"/>
      <c r="S82" s="151"/>
    </row>
    <row r="83" spans="1:19" s="12" customFormat="1" ht="16" thickBot="1" x14ac:dyDescent="0.4">
      <c r="A83" s="154"/>
      <c r="B83" s="162"/>
      <c r="C83" s="153"/>
      <c r="D83" s="171"/>
      <c r="E83" s="151"/>
      <c r="F83" s="154"/>
      <c r="G83" s="151"/>
      <c r="H83" s="151"/>
      <c r="I83" s="151"/>
      <c r="J83" s="151"/>
      <c r="K83" s="151"/>
      <c r="L83" s="151"/>
      <c r="M83" s="151"/>
      <c r="N83" s="151"/>
      <c r="O83" s="151"/>
      <c r="P83" s="151"/>
      <c r="Q83" s="152"/>
      <c r="R83" s="151"/>
      <c r="S83" s="151"/>
    </row>
    <row r="84" spans="1:19" s="12" customFormat="1" ht="16" thickBot="1" x14ac:dyDescent="0.4">
      <c r="A84" s="154"/>
      <c r="B84" s="162"/>
      <c r="C84" s="153"/>
      <c r="D84" s="171"/>
      <c r="E84" s="151"/>
      <c r="F84" s="154"/>
      <c r="G84" s="151"/>
      <c r="H84" s="151"/>
      <c r="I84" s="151"/>
      <c r="J84" s="151"/>
      <c r="K84" s="151"/>
      <c r="L84" s="151"/>
      <c r="M84" s="151"/>
      <c r="N84" s="151"/>
      <c r="O84" s="151"/>
      <c r="P84" s="151"/>
      <c r="Q84" s="152"/>
      <c r="R84" s="151"/>
      <c r="S84" s="151"/>
    </row>
    <row r="85" spans="1:19" s="12" customFormat="1" ht="16" thickBot="1" x14ac:dyDescent="0.4">
      <c r="A85" s="154"/>
      <c r="B85" s="162"/>
      <c r="C85" s="153"/>
      <c r="D85" s="171"/>
      <c r="E85" s="151"/>
      <c r="F85" s="154"/>
      <c r="G85" s="151"/>
      <c r="H85" s="151"/>
      <c r="I85" s="151"/>
      <c r="J85" s="151"/>
      <c r="K85" s="151"/>
      <c r="L85" s="151"/>
      <c r="M85" s="151"/>
      <c r="N85" s="151"/>
      <c r="O85" s="151"/>
      <c r="P85" s="151"/>
      <c r="Q85" s="152"/>
      <c r="R85" s="151"/>
      <c r="S85" s="151"/>
    </row>
    <row r="86" spans="1:19" s="12" customFormat="1" ht="16" thickBot="1" x14ac:dyDescent="0.4">
      <c r="A86" s="154"/>
      <c r="B86" s="162"/>
      <c r="C86" s="153"/>
      <c r="D86" s="172"/>
      <c r="E86" s="151"/>
      <c r="F86" s="154"/>
      <c r="G86" s="151"/>
      <c r="H86" s="151"/>
      <c r="I86" s="151"/>
      <c r="J86" s="151"/>
      <c r="K86" s="151"/>
      <c r="L86" s="151"/>
      <c r="M86" s="151"/>
      <c r="N86" s="151"/>
      <c r="O86" s="151"/>
      <c r="P86" s="151"/>
      <c r="Q86" s="152"/>
      <c r="R86" s="151"/>
      <c r="S86" s="151"/>
    </row>
    <row r="87" spans="1:19" s="12" customFormat="1" ht="16" customHeight="1" thickBot="1" x14ac:dyDescent="0.4">
      <c r="A87" s="154">
        <v>77</v>
      </c>
      <c r="B87" s="168" t="s">
        <v>25</v>
      </c>
      <c r="C87" s="153" t="s">
        <v>639</v>
      </c>
      <c r="D87" s="169" t="s">
        <v>23</v>
      </c>
      <c r="E87" s="151"/>
      <c r="F87" s="155" t="s">
        <v>158</v>
      </c>
      <c r="G87" s="151"/>
      <c r="H87" s="151"/>
      <c r="I87" s="151"/>
      <c r="J87" s="151"/>
      <c r="K87" s="151"/>
      <c r="L87" s="151"/>
      <c r="M87" s="151"/>
      <c r="N87" s="151"/>
      <c r="O87" s="151"/>
      <c r="P87" s="151"/>
      <c r="Q87" s="152"/>
      <c r="R87" s="151"/>
      <c r="S87" s="151"/>
    </row>
    <row r="88" spans="1:19" s="12" customFormat="1" ht="16" thickBot="1" x14ac:dyDescent="0.4">
      <c r="A88" s="154"/>
      <c r="B88" s="168"/>
      <c r="C88" s="153"/>
      <c r="D88" s="169"/>
      <c r="E88" s="151"/>
      <c r="F88" s="155"/>
      <c r="G88" s="151"/>
      <c r="H88" s="151"/>
      <c r="I88" s="151"/>
      <c r="J88" s="151"/>
      <c r="K88" s="151"/>
      <c r="L88" s="151"/>
      <c r="M88" s="151"/>
      <c r="N88" s="151"/>
      <c r="O88" s="151"/>
      <c r="P88" s="151"/>
      <c r="Q88" s="152"/>
      <c r="R88" s="151"/>
      <c r="S88" s="151"/>
    </row>
    <row r="89" spans="1:19" s="12" customFormat="1" ht="16" thickBot="1" x14ac:dyDescent="0.4">
      <c r="A89" s="154"/>
      <c r="B89" s="168"/>
      <c r="C89" s="153"/>
      <c r="D89" s="169"/>
      <c r="E89" s="151"/>
      <c r="F89" s="155"/>
      <c r="G89" s="151"/>
      <c r="H89" s="151"/>
      <c r="I89" s="151"/>
      <c r="J89" s="151"/>
      <c r="K89" s="151"/>
      <c r="L89" s="151"/>
      <c r="M89" s="151"/>
      <c r="N89" s="151"/>
      <c r="O89" s="151"/>
      <c r="P89" s="151"/>
      <c r="Q89" s="152"/>
      <c r="R89" s="151"/>
      <c r="S89" s="151"/>
    </row>
    <row r="90" spans="1:19" s="12" customFormat="1" ht="16" thickBot="1" x14ac:dyDescent="0.4">
      <c r="A90" s="154"/>
      <c r="B90" s="168"/>
      <c r="C90" s="153"/>
      <c r="D90" s="169"/>
      <c r="E90" s="151"/>
      <c r="F90" s="155"/>
      <c r="G90" s="151"/>
      <c r="H90" s="151"/>
      <c r="I90" s="151"/>
      <c r="J90" s="151"/>
      <c r="K90" s="151"/>
      <c r="L90" s="151"/>
      <c r="M90" s="151"/>
      <c r="N90" s="151"/>
      <c r="O90" s="151"/>
      <c r="P90" s="151"/>
      <c r="Q90" s="152"/>
      <c r="R90" s="151"/>
      <c r="S90" s="151"/>
    </row>
    <row r="91" spans="1:19" s="12" customFormat="1" ht="16" thickBot="1" x14ac:dyDescent="0.4">
      <c r="A91" s="154"/>
      <c r="B91" s="168"/>
      <c r="C91" s="153"/>
      <c r="D91" s="169"/>
      <c r="E91" s="151"/>
      <c r="F91" s="155"/>
      <c r="G91" s="151"/>
      <c r="H91" s="151"/>
      <c r="I91" s="151"/>
      <c r="J91" s="151"/>
      <c r="K91" s="151"/>
      <c r="L91" s="151"/>
      <c r="M91" s="151"/>
      <c r="N91" s="151"/>
      <c r="O91" s="151"/>
      <c r="P91" s="151"/>
      <c r="Q91" s="152"/>
      <c r="R91" s="151"/>
      <c r="S91" s="151"/>
    </row>
    <row r="92" spans="1:19" s="12" customFormat="1" ht="16" thickBot="1" x14ac:dyDescent="0.4">
      <c r="A92" s="154"/>
      <c r="B92" s="168"/>
      <c r="C92" s="153"/>
      <c r="D92" s="169"/>
      <c r="E92" s="151"/>
      <c r="F92" s="155"/>
      <c r="G92" s="151"/>
      <c r="H92" s="151"/>
      <c r="I92" s="151"/>
      <c r="J92" s="151"/>
      <c r="K92" s="151"/>
      <c r="L92" s="151"/>
      <c r="M92" s="151"/>
      <c r="N92" s="151"/>
      <c r="O92" s="151"/>
      <c r="P92" s="151"/>
      <c r="Q92" s="152"/>
      <c r="R92" s="151"/>
      <c r="S92" s="151"/>
    </row>
    <row r="93" spans="1:19" s="12" customFormat="1" ht="16" thickBot="1" x14ac:dyDescent="0.4">
      <c r="A93" s="154"/>
      <c r="B93" s="168"/>
      <c r="C93" s="153"/>
      <c r="D93" s="169"/>
      <c r="E93" s="151"/>
      <c r="F93" s="155"/>
      <c r="G93" s="151"/>
      <c r="H93" s="151"/>
      <c r="I93" s="151"/>
      <c r="J93" s="151"/>
      <c r="K93" s="151"/>
      <c r="L93" s="151"/>
      <c r="M93" s="151"/>
      <c r="N93" s="151"/>
      <c r="O93" s="151"/>
      <c r="P93" s="151"/>
      <c r="Q93" s="152"/>
      <c r="R93" s="151"/>
      <c r="S93" s="151"/>
    </row>
    <row r="94" spans="1:19" s="12" customFormat="1" ht="78.650000000000006" customHeight="1" thickBot="1" x14ac:dyDescent="0.4">
      <c r="A94" s="100">
        <v>78</v>
      </c>
      <c r="B94" s="102" t="s">
        <v>25</v>
      </c>
      <c r="C94" s="90" t="s">
        <v>334</v>
      </c>
      <c r="D94" s="104" t="s">
        <v>657</v>
      </c>
      <c r="E94" s="96"/>
      <c r="F94" s="103" t="s">
        <v>158</v>
      </c>
      <c r="G94" s="96"/>
      <c r="H94" s="96"/>
      <c r="I94" s="96"/>
      <c r="J94" s="96"/>
      <c r="K94" s="96"/>
      <c r="L94" s="96"/>
      <c r="M94" s="96"/>
      <c r="N94" s="96"/>
      <c r="O94" s="96"/>
      <c r="P94" s="96"/>
      <c r="Q94" s="105"/>
      <c r="R94" s="96"/>
      <c r="S94" s="96"/>
    </row>
    <row r="95" spans="1:19" s="12" customFormat="1" ht="16" customHeight="1" thickBot="1" x14ac:dyDescent="0.4">
      <c r="A95" s="154">
        <v>79</v>
      </c>
      <c r="B95" s="163" t="s">
        <v>25</v>
      </c>
      <c r="C95" s="157" t="s">
        <v>640</v>
      </c>
      <c r="D95" s="164" t="s">
        <v>657</v>
      </c>
      <c r="E95" s="151"/>
      <c r="F95" s="165" t="s">
        <v>158</v>
      </c>
      <c r="G95" s="151"/>
      <c r="H95" s="151"/>
      <c r="I95" s="151"/>
      <c r="J95" s="151"/>
      <c r="K95" s="151"/>
      <c r="L95" s="151"/>
      <c r="M95" s="151"/>
      <c r="N95" s="151"/>
      <c r="O95" s="151"/>
      <c r="P95" s="151"/>
      <c r="Q95" s="152"/>
      <c r="R95" s="151"/>
      <c r="S95" s="151"/>
    </row>
    <row r="96" spans="1:19" s="12" customFormat="1" ht="16" thickBot="1" x14ac:dyDescent="0.4">
      <c r="A96" s="154"/>
      <c r="B96" s="163"/>
      <c r="C96" s="157"/>
      <c r="D96" s="164"/>
      <c r="E96" s="151"/>
      <c r="F96" s="166"/>
      <c r="G96" s="151"/>
      <c r="H96" s="151"/>
      <c r="I96" s="151"/>
      <c r="J96" s="151"/>
      <c r="K96" s="151"/>
      <c r="L96" s="151"/>
      <c r="M96" s="151"/>
      <c r="N96" s="151"/>
      <c r="O96" s="151"/>
      <c r="P96" s="151"/>
      <c r="Q96" s="152"/>
      <c r="R96" s="151"/>
      <c r="S96" s="151"/>
    </row>
    <row r="97" spans="1:19" s="12" customFormat="1" ht="16" thickBot="1" x14ac:dyDescent="0.4">
      <c r="A97" s="154"/>
      <c r="B97" s="163"/>
      <c r="C97" s="157"/>
      <c r="D97" s="164"/>
      <c r="E97" s="151"/>
      <c r="F97" s="166"/>
      <c r="G97" s="151"/>
      <c r="H97" s="151"/>
      <c r="I97" s="151"/>
      <c r="J97" s="151"/>
      <c r="K97" s="151"/>
      <c r="L97" s="151"/>
      <c r="M97" s="151"/>
      <c r="N97" s="151"/>
      <c r="O97" s="151"/>
      <c r="P97" s="151"/>
      <c r="Q97" s="152"/>
      <c r="R97" s="151"/>
      <c r="S97" s="151"/>
    </row>
    <row r="98" spans="1:19" s="12" customFormat="1" ht="16" thickBot="1" x14ac:dyDescent="0.4">
      <c r="A98" s="154"/>
      <c r="B98" s="163"/>
      <c r="C98" s="157"/>
      <c r="D98" s="164"/>
      <c r="E98" s="151"/>
      <c r="F98" s="166"/>
      <c r="G98" s="151"/>
      <c r="H98" s="151"/>
      <c r="I98" s="151"/>
      <c r="J98" s="151"/>
      <c r="K98" s="151"/>
      <c r="L98" s="151"/>
      <c r="M98" s="151"/>
      <c r="N98" s="151"/>
      <c r="O98" s="151"/>
      <c r="P98" s="151"/>
      <c r="Q98" s="152"/>
      <c r="R98" s="151"/>
      <c r="S98" s="151"/>
    </row>
    <row r="99" spans="1:19" s="12" customFormat="1" ht="16" thickBot="1" x14ac:dyDescent="0.4">
      <c r="A99" s="154"/>
      <c r="B99" s="163"/>
      <c r="C99" s="157"/>
      <c r="D99" s="164"/>
      <c r="E99" s="151"/>
      <c r="F99" s="166"/>
      <c r="G99" s="151"/>
      <c r="H99" s="151"/>
      <c r="I99" s="151"/>
      <c r="J99" s="151"/>
      <c r="K99" s="151"/>
      <c r="L99" s="151"/>
      <c r="M99" s="151"/>
      <c r="N99" s="151"/>
      <c r="O99" s="151"/>
      <c r="P99" s="151"/>
      <c r="Q99" s="152"/>
      <c r="R99" s="151"/>
      <c r="S99" s="151"/>
    </row>
    <row r="100" spans="1:19" s="12" customFormat="1" ht="16" thickBot="1" x14ac:dyDescent="0.4">
      <c r="A100" s="154"/>
      <c r="B100" s="163"/>
      <c r="C100" s="157"/>
      <c r="D100" s="164"/>
      <c r="E100" s="151"/>
      <c r="F100" s="166"/>
      <c r="G100" s="151"/>
      <c r="H100" s="151"/>
      <c r="I100" s="151"/>
      <c r="J100" s="151"/>
      <c r="K100" s="151"/>
      <c r="L100" s="151"/>
      <c r="M100" s="151"/>
      <c r="N100" s="151"/>
      <c r="O100" s="151"/>
      <c r="P100" s="151"/>
      <c r="Q100" s="152"/>
      <c r="R100" s="151"/>
      <c r="S100" s="151"/>
    </row>
    <row r="101" spans="1:19" s="12" customFormat="1" ht="170.15" customHeight="1" thickBot="1" x14ac:dyDescent="0.4">
      <c r="A101" s="154"/>
      <c r="B101" s="163"/>
      <c r="C101" s="157"/>
      <c r="D101" s="164"/>
      <c r="E101" s="151"/>
      <c r="F101" s="167"/>
      <c r="G101" s="151"/>
      <c r="H101" s="151"/>
      <c r="I101" s="151"/>
      <c r="J101" s="151"/>
      <c r="K101" s="151"/>
      <c r="L101" s="151"/>
      <c r="M101" s="151"/>
      <c r="N101" s="151"/>
      <c r="O101" s="151"/>
      <c r="P101" s="151"/>
      <c r="Q101" s="152"/>
      <c r="R101" s="151"/>
      <c r="S101" s="151"/>
    </row>
    <row r="102" spans="1:19" s="12" customFormat="1" ht="16" customHeight="1" thickBot="1" x14ac:dyDescent="0.4">
      <c r="A102" s="154">
        <v>80</v>
      </c>
      <c r="B102" s="151" t="s">
        <v>25</v>
      </c>
      <c r="C102" s="157" t="s">
        <v>653</v>
      </c>
      <c r="D102" s="158" t="s">
        <v>137</v>
      </c>
      <c r="E102" s="151"/>
      <c r="F102" s="151" t="s">
        <v>158</v>
      </c>
      <c r="G102" s="151"/>
      <c r="H102" s="151"/>
      <c r="I102" s="151"/>
      <c r="J102" s="151"/>
      <c r="K102" s="151"/>
      <c r="L102" s="151"/>
      <c r="M102" s="151"/>
      <c r="N102" s="151"/>
      <c r="O102" s="151"/>
      <c r="P102" s="151"/>
      <c r="Q102" s="152"/>
      <c r="R102" s="151"/>
      <c r="S102" s="151"/>
    </row>
    <row r="103" spans="1:19" s="12" customFormat="1" ht="16" thickBot="1" x14ac:dyDescent="0.4">
      <c r="A103" s="154"/>
      <c r="B103" s="151"/>
      <c r="C103" s="157"/>
      <c r="D103" s="158"/>
      <c r="E103" s="151"/>
      <c r="F103" s="151"/>
      <c r="G103" s="151"/>
      <c r="H103" s="151"/>
      <c r="I103" s="151"/>
      <c r="J103" s="151"/>
      <c r="K103" s="151"/>
      <c r="L103" s="151"/>
      <c r="M103" s="151"/>
      <c r="N103" s="151"/>
      <c r="O103" s="151"/>
      <c r="P103" s="151"/>
      <c r="Q103" s="152"/>
      <c r="R103" s="151"/>
      <c r="S103" s="151"/>
    </row>
    <row r="104" spans="1:19" s="12" customFormat="1" ht="16" thickBot="1" x14ac:dyDescent="0.4">
      <c r="A104" s="154"/>
      <c r="B104" s="151"/>
      <c r="C104" s="157"/>
      <c r="D104" s="158"/>
      <c r="E104" s="151"/>
      <c r="F104" s="151"/>
      <c r="G104" s="151"/>
      <c r="H104" s="151"/>
      <c r="I104" s="151"/>
      <c r="J104" s="151"/>
      <c r="K104" s="151"/>
      <c r="L104" s="151"/>
      <c r="M104" s="151"/>
      <c r="N104" s="151"/>
      <c r="O104" s="151"/>
      <c r="P104" s="151"/>
      <c r="Q104" s="152"/>
      <c r="R104" s="151"/>
      <c r="S104" s="151"/>
    </row>
    <row r="105" spans="1:19" s="12" customFormat="1" ht="16" thickBot="1" x14ac:dyDescent="0.4">
      <c r="A105" s="154"/>
      <c r="B105" s="151"/>
      <c r="C105" s="157"/>
      <c r="D105" s="158"/>
      <c r="E105" s="151"/>
      <c r="F105" s="151"/>
      <c r="G105" s="151"/>
      <c r="H105" s="151"/>
      <c r="I105" s="151"/>
      <c r="J105" s="151"/>
      <c r="K105" s="151"/>
      <c r="L105" s="151"/>
      <c r="M105" s="151"/>
      <c r="N105" s="151"/>
      <c r="O105" s="151"/>
      <c r="P105" s="151"/>
      <c r="Q105" s="152"/>
      <c r="R105" s="151"/>
      <c r="S105" s="151"/>
    </row>
    <row r="106" spans="1:19" s="12" customFormat="1" ht="16" thickBot="1" x14ac:dyDescent="0.4">
      <c r="A106" s="154"/>
      <c r="B106" s="151"/>
      <c r="C106" s="157"/>
      <c r="D106" s="158"/>
      <c r="E106" s="151"/>
      <c r="F106" s="151"/>
      <c r="G106" s="151"/>
      <c r="H106" s="151"/>
      <c r="I106" s="151"/>
      <c r="J106" s="151"/>
      <c r="K106" s="151"/>
      <c r="L106" s="151"/>
      <c r="M106" s="151"/>
      <c r="N106" s="151"/>
      <c r="O106" s="151"/>
      <c r="P106" s="151"/>
      <c r="Q106" s="152"/>
      <c r="R106" s="151"/>
      <c r="S106" s="151"/>
    </row>
    <row r="107" spans="1:19" s="12" customFormat="1" ht="16" thickBot="1" x14ac:dyDescent="0.4">
      <c r="A107" s="154"/>
      <c r="B107" s="151"/>
      <c r="C107" s="157"/>
      <c r="D107" s="158"/>
      <c r="E107" s="151"/>
      <c r="F107" s="151"/>
      <c r="G107" s="151"/>
      <c r="H107" s="151"/>
      <c r="I107" s="151"/>
      <c r="J107" s="151"/>
      <c r="K107" s="151"/>
      <c r="L107" s="151"/>
      <c r="M107" s="151"/>
      <c r="N107" s="151"/>
      <c r="O107" s="151"/>
      <c r="P107" s="151"/>
      <c r="Q107" s="152"/>
      <c r="R107" s="151"/>
      <c r="S107" s="151"/>
    </row>
    <row r="108" spans="1:19" s="12" customFormat="1" ht="228.65" customHeight="1" thickBot="1" x14ac:dyDescent="0.4">
      <c r="A108" s="154"/>
      <c r="B108" s="151"/>
      <c r="C108" s="157"/>
      <c r="D108" s="158"/>
      <c r="E108" s="151"/>
      <c r="F108" s="151"/>
      <c r="G108" s="151"/>
      <c r="H108" s="151"/>
      <c r="I108" s="151"/>
      <c r="J108" s="151"/>
      <c r="K108" s="151"/>
      <c r="L108" s="151"/>
      <c r="M108" s="151"/>
      <c r="N108" s="151"/>
      <c r="O108" s="151"/>
      <c r="P108" s="151"/>
      <c r="Q108" s="152"/>
      <c r="R108" s="151"/>
      <c r="S108" s="151"/>
    </row>
    <row r="109" spans="1:19" s="12" customFormat="1" ht="16" customHeight="1" thickBot="1" x14ac:dyDescent="0.4">
      <c r="A109" s="154">
        <v>81</v>
      </c>
      <c r="B109" s="151" t="s">
        <v>25</v>
      </c>
      <c r="C109" s="157" t="s">
        <v>654</v>
      </c>
      <c r="D109" s="159" t="s">
        <v>137</v>
      </c>
      <c r="E109" s="151"/>
      <c r="F109" s="158" t="s">
        <v>158</v>
      </c>
      <c r="G109" s="151"/>
      <c r="H109" s="151"/>
      <c r="I109" s="151"/>
      <c r="J109" s="151"/>
      <c r="K109" s="151"/>
      <c r="L109" s="151"/>
      <c r="M109" s="151"/>
      <c r="N109" s="151"/>
      <c r="O109" s="151"/>
      <c r="P109" s="151"/>
      <c r="Q109" s="152"/>
      <c r="R109" s="151"/>
      <c r="S109" s="151"/>
    </row>
    <row r="110" spans="1:19" s="12" customFormat="1" ht="16" thickBot="1" x14ac:dyDescent="0.4">
      <c r="A110" s="154"/>
      <c r="B110" s="151"/>
      <c r="C110" s="157"/>
      <c r="D110" s="160"/>
      <c r="E110" s="151"/>
      <c r="F110" s="158"/>
      <c r="G110" s="151"/>
      <c r="H110" s="151"/>
      <c r="I110" s="151"/>
      <c r="J110" s="151"/>
      <c r="K110" s="151"/>
      <c r="L110" s="151"/>
      <c r="M110" s="151"/>
      <c r="N110" s="151"/>
      <c r="O110" s="151"/>
      <c r="P110" s="151"/>
      <c r="Q110" s="152"/>
      <c r="R110" s="151"/>
      <c r="S110" s="151"/>
    </row>
    <row r="111" spans="1:19" s="12" customFormat="1" ht="16" thickBot="1" x14ac:dyDescent="0.4">
      <c r="A111" s="154"/>
      <c r="B111" s="151"/>
      <c r="C111" s="157"/>
      <c r="D111" s="160"/>
      <c r="E111" s="151"/>
      <c r="F111" s="158"/>
      <c r="G111" s="151"/>
      <c r="H111" s="151"/>
      <c r="I111" s="151"/>
      <c r="J111" s="151"/>
      <c r="K111" s="151"/>
      <c r="L111" s="151"/>
      <c r="M111" s="151"/>
      <c r="N111" s="151"/>
      <c r="O111" s="151"/>
      <c r="P111" s="151"/>
      <c r="Q111" s="152"/>
      <c r="R111" s="151"/>
      <c r="S111" s="151"/>
    </row>
    <row r="112" spans="1:19" s="12" customFormat="1" ht="16" thickBot="1" x14ac:dyDescent="0.4">
      <c r="A112" s="154"/>
      <c r="B112" s="151"/>
      <c r="C112" s="157"/>
      <c r="D112" s="160"/>
      <c r="E112" s="151"/>
      <c r="F112" s="158"/>
      <c r="G112" s="151"/>
      <c r="H112" s="151"/>
      <c r="I112" s="151"/>
      <c r="J112" s="151"/>
      <c r="K112" s="151"/>
      <c r="L112" s="151"/>
      <c r="M112" s="151"/>
      <c r="N112" s="151"/>
      <c r="O112" s="151"/>
      <c r="P112" s="151"/>
      <c r="Q112" s="152"/>
      <c r="R112" s="151"/>
      <c r="S112" s="151"/>
    </row>
    <row r="113" spans="1:19" s="12" customFormat="1" ht="16" thickBot="1" x14ac:dyDescent="0.4">
      <c r="A113" s="154"/>
      <c r="B113" s="151"/>
      <c r="C113" s="157"/>
      <c r="D113" s="160"/>
      <c r="E113" s="151"/>
      <c r="F113" s="158"/>
      <c r="G113" s="151"/>
      <c r="H113" s="151"/>
      <c r="I113" s="151"/>
      <c r="J113" s="151"/>
      <c r="K113" s="151"/>
      <c r="L113" s="151"/>
      <c r="M113" s="151"/>
      <c r="N113" s="151"/>
      <c r="O113" s="151"/>
      <c r="P113" s="151"/>
      <c r="Q113" s="152"/>
      <c r="R113" s="151"/>
      <c r="S113" s="151"/>
    </row>
    <row r="114" spans="1:19" s="12" customFormat="1" ht="16" thickBot="1" x14ac:dyDescent="0.4">
      <c r="A114" s="154"/>
      <c r="B114" s="151"/>
      <c r="C114" s="157"/>
      <c r="D114" s="160"/>
      <c r="E114" s="151"/>
      <c r="F114" s="158"/>
      <c r="G114" s="151"/>
      <c r="H114" s="151"/>
      <c r="I114" s="151"/>
      <c r="J114" s="151"/>
      <c r="K114" s="151"/>
      <c r="L114" s="151"/>
      <c r="M114" s="151"/>
      <c r="N114" s="151"/>
      <c r="O114" s="151"/>
      <c r="P114" s="151"/>
      <c r="Q114" s="152"/>
      <c r="R114" s="151"/>
      <c r="S114" s="151"/>
    </row>
    <row r="115" spans="1:19" s="12" customFormat="1" ht="221.15" customHeight="1" thickBot="1" x14ac:dyDescent="0.4">
      <c r="A115" s="154"/>
      <c r="B115" s="151"/>
      <c r="C115" s="157"/>
      <c r="D115" s="161"/>
      <c r="E115" s="151"/>
      <c r="F115" s="158"/>
      <c r="G115" s="151"/>
      <c r="H115" s="151"/>
      <c r="I115" s="151"/>
      <c r="J115" s="151"/>
      <c r="K115" s="151"/>
      <c r="L115" s="151"/>
      <c r="M115" s="151"/>
      <c r="N115" s="151"/>
      <c r="O115" s="151"/>
      <c r="P115" s="151"/>
      <c r="Q115" s="152"/>
      <c r="R115" s="151"/>
      <c r="S115" s="151"/>
    </row>
    <row r="116" spans="1:19" s="12" customFormat="1" ht="16" customHeight="1" thickBot="1" x14ac:dyDescent="0.4">
      <c r="A116" s="155">
        <v>82</v>
      </c>
      <c r="B116" s="151" t="s">
        <v>25</v>
      </c>
      <c r="C116" s="157" t="s">
        <v>655</v>
      </c>
      <c r="D116" s="158" t="s">
        <v>137</v>
      </c>
      <c r="E116" s="152"/>
      <c r="F116" s="152" t="s">
        <v>158</v>
      </c>
      <c r="G116" s="151"/>
      <c r="H116" s="151"/>
      <c r="I116" s="151"/>
      <c r="J116" s="151"/>
      <c r="K116" s="151"/>
      <c r="L116" s="151"/>
      <c r="M116" s="151"/>
      <c r="N116" s="151"/>
      <c r="O116" s="151"/>
      <c r="P116" s="151"/>
      <c r="Q116" s="152"/>
      <c r="R116" s="151"/>
      <c r="S116" s="151"/>
    </row>
    <row r="117" spans="1:19" s="12" customFormat="1" ht="16" customHeight="1" thickBot="1" x14ac:dyDescent="0.4">
      <c r="A117" s="155"/>
      <c r="B117" s="151"/>
      <c r="C117" s="157"/>
      <c r="D117" s="158"/>
      <c r="E117" s="152"/>
      <c r="F117" s="152"/>
      <c r="G117" s="151"/>
      <c r="H117" s="151"/>
      <c r="I117" s="151"/>
      <c r="J117" s="151"/>
      <c r="K117" s="151"/>
      <c r="L117" s="151"/>
      <c r="M117" s="151"/>
      <c r="N117" s="151"/>
      <c r="O117" s="151"/>
      <c r="P117" s="151"/>
      <c r="Q117" s="152"/>
      <c r="R117" s="151"/>
      <c r="S117" s="151"/>
    </row>
    <row r="118" spans="1:19" s="12" customFormat="1" ht="16" customHeight="1" thickBot="1" x14ac:dyDescent="0.4">
      <c r="A118" s="155"/>
      <c r="B118" s="151"/>
      <c r="C118" s="157"/>
      <c r="D118" s="158"/>
      <c r="E118" s="152"/>
      <c r="F118" s="152"/>
      <c r="G118" s="151"/>
      <c r="H118" s="151"/>
      <c r="I118" s="151"/>
      <c r="J118" s="151"/>
      <c r="K118" s="151"/>
      <c r="L118" s="151"/>
      <c r="M118" s="151"/>
      <c r="N118" s="151"/>
      <c r="O118" s="151"/>
      <c r="P118" s="151"/>
      <c r="Q118" s="152"/>
      <c r="R118" s="151"/>
      <c r="S118" s="151"/>
    </row>
    <row r="119" spans="1:19" s="12" customFormat="1" ht="16" customHeight="1" thickBot="1" x14ac:dyDescent="0.4">
      <c r="A119" s="155"/>
      <c r="B119" s="151"/>
      <c r="C119" s="157"/>
      <c r="D119" s="158"/>
      <c r="E119" s="152"/>
      <c r="F119" s="152"/>
      <c r="G119" s="151"/>
      <c r="H119" s="151"/>
      <c r="I119" s="151"/>
      <c r="J119" s="151"/>
      <c r="K119" s="151"/>
      <c r="L119" s="151"/>
      <c r="M119" s="151"/>
      <c r="N119" s="151"/>
      <c r="O119" s="151"/>
      <c r="P119" s="151"/>
      <c r="Q119" s="152"/>
      <c r="R119" s="151"/>
      <c r="S119" s="151"/>
    </row>
    <row r="120" spans="1:19" s="12" customFormat="1" ht="16" customHeight="1" thickBot="1" x14ac:dyDescent="0.4">
      <c r="A120" s="155"/>
      <c r="B120" s="151"/>
      <c r="C120" s="157"/>
      <c r="D120" s="158"/>
      <c r="E120" s="152"/>
      <c r="F120" s="152"/>
      <c r="G120" s="151"/>
      <c r="H120" s="151"/>
      <c r="I120" s="151"/>
      <c r="J120" s="151"/>
      <c r="K120" s="151"/>
      <c r="L120" s="151"/>
      <c r="M120" s="151"/>
      <c r="N120" s="151"/>
      <c r="O120" s="151"/>
      <c r="P120" s="151"/>
      <c r="Q120" s="152"/>
      <c r="R120" s="151"/>
      <c r="S120" s="151"/>
    </row>
    <row r="121" spans="1:19" s="12" customFormat="1" ht="16" customHeight="1" thickBot="1" x14ac:dyDescent="0.4">
      <c r="A121" s="155"/>
      <c r="B121" s="151"/>
      <c r="C121" s="157"/>
      <c r="D121" s="158"/>
      <c r="E121" s="152"/>
      <c r="F121" s="152"/>
      <c r="G121" s="151"/>
      <c r="H121" s="151"/>
      <c r="I121" s="151"/>
      <c r="J121" s="151"/>
      <c r="K121" s="151"/>
      <c r="L121" s="151"/>
      <c r="M121" s="151"/>
      <c r="N121" s="151"/>
      <c r="O121" s="151"/>
      <c r="P121" s="151"/>
      <c r="Q121" s="152"/>
      <c r="R121" s="151"/>
      <c r="S121" s="151"/>
    </row>
    <row r="122" spans="1:19" s="12" customFormat="1" ht="219.65" customHeight="1" thickBot="1" x14ac:dyDescent="0.4">
      <c r="A122" s="155"/>
      <c r="B122" s="151"/>
      <c r="C122" s="157"/>
      <c r="D122" s="158"/>
      <c r="E122" s="152"/>
      <c r="F122" s="152"/>
      <c r="G122" s="151"/>
      <c r="H122" s="151"/>
      <c r="I122" s="151"/>
      <c r="J122" s="151"/>
      <c r="K122" s="151"/>
      <c r="L122" s="151"/>
      <c r="M122" s="151"/>
      <c r="N122" s="151"/>
      <c r="O122" s="151"/>
      <c r="P122" s="151"/>
      <c r="Q122" s="152"/>
      <c r="R122" s="151"/>
      <c r="S122" s="151"/>
    </row>
    <row r="123" spans="1:19" s="12" customFormat="1" ht="16" customHeight="1" thickBot="1" x14ac:dyDescent="0.4">
      <c r="A123" s="155">
        <v>83</v>
      </c>
      <c r="B123" s="151"/>
      <c r="C123" s="157" t="s">
        <v>641</v>
      </c>
      <c r="D123" s="158" t="s">
        <v>137</v>
      </c>
      <c r="E123" s="152"/>
      <c r="F123" s="152" t="s">
        <v>158</v>
      </c>
      <c r="G123" s="151"/>
      <c r="H123" s="151"/>
      <c r="I123" s="151"/>
      <c r="J123" s="151"/>
      <c r="K123" s="151"/>
      <c r="L123" s="151"/>
      <c r="M123" s="151"/>
      <c r="N123" s="151"/>
      <c r="O123" s="151"/>
      <c r="P123" s="151"/>
      <c r="Q123" s="152"/>
      <c r="R123" s="151"/>
      <c r="S123" s="151"/>
    </row>
    <row r="124" spans="1:19" s="12" customFormat="1" ht="16" customHeight="1" thickBot="1" x14ac:dyDescent="0.4">
      <c r="A124" s="155"/>
      <c r="B124" s="151"/>
      <c r="C124" s="157"/>
      <c r="D124" s="158"/>
      <c r="E124" s="152"/>
      <c r="F124" s="152"/>
      <c r="G124" s="151"/>
      <c r="H124" s="151"/>
      <c r="I124" s="151"/>
      <c r="J124" s="151"/>
      <c r="K124" s="151"/>
      <c r="L124" s="151"/>
      <c r="M124" s="151"/>
      <c r="N124" s="151"/>
      <c r="O124" s="151"/>
      <c r="P124" s="151"/>
      <c r="Q124" s="152"/>
      <c r="R124" s="151"/>
      <c r="S124" s="151"/>
    </row>
    <row r="125" spans="1:19" s="12" customFormat="1" ht="16" customHeight="1" thickBot="1" x14ac:dyDescent="0.4">
      <c r="A125" s="155"/>
      <c r="B125" s="151"/>
      <c r="C125" s="157"/>
      <c r="D125" s="158"/>
      <c r="E125" s="152"/>
      <c r="F125" s="152"/>
      <c r="G125" s="151"/>
      <c r="H125" s="151"/>
      <c r="I125" s="151"/>
      <c r="J125" s="151"/>
      <c r="K125" s="151"/>
      <c r="L125" s="151"/>
      <c r="M125" s="151"/>
      <c r="N125" s="151"/>
      <c r="O125" s="151"/>
      <c r="P125" s="151"/>
      <c r="Q125" s="152"/>
      <c r="R125" s="151"/>
      <c r="S125" s="151"/>
    </row>
    <row r="126" spans="1:19" s="12" customFormat="1" ht="16" customHeight="1" thickBot="1" x14ac:dyDescent="0.4">
      <c r="A126" s="155"/>
      <c r="B126" s="151"/>
      <c r="C126" s="157"/>
      <c r="D126" s="158"/>
      <c r="E126" s="152"/>
      <c r="F126" s="152"/>
      <c r="G126" s="151"/>
      <c r="H126" s="151"/>
      <c r="I126" s="151"/>
      <c r="J126" s="151"/>
      <c r="K126" s="151"/>
      <c r="L126" s="151"/>
      <c r="M126" s="151"/>
      <c r="N126" s="151"/>
      <c r="O126" s="151"/>
      <c r="P126" s="151"/>
      <c r="Q126" s="152"/>
      <c r="R126" s="151"/>
      <c r="S126" s="151"/>
    </row>
    <row r="127" spans="1:19" s="12" customFormat="1" ht="62.5" customHeight="1" thickBot="1" x14ac:dyDescent="0.4">
      <c r="A127" s="155"/>
      <c r="B127" s="151"/>
      <c r="C127" s="157"/>
      <c r="D127" s="158"/>
      <c r="E127" s="152"/>
      <c r="F127" s="152"/>
      <c r="G127" s="151"/>
      <c r="H127" s="151"/>
      <c r="I127" s="151"/>
      <c r="J127" s="151"/>
      <c r="K127" s="151"/>
      <c r="L127" s="151"/>
      <c r="M127" s="151"/>
      <c r="N127" s="151"/>
      <c r="O127" s="151"/>
      <c r="P127" s="151"/>
      <c r="Q127" s="152"/>
      <c r="R127" s="151"/>
      <c r="S127" s="151"/>
    </row>
    <row r="128" spans="1:19" s="12" customFormat="1" ht="127" customHeight="1" thickBot="1" x14ac:dyDescent="0.4">
      <c r="A128" s="103">
        <v>84</v>
      </c>
      <c r="B128" s="102"/>
      <c r="C128" s="91" t="s">
        <v>642</v>
      </c>
      <c r="D128" s="95" t="s">
        <v>137</v>
      </c>
      <c r="E128" s="105"/>
      <c r="F128" s="105" t="s">
        <v>158</v>
      </c>
      <c r="G128" s="96"/>
      <c r="H128" s="96"/>
      <c r="I128" s="96"/>
      <c r="J128" s="96"/>
      <c r="K128" s="96"/>
      <c r="L128" s="96"/>
      <c r="M128" s="96"/>
      <c r="N128" s="96"/>
      <c r="O128" s="96"/>
      <c r="P128" s="96"/>
      <c r="Q128" s="105"/>
      <c r="R128" s="96"/>
      <c r="S128" s="96"/>
    </row>
    <row r="129" spans="1:19" s="12" customFormat="1" ht="145" customHeight="1" thickBot="1" x14ac:dyDescent="0.4">
      <c r="A129" s="103">
        <v>85</v>
      </c>
      <c r="B129" s="102"/>
      <c r="C129" s="91" t="s">
        <v>643</v>
      </c>
      <c r="D129" s="95" t="s">
        <v>137</v>
      </c>
      <c r="E129" s="105"/>
      <c r="F129" s="105" t="s">
        <v>158</v>
      </c>
      <c r="G129" s="96"/>
      <c r="H129" s="96"/>
      <c r="I129" s="96"/>
      <c r="J129" s="96"/>
      <c r="K129" s="96"/>
      <c r="L129" s="96"/>
      <c r="M129" s="96"/>
      <c r="N129" s="96"/>
      <c r="O129" s="96"/>
      <c r="P129" s="96"/>
      <c r="Q129" s="105"/>
      <c r="R129" s="96"/>
      <c r="S129" s="96"/>
    </row>
    <row r="130" spans="1:19" s="12" customFormat="1" ht="143.5" customHeight="1" thickBot="1" x14ac:dyDescent="0.4">
      <c r="A130" s="103">
        <v>86</v>
      </c>
      <c r="B130" s="102"/>
      <c r="C130" s="91" t="s">
        <v>644</v>
      </c>
      <c r="D130" s="95" t="s">
        <v>137</v>
      </c>
      <c r="E130" s="105"/>
      <c r="F130" s="105" t="s">
        <v>158</v>
      </c>
      <c r="G130" s="96"/>
      <c r="H130" s="96"/>
      <c r="I130" s="96"/>
      <c r="J130" s="96"/>
      <c r="K130" s="96"/>
      <c r="L130" s="96"/>
      <c r="M130" s="96"/>
      <c r="N130" s="96"/>
      <c r="O130" s="96"/>
      <c r="P130" s="96"/>
      <c r="Q130" s="105"/>
      <c r="R130" s="96"/>
      <c r="S130" s="96"/>
    </row>
    <row r="131" spans="1:19" s="12" customFormat="1" ht="130" customHeight="1" thickBot="1" x14ac:dyDescent="0.4">
      <c r="A131" s="103">
        <v>87</v>
      </c>
      <c r="B131" s="102"/>
      <c r="C131" s="91" t="s">
        <v>645</v>
      </c>
      <c r="D131" s="95" t="s">
        <v>137</v>
      </c>
      <c r="E131" s="105"/>
      <c r="F131" s="105" t="s">
        <v>158</v>
      </c>
      <c r="G131" s="96"/>
      <c r="H131" s="96"/>
      <c r="I131" s="96"/>
      <c r="J131" s="96"/>
      <c r="K131" s="96"/>
      <c r="L131" s="96"/>
      <c r="M131" s="96"/>
      <c r="N131" s="96"/>
      <c r="O131" s="96"/>
      <c r="P131" s="96"/>
      <c r="Q131" s="105"/>
      <c r="R131" s="96"/>
      <c r="S131" s="96"/>
    </row>
    <row r="132" spans="1:19" s="12" customFormat="1" ht="139.5" customHeight="1" thickBot="1" x14ac:dyDescent="0.4">
      <c r="A132" s="103">
        <v>88</v>
      </c>
      <c r="B132" s="102"/>
      <c r="C132" s="91" t="s">
        <v>646</v>
      </c>
      <c r="D132" s="95" t="s">
        <v>137</v>
      </c>
      <c r="E132" s="105"/>
      <c r="F132" s="105" t="s">
        <v>158</v>
      </c>
      <c r="G132" s="96"/>
      <c r="H132" s="96"/>
      <c r="I132" s="96"/>
      <c r="J132" s="96"/>
      <c r="K132" s="96"/>
      <c r="L132" s="96"/>
      <c r="M132" s="96"/>
      <c r="N132" s="96"/>
      <c r="O132" s="96"/>
      <c r="P132" s="96"/>
      <c r="Q132" s="105"/>
      <c r="R132" s="96"/>
      <c r="S132" s="96"/>
    </row>
    <row r="133" spans="1:19" s="12" customFormat="1" ht="16" customHeight="1" thickBot="1" x14ac:dyDescent="0.4">
      <c r="A133" s="155">
        <v>89</v>
      </c>
      <c r="B133" s="151"/>
      <c r="C133" s="157" t="s">
        <v>647</v>
      </c>
      <c r="D133" s="158" t="s">
        <v>137</v>
      </c>
      <c r="E133" s="152"/>
      <c r="F133" s="152" t="s">
        <v>158</v>
      </c>
      <c r="G133" s="151"/>
      <c r="H133" s="151"/>
      <c r="I133" s="151"/>
      <c r="J133" s="151"/>
      <c r="K133" s="151"/>
      <c r="L133" s="151"/>
      <c r="M133" s="151"/>
      <c r="N133" s="151"/>
      <c r="O133" s="151"/>
      <c r="P133" s="151"/>
      <c r="Q133" s="152"/>
      <c r="R133" s="151"/>
      <c r="S133" s="151"/>
    </row>
    <row r="134" spans="1:19" s="12" customFormat="1" ht="16" customHeight="1" thickBot="1" x14ac:dyDescent="0.4">
      <c r="A134" s="155"/>
      <c r="B134" s="151"/>
      <c r="C134" s="157"/>
      <c r="D134" s="158"/>
      <c r="E134" s="152"/>
      <c r="F134" s="152"/>
      <c r="G134" s="151"/>
      <c r="H134" s="151"/>
      <c r="I134" s="151"/>
      <c r="J134" s="151"/>
      <c r="K134" s="151"/>
      <c r="L134" s="151"/>
      <c r="M134" s="151"/>
      <c r="N134" s="151"/>
      <c r="O134" s="151"/>
      <c r="P134" s="151"/>
      <c r="Q134" s="152"/>
      <c r="R134" s="151"/>
      <c r="S134" s="151"/>
    </row>
    <row r="135" spans="1:19" s="12" customFormat="1" ht="16" customHeight="1" thickBot="1" x14ac:dyDescent="0.4">
      <c r="A135" s="155"/>
      <c r="B135" s="151"/>
      <c r="C135" s="157"/>
      <c r="D135" s="158"/>
      <c r="E135" s="152"/>
      <c r="F135" s="152"/>
      <c r="G135" s="151"/>
      <c r="H135" s="151"/>
      <c r="I135" s="151"/>
      <c r="J135" s="151"/>
      <c r="K135" s="151"/>
      <c r="L135" s="151"/>
      <c r="M135" s="151"/>
      <c r="N135" s="151"/>
      <c r="O135" s="151"/>
      <c r="P135" s="151"/>
      <c r="Q135" s="152"/>
      <c r="R135" s="151"/>
      <c r="S135" s="151"/>
    </row>
    <row r="136" spans="1:19" s="12" customFormat="1" ht="16" customHeight="1" thickBot="1" x14ac:dyDescent="0.4">
      <c r="A136" s="155"/>
      <c r="B136" s="151"/>
      <c r="C136" s="157"/>
      <c r="D136" s="158"/>
      <c r="E136" s="152"/>
      <c r="F136" s="152"/>
      <c r="G136" s="151"/>
      <c r="H136" s="151"/>
      <c r="I136" s="151"/>
      <c r="J136" s="151"/>
      <c r="K136" s="151"/>
      <c r="L136" s="151"/>
      <c r="M136" s="151"/>
      <c r="N136" s="151"/>
      <c r="O136" s="151"/>
      <c r="P136" s="151"/>
      <c r="Q136" s="152"/>
      <c r="R136" s="151"/>
      <c r="S136" s="151"/>
    </row>
    <row r="137" spans="1:19" s="12" customFormat="1" ht="64" customHeight="1" thickBot="1" x14ac:dyDescent="0.4">
      <c r="A137" s="155"/>
      <c r="B137" s="151"/>
      <c r="C137" s="157"/>
      <c r="D137" s="158"/>
      <c r="E137" s="152"/>
      <c r="F137" s="152"/>
      <c r="G137" s="151"/>
      <c r="H137" s="151"/>
      <c r="I137" s="151"/>
      <c r="J137" s="151"/>
      <c r="K137" s="151"/>
      <c r="L137" s="151"/>
      <c r="M137" s="151"/>
      <c r="N137" s="151"/>
      <c r="O137" s="151"/>
      <c r="P137" s="151"/>
      <c r="Q137" s="152"/>
      <c r="R137" s="151"/>
      <c r="S137" s="151"/>
    </row>
    <row r="138" spans="1:19" s="12" customFormat="1" ht="16" customHeight="1" thickBot="1" x14ac:dyDescent="0.4">
      <c r="A138" s="156">
        <v>90</v>
      </c>
      <c r="B138" s="151"/>
      <c r="C138" s="157" t="s">
        <v>648</v>
      </c>
      <c r="D138" s="158" t="s">
        <v>137</v>
      </c>
      <c r="E138" s="152"/>
      <c r="F138" s="152" t="s">
        <v>158</v>
      </c>
      <c r="G138" s="151"/>
      <c r="H138" s="151"/>
      <c r="I138" s="151"/>
      <c r="J138" s="151"/>
      <c r="K138" s="151"/>
      <c r="L138" s="151"/>
      <c r="M138" s="151"/>
      <c r="N138" s="151"/>
      <c r="O138" s="151"/>
      <c r="P138" s="151"/>
      <c r="Q138" s="152"/>
      <c r="R138" s="151"/>
      <c r="S138" s="173"/>
    </row>
    <row r="139" spans="1:19" s="12" customFormat="1" ht="16" customHeight="1" thickBot="1" x14ac:dyDescent="0.4">
      <c r="A139" s="156"/>
      <c r="B139" s="151"/>
      <c r="C139" s="157"/>
      <c r="D139" s="158"/>
      <c r="E139" s="152"/>
      <c r="F139" s="152"/>
      <c r="G139" s="151"/>
      <c r="H139" s="151"/>
      <c r="I139" s="151"/>
      <c r="J139" s="151"/>
      <c r="K139" s="151"/>
      <c r="L139" s="151"/>
      <c r="M139" s="151"/>
      <c r="N139" s="151"/>
      <c r="O139" s="151"/>
      <c r="P139" s="151"/>
      <c r="Q139" s="152"/>
      <c r="R139" s="151"/>
      <c r="S139" s="173"/>
    </row>
    <row r="140" spans="1:19" s="12" customFormat="1" ht="16" customHeight="1" thickBot="1" x14ac:dyDescent="0.4">
      <c r="A140" s="156"/>
      <c r="B140" s="151"/>
      <c r="C140" s="157"/>
      <c r="D140" s="158"/>
      <c r="E140" s="152"/>
      <c r="F140" s="152"/>
      <c r="G140" s="151"/>
      <c r="H140" s="151"/>
      <c r="I140" s="151"/>
      <c r="J140" s="151"/>
      <c r="K140" s="151"/>
      <c r="L140" s="151"/>
      <c r="M140" s="151"/>
      <c r="N140" s="151"/>
      <c r="O140" s="151"/>
      <c r="P140" s="151"/>
      <c r="Q140" s="152"/>
      <c r="R140" s="151"/>
      <c r="S140" s="173"/>
    </row>
    <row r="141" spans="1:19" s="12" customFormat="1" ht="16" customHeight="1" thickBot="1" x14ac:dyDescent="0.4">
      <c r="A141" s="156"/>
      <c r="B141" s="151"/>
      <c r="C141" s="157"/>
      <c r="D141" s="158"/>
      <c r="E141" s="152"/>
      <c r="F141" s="152"/>
      <c r="G141" s="151"/>
      <c r="H141" s="151"/>
      <c r="I141" s="151"/>
      <c r="J141" s="151"/>
      <c r="K141" s="151"/>
      <c r="L141" s="151"/>
      <c r="M141" s="151"/>
      <c r="N141" s="151"/>
      <c r="O141" s="151"/>
      <c r="P141" s="151"/>
      <c r="Q141" s="152"/>
      <c r="R141" s="151"/>
      <c r="S141" s="173"/>
    </row>
    <row r="142" spans="1:19" s="12" customFormat="1" ht="55.5" customHeight="1" thickBot="1" x14ac:dyDescent="0.4">
      <c r="A142" s="156"/>
      <c r="B142" s="151"/>
      <c r="C142" s="157"/>
      <c r="D142" s="158"/>
      <c r="E142" s="152"/>
      <c r="F142" s="152"/>
      <c r="G142" s="151"/>
      <c r="H142" s="151"/>
      <c r="I142" s="151"/>
      <c r="J142" s="151"/>
      <c r="K142" s="151"/>
      <c r="L142" s="151"/>
      <c r="M142" s="151"/>
      <c r="N142" s="151"/>
      <c r="O142" s="151"/>
      <c r="P142" s="151"/>
      <c r="Q142" s="152"/>
      <c r="R142" s="151"/>
      <c r="S142" s="173"/>
    </row>
    <row r="143" spans="1:19" s="12" customFormat="1" ht="61" customHeight="1" thickBot="1" x14ac:dyDescent="0.4">
      <c r="A143" s="103">
        <v>91</v>
      </c>
      <c r="B143" s="102"/>
      <c r="C143" s="91" t="s">
        <v>649</v>
      </c>
      <c r="D143" s="95" t="s">
        <v>137</v>
      </c>
      <c r="E143" s="105"/>
      <c r="F143" s="105" t="s">
        <v>158</v>
      </c>
      <c r="G143" s="96"/>
      <c r="H143" s="96"/>
      <c r="I143" s="96"/>
      <c r="J143" s="96"/>
      <c r="K143" s="96"/>
      <c r="L143" s="96"/>
      <c r="M143" s="96"/>
      <c r="N143" s="96"/>
      <c r="O143" s="96"/>
      <c r="P143" s="96"/>
      <c r="Q143" s="105"/>
      <c r="R143" s="96"/>
      <c r="S143" s="96"/>
    </row>
    <row r="144" spans="1:19" s="12" customFormat="1" ht="64.5" customHeight="1" thickBot="1" x14ac:dyDescent="0.4">
      <c r="A144" s="106">
        <v>92</v>
      </c>
      <c r="B144" s="102" t="s">
        <v>25</v>
      </c>
      <c r="C144" s="91" t="s">
        <v>656</v>
      </c>
      <c r="D144" s="95" t="s">
        <v>137</v>
      </c>
      <c r="E144" s="105"/>
      <c r="F144" s="105" t="s">
        <v>158</v>
      </c>
      <c r="G144" s="96"/>
      <c r="H144" s="96"/>
      <c r="I144" s="96"/>
      <c r="J144" s="96"/>
      <c r="K144" s="96"/>
      <c r="L144" s="96"/>
      <c r="M144" s="96"/>
      <c r="N144" s="96"/>
      <c r="O144" s="96"/>
      <c r="P144" s="96"/>
      <c r="Q144" s="105"/>
      <c r="R144" s="96"/>
      <c r="S144" s="96"/>
    </row>
    <row r="145" spans="1:19" s="12" customFormat="1" ht="68.5" customHeight="1" thickBot="1" x14ac:dyDescent="0.4">
      <c r="A145" s="106">
        <v>93</v>
      </c>
      <c r="B145" s="102" t="s">
        <v>25</v>
      </c>
      <c r="C145" s="94" t="s">
        <v>650</v>
      </c>
      <c r="D145" s="95" t="s">
        <v>395</v>
      </c>
      <c r="E145" s="105"/>
      <c r="F145" s="105" t="s">
        <v>158</v>
      </c>
      <c r="G145" s="96"/>
      <c r="H145" s="96"/>
      <c r="I145" s="96"/>
      <c r="J145" s="96"/>
      <c r="K145" s="96"/>
      <c r="L145" s="96"/>
      <c r="M145" s="96"/>
      <c r="N145" s="96"/>
      <c r="O145" s="96"/>
      <c r="P145" s="96"/>
      <c r="Q145" s="105"/>
      <c r="R145" s="96"/>
      <c r="S145" s="96"/>
    </row>
    <row r="146" spans="1:19" s="12" customFormat="1" ht="148.5" customHeight="1" thickBot="1" x14ac:dyDescent="0.4">
      <c r="A146" s="106">
        <v>94</v>
      </c>
      <c r="B146" s="102" t="s">
        <v>25</v>
      </c>
      <c r="C146" s="91" t="s">
        <v>409</v>
      </c>
      <c r="D146" s="95" t="s">
        <v>137</v>
      </c>
      <c r="E146" s="126"/>
      <c r="F146" s="105" t="s">
        <v>158</v>
      </c>
      <c r="G146" s="96"/>
      <c r="H146" s="96"/>
      <c r="I146" s="96"/>
      <c r="J146" s="96"/>
      <c r="K146" s="96"/>
      <c r="L146" s="96"/>
      <c r="M146" s="96"/>
      <c r="N146" s="96"/>
      <c r="O146" s="96"/>
      <c r="P146" s="96"/>
      <c r="Q146" s="105"/>
      <c r="R146" s="96"/>
      <c r="S146" s="96"/>
    </row>
    <row r="147" spans="1:19" s="12" customFormat="1" ht="67" customHeight="1" thickBot="1" x14ac:dyDescent="0.4">
      <c r="A147" s="106">
        <v>95</v>
      </c>
      <c r="B147" s="102" t="s">
        <v>25</v>
      </c>
      <c r="C147" s="91" t="s">
        <v>411</v>
      </c>
      <c r="D147" s="95" t="s">
        <v>137</v>
      </c>
      <c r="E147" s="126"/>
      <c r="F147" s="105" t="s">
        <v>158</v>
      </c>
      <c r="G147" s="96"/>
      <c r="H147" s="96"/>
      <c r="I147" s="96"/>
      <c r="J147" s="96"/>
      <c r="K147" s="96"/>
      <c r="L147" s="96"/>
      <c r="M147" s="96"/>
      <c r="N147" s="96"/>
      <c r="O147" s="96"/>
      <c r="P147" s="96"/>
      <c r="Q147" s="105"/>
      <c r="R147" s="96"/>
      <c r="S147" s="96"/>
    </row>
    <row r="148" spans="1:19" s="12" customFormat="1" ht="16" customHeight="1" thickBot="1" x14ac:dyDescent="0.4">
      <c r="A148" s="156">
        <v>96</v>
      </c>
      <c r="B148" s="151" t="s">
        <v>25</v>
      </c>
      <c r="C148" s="153" t="s">
        <v>174</v>
      </c>
      <c r="D148" s="158" t="s">
        <v>137</v>
      </c>
      <c r="E148" s="126"/>
      <c r="F148" s="152" t="s">
        <v>158</v>
      </c>
      <c r="G148" s="151"/>
      <c r="H148" s="151"/>
      <c r="I148" s="151"/>
      <c r="J148" s="151"/>
      <c r="K148" s="151"/>
      <c r="L148" s="151"/>
      <c r="M148" s="151"/>
      <c r="N148" s="151"/>
      <c r="O148" s="151"/>
      <c r="P148" s="151"/>
      <c r="Q148" s="152"/>
      <c r="R148" s="151"/>
      <c r="S148" s="151"/>
    </row>
    <row r="149" spans="1:19" s="12" customFormat="1" ht="16" customHeight="1" thickBot="1" x14ac:dyDescent="0.4">
      <c r="A149" s="156"/>
      <c r="B149" s="151"/>
      <c r="C149" s="153"/>
      <c r="D149" s="158"/>
      <c r="E149" s="126"/>
      <c r="F149" s="152"/>
      <c r="G149" s="151"/>
      <c r="H149" s="151"/>
      <c r="I149" s="151"/>
      <c r="J149" s="151"/>
      <c r="K149" s="151"/>
      <c r="L149" s="151"/>
      <c r="M149" s="151"/>
      <c r="N149" s="151"/>
      <c r="O149" s="151"/>
      <c r="P149" s="151"/>
      <c r="Q149" s="152"/>
      <c r="R149" s="151"/>
      <c r="S149" s="151"/>
    </row>
    <row r="150" spans="1:19" s="12" customFormat="1" ht="16" customHeight="1" thickBot="1" x14ac:dyDescent="0.4">
      <c r="A150" s="156"/>
      <c r="B150" s="151"/>
      <c r="C150" s="153"/>
      <c r="D150" s="158"/>
      <c r="E150" s="126"/>
      <c r="F150" s="152"/>
      <c r="G150" s="151"/>
      <c r="H150" s="151"/>
      <c r="I150" s="151"/>
      <c r="J150" s="151"/>
      <c r="K150" s="151"/>
      <c r="L150" s="151"/>
      <c r="M150" s="151"/>
      <c r="N150" s="151"/>
      <c r="O150" s="151"/>
      <c r="P150" s="151"/>
      <c r="Q150" s="152"/>
      <c r="R150" s="151"/>
      <c r="S150" s="151"/>
    </row>
    <row r="151" spans="1:19" s="12" customFormat="1" ht="16" customHeight="1" thickBot="1" x14ac:dyDescent="0.4">
      <c r="A151" s="156"/>
      <c r="B151" s="151"/>
      <c r="C151" s="153"/>
      <c r="D151" s="158"/>
      <c r="E151" s="126"/>
      <c r="F151" s="152"/>
      <c r="G151" s="151"/>
      <c r="H151" s="151"/>
      <c r="I151" s="151"/>
      <c r="J151" s="151"/>
      <c r="K151" s="151"/>
      <c r="L151" s="151"/>
      <c r="M151" s="151"/>
      <c r="N151" s="151"/>
      <c r="O151" s="151"/>
      <c r="P151" s="151"/>
      <c r="Q151" s="152"/>
      <c r="R151" s="151"/>
      <c r="S151" s="151"/>
    </row>
    <row r="152" spans="1:19" s="12" customFormat="1" ht="16" customHeight="1" thickBot="1" x14ac:dyDescent="0.4">
      <c r="A152" s="156"/>
      <c r="B152" s="151"/>
      <c r="C152" s="153"/>
      <c r="D152" s="158"/>
      <c r="E152" s="126"/>
      <c r="F152" s="152"/>
      <c r="G152" s="151"/>
      <c r="H152" s="151"/>
      <c r="I152" s="151"/>
      <c r="J152" s="151"/>
      <c r="K152" s="151"/>
      <c r="L152" s="151"/>
      <c r="M152" s="151"/>
      <c r="N152" s="151"/>
      <c r="O152" s="151"/>
      <c r="P152" s="151"/>
      <c r="Q152" s="152"/>
      <c r="R152" s="151"/>
      <c r="S152" s="151"/>
    </row>
    <row r="153" spans="1:19" s="12" customFormat="1" ht="16" customHeight="1" thickBot="1" x14ac:dyDescent="0.4">
      <c r="A153" s="156"/>
      <c r="B153" s="151"/>
      <c r="C153" s="153"/>
      <c r="D153" s="158"/>
      <c r="E153" s="126"/>
      <c r="F153" s="152"/>
      <c r="G153" s="151"/>
      <c r="H153" s="151"/>
      <c r="I153" s="151"/>
      <c r="J153" s="151"/>
      <c r="K153" s="151"/>
      <c r="L153" s="151"/>
      <c r="M153" s="151"/>
      <c r="N153" s="151"/>
      <c r="O153" s="151"/>
      <c r="P153" s="151"/>
      <c r="Q153" s="152"/>
      <c r="R153" s="151"/>
      <c r="S153" s="151"/>
    </row>
    <row r="154" spans="1:19" s="12" customFormat="1" ht="137.5" customHeight="1" thickBot="1" x14ac:dyDescent="0.4">
      <c r="A154" s="156"/>
      <c r="B154" s="151"/>
      <c r="C154" s="153"/>
      <c r="D154" s="158"/>
      <c r="E154" s="126"/>
      <c r="F154" s="152"/>
      <c r="G154" s="151"/>
      <c r="H154" s="151"/>
      <c r="I154" s="151"/>
      <c r="J154" s="151"/>
      <c r="K154" s="151"/>
      <c r="L154" s="151"/>
      <c r="M154" s="151"/>
      <c r="N154" s="151"/>
      <c r="O154" s="151"/>
      <c r="P154" s="151"/>
      <c r="Q154" s="152"/>
      <c r="R154" s="151"/>
      <c r="S154" s="151"/>
    </row>
    <row r="155" spans="1:19" s="12" customFormat="1" ht="16" customHeight="1" thickBot="1" x14ac:dyDescent="0.4">
      <c r="A155" s="156">
        <v>97</v>
      </c>
      <c r="B155" s="151" t="s">
        <v>25</v>
      </c>
      <c r="C155" s="153" t="s">
        <v>651</v>
      </c>
      <c r="D155" s="158" t="s">
        <v>137</v>
      </c>
      <c r="F155" s="151" t="s">
        <v>158</v>
      </c>
      <c r="G155" s="151"/>
      <c r="H155" s="151"/>
      <c r="I155" s="151"/>
      <c r="J155" s="151"/>
      <c r="K155" s="151"/>
      <c r="L155" s="151"/>
      <c r="M155" s="151"/>
      <c r="N155" s="151"/>
      <c r="O155" s="151"/>
      <c r="P155" s="151"/>
      <c r="Q155" s="152"/>
      <c r="R155" s="151"/>
      <c r="S155" s="151"/>
    </row>
    <row r="156" spans="1:19" s="12" customFormat="1" ht="16" customHeight="1" thickBot="1" x14ac:dyDescent="0.4">
      <c r="A156" s="156"/>
      <c r="B156" s="151"/>
      <c r="C156" s="153"/>
      <c r="D156" s="158"/>
      <c r="F156" s="151"/>
      <c r="G156" s="151"/>
      <c r="H156" s="151"/>
      <c r="I156" s="151"/>
      <c r="J156" s="151"/>
      <c r="K156" s="151"/>
      <c r="L156" s="151"/>
      <c r="M156" s="151"/>
      <c r="N156" s="151"/>
      <c r="O156" s="151"/>
      <c r="P156" s="151"/>
      <c r="Q156" s="152"/>
      <c r="R156" s="151"/>
      <c r="S156" s="151"/>
    </row>
    <row r="157" spans="1:19" s="12" customFormat="1" ht="16" customHeight="1" thickBot="1" x14ac:dyDescent="0.4">
      <c r="A157" s="156"/>
      <c r="B157" s="151"/>
      <c r="C157" s="153"/>
      <c r="D157" s="158"/>
      <c r="F157" s="151"/>
      <c r="G157" s="151"/>
      <c r="H157" s="151"/>
      <c r="I157" s="151"/>
      <c r="J157" s="151"/>
      <c r="K157" s="151"/>
      <c r="L157" s="151"/>
      <c r="M157" s="151"/>
      <c r="N157" s="151"/>
      <c r="O157" s="151"/>
      <c r="P157" s="151"/>
      <c r="Q157" s="152"/>
      <c r="R157" s="151"/>
      <c r="S157" s="151"/>
    </row>
    <row r="158" spans="1:19" s="12" customFormat="1" ht="16" customHeight="1" thickBot="1" x14ac:dyDescent="0.4">
      <c r="A158" s="156"/>
      <c r="B158" s="151"/>
      <c r="C158" s="153"/>
      <c r="D158" s="158"/>
      <c r="F158" s="151"/>
      <c r="G158" s="151"/>
      <c r="H158" s="151"/>
      <c r="I158" s="151"/>
      <c r="J158" s="151"/>
      <c r="K158" s="151"/>
      <c r="L158" s="151"/>
      <c r="M158" s="151"/>
      <c r="N158" s="151"/>
      <c r="O158" s="151"/>
      <c r="P158" s="151"/>
      <c r="Q158" s="152"/>
      <c r="R158" s="151"/>
      <c r="S158" s="151"/>
    </row>
    <row r="159" spans="1:19" s="12" customFormat="1" ht="16" customHeight="1" thickBot="1" x14ac:dyDescent="0.4">
      <c r="A159" s="156"/>
      <c r="B159" s="151"/>
      <c r="C159" s="153"/>
      <c r="D159" s="158"/>
      <c r="F159" s="151"/>
      <c r="G159" s="151"/>
      <c r="H159" s="151"/>
      <c r="I159" s="151"/>
      <c r="J159" s="151"/>
      <c r="K159" s="151"/>
      <c r="L159" s="151"/>
      <c r="M159" s="151"/>
      <c r="N159" s="151"/>
      <c r="O159" s="151"/>
      <c r="P159" s="151"/>
      <c r="Q159" s="152"/>
      <c r="R159" s="151"/>
      <c r="S159" s="151"/>
    </row>
    <row r="160" spans="1:19" s="12" customFormat="1" ht="16" customHeight="1" thickBot="1" x14ac:dyDescent="0.4">
      <c r="A160" s="156"/>
      <c r="B160" s="151"/>
      <c r="C160" s="153"/>
      <c r="D160" s="158"/>
      <c r="F160" s="151"/>
      <c r="G160" s="151"/>
      <c r="H160" s="151"/>
      <c r="I160" s="151"/>
      <c r="J160" s="151"/>
      <c r="K160" s="151"/>
      <c r="L160" s="151"/>
      <c r="M160" s="151"/>
      <c r="N160" s="151"/>
      <c r="O160" s="151"/>
      <c r="P160" s="151"/>
      <c r="Q160" s="152"/>
      <c r="R160" s="151"/>
      <c r="S160" s="151"/>
    </row>
    <row r="161" spans="1:19" s="12" customFormat="1" ht="129.65" customHeight="1" thickBot="1" x14ac:dyDescent="0.4">
      <c r="A161" s="156"/>
      <c r="B161" s="151"/>
      <c r="C161" s="153"/>
      <c r="D161" s="158"/>
      <c r="F161" s="151"/>
      <c r="G161" s="151"/>
      <c r="H161" s="151"/>
      <c r="I161" s="151"/>
      <c r="J161" s="151"/>
      <c r="K161" s="151"/>
      <c r="L161" s="151"/>
      <c r="M161" s="151"/>
      <c r="N161" s="151"/>
      <c r="O161" s="151"/>
      <c r="P161" s="151"/>
      <c r="Q161" s="152"/>
      <c r="R161" s="151"/>
      <c r="S161" s="151"/>
    </row>
    <row r="162" spans="1:19" s="12" customFormat="1" ht="111" customHeight="1" thickBot="1" x14ac:dyDescent="0.4">
      <c r="A162" s="103">
        <v>98</v>
      </c>
      <c r="B162" s="102" t="s">
        <v>25</v>
      </c>
      <c r="C162" s="89" t="s">
        <v>652</v>
      </c>
      <c r="D162" s="95" t="s">
        <v>137</v>
      </c>
      <c r="F162" s="101" t="s">
        <v>158</v>
      </c>
      <c r="G162" s="96"/>
      <c r="H162" s="96"/>
      <c r="I162" s="96"/>
      <c r="J162" s="96"/>
      <c r="K162" s="96"/>
      <c r="L162" s="96"/>
      <c r="M162" s="96"/>
      <c r="N162" s="96"/>
      <c r="O162" s="96"/>
      <c r="P162" s="96"/>
      <c r="Q162" s="105"/>
      <c r="R162" s="96"/>
      <c r="S162" s="96"/>
    </row>
    <row r="163" spans="1:19" s="12" customFormat="1" ht="16" customHeight="1" thickBot="1" x14ac:dyDescent="0.4">
      <c r="A163" s="156">
        <v>99</v>
      </c>
      <c r="B163" s="151" t="s">
        <v>25</v>
      </c>
      <c r="C163" s="153" t="s">
        <v>454</v>
      </c>
      <c r="D163" s="158" t="s">
        <v>137</v>
      </c>
      <c r="F163" s="151" t="s">
        <v>158</v>
      </c>
      <c r="G163" s="151"/>
      <c r="H163" s="151"/>
      <c r="I163" s="151"/>
      <c r="J163" s="151"/>
      <c r="K163" s="151"/>
      <c r="L163" s="151"/>
      <c r="M163" s="151"/>
      <c r="N163" s="151"/>
      <c r="O163" s="151"/>
      <c r="P163" s="151"/>
      <c r="Q163" s="152"/>
      <c r="R163" s="151"/>
      <c r="S163" s="151"/>
    </row>
    <row r="164" spans="1:19" s="12" customFormat="1" ht="16" customHeight="1" thickBot="1" x14ac:dyDescent="0.4">
      <c r="A164" s="156"/>
      <c r="B164" s="151"/>
      <c r="C164" s="153"/>
      <c r="D164" s="158"/>
      <c r="F164" s="151"/>
      <c r="G164" s="151"/>
      <c r="H164" s="151"/>
      <c r="I164" s="151"/>
      <c r="J164" s="151"/>
      <c r="K164" s="151"/>
      <c r="L164" s="151"/>
      <c r="M164" s="151"/>
      <c r="N164" s="151"/>
      <c r="O164" s="151"/>
      <c r="P164" s="151"/>
      <c r="Q164" s="152"/>
      <c r="R164" s="151"/>
      <c r="S164" s="151"/>
    </row>
    <row r="165" spans="1:19" s="12" customFormat="1" ht="49.5" customHeight="1" thickBot="1" x14ac:dyDescent="0.4">
      <c r="A165" s="156"/>
      <c r="B165" s="151"/>
      <c r="C165" s="153"/>
      <c r="D165" s="158"/>
      <c r="F165" s="151"/>
      <c r="G165" s="151"/>
      <c r="H165" s="151"/>
      <c r="I165" s="151"/>
      <c r="J165" s="151"/>
      <c r="K165" s="151"/>
      <c r="L165" s="151"/>
      <c r="M165" s="151"/>
      <c r="N165" s="151"/>
      <c r="O165" s="151"/>
      <c r="P165" s="151"/>
      <c r="Q165" s="152"/>
      <c r="R165" s="151"/>
      <c r="S165" s="151"/>
    </row>
    <row r="166" spans="1:19" s="12" customFormat="1" ht="3.65" customHeight="1" thickBot="1" x14ac:dyDescent="0.4">
      <c r="A166" s="174">
        <v>100</v>
      </c>
      <c r="B166" s="151" t="s">
        <v>637</v>
      </c>
      <c r="C166" s="153" t="s">
        <v>455</v>
      </c>
      <c r="D166" s="158" t="s">
        <v>137</v>
      </c>
      <c r="F166" s="151" t="s">
        <v>158</v>
      </c>
      <c r="G166" s="151"/>
      <c r="H166" s="151"/>
      <c r="I166" s="151"/>
      <c r="J166" s="151"/>
      <c r="K166" s="151"/>
      <c r="L166" s="151"/>
      <c r="M166" s="151"/>
      <c r="N166" s="151"/>
      <c r="O166" s="151"/>
      <c r="P166" s="151"/>
      <c r="Q166" s="152"/>
      <c r="R166" s="151"/>
      <c r="S166" s="96"/>
    </row>
    <row r="167" spans="1:19" s="12" customFormat="1" ht="100.5" customHeight="1" thickBot="1" x14ac:dyDescent="0.4">
      <c r="A167" s="174"/>
      <c r="B167" s="151"/>
      <c r="C167" s="153"/>
      <c r="D167" s="158"/>
      <c r="F167" s="151"/>
      <c r="G167" s="151"/>
      <c r="H167" s="151"/>
      <c r="I167" s="151"/>
      <c r="J167" s="151"/>
      <c r="K167" s="151"/>
      <c r="L167" s="151"/>
      <c r="M167" s="151"/>
      <c r="N167" s="151"/>
      <c r="O167" s="151"/>
      <c r="P167" s="151"/>
      <c r="Q167" s="152"/>
      <c r="R167" s="151"/>
      <c r="S167" s="96"/>
    </row>
    <row r="168" spans="1:19" s="12" customFormat="1" ht="16" customHeight="1" thickBot="1" x14ac:dyDescent="0.4">
      <c r="A168" s="174"/>
      <c r="B168" s="151"/>
      <c r="C168" s="153"/>
      <c r="D168" s="158"/>
      <c r="F168" s="151"/>
      <c r="G168" s="151"/>
      <c r="H168" s="151"/>
      <c r="I168" s="151"/>
      <c r="J168" s="151"/>
      <c r="K168" s="151"/>
      <c r="L168" s="151"/>
      <c r="M168" s="151"/>
      <c r="N168" s="151"/>
      <c r="O168" s="151"/>
      <c r="P168" s="151"/>
      <c r="Q168" s="152"/>
      <c r="R168" s="151"/>
      <c r="S168" s="96"/>
    </row>
    <row r="169" spans="1:19" s="12" customFormat="1" ht="16" customHeight="1" thickBot="1" x14ac:dyDescent="0.4">
      <c r="A169" s="174"/>
      <c r="B169" s="151"/>
      <c r="C169" s="153"/>
      <c r="D169" s="158"/>
      <c r="F169" s="151"/>
      <c r="G169" s="151"/>
      <c r="H169" s="151"/>
      <c r="I169" s="151"/>
      <c r="J169" s="151"/>
      <c r="K169" s="151"/>
      <c r="L169" s="151"/>
      <c r="M169" s="151"/>
      <c r="N169" s="151"/>
      <c r="O169" s="151"/>
      <c r="P169" s="151"/>
      <c r="Q169" s="152"/>
      <c r="R169" s="151"/>
      <c r="S169" s="96"/>
    </row>
    <row r="170" spans="1:19" s="12" customFormat="1" ht="16" customHeight="1" thickBot="1" x14ac:dyDescent="0.4">
      <c r="A170" s="174"/>
      <c r="B170" s="151"/>
      <c r="C170" s="153"/>
      <c r="D170" s="158"/>
      <c r="F170" s="151"/>
      <c r="G170" s="151"/>
      <c r="H170" s="151"/>
      <c r="I170" s="151"/>
      <c r="J170" s="151"/>
      <c r="K170" s="151"/>
      <c r="L170" s="151"/>
      <c r="M170" s="151"/>
      <c r="N170" s="151"/>
      <c r="O170" s="151"/>
      <c r="P170" s="151"/>
      <c r="Q170" s="152"/>
      <c r="R170" s="151"/>
      <c r="S170" s="96"/>
    </row>
    <row r="171" spans="1:19" ht="16" customHeight="1" thickBot="1" x14ac:dyDescent="0.4">
      <c r="A171" s="174"/>
      <c r="B171" s="151"/>
      <c r="C171" s="153"/>
      <c r="D171" s="158"/>
      <c r="F171" s="151"/>
      <c r="G171" s="151"/>
      <c r="H171" s="151"/>
      <c r="I171" s="151"/>
      <c r="J171" s="151"/>
      <c r="K171" s="151"/>
      <c r="L171" s="151"/>
      <c r="M171" s="151"/>
      <c r="N171" s="151"/>
      <c r="O171" s="151"/>
      <c r="P171" s="151"/>
      <c r="Q171" s="152"/>
      <c r="R171" s="151"/>
      <c r="S171" s="96"/>
    </row>
    <row r="172" spans="1:19" ht="10" customHeight="1" thickBot="1" x14ac:dyDescent="0.4">
      <c r="A172" s="174"/>
      <c r="B172" s="151"/>
      <c r="C172" s="153"/>
      <c r="D172" s="158"/>
      <c r="F172" s="151"/>
      <c r="G172" s="151"/>
      <c r="H172" s="151"/>
      <c r="I172" s="151"/>
      <c r="J172" s="151"/>
      <c r="K172" s="151"/>
      <c r="L172" s="151"/>
      <c r="M172" s="151"/>
      <c r="N172" s="151"/>
      <c r="O172" s="151"/>
      <c r="P172" s="151"/>
      <c r="Q172" s="152"/>
      <c r="R172" s="151"/>
      <c r="S172" s="96"/>
    </row>
    <row r="173" spans="1:19" ht="16" customHeight="1" thickBot="1" x14ac:dyDescent="0.4">
      <c r="A173" s="176">
        <v>101</v>
      </c>
      <c r="B173" s="175" t="s">
        <v>25</v>
      </c>
      <c r="C173" s="153" t="s">
        <v>457</v>
      </c>
      <c r="D173" s="177" t="s">
        <v>137</v>
      </c>
      <c r="F173" s="175" t="s">
        <v>158</v>
      </c>
      <c r="G173" s="175"/>
      <c r="H173" s="175"/>
      <c r="I173" s="175"/>
      <c r="J173" s="175"/>
      <c r="K173" s="175"/>
      <c r="L173" s="175"/>
      <c r="M173" s="175"/>
      <c r="N173" s="175"/>
      <c r="O173" s="175"/>
      <c r="P173" s="175"/>
      <c r="Q173" s="175"/>
      <c r="R173" s="175"/>
      <c r="S173" s="175"/>
    </row>
    <row r="174" spans="1:19" ht="16" customHeight="1" thickBot="1" x14ac:dyDescent="0.4">
      <c r="A174" s="176"/>
      <c r="B174" s="175"/>
      <c r="C174" s="153"/>
      <c r="D174" s="177"/>
      <c r="F174" s="175"/>
      <c r="G174" s="175"/>
      <c r="H174" s="175"/>
      <c r="I174" s="175"/>
      <c r="J174" s="175"/>
      <c r="K174" s="175"/>
      <c r="L174" s="175"/>
      <c r="M174" s="175"/>
      <c r="N174" s="175"/>
      <c r="O174" s="175"/>
      <c r="P174" s="175"/>
      <c r="Q174" s="175"/>
      <c r="R174" s="175"/>
      <c r="S174" s="175"/>
    </row>
    <row r="175" spans="1:19" ht="76.5" customHeight="1" thickBot="1" x14ac:dyDescent="0.4">
      <c r="A175" s="176"/>
      <c r="B175" s="175"/>
      <c r="C175" s="153"/>
      <c r="D175" s="177"/>
      <c r="F175" s="175"/>
      <c r="G175" s="175"/>
      <c r="H175" s="175"/>
      <c r="I175" s="175"/>
      <c r="J175" s="175"/>
      <c r="K175" s="175"/>
      <c r="L175" s="175"/>
      <c r="M175" s="175"/>
      <c r="N175" s="175"/>
      <c r="O175" s="175"/>
      <c r="P175" s="175"/>
      <c r="Q175" s="175"/>
      <c r="R175" s="175"/>
      <c r="S175" s="175"/>
    </row>
    <row r="176" spans="1:19" x14ac:dyDescent="0.35">
      <c r="A176" s="97"/>
      <c r="B176" s="98"/>
      <c r="C176" s="99"/>
    </row>
  </sheetData>
  <mergeCells count="267">
    <mergeCell ref="S173:S175"/>
    <mergeCell ref="N173:N175"/>
    <mergeCell ref="O173:O175"/>
    <mergeCell ref="P173:P175"/>
    <mergeCell ref="Q173:Q175"/>
    <mergeCell ref="R173:R175"/>
    <mergeCell ref="R166:R172"/>
    <mergeCell ref="A173:A175"/>
    <mergeCell ref="B173:B175"/>
    <mergeCell ref="D173:D175"/>
    <mergeCell ref="F173:F175"/>
    <mergeCell ref="G173:G175"/>
    <mergeCell ref="H173:H175"/>
    <mergeCell ref="I173:I175"/>
    <mergeCell ref="J173:J175"/>
    <mergeCell ref="K173:K175"/>
    <mergeCell ref="L173:L175"/>
    <mergeCell ref="M173:M175"/>
    <mergeCell ref="N166:N172"/>
    <mergeCell ref="O166:O172"/>
    <mergeCell ref="P166:P172"/>
    <mergeCell ref="Q166:Q172"/>
    <mergeCell ref="I166:I172"/>
    <mergeCell ref="J166:J172"/>
    <mergeCell ref="K166:K172"/>
    <mergeCell ref="L166:L172"/>
    <mergeCell ref="M166:M172"/>
    <mergeCell ref="G166:G172"/>
    <mergeCell ref="H166:H172"/>
    <mergeCell ref="A166:A172"/>
    <mergeCell ref="B166:B172"/>
    <mergeCell ref="D166:D172"/>
    <mergeCell ref="F166:F172"/>
    <mergeCell ref="J163:J165"/>
    <mergeCell ref="K163:K165"/>
    <mergeCell ref="L163:L165"/>
    <mergeCell ref="M163:M165"/>
    <mergeCell ref="B163:B165"/>
    <mergeCell ref="D163:D165"/>
    <mergeCell ref="F163:F165"/>
    <mergeCell ref="S163:S165"/>
    <mergeCell ref="R163:R165"/>
    <mergeCell ref="Q163:Q165"/>
    <mergeCell ref="P163:P165"/>
    <mergeCell ref="O163:O165"/>
    <mergeCell ref="N163:N165"/>
    <mergeCell ref="G163:G165"/>
    <mergeCell ref="H163:H165"/>
    <mergeCell ref="I163:I165"/>
    <mergeCell ref="S155:S161"/>
    <mergeCell ref="R155:R161"/>
    <mergeCell ref="Q155:Q161"/>
    <mergeCell ref="P155:P161"/>
    <mergeCell ref="O155:O161"/>
    <mergeCell ref="N155:N161"/>
    <mergeCell ref="M155:M161"/>
    <mergeCell ref="L155:L161"/>
    <mergeCell ref="K155:K161"/>
    <mergeCell ref="D155:D161"/>
    <mergeCell ref="F155:F161"/>
    <mergeCell ref="K148:K154"/>
    <mergeCell ref="L148:L154"/>
    <mergeCell ref="M148:M154"/>
    <mergeCell ref="N148:N154"/>
    <mergeCell ref="D148:D154"/>
    <mergeCell ref="F148:F154"/>
    <mergeCell ref="G155:G161"/>
    <mergeCell ref="J155:J161"/>
    <mergeCell ref="I155:I161"/>
    <mergeCell ref="H155:H161"/>
    <mergeCell ref="O148:O154"/>
    <mergeCell ref="P148:P154"/>
    <mergeCell ref="Q148:Q154"/>
    <mergeCell ref="R148:R154"/>
    <mergeCell ref="S148:S154"/>
    <mergeCell ref="G148:G154"/>
    <mergeCell ref="H148:H154"/>
    <mergeCell ref="I148:I154"/>
    <mergeCell ref="J148:J154"/>
    <mergeCell ref="G133:G137"/>
    <mergeCell ref="H133:H137"/>
    <mergeCell ref="C123:C127"/>
    <mergeCell ref="C133:C137"/>
    <mergeCell ref="D133:D137"/>
    <mergeCell ref="E133:E137"/>
    <mergeCell ref="F133:F137"/>
    <mergeCell ref="R138:R142"/>
    <mergeCell ref="S138:S142"/>
    <mergeCell ref="S123:S127"/>
    <mergeCell ref="R123:R127"/>
    <mergeCell ref="Q123:Q127"/>
    <mergeCell ref="P123:P127"/>
    <mergeCell ref="M138:M142"/>
    <mergeCell ref="N138:N142"/>
    <mergeCell ref="O138:O142"/>
    <mergeCell ref="P138:P142"/>
    <mergeCell ref="Q138:Q142"/>
    <mergeCell ref="R133:R137"/>
    <mergeCell ref="S133:S137"/>
    <mergeCell ref="O133:O137"/>
    <mergeCell ref="P133:P137"/>
    <mergeCell ref="Q133:Q137"/>
    <mergeCell ref="H138:H142"/>
    <mergeCell ref="D123:D127"/>
    <mergeCell ref="E123:E127"/>
    <mergeCell ref="F123:F127"/>
    <mergeCell ref="G123:G127"/>
    <mergeCell ref="H123:H127"/>
    <mergeCell ref="G95:G101"/>
    <mergeCell ref="H95:H101"/>
    <mergeCell ref="M102:M108"/>
    <mergeCell ref="L102:L108"/>
    <mergeCell ref="K102:K108"/>
    <mergeCell ref="D116:D122"/>
    <mergeCell ref="E116:E122"/>
    <mergeCell ref="F116:F122"/>
    <mergeCell ref="G116:G122"/>
    <mergeCell ref="H116:H122"/>
    <mergeCell ref="I116:I122"/>
    <mergeCell ref="J116:J122"/>
    <mergeCell ref="K116:K122"/>
    <mergeCell ref="L116:L122"/>
    <mergeCell ref="D102:D108"/>
    <mergeCell ref="E102:E108"/>
    <mergeCell ref="F102:F108"/>
    <mergeCell ref="S116:S122"/>
    <mergeCell ref="R116:R122"/>
    <mergeCell ref="J109:J115"/>
    <mergeCell ref="K109:K115"/>
    <mergeCell ref="Q109:Q115"/>
    <mergeCell ref="R109:R115"/>
    <mergeCell ref="S109:S115"/>
    <mergeCell ref="S95:S101"/>
    <mergeCell ref="R95:R101"/>
    <mergeCell ref="Q95:Q101"/>
    <mergeCell ref="P95:P101"/>
    <mergeCell ref="O95:O101"/>
    <mergeCell ref="J95:J101"/>
    <mergeCell ref="K95:K101"/>
    <mergeCell ref="L95:L101"/>
    <mergeCell ref="M95:M101"/>
    <mergeCell ref="N95:N101"/>
    <mergeCell ref="P109:P115"/>
    <mergeCell ref="O109:O115"/>
    <mergeCell ref="R80:R86"/>
    <mergeCell ref="S80:S86"/>
    <mergeCell ref="J80:J86"/>
    <mergeCell ref="K80:K86"/>
    <mergeCell ref="L80:L86"/>
    <mergeCell ref="M80:M86"/>
    <mergeCell ref="N80:N86"/>
    <mergeCell ref="R87:R93"/>
    <mergeCell ref="S87:S93"/>
    <mergeCell ref="J87:J93"/>
    <mergeCell ref="K87:K93"/>
    <mergeCell ref="L87:L93"/>
    <mergeCell ref="M87:M93"/>
    <mergeCell ref="N87:N93"/>
    <mergeCell ref="O87:O93"/>
    <mergeCell ref="P87:P93"/>
    <mergeCell ref="Q87:Q93"/>
    <mergeCell ref="E80:E86"/>
    <mergeCell ref="C80:C86"/>
    <mergeCell ref="F109:F115"/>
    <mergeCell ref="E109:E115"/>
    <mergeCell ref="O80:O86"/>
    <mergeCell ref="G87:G93"/>
    <mergeCell ref="H87:H93"/>
    <mergeCell ref="I87:I93"/>
    <mergeCell ref="A95:A101"/>
    <mergeCell ref="B95:B101"/>
    <mergeCell ref="D95:D101"/>
    <mergeCell ref="E95:E101"/>
    <mergeCell ref="C95:C101"/>
    <mergeCell ref="F95:F101"/>
    <mergeCell ref="A87:A93"/>
    <mergeCell ref="B87:B93"/>
    <mergeCell ref="D87:D93"/>
    <mergeCell ref="E87:E93"/>
    <mergeCell ref="F87:F93"/>
    <mergeCell ref="C87:C93"/>
    <mergeCell ref="D80:D86"/>
    <mergeCell ref="I95:I101"/>
    <mergeCell ref="O123:O127"/>
    <mergeCell ref="N123:N127"/>
    <mergeCell ref="M123:M127"/>
    <mergeCell ref="I123:I127"/>
    <mergeCell ref="J123:J127"/>
    <mergeCell ref="K123:K127"/>
    <mergeCell ref="L123:L127"/>
    <mergeCell ref="Q116:Q122"/>
    <mergeCell ref="P116:P122"/>
    <mergeCell ref="O116:O122"/>
    <mergeCell ref="M116:M122"/>
    <mergeCell ref="N116:N122"/>
    <mergeCell ref="M133:M137"/>
    <mergeCell ref="N133:N137"/>
    <mergeCell ref="I138:I142"/>
    <mergeCell ref="J138:J142"/>
    <mergeCell ref="K138:K142"/>
    <mergeCell ref="L138:L142"/>
    <mergeCell ref="C102:C108"/>
    <mergeCell ref="C109:C115"/>
    <mergeCell ref="J133:J137"/>
    <mergeCell ref="K133:K137"/>
    <mergeCell ref="L133:L137"/>
    <mergeCell ref="I133:I137"/>
    <mergeCell ref="L109:L115"/>
    <mergeCell ref="M109:M115"/>
    <mergeCell ref="N109:N115"/>
    <mergeCell ref="N102:N108"/>
    <mergeCell ref="I109:I115"/>
    <mergeCell ref="G109:G115"/>
    <mergeCell ref="H109:H115"/>
    <mergeCell ref="D138:D142"/>
    <mergeCell ref="E138:E142"/>
    <mergeCell ref="F138:F142"/>
    <mergeCell ref="G138:G142"/>
    <mergeCell ref="D109:D115"/>
    <mergeCell ref="C173:C175"/>
    <mergeCell ref="C166:C172"/>
    <mergeCell ref="C155:C161"/>
    <mergeCell ref="C163:C165"/>
    <mergeCell ref="A102:A108"/>
    <mergeCell ref="B102:B108"/>
    <mergeCell ref="B109:B115"/>
    <mergeCell ref="A109:A115"/>
    <mergeCell ref="B133:B137"/>
    <mergeCell ref="A133:A137"/>
    <mergeCell ref="A148:A154"/>
    <mergeCell ref="B148:B154"/>
    <mergeCell ref="A155:A161"/>
    <mergeCell ref="B155:B161"/>
    <mergeCell ref="A163:A165"/>
    <mergeCell ref="C116:C122"/>
    <mergeCell ref="C148:C154"/>
    <mergeCell ref="C138:C142"/>
    <mergeCell ref="B116:B122"/>
    <mergeCell ref="B138:B142"/>
    <mergeCell ref="A138:A142"/>
    <mergeCell ref="A123:A127"/>
    <mergeCell ref="B123:B127"/>
    <mergeCell ref="A116:A122"/>
    <mergeCell ref="A3:I3"/>
    <mergeCell ref="J3:O3"/>
    <mergeCell ref="A1:S1"/>
    <mergeCell ref="A2:I2"/>
    <mergeCell ref="J2:O2"/>
    <mergeCell ref="P2:Q2"/>
    <mergeCell ref="R2:S2"/>
    <mergeCell ref="S102:S108"/>
    <mergeCell ref="R102:R108"/>
    <mergeCell ref="Q102:Q108"/>
    <mergeCell ref="P102:P108"/>
    <mergeCell ref="O102:O108"/>
    <mergeCell ref="G102:G108"/>
    <mergeCell ref="H102:H108"/>
    <mergeCell ref="I102:I108"/>
    <mergeCell ref="J102:J108"/>
    <mergeCell ref="G80:G86"/>
    <mergeCell ref="H80:H86"/>
    <mergeCell ref="I80:I86"/>
    <mergeCell ref="P80:P86"/>
    <mergeCell ref="Q80:Q86"/>
    <mergeCell ref="A80:A86"/>
    <mergeCell ref="B80:B86"/>
    <mergeCell ref="F80:F86"/>
  </mergeCells>
  <printOptions verticalCentered="1"/>
  <pageMargins left="0.70833333333333304" right="0.70833333333333304" top="0.74791666666666701" bottom="0.74861111111111101" header="0.511811023622047" footer="0.31527777777777799"/>
  <pageSetup paperSize="9" scale="42" orientation="landscape" horizontalDpi="300" verticalDpi="300" r:id="rId1"/>
  <headerFooter>
    <oddFooter>&amp;CPage &amp;P of &amp;N</oddFooter>
  </headerFooter>
  <rowBreaks count="5" manualBreakCount="5">
    <brk id="50" max="16383" man="1"/>
    <brk id="78" max="20" man="1"/>
    <brk id="108" max="20" man="1"/>
    <brk id="142" max="20" man="1"/>
    <brk id="167"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72D08-6FE2-4625-B993-C085256EE9C0}">
  <sheetPr>
    <tabColor rgb="FFFFFF00"/>
    <pageSetUpPr fitToPage="1"/>
  </sheetPr>
  <dimension ref="B1:T106"/>
  <sheetViews>
    <sheetView showGridLines="0" tabSelected="1" zoomScale="70" zoomScaleNormal="70" workbookViewId="0">
      <pane ySplit="5" topLeftCell="A6" activePane="bottomLeft" state="frozen"/>
      <selection pane="bottomLeft" activeCell="D106" sqref="D106"/>
    </sheetView>
  </sheetViews>
  <sheetFormatPr defaultColWidth="8.90625" defaultRowHeight="13" x14ac:dyDescent="0.35"/>
  <cols>
    <col min="1" max="1" width="3.453125" style="141" customWidth="1"/>
    <col min="2" max="3" width="8.90625" style="141"/>
    <col min="4" max="4" width="67.36328125" style="142" customWidth="1"/>
    <col min="5" max="5" width="12.453125" style="142" customWidth="1"/>
    <col min="6" max="6" width="13.81640625" style="146" customWidth="1"/>
    <col min="7" max="7" width="8.90625" style="141"/>
    <col min="8" max="8" width="10.36328125" style="141" customWidth="1"/>
    <col min="9" max="18" width="8.90625" style="141"/>
    <col min="19" max="20" width="12.1796875" style="141" customWidth="1"/>
    <col min="21" max="16384" width="8.90625" style="141"/>
  </cols>
  <sheetData>
    <row r="1" spans="2:20" s="127" customFormat="1" x14ac:dyDescent="0.3">
      <c r="B1" s="134"/>
      <c r="C1" s="134"/>
      <c r="D1" s="136"/>
      <c r="E1" s="136"/>
      <c r="F1" s="143"/>
    </row>
    <row r="2" spans="2:20" s="127" customFormat="1" ht="30" customHeight="1" x14ac:dyDescent="0.3">
      <c r="B2" s="180" t="s">
        <v>658</v>
      </c>
      <c r="C2" s="181"/>
      <c r="D2" s="181"/>
      <c r="E2" s="181"/>
      <c r="F2" s="181"/>
      <c r="G2" s="181"/>
      <c r="H2" s="181"/>
      <c r="I2" s="181"/>
      <c r="J2" s="181"/>
      <c r="K2" s="181"/>
      <c r="L2" s="181"/>
      <c r="M2" s="181"/>
      <c r="N2" s="181"/>
      <c r="O2" s="181"/>
      <c r="P2" s="181"/>
      <c r="Q2" s="181"/>
      <c r="R2" s="181"/>
      <c r="S2" s="181"/>
      <c r="T2" s="182"/>
    </row>
    <row r="3" spans="2:20" s="127" customFormat="1" ht="37.75" customHeight="1" x14ac:dyDescent="0.3">
      <c r="B3" s="178"/>
      <c r="C3" s="178"/>
      <c r="D3" s="178"/>
      <c r="E3" s="178"/>
      <c r="F3" s="178"/>
      <c r="G3" s="178"/>
      <c r="H3" s="178"/>
      <c r="I3" s="178"/>
      <c r="J3" s="178"/>
      <c r="K3" s="178" t="s">
        <v>0</v>
      </c>
      <c r="L3" s="178"/>
      <c r="M3" s="178"/>
      <c r="N3" s="178"/>
      <c r="O3" s="178"/>
      <c r="P3" s="178"/>
      <c r="Q3" s="183"/>
      <c r="R3" s="183"/>
      <c r="S3" s="183" t="s">
        <v>1</v>
      </c>
      <c r="T3" s="183"/>
    </row>
    <row r="4" spans="2:20" s="127" customFormat="1" ht="26" x14ac:dyDescent="0.3">
      <c r="B4" s="178"/>
      <c r="C4" s="178"/>
      <c r="D4" s="178"/>
      <c r="E4" s="178"/>
      <c r="F4" s="178"/>
      <c r="G4" s="178"/>
      <c r="H4" s="178"/>
      <c r="I4" s="178"/>
      <c r="J4" s="178"/>
      <c r="K4" s="179" t="s">
        <v>2</v>
      </c>
      <c r="L4" s="179"/>
      <c r="M4" s="179"/>
      <c r="N4" s="179"/>
      <c r="O4" s="179"/>
      <c r="P4" s="179"/>
      <c r="Q4" s="128" t="s">
        <v>3</v>
      </c>
      <c r="R4" s="129"/>
      <c r="S4" s="128"/>
      <c r="T4" s="128"/>
    </row>
    <row r="5" spans="2:20" s="127" customFormat="1" ht="116.4" customHeight="1" x14ac:dyDescent="0.3">
      <c r="B5" s="135" t="s">
        <v>4</v>
      </c>
      <c r="C5" s="130" t="s">
        <v>5</v>
      </c>
      <c r="D5" s="137" t="s">
        <v>6</v>
      </c>
      <c r="E5" s="131" t="s">
        <v>7</v>
      </c>
      <c r="F5" s="144" t="s">
        <v>8</v>
      </c>
      <c r="G5" s="132" t="s">
        <v>659</v>
      </c>
      <c r="H5" s="132" t="s">
        <v>9</v>
      </c>
      <c r="I5" s="132" t="s">
        <v>10</v>
      </c>
      <c r="J5" s="132" t="s">
        <v>11</v>
      </c>
      <c r="K5" s="133" t="s">
        <v>665</v>
      </c>
      <c r="L5" s="133" t="s">
        <v>664</v>
      </c>
      <c r="M5" s="133" t="s">
        <v>666</v>
      </c>
      <c r="N5" s="133" t="s">
        <v>14</v>
      </c>
      <c r="O5" s="133" t="s">
        <v>667</v>
      </c>
      <c r="P5" s="133" t="s">
        <v>668</v>
      </c>
      <c r="Q5" s="133" t="s">
        <v>17</v>
      </c>
      <c r="R5" s="138" t="s">
        <v>18</v>
      </c>
      <c r="S5" s="133" t="s">
        <v>19</v>
      </c>
      <c r="T5" s="133" t="s">
        <v>20</v>
      </c>
    </row>
    <row r="6" spans="2:20" ht="130" x14ac:dyDescent="0.35">
      <c r="B6" s="139">
        <v>1</v>
      </c>
      <c r="C6" s="139" t="s">
        <v>25</v>
      </c>
      <c r="D6" s="140" t="s">
        <v>675</v>
      </c>
      <c r="E6" s="140" t="s">
        <v>23</v>
      </c>
      <c r="F6" s="145"/>
      <c r="G6" s="139" t="s">
        <v>158</v>
      </c>
      <c r="H6" s="139"/>
      <c r="I6" s="139"/>
      <c r="J6" s="139"/>
      <c r="K6" s="139"/>
      <c r="L6" s="139"/>
      <c r="M6" s="139"/>
      <c r="N6" s="139"/>
      <c r="O6" s="139"/>
      <c r="P6" s="139"/>
      <c r="Q6" s="139"/>
      <c r="R6" s="139"/>
      <c r="S6" s="139"/>
      <c r="T6" s="139"/>
    </row>
    <row r="7" spans="2:20" ht="130" x14ac:dyDescent="0.35">
      <c r="B7" s="139">
        <v>2</v>
      </c>
      <c r="C7" s="139" t="s">
        <v>25</v>
      </c>
      <c r="D7" s="140" t="s">
        <v>676</v>
      </c>
      <c r="E7" s="140" t="s">
        <v>23</v>
      </c>
      <c r="F7" s="145"/>
      <c r="G7" s="139" t="s">
        <v>158</v>
      </c>
      <c r="H7" s="139"/>
      <c r="I7" s="139"/>
      <c r="J7" s="139"/>
      <c r="K7" s="139"/>
      <c r="L7" s="139"/>
      <c r="M7" s="139"/>
      <c r="N7" s="139"/>
      <c r="O7" s="139"/>
      <c r="P7" s="139"/>
      <c r="Q7" s="139"/>
      <c r="R7" s="139"/>
      <c r="S7" s="139"/>
      <c r="T7" s="139"/>
    </row>
    <row r="8" spans="2:20" ht="182" x14ac:dyDescent="0.35">
      <c r="B8" s="139">
        <v>3</v>
      </c>
      <c r="C8" s="139" t="s">
        <v>25</v>
      </c>
      <c r="D8" s="140" t="s">
        <v>27</v>
      </c>
      <c r="E8" s="140" t="s">
        <v>23</v>
      </c>
      <c r="F8" s="145"/>
      <c r="G8" s="139" t="s">
        <v>158</v>
      </c>
      <c r="H8" s="139"/>
      <c r="I8" s="139"/>
      <c r="J8" s="139"/>
      <c r="K8" s="139"/>
      <c r="L8" s="139"/>
      <c r="M8" s="139"/>
      <c r="N8" s="139"/>
      <c r="O8" s="139"/>
      <c r="P8" s="139"/>
      <c r="Q8" s="139"/>
      <c r="R8" s="139"/>
      <c r="S8" s="139"/>
      <c r="T8" s="139"/>
    </row>
    <row r="9" spans="2:20" ht="52" x14ac:dyDescent="0.35">
      <c r="B9" s="139">
        <v>4</v>
      </c>
      <c r="C9" s="139" t="s">
        <v>25</v>
      </c>
      <c r="D9" s="140" t="s">
        <v>28</v>
      </c>
      <c r="E9" s="140" t="s">
        <v>23</v>
      </c>
      <c r="F9" s="145"/>
      <c r="G9" s="139" t="s">
        <v>158</v>
      </c>
      <c r="H9" s="139"/>
      <c r="I9" s="139"/>
      <c r="J9" s="139"/>
      <c r="K9" s="139"/>
      <c r="L9" s="139"/>
      <c r="M9" s="139"/>
      <c r="N9" s="139"/>
      <c r="O9" s="139"/>
      <c r="P9" s="139"/>
      <c r="Q9" s="139"/>
      <c r="R9" s="139"/>
      <c r="S9" s="139"/>
      <c r="T9" s="139"/>
    </row>
    <row r="10" spans="2:20" ht="52" x14ac:dyDescent="0.35">
      <c r="B10" s="139">
        <v>5</v>
      </c>
      <c r="C10" s="139" t="s">
        <v>637</v>
      </c>
      <c r="D10" s="140" t="s">
        <v>30</v>
      </c>
      <c r="E10" s="140" t="s">
        <v>23</v>
      </c>
      <c r="F10" s="145"/>
      <c r="G10" s="139" t="s">
        <v>158</v>
      </c>
      <c r="H10" s="139"/>
      <c r="I10" s="139"/>
      <c r="J10" s="139"/>
      <c r="K10" s="139"/>
      <c r="L10" s="139"/>
      <c r="M10" s="139"/>
      <c r="N10" s="139"/>
      <c r="O10" s="139"/>
      <c r="P10" s="139"/>
      <c r="Q10" s="139"/>
      <c r="R10" s="139"/>
      <c r="S10" s="139"/>
      <c r="T10" s="139"/>
    </row>
    <row r="11" spans="2:20" ht="19.75" customHeight="1" x14ac:dyDescent="0.35">
      <c r="B11" s="139">
        <v>6</v>
      </c>
      <c r="C11" s="139" t="s">
        <v>25</v>
      </c>
      <c r="D11" s="140" t="s">
        <v>31</v>
      </c>
      <c r="E11" s="140" t="s">
        <v>23</v>
      </c>
      <c r="F11" s="145"/>
      <c r="G11" s="139" t="s">
        <v>158</v>
      </c>
      <c r="H11" s="139"/>
      <c r="I11" s="139"/>
      <c r="J11" s="139"/>
      <c r="K11" s="139"/>
      <c r="L11" s="139"/>
      <c r="M11" s="139"/>
      <c r="N11" s="139"/>
      <c r="O11" s="139"/>
      <c r="P11" s="139"/>
      <c r="Q11" s="139"/>
      <c r="R11" s="139"/>
      <c r="S11" s="139"/>
      <c r="T11" s="139"/>
    </row>
    <row r="12" spans="2:20" ht="19.75" customHeight="1" x14ac:dyDescent="0.35">
      <c r="B12" s="139">
        <v>7</v>
      </c>
      <c r="C12" s="139" t="s">
        <v>25</v>
      </c>
      <c r="D12" s="140" t="s">
        <v>32</v>
      </c>
      <c r="E12" s="140" t="s">
        <v>23</v>
      </c>
      <c r="F12" s="145"/>
      <c r="G12" s="139" t="s">
        <v>158</v>
      </c>
      <c r="H12" s="139"/>
      <c r="I12" s="139"/>
      <c r="J12" s="139"/>
      <c r="K12" s="139"/>
      <c r="L12" s="139"/>
      <c r="M12" s="139"/>
      <c r="N12" s="139"/>
      <c r="O12" s="139"/>
      <c r="P12" s="139"/>
      <c r="Q12" s="139"/>
      <c r="R12" s="139"/>
      <c r="S12" s="139"/>
      <c r="T12" s="139"/>
    </row>
    <row r="13" spans="2:20" ht="19.75" customHeight="1" x14ac:dyDescent="0.35">
      <c r="B13" s="139">
        <v>8</v>
      </c>
      <c r="C13" s="139" t="s">
        <v>25</v>
      </c>
      <c r="D13" s="140" t="s">
        <v>33</v>
      </c>
      <c r="E13" s="140" t="s">
        <v>23</v>
      </c>
      <c r="F13" s="145"/>
      <c r="G13" s="139" t="s">
        <v>158</v>
      </c>
      <c r="H13" s="139"/>
      <c r="I13" s="139"/>
      <c r="J13" s="139"/>
      <c r="K13" s="139"/>
      <c r="L13" s="139"/>
      <c r="M13" s="139"/>
      <c r="N13" s="139"/>
      <c r="O13" s="139"/>
      <c r="P13" s="139"/>
      <c r="Q13" s="139"/>
      <c r="R13" s="139"/>
      <c r="S13" s="139"/>
      <c r="T13" s="139"/>
    </row>
    <row r="14" spans="2:20" ht="19.75" customHeight="1" x14ac:dyDescent="0.35">
      <c r="B14" s="139">
        <v>9</v>
      </c>
      <c r="C14" s="139" t="s">
        <v>25</v>
      </c>
      <c r="D14" s="140" t="s">
        <v>34</v>
      </c>
      <c r="E14" s="140" t="s">
        <v>23</v>
      </c>
      <c r="F14" s="145"/>
      <c r="G14" s="139" t="s">
        <v>158</v>
      </c>
      <c r="H14" s="139"/>
      <c r="I14" s="139"/>
      <c r="J14" s="139"/>
      <c r="K14" s="139"/>
      <c r="L14" s="139"/>
      <c r="M14" s="139"/>
      <c r="N14" s="139"/>
      <c r="O14" s="139"/>
      <c r="P14" s="139"/>
      <c r="Q14" s="139"/>
      <c r="R14" s="139"/>
      <c r="S14" s="139"/>
      <c r="T14" s="139"/>
    </row>
    <row r="15" spans="2:20" ht="19.75" customHeight="1" x14ac:dyDescent="0.35">
      <c r="B15" s="139">
        <v>10</v>
      </c>
      <c r="C15" s="139" t="s">
        <v>25</v>
      </c>
      <c r="D15" s="140" t="s">
        <v>35</v>
      </c>
      <c r="E15" s="140" t="s">
        <v>23</v>
      </c>
      <c r="F15" s="145"/>
      <c r="G15" s="139" t="s">
        <v>158</v>
      </c>
      <c r="H15" s="139"/>
      <c r="I15" s="139"/>
      <c r="J15" s="139"/>
      <c r="K15" s="139"/>
      <c r="L15" s="139"/>
      <c r="M15" s="139"/>
      <c r="N15" s="139"/>
      <c r="O15" s="139"/>
      <c r="P15" s="139"/>
      <c r="Q15" s="139"/>
      <c r="R15" s="139"/>
      <c r="S15" s="139"/>
      <c r="T15" s="139"/>
    </row>
    <row r="16" spans="2:20" ht="19.75" customHeight="1" x14ac:dyDescent="0.35">
      <c r="B16" s="139">
        <v>11</v>
      </c>
      <c r="C16" s="139" t="s">
        <v>25</v>
      </c>
      <c r="D16" s="140" t="s">
        <v>36</v>
      </c>
      <c r="E16" s="140" t="s">
        <v>23</v>
      </c>
      <c r="F16" s="145"/>
      <c r="G16" s="139" t="s">
        <v>158</v>
      </c>
      <c r="H16" s="139"/>
      <c r="I16" s="139"/>
      <c r="J16" s="139"/>
      <c r="K16" s="139"/>
      <c r="L16" s="139"/>
      <c r="M16" s="139"/>
      <c r="N16" s="139"/>
      <c r="O16" s="139"/>
      <c r="P16" s="139"/>
      <c r="Q16" s="139"/>
      <c r="R16" s="139"/>
      <c r="S16" s="139"/>
      <c r="T16" s="139"/>
    </row>
    <row r="17" spans="2:20" ht="19.75" customHeight="1" x14ac:dyDescent="0.35">
      <c r="B17" s="139">
        <v>12</v>
      </c>
      <c r="C17" s="139" t="s">
        <v>25</v>
      </c>
      <c r="D17" s="140" t="s">
        <v>37</v>
      </c>
      <c r="E17" s="140" t="s">
        <v>23</v>
      </c>
      <c r="F17" s="145"/>
      <c r="G17" s="139" t="s">
        <v>158</v>
      </c>
      <c r="H17" s="139"/>
      <c r="I17" s="139"/>
      <c r="J17" s="139"/>
      <c r="K17" s="139"/>
      <c r="L17" s="139"/>
      <c r="M17" s="139"/>
      <c r="N17" s="139"/>
      <c r="O17" s="139"/>
      <c r="P17" s="139"/>
      <c r="Q17" s="139"/>
      <c r="R17" s="139"/>
      <c r="S17" s="139"/>
      <c r="T17" s="139"/>
    </row>
    <row r="18" spans="2:20" ht="26" x14ac:dyDescent="0.35">
      <c r="B18" s="139">
        <v>13</v>
      </c>
      <c r="C18" s="139" t="s">
        <v>25</v>
      </c>
      <c r="D18" s="140" t="s">
        <v>38</v>
      </c>
      <c r="E18" s="140" t="s">
        <v>23</v>
      </c>
      <c r="F18" s="145"/>
      <c r="G18" s="139" t="s">
        <v>158</v>
      </c>
      <c r="H18" s="139"/>
      <c r="I18" s="139"/>
      <c r="J18" s="139"/>
      <c r="K18" s="139"/>
      <c r="L18" s="139"/>
      <c r="M18" s="139"/>
      <c r="N18" s="139"/>
      <c r="O18" s="139"/>
      <c r="P18" s="139"/>
      <c r="Q18" s="139"/>
      <c r="R18" s="139"/>
      <c r="S18" s="139"/>
      <c r="T18" s="139"/>
    </row>
    <row r="19" spans="2:20" ht="26" x14ac:dyDescent="0.35">
      <c r="B19" s="139">
        <v>14</v>
      </c>
      <c r="C19" s="139" t="s">
        <v>25</v>
      </c>
      <c r="D19" s="140" t="s">
        <v>39</v>
      </c>
      <c r="E19" s="140" t="s">
        <v>23</v>
      </c>
      <c r="F19" s="145"/>
      <c r="G19" s="139" t="s">
        <v>158</v>
      </c>
      <c r="H19" s="139"/>
      <c r="I19" s="139"/>
      <c r="J19" s="139"/>
      <c r="K19" s="139"/>
      <c r="L19" s="139"/>
      <c r="M19" s="139"/>
      <c r="N19" s="139"/>
      <c r="O19" s="139"/>
      <c r="P19" s="139"/>
      <c r="Q19" s="139"/>
      <c r="R19" s="139"/>
      <c r="S19" s="139"/>
      <c r="T19" s="139"/>
    </row>
    <row r="20" spans="2:20" ht="26" x14ac:dyDescent="0.35">
      <c r="B20" s="139">
        <v>15</v>
      </c>
      <c r="C20" s="139" t="s">
        <v>25</v>
      </c>
      <c r="D20" s="140" t="s">
        <v>40</v>
      </c>
      <c r="E20" s="140" t="s">
        <v>23</v>
      </c>
      <c r="F20" s="145"/>
      <c r="G20" s="139" t="s">
        <v>158</v>
      </c>
      <c r="H20" s="139"/>
      <c r="I20" s="139"/>
      <c r="J20" s="139"/>
      <c r="K20" s="139"/>
      <c r="L20" s="139"/>
      <c r="M20" s="139"/>
      <c r="N20" s="139"/>
      <c r="O20" s="139"/>
      <c r="P20" s="139"/>
      <c r="Q20" s="139"/>
      <c r="R20" s="139"/>
      <c r="S20" s="139"/>
      <c r="T20" s="139"/>
    </row>
    <row r="21" spans="2:20" ht="71.400000000000006" customHeight="1" x14ac:dyDescent="0.35">
      <c r="B21" s="139">
        <v>16</v>
      </c>
      <c r="C21" s="139">
        <v>127386</v>
      </c>
      <c r="D21" s="140" t="s">
        <v>41</v>
      </c>
      <c r="E21" s="140" t="s">
        <v>23</v>
      </c>
      <c r="F21" s="145"/>
      <c r="G21" s="139" t="s">
        <v>158</v>
      </c>
      <c r="H21" s="139"/>
      <c r="I21" s="139"/>
      <c r="J21" s="139"/>
      <c r="K21" s="139"/>
      <c r="L21" s="139"/>
      <c r="M21" s="139"/>
      <c r="N21" s="139"/>
      <c r="O21" s="139"/>
      <c r="P21" s="139"/>
      <c r="Q21" s="139"/>
      <c r="R21" s="139"/>
      <c r="S21" s="139"/>
      <c r="T21" s="139"/>
    </row>
    <row r="22" spans="2:20" ht="55.25" customHeight="1" x14ac:dyDescent="0.35">
      <c r="B22" s="139">
        <v>17</v>
      </c>
      <c r="C22" s="139">
        <v>127390</v>
      </c>
      <c r="D22" s="140" t="s">
        <v>42</v>
      </c>
      <c r="E22" s="140" t="s">
        <v>23</v>
      </c>
      <c r="F22" s="145"/>
      <c r="G22" s="139" t="s">
        <v>158</v>
      </c>
      <c r="H22" s="139"/>
      <c r="I22" s="139"/>
      <c r="J22" s="139"/>
      <c r="K22" s="139"/>
      <c r="L22" s="139"/>
      <c r="M22" s="139"/>
      <c r="N22" s="139"/>
      <c r="O22" s="139"/>
      <c r="P22" s="139"/>
      <c r="Q22" s="139"/>
      <c r="R22" s="139"/>
      <c r="S22" s="139"/>
      <c r="T22" s="139"/>
    </row>
    <row r="23" spans="2:20" ht="26" x14ac:dyDescent="0.35">
      <c r="B23" s="139">
        <v>18</v>
      </c>
      <c r="C23" s="139" t="s">
        <v>25</v>
      </c>
      <c r="D23" s="140" t="s">
        <v>43</v>
      </c>
      <c r="E23" s="140" t="s">
        <v>23</v>
      </c>
      <c r="F23" s="145"/>
      <c r="G23" s="139" t="s">
        <v>158</v>
      </c>
      <c r="H23" s="139"/>
      <c r="I23" s="139"/>
      <c r="J23" s="139"/>
      <c r="K23" s="139"/>
      <c r="L23" s="139"/>
      <c r="M23" s="139"/>
      <c r="N23" s="139"/>
      <c r="O23" s="139"/>
      <c r="P23" s="139"/>
      <c r="Q23" s="139"/>
      <c r="R23" s="139"/>
      <c r="S23" s="139"/>
      <c r="T23" s="139"/>
    </row>
    <row r="24" spans="2:20" ht="19.75" customHeight="1" x14ac:dyDescent="0.35">
      <c r="B24" s="139">
        <v>19</v>
      </c>
      <c r="C24" s="139">
        <v>178261</v>
      </c>
      <c r="D24" s="140" t="s">
        <v>663</v>
      </c>
      <c r="E24" s="140" t="s">
        <v>23</v>
      </c>
      <c r="F24" s="145"/>
      <c r="G24" s="139" t="s">
        <v>158</v>
      </c>
      <c r="H24" s="139"/>
      <c r="I24" s="139"/>
      <c r="J24" s="139"/>
      <c r="K24" s="139"/>
      <c r="L24" s="139"/>
      <c r="M24" s="139"/>
      <c r="N24" s="139"/>
      <c r="O24" s="139"/>
      <c r="P24" s="139"/>
      <c r="Q24" s="139"/>
      <c r="R24" s="139"/>
      <c r="S24" s="139"/>
      <c r="T24" s="139"/>
    </row>
    <row r="25" spans="2:20" ht="26" x14ac:dyDescent="0.35">
      <c r="B25" s="139">
        <v>20</v>
      </c>
      <c r="C25" s="139" t="s">
        <v>25</v>
      </c>
      <c r="D25" s="140" t="s">
        <v>45</v>
      </c>
      <c r="E25" s="140" t="s">
        <v>46</v>
      </c>
      <c r="F25" s="145"/>
      <c r="G25" s="139" t="s">
        <v>158</v>
      </c>
      <c r="H25" s="139"/>
      <c r="I25" s="139"/>
      <c r="J25" s="139"/>
      <c r="K25" s="139"/>
      <c r="L25" s="139"/>
      <c r="M25" s="139"/>
      <c r="N25" s="139"/>
      <c r="O25" s="139"/>
      <c r="P25" s="139"/>
      <c r="Q25" s="139"/>
      <c r="R25" s="139"/>
      <c r="S25" s="139"/>
      <c r="T25" s="139"/>
    </row>
    <row r="26" spans="2:20" ht="130" x14ac:dyDescent="0.35">
      <c r="B26" s="139">
        <v>21</v>
      </c>
      <c r="C26" s="139">
        <v>173128</v>
      </c>
      <c r="D26" s="140" t="s">
        <v>47</v>
      </c>
      <c r="E26" s="140" t="s">
        <v>23</v>
      </c>
      <c r="F26" s="145"/>
      <c r="G26" s="139" t="s">
        <v>158</v>
      </c>
      <c r="H26" s="139"/>
      <c r="I26" s="139"/>
      <c r="J26" s="139"/>
      <c r="K26" s="139"/>
      <c r="L26" s="139"/>
      <c r="M26" s="139"/>
      <c r="N26" s="139"/>
      <c r="O26" s="139"/>
      <c r="P26" s="139"/>
      <c r="Q26" s="139"/>
      <c r="R26" s="139"/>
      <c r="S26" s="139"/>
      <c r="T26" s="139"/>
    </row>
    <row r="27" spans="2:20" ht="117" x14ac:dyDescent="0.35">
      <c r="B27" s="139">
        <v>22</v>
      </c>
      <c r="C27" s="139">
        <v>173127</v>
      </c>
      <c r="D27" s="140" t="s">
        <v>677</v>
      </c>
      <c r="E27" s="140" t="s">
        <v>23</v>
      </c>
      <c r="F27" s="145"/>
      <c r="G27" s="139" t="s">
        <v>158</v>
      </c>
      <c r="H27" s="139"/>
      <c r="I27" s="139"/>
      <c r="J27" s="139"/>
      <c r="K27" s="139"/>
      <c r="L27" s="139"/>
      <c r="M27" s="139"/>
      <c r="N27" s="139"/>
      <c r="O27" s="139"/>
      <c r="P27" s="139"/>
      <c r="Q27" s="139"/>
      <c r="R27" s="139"/>
      <c r="S27" s="139"/>
      <c r="T27" s="139"/>
    </row>
    <row r="28" spans="2:20" ht="130" x14ac:dyDescent="0.35">
      <c r="B28" s="139">
        <v>23</v>
      </c>
      <c r="C28" s="139" t="s">
        <v>25</v>
      </c>
      <c r="D28" s="140" t="s">
        <v>49</v>
      </c>
      <c r="E28" s="140" t="s">
        <v>23</v>
      </c>
      <c r="F28" s="145"/>
      <c r="G28" s="139" t="s">
        <v>158</v>
      </c>
      <c r="H28" s="139"/>
      <c r="I28" s="139"/>
      <c r="J28" s="139"/>
      <c r="K28" s="139"/>
      <c r="L28" s="139"/>
      <c r="M28" s="139"/>
      <c r="N28" s="139"/>
      <c r="O28" s="139"/>
      <c r="P28" s="139"/>
      <c r="Q28" s="139"/>
      <c r="R28" s="139"/>
      <c r="S28" s="139"/>
      <c r="T28" s="139"/>
    </row>
    <row r="29" spans="2:20" ht="117" x14ac:dyDescent="0.35">
      <c r="B29" s="139">
        <v>24</v>
      </c>
      <c r="C29" s="139" t="s">
        <v>25</v>
      </c>
      <c r="D29" s="140" t="s">
        <v>50</v>
      </c>
      <c r="E29" s="140" t="s">
        <v>23</v>
      </c>
      <c r="F29" s="145"/>
      <c r="G29" s="139" t="s">
        <v>158</v>
      </c>
      <c r="H29" s="139"/>
      <c r="I29" s="139"/>
      <c r="J29" s="139"/>
      <c r="K29" s="139"/>
      <c r="L29" s="139"/>
      <c r="M29" s="139"/>
      <c r="N29" s="139"/>
      <c r="O29" s="139"/>
      <c r="P29" s="139"/>
      <c r="Q29" s="139"/>
      <c r="R29" s="139"/>
      <c r="S29" s="139"/>
      <c r="T29" s="139"/>
    </row>
    <row r="30" spans="2:20" ht="19.75" customHeight="1" x14ac:dyDescent="0.35">
      <c r="B30" s="139">
        <v>25</v>
      </c>
      <c r="C30" s="139" t="s">
        <v>25</v>
      </c>
      <c r="D30" s="140" t="s">
        <v>51</v>
      </c>
      <c r="E30" s="140" t="s">
        <v>23</v>
      </c>
      <c r="F30" s="145"/>
      <c r="G30" s="139" t="s">
        <v>158</v>
      </c>
      <c r="H30" s="139"/>
      <c r="I30" s="139"/>
      <c r="J30" s="139"/>
      <c r="K30" s="139"/>
      <c r="L30" s="139"/>
      <c r="M30" s="139"/>
      <c r="N30" s="139"/>
      <c r="O30" s="139"/>
      <c r="P30" s="139"/>
      <c r="Q30" s="139"/>
      <c r="R30" s="139"/>
      <c r="S30" s="139"/>
      <c r="T30" s="139"/>
    </row>
    <row r="31" spans="2:20" ht="39" x14ac:dyDescent="0.35">
      <c r="B31" s="139">
        <v>26</v>
      </c>
      <c r="C31" s="139" t="s">
        <v>25</v>
      </c>
      <c r="D31" s="140" t="s">
        <v>52</v>
      </c>
      <c r="E31" s="140" t="s">
        <v>23</v>
      </c>
      <c r="F31" s="145"/>
      <c r="G31" s="139" t="s">
        <v>158</v>
      </c>
      <c r="H31" s="139"/>
      <c r="I31" s="139"/>
      <c r="J31" s="139"/>
      <c r="K31" s="139"/>
      <c r="L31" s="139"/>
      <c r="M31" s="139"/>
      <c r="N31" s="139"/>
      <c r="O31" s="139"/>
      <c r="P31" s="139"/>
      <c r="Q31" s="139"/>
      <c r="R31" s="139"/>
      <c r="S31" s="139"/>
      <c r="T31" s="139"/>
    </row>
    <row r="32" spans="2:20" ht="26" x14ac:dyDescent="0.35">
      <c r="B32" s="139">
        <v>27</v>
      </c>
      <c r="C32" s="139" t="s">
        <v>25</v>
      </c>
      <c r="D32" s="140" t="s">
        <v>53</v>
      </c>
      <c r="E32" s="140" t="s">
        <v>23</v>
      </c>
      <c r="F32" s="145"/>
      <c r="G32" s="139" t="s">
        <v>158</v>
      </c>
      <c r="H32" s="139"/>
      <c r="I32" s="139"/>
      <c r="J32" s="139"/>
      <c r="K32" s="139"/>
      <c r="L32" s="139"/>
      <c r="M32" s="139"/>
      <c r="N32" s="139"/>
      <c r="O32" s="139"/>
      <c r="P32" s="139"/>
      <c r="Q32" s="139"/>
      <c r="R32" s="139"/>
      <c r="S32" s="139"/>
      <c r="T32" s="139"/>
    </row>
    <row r="33" spans="2:20" ht="19.75" customHeight="1" x14ac:dyDescent="0.35">
      <c r="B33" s="139">
        <v>28</v>
      </c>
      <c r="C33" s="139" t="s">
        <v>25</v>
      </c>
      <c r="D33" s="140" t="s">
        <v>54</v>
      </c>
      <c r="E33" s="140" t="s">
        <v>395</v>
      </c>
      <c r="F33" s="145"/>
      <c r="G33" s="139" t="s">
        <v>158</v>
      </c>
      <c r="H33" s="139"/>
      <c r="I33" s="139"/>
      <c r="J33" s="139"/>
      <c r="K33" s="139"/>
      <c r="L33" s="139"/>
      <c r="M33" s="139"/>
      <c r="N33" s="139"/>
      <c r="O33" s="139"/>
      <c r="P33" s="139"/>
      <c r="Q33" s="139"/>
      <c r="R33" s="139"/>
      <c r="S33" s="139"/>
      <c r="T33" s="139"/>
    </row>
    <row r="34" spans="2:20" ht="19.75" customHeight="1" x14ac:dyDescent="0.35">
      <c r="B34" s="139">
        <v>29</v>
      </c>
      <c r="C34" s="139" t="s">
        <v>25</v>
      </c>
      <c r="D34" s="140" t="s">
        <v>55</v>
      </c>
      <c r="E34" s="140" t="s">
        <v>395</v>
      </c>
      <c r="F34" s="145"/>
      <c r="G34" s="139" t="s">
        <v>158</v>
      </c>
      <c r="H34" s="139"/>
      <c r="I34" s="139"/>
      <c r="J34" s="139"/>
      <c r="K34" s="139"/>
      <c r="L34" s="139"/>
      <c r="M34" s="139"/>
      <c r="N34" s="139"/>
      <c r="O34" s="139"/>
      <c r="P34" s="139"/>
      <c r="Q34" s="139"/>
      <c r="R34" s="139"/>
      <c r="S34" s="139"/>
      <c r="T34" s="139"/>
    </row>
    <row r="35" spans="2:20" ht="19.75" customHeight="1" x14ac:dyDescent="0.35">
      <c r="B35" s="139">
        <v>30</v>
      </c>
      <c r="C35" s="139" t="s">
        <v>25</v>
      </c>
      <c r="D35" s="140" t="s">
        <v>56</v>
      </c>
      <c r="E35" s="140" t="s">
        <v>395</v>
      </c>
      <c r="F35" s="145"/>
      <c r="G35" s="139" t="s">
        <v>158</v>
      </c>
      <c r="H35" s="139"/>
      <c r="I35" s="139"/>
      <c r="J35" s="139"/>
      <c r="K35" s="139"/>
      <c r="L35" s="139"/>
      <c r="M35" s="139"/>
      <c r="N35" s="139"/>
      <c r="O35" s="139"/>
      <c r="P35" s="139"/>
      <c r="Q35" s="139"/>
      <c r="R35" s="139"/>
      <c r="S35" s="139"/>
      <c r="T35" s="139"/>
    </row>
    <row r="36" spans="2:20" ht="19.75" customHeight="1" x14ac:dyDescent="0.35">
      <c r="B36" s="139">
        <v>31</v>
      </c>
      <c r="C36" s="139" t="s">
        <v>25</v>
      </c>
      <c r="D36" s="140" t="s">
        <v>57</v>
      </c>
      <c r="E36" s="140" t="s">
        <v>395</v>
      </c>
      <c r="F36" s="145"/>
      <c r="G36" s="139" t="s">
        <v>158</v>
      </c>
      <c r="H36" s="139"/>
      <c r="I36" s="139"/>
      <c r="J36" s="139"/>
      <c r="K36" s="139"/>
      <c r="L36" s="139"/>
      <c r="M36" s="139"/>
      <c r="N36" s="139"/>
      <c r="O36" s="139"/>
      <c r="P36" s="139"/>
      <c r="Q36" s="139"/>
      <c r="R36" s="139"/>
      <c r="S36" s="139"/>
      <c r="T36" s="139"/>
    </row>
    <row r="37" spans="2:20" ht="19.75" customHeight="1" x14ac:dyDescent="0.35">
      <c r="B37" s="139">
        <v>32</v>
      </c>
      <c r="C37" s="139" t="s">
        <v>25</v>
      </c>
      <c r="D37" s="140" t="s">
        <v>58</v>
      </c>
      <c r="E37" s="140" t="s">
        <v>395</v>
      </c>
      <c r="F37" s="145"/>
      <c r="G37" s="139" t="s">
        <v>158</v>
      </c>
      <c r="H37" s="139"/>
      <c r="I37" s="139"/>
      <c r="J37" s="139"/>
      <c r="K37" s="139"/>
      <c r="L37" s="139"/>
      <c r="M37" s="139"/>
      <c r="N37" s="139"/>
      <c r="O37" s="139"/>
      <c r="P37" s="139"/>
      <c r="Q37" s="139"/>
      <c r="R37" s="139"/>
      <c r="S37" s="139"/>
      <c r="T37" s="139"/>
    </row>
    <row r="38" spans="2:20" ht="19.75" customHeight="1" x14ac:dyDescent="0.35">
      <c r="B38" s="139">
        <v>33</v>
      </c>
      <c r="C38" s="139" t="s">
        <v>25</v>
      </c>
      <c r="D38" s="140" t="s">
        <v>59</v>
      </c>
      <c r="E38" s="140" t="s">
        <v>395</v>
      </c>
      <c r="F38" s="145"/>
      <c r="G38" s="139" t="s">
        <v>158</v>
      </c>
      <c r="H38" s="139"/>
      <c r="I38" s="139"/>
      <c r="J38" s="139"/>
      <c r="K38" s="139"/>
      <c r="L38" s="139"/>
      <c r="M38" s="139"/>
      <c r="N38" s="139"/>
      <c r="O38" s="139"/>
      <c r="P38" s="139"/>
      <c r="Q38" s="139"/>
      <c r="R38" s="139"/>
      <c r="S38" s="139"/>
      <c r="T38" s="139"/>
    </row>
    <row r="39" spans="2:20" ht="19.75" customHeight="1" x14ac:dyDescent="0.35">
      <c r="B39" s="139">
        <v>34</v>
      </c>
      <c r="C39" s="139" t="s">
        <v>25</v>
      </c>
      <c r="D39" s="140" t="s">
        <v>60</v>
      </c>
      <c r="E39" s="140" t="s">
        <v>395</v>
      </c>
      <c r="F39" s="145"/>
      <c r="G39" s="139" t="s">
        <v>158</v>
      </c>
      <c r="H39" s="139"/>
      <c r="I39" s="139"/>
      <c r="J39" s="139"/>
      <c r="K39" s="139"/>
      <c r="L39" s="139"/>
      <c r="M39" s="139"/>
      <c r="N39" s="139"/>
      <c r="O39" s="139"/>
      <c r="P39" s="139"/>
      <c r="Q39" s="139"/>
      <c r="R39" s="139"/>
      <c r="S39" s="139"/>
      <c r="T39" s="139"/>
    </row>
    <row r="40" spans="2:20" ht="19.75" customHeight="1" x14ac:dyDescent="0.35">
      <c r="B40" s="139">
        <v>35</v>
      </c>
      <c r="C40" s="139" t="s">
        <v>25</v>
      </c>
      <c r="D40" s="140" t="s">
        <v>61</v>
      </c>
      <c r="E40" s="140" t="s">
        <v>395</v>
      </c>
      <c r="F40" s="145"/>
      <c r="G40" s="139" t="s">
        <v>158</v>
      </c>
      <c r="H40" s="139"/>
      <c r="I40" s="139"/>
      <c r="J40" s="139"/>
      <c r="K40" s="139"/>
      <c r="L40" s="139"/>
      <c r="M40" s="139"/>
      <c r="N40" s="139"/>
      <c r="O40" s="139"/>
      <c r="P40" s="139"/>
      <c r="Q40" s="139"/>
      <c r="R40" s="139"/>
      <c r="S40" s="139"/>
      <c r="T40" s="139"/>
    </row>
    <row r="41" spans="2:20" ht="19.75" customHeight="1" x14ac:dyDescent="0.35">
      <c r="B41" s="139">
        <v>36</v>
      </c>
      <c r="C41" s="139" t="s">
        <v>25</v>
      </c>
      <c r="D41" s="140" t="s">
        <v>62</v>
      </c>
      <c r="E41" s="140" t="s">
        <v>395</v>
      </c>
      <c r="F41" s="145"/>
      <c r="G41" s="139" t="s">
        <v>158</v>
      </c>
      <c r="H41" s="139"/>
      <c r="I41" s="139"/>
      <c r="J41" s="139"/>
      <c r="K41" s="139"/>
      <c r="L41" s="139"/>
      <c r="M41" s="139"/>
      <c r="N41" s="139"/>
      <c r="O41" s="139"/>
      <c r="P41" s="139"/>
      <c r="Q41" s="139"/>
      <c r="R41" s="139"/>
      <c r="S41" s="139"/>
      <c r="T41" s="139"/>
    </row>
    <row r="42" spans="2:20" ht="19.75" customHeight="1" x14ac:dyDescent="0.35">
      <c r="B42" s="139">
        <v>37</v>
      </c>
      <c r="C42" s="139" t="s">
        <v>25</v>
      </c>
      <c r="D42" s="140" t="s">
        <v>63</v>
      </c>
      <c r="E42" s="140" t="s">
        <v>395</v>
      </c>
      <c r="F42" s="145"/>
      <c r="G42" s="139" t="s">
        <v>158</v>
      </c>
      <c r="H42" s="139"/>
      <c r="I42" s="139"/>
      <c r="J42" s="139"/>
      <c r="K42" s="139"/>
      <c r="L42" s="139"/>
      <c r="M42" s="139"/>
      <c r="N42" s="139"/>
      <c r="O42" s="139"/>
      <c r="P42" s="139"/>
      <c r="Q42" s="139"/>
      <c r="R42" s="139"/>
      <c r="S42" s="139"/>
      <c r="T42" s="139"/>
    </row>
    <row r="43" spans="2:20" ht="19.75" customHeight="1" x14ac:dyDescent="0.35">
      <c r="B43" s="139">
        <v>38</v>
      </c>
      <c r="C43" s="139" t="s">
        <v>25</v>
      </c>
      <c r="D43" s="140" t="s">
        <v>64</v>
      </c>
      <c r="E43" s="140" t="s">
        <v>395</v>
      </c>
      <c r="F43" s="145"/>
      <c r="G43" s="139" t="s">
        <v>158</v>
      </c>
      <c r="H43" s="139"/>
      <c r="I43" s="139"/>
      <c r="J43" s="139"/>
      <c r="K43" s="139"/>
      <c r="L43" s="139"/>
      <c r="M43" s="139"/>
      <c r="N43" s="139"/>
      <c r="O43" s="139"/>
      <c r="P43" s="139"/>
      <c r="Q43" s="139"/>
      <c r="R43" s="139"/>
      <c r="S43" s="139"/>
      <c r="T43" s="139"/>
    </row>
    <row r="44" spans="2:20" ht="26" x14ac:dyDescent="0.35">
      <c r="B44" s="139">
        <v>39</v>
      </c>
      <c r="C44" s="139" t="s">
        <v>25</v>
      </c>
      <c r="D44" s="140" t="s">
        <v>65</v>
      </c>
      <c r="E44" s="140" t="s">
        <v>395</v>
      </c>
      <c r="F44" s="145"/>
      <c r="G44" s="139" t="s">
        <v>158</v>
      </c>
      <c r="H44" s="139"/>
      <c r="I44" s="139"/>
      <c r="J44" s="139"/>
      <c r="K44" s="139"/>
      <c r="L44" s="139"/>
      <c r="M44" s="139"/>
      <c r="N44" s="139"/>
      <c r="O44" s="139"/>
      <c r="P44" s="139"/>
      <c r="Q44" s="139"/>
      <c r="R44" s="139"/>
      <c r="S44" s="139"/>
      <c r="T44" s="139"/>
    </row>
    <row r="45" spans="2:20" ht="26" x14ac:dyDescent="0.35">
      <c r="B45" s="139">
        <v>40</v>
      </c>
      <c r="C45" s="139" t="s">
        <v>25</v>
      </c>
      <c r="D45" s="140" t="s">
        <v>66</v>
      </c>
      <c r="E45" s="140" t="s">
        <v>395</v>
      </c>
      <c r="F45" s="145"/>
      <c r="G45" s="139" t="s">
        <v>158</v>
      </c>
      <c r="H45" s="139"/>
      <c r="I45" s="139"/>
      <c r="J45" s="139"/>
      <c r="K45" s="139"/>
      <c r="L45" s="139"/>
      <c r="M45" s="139"/>
      <c r="N45" s="139"/>
      <c r="O45" s="139"/>
      <c r="P45" s="139"/>
      <c r="Q45" s="139"/>
      <c r="R45" s="139"/>
      <c r="S45" s="139"/>
      <c r="T45" s="139"/>
    </row>
    <row r="46" spans="2:20" ht="26" x14ac:dyDescent="0.35">
      <c r="B46" s="139">
        <v>41</v>
      </c>
      <c r="C46" s="139" t="s">
        <v>25</v>
      </c>
      <c r="D46" s="140" t="s">
        <v>67</v>
      </c>
      <c r="E46" s="140" t="s">
        <v>395</v>
      </c>
      <c r="F46" s="145"/>
      <c r="G46" s="139" t="s">
        <v>158</v>
      </c>
      <c r="H46" s="139"/>
      <c r="I46" s="139"/>
      <c r="J46" s="139"/>
      <c r="K46" s="139"/>
      <c r="L46" s="139"/>
      <c r="M46" s="139"/>
      <c r="N46" s="139"/>
      <c r="O46" s="139"/>
      <c r="P46" s="139"/>
      <c r="Q46" s="139"/>
      <c r="R46" s="139"/>
      <c r="S46" s="139"/>
      <c r="T46" s="139"/>
    </row>
    <row r="47" spans="2:20" ht="19.75" customHeight="1" x14ac:dyDescent="0.35">
      <c r="B47" s="139">
        <v>42</v>
      </c>
      <c r="C47" s="139" t="s">
        <v>25</v>
      </c>
      <c r="D47" s="140" t="s">
        <v>68</v>
      </c>
      <c r="E47" s="140" t="s">
        <v>137</v>
      </c>
      <c r="F47" s="145"/>
      <c r="G47" s="139" t="s">
        <v>158</v>
      </c>
      <c r="H47" s="139"/>
      <c r="I47" s="139"/>
      <c r="J47" s="139"/>
      <c r="K47" s="139"/>
      <c r="L47" s="139"/>
      <c r="M47" s="139"/>
      <c r="N47" s="139"/>
      <c r="O47" s="139"/>
      <c r="P47" s="139"/>
      <c r="Q47" s="139"/>
      <c r="R47" s="139"/>
      <c r="S47" s="139"/>
      <c r="T47" s="139"/>
    </row>
    <row r="48" spans="2:20" ht="19.75" customHeight="1" x14ac:dyDescent="0.35">
      <c r="B48" s="139">
        <v>43</v>
      </c>
      <c r="C48" s="139" t="s">
        <v>25</v>
      </c>
      <c r="D48" s="140" t="s">
        <v>69</v>
      </c>
      <c r="E48" s="140" t="s">
        <v>23</v>
      </c>
      <c r="F48" s="145"/>
      <c r="G48" s="139" t="s">
        <v>158</v>
      </c>
      <c r="H48" s="139"/>
      <c r="I48" s="139"/>
      <c r="J48" s="139"/>
      <c r="K48" s="139"/>
      <c r="L48" s="139"/>
      <c r="M48" s="139"/>
      <c r="N48" s="139"/>
      <c r="O48" s="139"/>
      <c r="P48" s="139"/>
      <c r="Q48" s="139"/>
      <c r="R48" s="139"/>
      <c r="S48" s="139"/>
      <c r="T48" s="139"/>
    </row>
    <row r="49" spans="2:20" ht="19.75" customHeight="1" x14ac:dyDescent="0.35">
      <c r="B49" s="139">
        <v>44</v>
      </c>
      <c r="C49" s="139" t="s">
        <v>25</v>
      </c>
      <c r="D49" s="140" t="s">
        <v>70</v>
      </c>
      <c r="E49" s="140" t="s">
        <v>23</v>
      </c>
      <c r="F49" s="145"/>
      <c r="G49" s="139" t="s">
        <v>158</v>
      </c>
      <c r="H49" s="139"/>
      <c r="I49" s="139"/>
      <c r="J49" s="139"/>
      <c r="K49" s="139"/>
      <c r="L49" s="139"/>
      <c r="M49" s="139"/>
      <c r="N49" s="139"/>
      <c r="O49" s="139"/>
      <c r="P49" s="139"/>
      <c r="Q49" s="139"/>
      <c r="R49" s="139"/>
      <c r="S49" s="139"/>
      <c r="T49" s="139"/>
    </row>
    <row r="50" spans="2:20" ht="19.75" customHeight="1" x14ac:dyDescent="0.35">
      <c r="B50" s="139">
        <v>45</v>
      </c>
      <c r="C50" s="139" t="s">
        <v>25</v>
      </c>
      <c r="D50" s="140" t="s">
        <v>71</v>
      </c>
      <c r="E50" s="140" t="s">
        <v>23</v>
      </c>
      <c r="F50" s="145"/>
      <c r="G50" s="139" t="s">
        <v>158</v>
      </c>
      <c r="H50" s="139"/>
      <c r="I50" s="139"/>
      <c r="J50" s="139"/>
      <c r="K50" s="139"/>
      <c r="L50" s="139"/>
      <c r="M50" s="139"/>
      <c r="N50" s="139"/>
      <c r="O50" s="139"/>
      <c r="P50" s="139"/>
      <c r="Q50" s="139"/>
      <c r="R50" s="139"/>
      <c r="S50" s="139"/>
      <c r="T50" s="139"/>
    </row>
    <row r="51" spans="2:20" ht="19.75" customHeight="1" x14ac:dyDescent="0.35">
      <c r="B51" s="139">
        <v>46</v>
      </c>
      <c r="C51" s="139" t="s">
        <v>25</v>
      </c>
      <c r="D51" s="140" t="s">
        <v>72</v>
      </c>
      <c r="E51" s="140" t="s">
        <v>23</v>
      </c>
      <c r="F51" s="145"/>
      <c r="G51" s="139" t="s">
        <v>158</v>
      </c>
      <c r="H51" s="139"/>
      <c r="I51" s="139"/>
      <c r="J51" s="139"/>
      <c r="K51" s="139"/>
      <c r="L51" s="139"/>
      <c r="M51" s="139"/>
      <c r="N51" s="139"/>
      <c r="O51" s="139"/>
      <c r="P51" s="139"/>
      <c r="Q51" s="139"/>
      <c r="R51" s="139"/>
      <c r="S51" s="139"/>
      <c r="T51" s="139"/>
    </row>
    <row r="52" spans="2:20" ht="19.75" customHeight="1" x14ac:dyDescent="0.35">
      <c r="B52" s="139">
        <v>47</v>
      </c>
      <c r="C52" s="139" t="s">
        <v>25</v>
      </c>
      <c r="D52" s="140" t="s">
        <v>73</v>
      </c>
      <c r="E52" s="140" t="s">
        <v>23</v>
      </c>
      <c r="F52" s="145"/>
      <c r="G52" s="139" t="s">
        <v>158</v>
      </c>
      <c r="H52" s="139"/>
      <c r="I52" s="139"/>
      <c r="J52" s="139"/>
      <c r="K52" s="139"/>
      <c r="L52" s="139"/>
      <c r="M52" s="139"/>
      <c r="N52" s="139"/>
      <c r="O52" s="139"/>
      <c r="P52" s="139"/>
      <c r="Q52" s="139"/>
      <c r="R52" s="139"/>
      <c r="S52" s="139"/>
      <c r="T52" s="139"/>
    </row>
    <row r="53" spans="2:20" ht="26" x14ac:dyDescent="0.35">
      <c r="B53" s="139">
        <v>48</v>
      </c>
      <c r="C53" s="139" t="s">
        <v>25</v>
      </c>
      <c r="D53" s="140" t="s">
        <v>74</v>
      </c>
      <c r="E53" s="140" t="s">
        <v>75</v>
      </c>
      <c r="F53" s="145"/>
      <c r="G53" s="139" t="s">
        <v>158</v>
      </c>
      <c r="H53" s="139"/>
      <c r="I53" s="139"/>
      <c r="J53" s="139"/>
      <c r="K53" s="139"/>
      <c r="L53" s="139"/>
      <c r="M53" s="139"/>
      <c r="N53" s="139"/>
      <c r="O53" s="139"/>
      <c r="P53" s="139"/>
      <c r="Q53" s="139"/>
      <c r="R53" s="139"/>
      <c r="S53" s="139"/>
      <c r="T53" s="139"/>
    </row>
    <row r="54" spans="2:20" ht="19.75" customHeight="1" x14ac:dyDescent="0.35">
      <c r="B54" s="139">
        <v>49</v>
      </c>
      <c r="C54" s="139" t="s">
        <v>25</v>
      </c>
      <c r="D54" s="140" t="s">
        <v>76</v>
      </c>
      <c r="E54" s="140" t="s">
        <v>23</v>
      </c>
      <c r="F54" s="145"/>
      <c r="G54" s="139" t="s">
        <v>158</v>
      </c>
      <c r="H54" s="139"/>
      <c r="I54" s="139"/>
      <c r="J54" s="139"/>
      <c r="K54" s="139"/>
      <c r="L54" s="139"/>
      <c r="M54" s="139"/>
      <c r="N54" s="139"/>
      <c r="O54" s="139"/>
      <c r="P54" s="139"/>
      <c r="Q54" s="139"/>
      <c r="R54" s="139"/>
      <c r="S54" s="139"/>
      <c r="T54" s="139"/>
    </row>
    <row r="55" spans="2:20" ht="19.75" customHeight="1" x14ac:dyDescent="0.35">
      <c r="B55" s="139">
        <v>50</v>
      </c>
      <c r="C55" s="139" t="s">
        <v>25</v>
      </c>
      <c r="D55" s="140" t="s">
        <v>77</v>
      </c>
      <c r="E55" s="140" t="s">
        <v>23</v>
      </c>
      <c r="F55" s="145"/>
      <c r="G55" s="139" t="s">
        <v>158</v>
      </c>
      <c r="H55" s="139"/>
      <c r="I55" s="139"/>
      <c r="J55" s="139"/>
      <c r="K55" s="139"/>
      <c r="L55" s="139"/>
      <c r="M55" s="139"/>
      <c r="N55" s="139"/>
      <c r="O55" s="139"/>
      <c r="P55" s="139"/>
      <c r="Q55" s="139"/>
      <c r="R55" s="139"/>
      <c r="S55" s="139"/>
      <c r="T55" s="139"/>
    </row>
    <row r="56" spans="2:20" ht="19.75" customHeight="1" x14ac:dyDescent="0.35">
      <c r="B56" s="139">
        <v>51</v>
      </c>
      <c r="C56" s="139" t="s">
        <v>25</v>
      </c>
      <c r="D56" s="140" t="s">
        <v>78</v>
      </c>
      <c r="E56" s="140" t="s">
        <v>23</v>
      </c>
      <c r="F56" s="145"/>
      <c r="G56" s="139" t="s">
        <v>158</v>
      </c>
      <c r="H56" s="139"/>
      <c r="I56" s="139"/>
      <c r="J56" s="139"/>
      <c r="K56" s="139"/>
      <c r="L56" s="139"/>
      <c r="M56" s="139"/>
      <c r="N56" s="139"/>
      <c r="O56" s="139"/>
      <c r="P56" s="139"/>
      <c r="Q56" s="139"/>
      <c r="R56" s="139"/>
      <c r="S56" s="139"/>
      <c r="T56" s="139"/>
    </row>
    <row r="57" spans="2:20" ht="19.75" customHeight="1" x14ac:dyDescent="0.35">
      <c r="B57" s="139">
        <v>52</v>
      </c>
      <c r="C57" s="139" t="s">
        <v>25</v>
      </c>
      <c r="D57" s="140" t="s">
        <v>79</v>
      </c>
      <c r="E57" s="140" t="s">
        <v>23</v>
      </c>
      <c r="F57" s="145"/>
      <c r="G57" s="139" t="s">
        <v>158</v>
      </c>
      <c r="H57" s="139"/>
      <c r="I57" s="139"/>
      <c r="J57" s="139"/>
      <c r="K57" s="139"/>
      <c r="L57" s="139"/>
      <c r="M57" s="139"/>
      <c r="N57" s="139"/>
      <c r="O57" s="139"/>
      <c r="P57" s="139"/>
      <c r="Q57" s="139"/>
      <c r="R57" s="139"/>
      <c r="S57" s="139"/>
      <c r="T57" s="139"/>
    </row>
    <row r="58" spans="2:20" ht="26" x14ac:dyDescent="0.35">
      <c r="B58" s="139">
        <v>53</v>
      </c>
      <c r="C58" s="139" t="s">
        <v>25</v>
      </c>
      <c r="D58" s="140" t="s">
        <v>80</v>
      </c>
      <c r="E58" s="140" t="s">
        <v>23</v>
      </c>
      <c r="F58" s="145"/>
      <c r="G58" s="139" t="s">
        <v>158</v>
      </c>
      <c r="H58" s="139"/>
      <c r="I58" s="139"/>
      <c r="J58" s="139"/>
      <c r="K58" s="139"/>
      <c r="L58" s="139"/>
      <c r="M58" s="139"/>
      <c r="N58" s="139"/>
      <c r="O58" s="139"/>
      <c r="P58" s="139"/>
      <c r="Q58" s="139"/>
      <c r="R58" s="139"/>
      <c r="S58" s="139"/>
      <c r="T58" s="139"/>
    </row>
    <row r="59" spans="2:20" ht="19.75" customHeight="1" x14ac:dyDescent="0.35">
      <c r="B59" s="139">
        <v>54</v>
      </c>
      <c r="C59" s="139" t="s">
        <v>25</v>
      </c>
      <c r="D59" s="140" t="s">
        <v>81</v>
      </c>
      <c r="E59" s="140" t="s">
        <v>660</v>
      </c>
      <c r="F59" s="145"/>
      <c r="G59" s="139" t="s">
        <v>158</v>
      </c>
      <c r="H59" s="139"/>
      <c r="I59" s="139"/>
      <c r="J59" s="139"/>
      <c r="K59" s="139"/>
      <c r="L59" s="139"/>
      <c r="M59" s="139"/>
      <c r="N59" s="139"/>
      <c r="O59" s="139"/>
      <c r="P59" s="139"/>
      <c r="Q59" s="139"/>
      <c r="R59" s="139"/>
      <c r="S59" s="139"/>
      <c r="T59" s="139"/>
    </row>
    <row r="60" spans="2:20" ht="19.75" customHeight="1" x14ac:dyDescent="0.35">
      <c r="B60" s="139">
        <v>55</v>
      </c>
      <c r="C60" s="139" t="s">
        <v>25</v>
      </c>
      <c r="D60" s="140" t="s">
        <v>82</v>
      </c>
      <c r="E60" s="140" t="s">
        <v>395</v>
      </c>
      <c r="F60" s="145"/>
      <c r="G60" s="139" t="s">
        <v>158</v>
      </c>
      <c r="H60" s="139"/>
      <c r="I60" s="139"/>
      <c r="J60" s="139"/>
      <c r="K60" s="139"/>
      <c r="L60" s="139"/>
      <c r="M60" s="139"/>
      <c r="N60" s="139"/>
      <c r="O60" s="139"/>
      <c r="P60" s="139"/>
      <c r="Q60" s="139"/>
      <c r="R60" s="139"/>
      <c r="S60" s="139"/>
      <c r="T60" s="139"/>
    </row>
    <row r="61" spans="2:20" ht="19.75" customHeight="1" x14ac:dyDescent="0.35">
      <c r="B61" s="139">
        <v>56</v>
      </c>
      <c r="C61" s="139" t="s">
        <v>25</v>
      </c>
      <c r="D61" s="140" t="s">
        <v>83</v>
      </c>
      <c r="E61" s="140" t="s">
        <v>395</v>
      </c>
      <c r="F61" s="145"/>
      <c r="G61" s="139" t="s">
        <v>158</v>
      </c>
      <c r="H61" s="139"/>
      <c r="I61" s="139"/>
      <c r="J61" s="139"/>
      <c r="K61" s="139"/>
      <c r="L61" s="139"/>
      <c r="M61" s="139"/>
      <c r="N61" s="139"/>
      <c r="O61" s="139"/>
      <c r="P61" s="139"/>
      <c r="Q61" s="139"/>
      <c r="R61" s="139"/>
      <c r="S61" s="139"/>
      <c r="T61" s="139"/>
    </row>
    <row r="62" spans="2:20" ht="26" x14ac:dyDescent="0.35">
      <c r="B62" s="139">
        <v>57</v>
      </c>
      <c r="C62" s="139" t="s">
        <v>25</v>
      </c>
      <c r="D62" s="140" t="s">
        <v>84</v>
      </c>
      <c r="E62" s="140" t="s">
        <v>395</v>
      </c>
      <c r="F62" s="145"/>
      <c r="G62" s="139" t="s">
        <v>158</v>
      </c>
      <c r="H62" s="139"/>
      <c r="I62" s="139"/>
      <c r="J62" s="139"/>
      <c r="K62" s="139"/>
      <c r="L62" s="139"/>
      <c r="M62" s="139"/>
      <c r="N62" s="139"/>
      <c r="O62" s="139"/>
      <c r="P62" s="139"/>
      <c r="Q62" s="139"/>
      <c r="R62" s="139"/>
      <c r="S62" s="139"/>
      <c r="T62" s="139"/>
    </row>
    <row r="63" spans="2:20" ht="26" x14ac:dyDescent="0.35">
      <c r="B63" s="139">
        <v>58</v>
      </c>
      <c r="C63" s="139" t="s">
        <v>25</v>
      </c>
      <c r="D63" s="140" t="s">
        <v>85</v>
      </c>
      <c r="E63" s="140" t="s">
        <v>395</v>
      </c>
      <c r="F63" s="145"/>
      <c r="G63" s="139" t="s">
        <v>158</v>
      </c>
      <c r="H63" s="139"/>
      <c r="I63" s="139"/>
      <c r="J63" s="139"/>
      <c r="K63" s="139"/>
      <c r="L63" s="139"/>
      <c r="M63" s="139"/>
      <c r="N63" s="139"/>
      <c r="O63" s="139"/>
      <c r="P63" s="139"/>
      <c r="Q63" s="139"/>
      <c r="R63" s="139"/>
      <c r="S63" s="139"/>
      <c r="T63" s="139"/>
    </row>
    <row r="64" spans="2:20" ht="26" x14ac:dyDescent="0.35">
      <c r="B64" s="139">
        <v>59</v>
      </c>
      <c r="C64" s="139" t="s">
        <v>25</v>
      </c>
      <c r="D64" s="140" t="s">
        <v>86</v>
      </c>
      <c r="E64" s="140" t="s">
        <v>661</v>
      </c>
      <c r="F64" s="145"/>
      <c r="G64" s="139" t="s">
        <v>158</v>
      </c>
      <c r="H64" s="139"/>
      <c r="I64" s="139"/>
      <c r="J64" s="139"/>
      <c r="K64" s="139"/>
      <c r="L64" s="139"/>
      <c r="M64" s="139"/>
      <c r="N64" s="139"/>
      <c r="O64" s="139"/>
      <c r="P64" s="139"/>
      <c r="Q64" s="139"/>
      <c r="R64" s="139"/>
      <c r="S64" s="139"/>
      <c r="T64" s="139"/>
    </row>
    <row r="65" spans="2:20" ht="26" x14ac:dyDescent="0.35">
      <c r="B65" s="139">
        <v>60</v>
      </c>
      <c r="C65" s="139" t="s">
        <v>25</v>
      </c>
      <c r="D65" s="140" t="s">
        <v>87</v>
      </c>
      <c r="E65" s="140" t="s">
        <v>395</v>
      </c>
      <c r="F65" s="145"/>
      <c r="G65" s="139" t="s">
        <v>158</v>
      </c>
      <c r="H65" s="139"/>
      <c r="I65" s="139"/>
      <c r="J65" s="139"/>
      <c r="K65" s="139"/>
      <c r="L65" s="139"/>
      <c r="M65" s="139"/>
      <c r="N65" s="139"/>
      <c r="O65" s="139"/>
      <c r="P65" s="139"/>
      <c r="Q65" s="139"/>
      <c r="R65" s="139"/>
      <c r="S65" s="139"/>
      <c r="T65" s="139"/>
    </row>
    <row r="66" spans="2:20" ht="26" x14ac:dyDescent="0.35">
      <c r="B66" s="139">
        <v>61</v>
      </c>
      <c r="C66" s="139" t="s">
        <v>25</v>
      </c>
      <c r="D66" s="140" t="s">
        <v>88</v>
      </c>
      <c r="E66" s="140" t="s">
        <v>395</v>
      </c>
      <c r="F66" s="145"/>
      <c r="G66" s="139" t="s">
        <v>158</v>
      </c>
      <c r="H66" s="139"/>
      <c r="I66" s="139"/>
      <c r="J66" s="139"/>
      <c r="K66" s="139"/>
      <c r="L66" s="139"/>
      <c r="M66" s="139"/>
      <c r="N66" s="139"/>
      <c r="O66" s="139"/>
      <c r="P66" s="139"/>
      <c r="Q66" s="139"/>
      <c r="R66" s="139"/>
      <c r="S66" s="139"/>
      <c r="T66" s="139"/>
    </row>
    <row r="67" spans="2:20" ht="26" x14ac:dyDescent="0.35">
      <c r="B67" s="139">
        <v>62</v>
      </c>
      <c r="C67" s="139" t="s">
        <v>25</v>
      </c>
      <c r="D67" s="140" t="s">
        <v>89</v>
      </c>
      <c r="E67" s="140" t="s">
        <v>395</v>
      </c>
      <c r="F67" s="145"/>
      <c r="G67" s="139" t="s">
        <v>158</v>
      </c>
      <c r="H67" s="139"/>
      <c r="I67" s="139"/>
      <c r="J67" s="139"/>
      <c r="K67" s="139"/>
      <c r="L67" s="139"/>
      <c r="M67" s="139"/>
      <c r="N67" s="139"/>
      <c r="O67" s="139"/>
      <c r="P67" s="139"/>
      <c r="Q67" s="139"/>
      <c r="R67" s="139"/>
      <c r="S67" s="139"/>
      <c r="T67" s="139"/>
    </row>
    <row r="68" spans="2:20" ht="20.399999999999999" customHeight="1" x14ac:dyDescent="0.35">
      <c r="B68" s="139">
        <v>63</v>
      </c>
      <c r="C68" s="139" t="s">
        <v>25</v>
      </c>
      <c r="D68" s="140" t="s">
        <v>90</v>
      </c>
      <c r="E68" s="140" t="s">
        <v>395</v>
      </c>
      <c r="F68" s="145"/>
      <c r="G68" s="139" t="s">
        <v>158</v>
      </c>
      <c r="H68" s="139"/>
      <c r="I68" s="139"/>
      <c r="J68" s="139"/>
      <c r="K68" s="139"/>
      <c r="L68" s="139"/>
      <c r="M68" s="139"/>
      <c r="N68" s="139"/>
      <c r="O68" s="139"/>
      <c r="P68" s="139"/>
      <c r="Q68" s="139"/>
      <c r="R68" s="139"/>
      <c r="S68" s="139"/>
      <c r="T68" s="139"/>
    </row>
    <row r="69" spans="2:20" ht="20.399999999999999" customHeight="1" x14ac:dyDescent="0.35">
      <c r="B69" s="139">
        <v>64</v>
      </c>
      <c r="C69" s="139" t="s">
        <v>25</v>
      </c>
      <c r="D69" s="140" t="s">
        <v>91</v>
      </c>
      <c r="E69" s="140" t="s">
        <v>395</v>
      </c>
      <c r="F69" s="145"/>
      <c r="G69" s="139" t="s">
        <v>158</v>
      </c>
      <c r="H69" s="139"/>
      <c r="I69" s="139"/>
      <c r="J69" s="139"/>
      <c r="K69" s="139"/>
      <c r="L69" s="139"/>
      <c r="M69" s="139"/>
      <c r="N69" s="139"/>
      <c r="O69" s="139"/>
      <c r="P69" s="139"/>
      <c r="Q69" s="139"/>
      <c r="R69" s="139"/>
      <c r="S69" s="139"/>
      <c r="T69" s="139"/>
    </row>
    <row r="70" spans="2:20" ht="20.399999999999999" customHeight="1" x14ac:dyDescent="0.35">
      <c r="B70" s="139">
        <v>65</v>
      </c>
      <c r="C70" s="139" t="s">
        <v>25</v>
      </c>
      <c r="D70" s="140" t="s">
        <v>92</v>
      </c>
      <c r="E70" s="140" t="s">
        <v>662</v>
      </c>
      <c r="F70" s="145"/>
      <c r="G70" s="139" t="s">
        <v>158</v>
      </c>
      <c r="H70" s="139"/>
      <c r="I70" s="139"/>
      <c r="J70" s="139"/>
      <c r="K70" s="139"/>
      <c r="L70" s="139"/>
      <c r="M70" s="139"/>
      <c r="N70" s="139"/>
      <c r="O70" s="139"/>
      <c r="P70" s="139"/>
      <c r="Q70" s="139"/>
      <c r="R70" s="139"/>
      <c r="S70" s="139"/>
      <c r="T70" s="139"/>
    </row>
    <row r="71" spans="2:20" ht="20.399999999999999" customHeight="1" x14ac:dyDescent="0.35">
      <c r="B71" s="139">
        <v>66</v>
      </c>
      <c r="C71" s="139" t="s">
        <v>25</v>
      </c>
      <c r="D71" s="140" t="s">
        <v>93</v>
      </c>
      <c r="E71" s="140" t="s">
        <v>662</v>
      </c>
      <c r="F71" s="145"/>
      <c r="G71" s="139" t="s">
        <v>158</v>
      </c>
      <c r="H71" s="139"/>
      <c r="I71" s="139"/>
      <c r="J71" s="139"/>
      <c r="K71" s="139"/>
      <c r="L71" s="139"/>
      <c r="M71" s="139"/>
      <c r="N71" s="139"/>
      <c r="O71" s="139"/>
      <c r="P71" s="139"/>
      <c r="Q71" s="139"/>
      <c r="R71" s="139"/>
      <c r="S71" s="139"/>
      <c r="T71" s="139"/>
    </row>
    <row r="72" spans="2:20" ht="20.399999999999999" customHeight="1" x14ac:dyDescent="0.35">
      <c r="B72" s="139">
        <v>67</v>
      </c>
      <c r="C72" s="139" t="s">
        <v>25</v>
      </c>
      <c r="D72" s="140" t="s">
        <v>94</v>
      </c>
      <c r="E72" s="140" t="s">
        <v>662</v>
      </c>
      <c r="F72" s="145"/>
      <c r="G72" s="139" t="s">
        <v>158</v>
      </c>
      <c r="H72" s="139"/>
      <c r="I72" s="139"/>
      <c r="J72" s="139"/>
      <c r="K72" s="139"/>
      <c r="L72" s="139"/>
      <c r="M72" s="139"/>
      <c r="N72" s="139"/>
      <c r="O72" s="139"/>
      <c r="P72" s="139"/>
      <c r="Q72" s="139"/>
      <c r="R72" s="139"/>
      <c r="S72" s="139"/>
      <c r="T72" s="139"/>
    </row>
    <row r="73" spans="2:20" ht="20.399999999999999" customHeight="1" x14ac:dyDescent="0.35">
      <c r="B73" s="139">
        <v>68</v>
      </c>
      <c r="C73" s="139" t="s">
        <v>25</v>
      </c>
      <c r="D73" s="140" t="s">
        <v>95</v>
      </c>
      <c r="E73" s="140" t="s">
        <v>662</v>
      </c>
      <c r="F73" s="145"/>
      <c r="G73" s="139" t="s">
        <v>158</v>
      </c>
      <c r="H73" s="139"/>
      <c r="I73" s="139"/>
      <c r="J73" s="139"/>
      <c r="K73" s="139"/>
      <c r="L73" s="139"/>
      <c r="M73" s="139"/>
      <c r="N73" s="139"/>
      <c r="O73" s="139"/>
      <c r="P73" s="139"/>
      <c r="Q73" s="139"/>
      <c r="R73" s="139"/>
      <c r="S73" s="139"/>
      <c r="T73" s="139"/>
    </row>
    <row r="74" spans="2:20" ht="26" x14ac:dyDescent="0.35">
      <c r="B74" s="139">
        <v>69</v>
      </c>
      <c r="C74" s="139" t="s">
        <v>25</v>
      </c>
      <c r="D74" s="140" t="s">
        <v>96</v>
      </c>
      <c r="E74" s="140" t="s">
        <v>97</v>
      </c>
      <c r="F74" s="145"/>
      <c r="G74" s="139" t="s">
        <v>158</v>
      </c>
      <c r="H74" s="139"/>
      <c r="I74" s="139"/>
      <c r="J74" s="139"/>
      <c r="K74" s="139"/>
      <c r="L74" s="139"/>
      <c r="M74" s="139"/>
      <c r="N74" s="139"/>
      <c r="O74" s="139"/>
      <c r="P74" s="139"/>
      <c r="Q74" s="139"/>
      <c r="R74" s="139"/>
      <c r="S74" s="139"/>
      <c r="T74" s="139"/>
    </row>
    <row r="75" spans="2:20" ht="26" x14ac:dyDescent="0.35">
      <c r="B75" s="139">
        <v>70</v>
      </c>
      <c r="C75" s="139" t="s">
        <v>25</v>
      </c>
      <c r="D75" s="140" t="s">
        <v>98</v>
      </c>
      <c r="E75" s="140" t="s">
        <v>97</v>
      </c>
      <c r="F75" s="145"/>
      <c r="G75" s="139" t="s">
        <v>158</v>
      </c>
      <c r="H75" s="139"/>
      <c r="I75" s="139"/>
      <c r="J75" s="139"/>
      <c r="K75" s="139"/>
      <c r="L75" s="139"/>
      <c r="M75" s="139"/>
      <c r="N75" s="139"/>
      <c r="O75" s="139"/>
      <c r="P75" s="139"/>
      <c r="Q75" s="139"/>
      <c r="R75" s="139"/>
      <c r="S75" s="139"/>
      <c r="T75" s="139"/>
    </row>
    <row r="76" spans="2:20" ht="26" x14ac:dyDescent="0.35">
      <c r="B76" s="139">
        <v>71</v>
      </c>
      <c r="C76" s="139" t="s">
        <v>25</v>
      </c>
      <c r="D76" s="140" t="s">
        <v>99</v>
      </c>
      <c r="E76" s="140" t="s">
        <v>661</v>
      </c>
      <c r="F76" s="145"/>
      <c r="G76" s="139" t="s">
        <v>158</v>
      </c>
      <c r="H76" s="139"/>
      <c r="I76" s="139"/>
      <c r="J76" s="139"/>
      <c r="K76" s="139"/>
      <c r="L76" s="139"/>
      <c r="M76" s="139"/>
      <c r="N76" s="139"/>
      <c r="O76" s="139"/>
      <c r="P76" s="139"/>
      <c r="Q76" s="139"/>
      <c r="R76" s="139"/>
      <c r="S76" s="139"/>
      <c r="T76" s="139"/>
    </row>
    <row r="77" spans="2:20" ht="26" x14ac:dyDescent="0.35">
      <c r="B77" s="139">
        <v>72</v>
      </c>
      <c r="C77" s="139" t="s">
        <v>25</v>
      </c>
      <c r="D77" s="140" t="s">
        <v>100</v>
      </c>
      <c r="E77" s="140" t="s">
        <v>395</v>
      </c>
      <c r="F77" s="145"/>
      <c r="G77" s="139" t="s">
        <v>158</v>
      </c>
      <c r="H77" s="139"/>
      <c r="I77" s="139"/>
      <c r="J77" s="139"/>
      <c r="K77" s="139"/>
      <c r="L77" s="139"/>
      <c r="M77" s="139"/>
      <c r="N77" s="139"/>
      <c r="O77" s="139"/>
      <c r="P77" s="139"/>
      <c r="Q77" s="139"/>
      <c r="R77" s="139"/>
      <c r="S77" s="139"/>
      <c r="T77" s="139"/>
    </row>
    <row r="78" spans="2:20" ht="26" x14ac:dyDescent="0.35">
      <c r="B78" s="139">
        <v>73</v>
      </c>
      <c r="C78" s="139" t="s">
        <v>25</v>
      </c>
      <c r="D78" s="140" t="s">
        <v>101</v>
      </c>
      <c r="E78" s="140" t="s">
        <v>395</v>
      </c>
      <c r="F78" s="145"/>
      <c r="G78" s="139" t="s">
        <v>158</v>
      </c>
      <c r="H78" s="139"/>
      <c r="I78" s="139"/>
      <c r="J78" s="139"/>
      <c r="K78" s="139"/>
      <c r="L78" s="139"/>
      <c r="M78" s="139"/>
      <c r="N78" s="139"/>
      <c r="O78" s="139"/>
      <c r="P78" s="139"/>
      <c r="Q78" s="139"/>
      <c r="R78" s="139"/>
      <c r="S78" s="139"/>
      <c r="T78" s="139"/>
    </row>
    <row r="79" spans="2:20" x14ac:dyDescent="0.35">
      <c r="B79" s="139">
        <v>74</v>
      </c>
      <c r="C79" s="139" t="s">
        <v>25</v>
      </c>
      <c r="D79" s="140" t="s">
        <v>102</v>
      </c>
      <c r="E79" s="140" t="s">
        <v>103</v>
      </c>
      <c r="F79" s="145"/>
      <c r="G79" s="139" t="s">
        <v>158</v>
      </c>
      <c r="H79" s="139"/>
      <c r="I79" s="139"/>
      <c r="J79" s="139"/>
      <c r="K79" s="139"/>
      <c r="L79" s="139"/>
      <c r="M79" s="139"/>
      <c r="N79" s="139"/>
      <c r="O79" s="139"/>
      <c r="P79" s="139"/>
      <c r="Q79" s="139"/>
      <c r="R79" s="139"/>
      <c r="S79" s="139"/>
      <c r="T79" s="139"/>
    </row>
    <row r="80" spans="2:20" x14ac:dyDescent="0.35">
      <c r="B80" s="139">
        <v>75</v>
      </c>
      <c r="C80" s="139" t="s">
        <v>25</v>
      </c>
      <c r="D80" s="140" t="s">
        <v>678</v>
      </c>
      <c r="E80" s="140" t="s">
        <v>23</v>
      </c>
      <c r="F80" s="145"/>
      <c r="G80" s="139" t="s">
        <v>158</v>
      </c>
      <c r="H80" s="139"/>
      <c r="I80" s="139"/>
      <c r="J80" s="139"/>
      <c r="K80" s="139"/>
      <c r="L80" s="139"/>
      <c r="M80" s="139"/>
      <c r="N80" s="139"/>
      <c r="O80" s="139"/>
      <c r="P80" s="139"/>
      <c r="Q80" s="139"/>
      <c r="R80" s="139"/>
      <c r="S80" s="139"/>
      <c r="T80" s="139"/>
    </row>
    <row r="81" spans="2:20" ht="72" customHeight="1" x14ac:dyDescent="0.35">
      <c r="B81" s="139">
        <v>76</v>
      </c>
      <c r="C81" s="139" t="s">
        <v>25</v>
      </c>
      <c r="D81" s="140" t="s">
        <v>638</v>
      </c>
      <c r="E81" s="140" t="s">
        <v>23</v>
      </c>
      <c r="F81" s="145"/>
      <c r="G81" s="139" t="s">
        <v>158</v>
      </c>
      <c r="H81" s="139"/>
      <c r="I81" s="139"/>
      <c r="J81" s="139"/>
      <c r="K81" s="139"/>
      <c r="L81" s="139"/>
      <c r="M81" s="139"/>
      <c r="N81" s="139"/>
      <c r="O81" s="139"/>
      <c r="P81" s="139"/>
      <c r="Q81" s="139"/>
      <c r="R81" s="139"/>
      <c r="S81" s="139"/>
      <c r="T81" s="139"/>
    </row>
    <row r="82" spans="2:20" ht="71.400000000000006" customHeight="1" x14ac:dyDescent="0.35">
      <c r="B82" s="139">
        <v>77</v>
      </c>
      <c r="C82" s="139" t="s">
        <v>25</v>
      </c>
      <c r="D82" s="140" t="s">
        <v>639</v>
      </c>
      <c r="E82" s="140" t="s">
        <v>23</v>
      </c>
      <c r="F82" s="145"/>
      <c r="G82" s="139" t="s">
        <v>158</v>
      </c>
      <c r="H82" s="139"/>
      <c r="I82" s="139"/>
      <c r="J82" s="139"/>
      <c r="K82" s="139"/>
      <c r="L82" s="139"/>
      <c r="M82" s="139"/>
      <c r="N82" s="139"/>
      <c r="O82" s="139"/>
      <c r="P82" s="139"/>
      <c r="Q82" s="139"/>
      <c r="R82" s="139"/>
      <c r="S82" s="139"/>
      <c r="T82" s="139"/>
    </row>
    <row r="83" spans="2:20" ht="26" x14ac:dyDescent="0.35">
      <c r="B83" s="139">
        <v>78</v>
      </c>
      <c r="C83" s="139" t="s">
        <v>25</v>
      </c>
      <c r="D83" s="140" t="s">
        <v>679</v>
      </c>
      <c r="E83" s="140" t="s">
        <v>657</v>
      </c>
      <c r="F83" s="145"/>
      <c r="G83" s="139" t="s">
        <v>158</v>
      </c>
      <c r="H83" s="139"/>
      <c r="I83" s="139"/>
      <c r="J83" s="139"/>
      <c r="K83" s="139"/>
      <c r="L83" s="139"/>
      <c r="M83" s="139"/>
      <c r="N83" s="139"/>
      <c r="O83" s="139"/>
      <c r="P83" s="139"/>
      <c r="Q83" s="139"/>
      <c r="R83" s="139"/>
      <c r="S83" s="139"/>
      <c r="T83" s="139"/>
    </row>
    <row r="84" spans="2:20" ht="208" x14ac:dyDescent="0.35">
      <c r="B84" s="139">
        <v>79</v>
      </c>
      <c r="C84" s="139" t="s">
        <v>25</v>
      </c>
      <c r="D84" s="140" t="s">
        <v>640</v>
      </c>
      <c r="E84" s="140" t="s">
        <v>657</v>
      </c>
      <c r="F84" s="145"/>
      <c r="G84" s="139" t="s">
        <v>158</v>
      </c>
      <c r="H84" s="139"/>
      <c r="I84" s="139"/>
      <c r="J84" s="139"/>
      <c r="K84" s="139"/>
      <c r="L84" s="139"/>
      <c r="M84" s="139"/>
      <c r="N84" s="139"/>
      <c r="O84" s="139"/>
      <c r="P84" s="139"/>
      <c r="Q84" s="139"/>
      <c r="R84" s="139"/>
      <c r="S84" s="139"/>
      <c r="T84" s="139"/>
    </row>
    <row r="85" spans="2:20" ht="247" x14ac:dyDescent="0.35">
      <c r="B85" s="139">
        <v>80</v>
      </c>
      <c r="C85" s="139" t="s">
        <v>25</v>
      </c>
      <c r="D85" s="140" t="s">
        <v>669</v>
      </c>
      <c r="E85" s="140" t="s">
        <v>137</v>
      </c>
      <c r="F85" s="145"/>
      <c r="G85" s="139" t="s">
        <v>158</v>
      </c>
      <c r="H85" s="139"/>
      <c r="I85" s="139"/>
      <c r="J85" s="139"/>
      <c r="K85" s="139"/>
      <c r="L85" s="139"/>
      <c r="M85" s="139"/>
      <c r="N85" s="139"/>
      <c r="O85" s="139"/>
      <c r="P85" s="139"/>
      <c r="Q85" s="139"/>
      <c r="R85" s="139"/>
      <c r="S85" s="139"/>
      <c r="T85" s="139"/>
    </row>
    <row r="86" spans="2:20" ht="247" x14ac:dyDescent="0.35">
      <c r="B86" s="139">
        <v>81</v>
      </c>
      <c r="C86" s="139" t="s">
        <v>25</v>
      </c>
      <c r="D86" s="140" t="s">
        <v>670</v>
      </c>
      <c r="E86" s="140" t="s">
        <v>137</v>
      </c>
      <c r="F86" s="145"/>
      <c r="G86" s="139" t="s">
        <v>158</v>
      </c>
      <c r="H86" s="139"/>
      <c r="I86" s="139"/>
      <c r="J86" s="139"/>
      <c r="K86" s="139"/>
      <c r="L86" s="139"/>
      <c r="M86" s="139"/>
      <c r="N86" s="139"/>
      <c r="O86" s="139"/>
      <c r="P86" s="139"/>
      <c r="Q86" s="139"/>
      <c r="R86" s="139"/>
      <c r="S86" s="139"/>
      <c r="T86" s="139"/>
    </row>
    <row r="87" spans="2:20" ht="247" x14ac:dyDescent="0.35">
      <c r="B87" s="139">
        <v>82</v>
      </c>
      <c r="C87" s="139" t="s">
        <v>25</v>
      </c>
      <c r="D87" s="140" t="s">
        <v>671</v>
      </c>
      <c r="E87" s="140" t="s">
        <v>137</v>
      </c>
      <c r="F87" s="145"/>
      <c r="G87" s="139" t="s">
        <v>158</v>
      </c>
      <c r="H87" s="139"/>
      <c r="I87" s="139"/>
      <c r="J87" s="139"/>
      <c r="K87" s="139"/>
      <c r="L87" s="139"/>
      <c r="M87" s="139"/>
      <c r="N87" s="139"/>
      <c r="O87" s="139"/>
      <c r="P87" s="139"/>
      <c r="Q87" s="139"/>
      <c r="R87" s="139"/>
      <c r="S87" s="139"/>
      <c r="T87" s="139"/>
    </row>
    <row r="88" spans="2:20" ht="65" x14ac:dyDescent="0.35">
      <c r="B88" s="139">
        <v>83</v>
      </c>
      <c r="C88" s="139"/>
      <c r="D88" s="140" t="s">
        <v>641</v>
      </c>
      <c r="E88" s="140" t="s">
        <v>137</v>
      </c>
      <c r="F88" s="145"/>
      <c r="G88" s="139" t="s">
        <v>158</v>
      </c>
      <c r="H88" s="139"/>
      <c r="I88" s="139"/>
      <c r="J88" s="139"/>
      <c r="K88" s="139"/>
      <c r="L88" s="139"/>
      <c r="M88" s="139"/>
      <c r="N88" s="139"/>
      <c r="O88" s="139"/>
      <c r="P88" s="139"/>
      <c r="Q88" s="139"/>
      <c r="R88" s="139"/>
      <c r="S88" s="139"/>
      <c r="T88" s="139"/>
    </row>
    <row r="89" spans="2:20" ht="82.75" customHeight="1" x14ac:dyDescent="0.35">
      <c r="B89" s="139">
        <v>84</v>
      </c>
      <c r="C89" s="139"/>
      <c r="D89" s="140" t="s">
        <v>681</v>
      </c>
      <c r="E89" s="140" t="s">
        <v>137</v>
      </c>
      <c r="F89" s="145"/>
      <c r="G89" s="139" t="s">
        <v>158</v>
      </c>
      <c r="H89" s="139"/>
      <c r="I89" s="139"/>
      <c r="J89" s="139"/>
      <c r="K89" s="139"/>
      <c r="L89" s="139"/>
      <c r="M89" s="139"/>
      <c r="N89" s="139"/>
      <c r="O89" s="139"/>
      <c r="P89" s="139"/>
      <c r="Q89" s="139"/>
      <c r="R89" s="139"/>
      <c r="S89" s="139"/>
      <c r="T89" s="139"/>
    </row>
    <row r="90" spans="2:20" ht="65" x14ac:dyDescent="0.35">
      <c r="B90" s="139">
        <v>85</v>
      </c>
      <c r="C90" s="139"/>
      <c r="D90" s="140" t="s">
        <v>680</v>
      </c>
      <c r="E90" s="140" t="s">
        <v>137</v>
      </c>
      <c r="F90" s="145"/>
      <c r="G90" s="139" t="s">
        <v>158</v>
      </c>
      <c r="H90" s="139"/>
      <c r="I90" s="139"/>
      <c r="J90" s="139"/>
      <c r="K90" s="139"/>
      <c r="L90" s="139"/>
      <c r="M90" s="139"/>
      <c r="N90" s="139"/>
      <c r="O90" s="139"/>
      <c r="P90" s="139"/>
      <c r="Q90" s="139"/>
      <c r="R90" s="139"/>
      <c r="S90" s="139"/>
      <c r="T90" s="139"/>
    </row>
    <row r="91" spans="2:20" ht="65" x14ac:dyDescent="0.35">
      <c r="B91" s="139">
        <v>86</v>
      </c>
      <c r="C91" s="139"/>
      <c r="D91" s="140" t="s">
        <v>644</v>
      </c>
      <c r="E91" s="140" t="s">
        <v>137</v>
      </c>
      <c r="F91" s="145"/>
      <c r="G91" s="139" t="s">
        <v>158</v>
      </c>
      <c r="H91" s="139"/>
      <c r="I91" s="139"/>
      <c r="J91" s="139"/>
      <c r="K91" s="139"/>
      <c r="L91" s="139"/>
      <c r="M91" s="139"/>
      <c r="N91" s="139"/>
      <c r="O91" s="139"/>
      <c r="P91" s="139"/>
      <c r="Q91" s="139"/>
      <c r="R91" s="139"/>
      <c r="S91" s="139"/>
      <c r="T91" s="139"/>
    </row>
    <row r="92" spans="2:20" ht="65" x14ac:dyDescent="0.35">
      <c r="B92" s="139">
        <v>87</v>
      </c>
      <c r="C92" s="139"/>
      <c r="D92" s="140" t="s">
        <v>645</v>
      </c>
      <c r="E92" s="140" t="s">
        <v>137</v>
      </c>
      <c r="F92" s="145"/>
      <c r="G92" s="139" t="s">
        <v>158</v>
      </c>
      <c r="H92" s="139"/>
      <c r="I92" s="139"/>
      <c r="J92" s="139"/>
      <c r="K92" s="139"/>
      <c r="L92" s="139"/>
      <c r="M92" s="139"/>
      <c r="N92" s="139"/>
      <c r="O92" s="139"/>
      <c r="P92" s="139"/>
      <c r="Q92" s="139"/>
      <c r="R92" s="139"/>
      <c r="S92" s="139"/>
      <c r="T92" s="139"/>
    </row>
    <row r="93" spans="2:20" ht="65" x14ac:dyDescent="0.35">
      <c r="B93" s="139">
        <v>88</v>
      </c>
      <c r="C93" s="139"/>
      <c r="D93" s="140" t="s">
        <v>646</v>
      </c>
      <c r="E93" s="140" t="s">
        <v>137</v>
      </c>
      <c r="F93" s="145"/>
      <c r="G93" s="139" t="s">
        <v>158</v>
      </c>
      <c r="H93" s="139"/>
      <c r="I93" s="139"/>
      <c r="J93" s="139"/>
      <c r="K93" s="139"/>
      <c r="L93" s="139"/>
      <c r="M93" s="139"/>
      <c r="N93" s="139"/>
      <c r="O93" s="139"/>
      <c r="P93" s="139"/>
      <c r="Q93" s="139"/>
      <c r="R93" s="139"/>
      <c r="S93" s="139"/>
      <c r="T93" s="139"/>
    </row>
    <row r="94" spans="2:20" ht="52" x14ac:dyDescent="0.35">
      <c r="B94" s="139">
        <v>89</v>
      </c>
      <c r="C94" s="139"/>
      <c r="D94" s="140" t="s">
        <v>647</v>
      </c>
      <c r="E94" s="140" t="s">
        <v>137</v>
      </c>
      <c r="F94" s="145"/>
      <c r="G94" s="139" t="s">
        <v>158</v>
      </c>
      <c r="H94" s="139"/>
      <c r="I94" s="139"/>
      <c r="J94" s="139"/>
      <c r="K94" s="139"/>
      <c r="L94" s="139"/>
      <c r="M94" s="139"/>
      <c r="N94" s="139"/>
      <c r="O94" s="139"/>
      <c r="P94" s="139"/>
      <c r="Q94" s="139"/>
      <c r="R94" s="139"/>
      <c r="S94" s="139"/>
      <c r="T94" s="139"/>
    </row>
    <row r="95" spans="2:20" ht="52" x14ac:dyDescent="0.35">
      <c r="B95" s="139">
        <v>90</v>
      </c>
      <c r="C95" s="139"/>
      <c r="D95" s="140" t="s">
        <v>648</v>
      </c>
      <c r="E95" s="140" t="s">
        <v>137</v>
      </c>
      <c r="F95" s="145"/>
      <c r="G95" s="139" t="s">
        <v>158</v>
      </c>
      <c r="H95" s="139"/>
      <c r="I95" s="139"/>
      <c r="J95" s="139"/>
      <c r="K95" s="139"/>
      <c r="L95" s="139"/>
      <c r="M95" s="139"/>
      <c r="N95" s="139"/>
      <c r="O95" s="139"/>
      <c r="P95" s="139"/>
      <c r="Q95" s="139"/>
      <c r="R95" s="139"/>
      <c r="S95" s="139"/>
      <c r="T95" s="139"/>
    </row>
    <row r="96" spans="2:20" ht="26" x14ac:dyDescent="0.35">
      <c r="B96" s="139">
        <v>91</v>
      </c>
      <c r="C96" s="139"/>
      <c r="D96" s="140" t="s">
        <v>649</v>
      </c>
      <c r="E96" s="140" t="s">
        <v>137</v>
      </c>
      <c r="F96" s="145"/>
      <c r="G96" s="139" t="s">
        <v>158</v>
      </c>
      <c r="H96" s="139"/>
      <c r="I96" s="139"/>
      <c r="J96" s="139"/>
      <c r="K96" s="139"/>
      <c r="L96" s="139"/>
      <c r="M96" s="139"/>
      <c r="N96" s="139"/>
      <c r="O96" s="139"/>
      <c r="P96" s="139"/>
      <c r="Q96" s="139"/>
      <c r="R96" s="139"/>
      <c r="S96" s="139"/>
      <c r="T96" s="139"/>
    </row>
    <row r="97" spans="2:20" ht="26" x14ac:dyDescent="0.35">
      <c r="B97" s="139">
        <v>92</v>
      </c>
      <c r="C97" s="139" t="s">
        <v>25</v>
      </c>
      <c r="D97" s="140" t="s">
        <v>656</v>
      </c>
      <c r="E97" s="140" t="s">
        <v>137</v>
      </c>
      <c r="F97" s="145"/>
      <c r="G97" s="139" t="s">
        <v>158</v>
      </c>
      <c r="H97" s="139"/>
      <c r="I97" s="139"/>
      <c r="J97" s="139"/>
      <c r="K97" s="139"/>
      <c r="L97" s="139"/>
      <c r="M97" s="139"/>
      <c r="N97" s="139"/>
      <c r="O97" s="139"/>
      <c r="P97" s="139"/>
      <c r="Q97" s="139"/>
      <c r="R97" s="139"/>
      <c r="S97" s="139"/>
      <c r="T97" s="139"/>
    </row>
    <row r="98" spans="2:20" ht="26" x14ac:dyDescent="0.35">
      <c r="B98" s="139">
        <v>93</v>
      </c>
      <c r="C98" s="139" t="s">
        <v>25</v>
      </c>
      <c r="D98" s="140" t="s">
        <v>650</v>
      </c>
      <c r="E98" s="140" t="s">
        <v>395</v>
      </c>
      <c r="F98" s="145"/>
      <c r="G98" s="139" t="s">
        <v>158</v>
      </c>
      <c r="H98" s="139"/>
      <c r="I98" s="139"/>
      <c r="J98" s="139"/>
      <c r="K98" s="139"/>
      <c r="L98" s="139"/>
      <c r="M98" s="139"/>
      <c r="N98" s="139"/>
      <c r="O98" s="139"/>
      <c r="P98" s="139"/>
      <c r="Q98" s="139"/>
      <c r="R98" s="139"/>
      <c r="S98" s="139"/>
      <c r="T98" s="139"/>
    </row>
    <row r="99" spans="2:20" ht="82.75" customHeight="1" x14ac:dyDescent="0.35">
      <c r="B99" s="139">
        <v>94</v>
      </c>
      <c r="C99" s="139" t="s">
        <v>25</v>
      </c>
      <c r="D99" s="140" t="s">
        <v>409</v>
      </c>
      <c r="E99" s="140" t="s">
        <v>137</v>
      </c>
      <c r="F99" s="145"/>
      <c r="G99" s="139" t="s">
        <v>158</v>
      </c>
      <c r="H99" s="139"/>
      <c r="I99" s="139"/>
      <c r="J99" s="139"/>
      <c r="K99" s="139"/>
      <c r="L99" s="139"/>
      <c r="M99" s="139"/>
      <c r="N99" s="139"/>
      <c r="O99" s="139"/>
      <c r="P99" s="139"/>
      <c r="Q99" s="139"/>
      <c r="R99" s="139"/>
      <c r="S99" s="139"/>
      <c r="T99" s="139"/>
    </row>
    <row r="100" spans="2:20" ht="39" x14ac:dyDescent="0.35">
      <c r="B100" s="139">
        <v>95</v>
      </c>
      <c r="C100" s="139" t="s">
        <v>25</v>
      </c>
      <c r="D100" s="140" t="s">
        <v>411</v>
      </c>
      <c r="E100" s="140" t="s">
        <v>137</v>
      </c>
      <c r="F100" s="145"/>
      <c r="G100" s="139" t="s">
        <v>158</v>
      </c>
      <c r="H100" s="139"/>
      <c r="I100" s="139"/>
      <c r="J100" s="139"/>
      <c r="K100" s="139"/>
      <c r="L100" s="139"/>
      <c r="M100" s="139"/>
      <c r="N100" s="139"/>
      <c r="O100" s="139"/>
      <c r="P100" s="139"/>
      <c r="Q100" s="139"/>
      <c r="R100" s="139"/>
      <c r="S100" s="139"/>
      <c r="T100" s="139"/>
    </row>
    <row r="101" spans="2:20" ht="104" x14ac:dyDescent="0.35">
      <c r="B101" s="139">
        <v>96</v>
      </c>
      <c r="C101" s="139" t="s">
        <v>25</v>
      </c>
      <c r="D101" s="140" t="s">
        <v>174</v>
      </c>
      <c r="E101" s="140" t="s">
        <v>137</v>
      </c>
      <c r="F101" s="145"/>
      <c r="G101" s="139" t="s">
        <v>158</v>
      </c>
      <c r="H101" s="139"/>
      <c r="I101" s="139"/>
      <c r="J101" s="139"/>
      <c r="K101" s="139"/>
      <c r="L101" s="139"/>
      <c r="M101" s="139"/>
      <c r="N101" s="139"/>
      <c r="O101" s="139"/>
      <c r="P101" s="139"/>
      <c r="Q101" s="139"/>
      <c r="R101" s="139"/>
      <c r="S101" s="139"/>
      <c r="T101" s="139"/>
    </row>
    <row r="102" spans="2:20" ht="104" x14ac:dyDescent="0.35">
      <c r="B102" s="139">
        <v>97</v>
      </c>
      <c r="C102" s="139" t="s">
        <v>25</v>
      </c>
      <c r="D102" s="140" t="s">
        <v>651</v>
      </c>
      <c r="E102" s="140" t="s">
        <v>137</v>
      </c>
      <c r="F102" s="145"/>
      <c r="G102" s="139" t="s">
        <v>158</v>
      </c>
      <c r="H102" s="139"/>
      <c r="I102" s="139"/>
      <c r="J102" s="139"/>
      <c r="K102" s="139"/>
      <c r="L102" s="139"/>
      <c r="M102" s="139"/>
      <c r="N102" s="139"/>
      <c r="O102" s="139"/>
      <c r="P102" s="139"/>
      <c r="Q102" s="139"/>
      <c r="R102" s="139"/>
      <c r="S102" s="139"/>
      <c r="T102" s="139"/>
    </row>
    <row r="103" spans="2:20" ht="39" x14ac:dyDescent="0.35">
      <c r="B103" s="139">
        <v>98</v>
      </c>
      <c r="C103" s="139" t="s">
        <v>25</v>
      </c>
      <c r="D103" s="140" t="s">
        <v>673</v>
      </c>
      <c r="E103" s="140" t="s">
        <v>137</v>
      </c>
      <c r="F103" s="145"/>
      <c r="G103" s="139" t="s">
        <v>158</v>
      </c>
      <c r="H103" s="139"/>
      <c r="I103" s="139"/>
      <c r="J103" s="139"/>
      <c r="K103" s="139"/>
      <c r="L103" s="139"/>
      <c r="M103" s="139"/>
      <c r="N103" s="139"/>
      <c r="O103" s="139"/>
      <c r="P103" s="139"/>
      <c r="Q103" s="139"/>
      <c r="R103" s="139"/>
      <c r="S103" s="139"/>
      <c r="T103" s="139"/>
    </row>
    <row r="104" spans="2:20" ht="26" x14ac:dyDescent="0.35">
      <c r="B104" s="139">
        <v>99</v>
      </c>
      <c r="C104" s="139" t="s">
        <v>25</v>
      </c>
      <c r="D104" s="140" t="s">
        <v>672</v>
      </c>
      <c r="E104" s="140" t="s">
        <v>137</v>
      </c>
      <c r="F104" s="145"/>
      <c r="G104" s="139" t="s">
        <v>158</v>
      </c>
      <c r="H104" s="139"/>
      <c r="I104" s="139"/>
      <c r="J104" s="139"/>
      <c r="K104" s="139"/>
      <c r="L104" s="139"/>
      <c r="M104" s="139"/>
      <c r="N104" s="139"/>
      <c r="O104" s="139"/>
      <c r="P104" s="139"/>
      <c r="Q104" s="139"/>
      <c r="R104" s="139"/>
      <c r="S104" s="139"/>
      <c r="T104" s="139"/>
    </row>
    <row r="105" spans="2:20" ht="65" x14ac:dyDescent="0.35">
      <c r="B105" s="139">
        <v>100</v>
      </c>
      <c r="C105" s="139" t="s">
        <v>637</v>
      </c>
      <c r="D105" s="140" t="s">
        <v>682</v>
      </c>
      <c r="E105" s="140" t="s">
        <v>137</v>
      </c>
      <c r="F105" s="145"/>
      <c r="G105" s="139" t="s">
        <v>158</v>
      </c>
      <c r="H105" s="139"/>
      <c r="I105" s="139"/>
      <c r="J105" s="139"/>
      <c r="K105" s="139"/>
      <c r="L105" s="139"/>
      <c r="M105" s="139"/>
      <c r="N105" s="139"/>
      <c r="O105" s="139"/>
      <c r="P105" s="139"/>
      <c r="Q105" s="139"/>
      <c r="R105" s="139"/>
      <c r="S105" s="139"/>
      <c r="T105" s="139"/>
    </row>
    <row r="106" spans="2:20" ht="65" x14ac:dyDescent="0.35">
      <c r="B106" s="139">
        <v>101</v>
      </c>
      <c r="C106" s="139" t="s">
        <v>25</v>
      </c>
      <c r="D106" s="140" t="s">
        <v>674</v>
      </c>
      <c r="E106" s="140" t="s">
        <v>137</v>
      </c>
      <c r="F106" s="145"/>
      <c r="G106" s="139" t="s">
        <v>158</v>
      </c>
      <c r="H106" s="139"/>
      <c r="I106" s="139"/>
      <c r="J106" s="139"/>
      <c r="K106" s="139"/>
      <c r="L106" s="139"/>
      <c r="M106" s="139"/>
      <c r="N106" s="139"/>
      <c r="O106" s="139"/>
      <c r="P106" s="139"/>
      <c r="Q106" s="139"/>
      <c r="R106" s="139"/>
      <c r="S106" s="139"/>
      <c r="T106" s="139"/>
    </row>
  </sheetData>
  <mergeCells count="7">
    <mergeCell ref="B4:J4"/>
    <mergeCell ref="K4:P4"/>
    <mergeCell ref="B2:T2"/>
    <mergeCell ref="B3:J3"/>
    <mergeCell ref="K3:P3"/>
    <mergeCell ref="Q3:R3"/>
    <mergeCell ref="S3:T3"/>
  </mergeCells>
  <pageMargins left="0.23622047244094491" right="0.23622047244094491" top="0.74803149606299213" bottom="0.74803149606299213" header="0.31496062992125984" footer="0.31496062992125984"/>
  <pageSetup scale="55" fitToHeight="10" orientation="landscape" r:id="rId1"/>
  <headerFooter>
    <oddFooter>&amp;C&amp;P of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417"/>
  <sheetViews>
    <sheetView view="pageBreakPreview" topLeftCell="A422" zoomScale="50" zoomScaleNormal="100" zoomScalePageLayoutView="50" workbookViewId="0">
      <selection activeCell="A346" sqref="A346"/>
    </sheetView>
  </sheetViews>
  <sheetFormatPr defaultColWidth="9.1796875" defaultRowHeight="14.5" x14ac:dyDescent="0.25"/>
  <cols>
    <col min="1" max="1" width="7.6328125" style="13" customWidth="1"/>
    <col min="2" max="2" width="7.1796875" style="14" customWidth="1"/>
    <col min="3" max="3" width="30.54296875" style="15" customWidth="1"/>
    <col min="4" max="5" width="6.81640625" style="16" customWidth="1"/>
    <col min="6" max="6" width="24.81640625" style="17" customWidth="1"/>
    <col min="7" max="7" width="10.1796875" style="18" customWidth="1"/>
    <col min="8" max="8" width="11.1796875" style="18" customWidth="1"/>
    <col min="9" max="9" width="8.81640625" style="15" customWidth="1"/>
    <col min="10" max="10" width="13" style="19" customWidth="1"/>
    <col min="11" max="11" width="7.6328125" style="15" customWidth="1"/>
    <col min="12" max="12" width="6.54296875" style="15" customWidth="1"/>
    <col min="13" max="13" width="7" style="15" customWidth="1"/>
    <col min="14" max="14" width="6.81640625" style="15" customWidth="1"/>
    <col min="15" max="15" width="6.54296875" style="15" customWidth="1"/>
    <col min="16" max="16" width="7" style="15" customWidth="1"/>
    <col min="17" max="18" width="7.6328125" style="15" customWidth="1"/>
    <col min="19" max="19" width="8.81640625" style="15" customWidth="1"/>
    <col min="20" max="20" width="9.6328125" style="15" customWidth="1"/>
    <col min="21" max="21" width="7" style="15" customWidth="1"/>
    <col min="22" max="22" width="7.1796875" style="15" customWidth="1"/>
    <col min="23" max="16384" width="9.1796875" style="15"/>
  </cols>
  <sheetData>
    <row r="1" spans="1:22" ht="64.5" customHeight="1" x14ac:dyDescent="0.25">
      <c r="A1" s="184" t="s">
        <v>105</v>
      </c>
      <c r="B1" s="184"/>
      <c r="C1" s="184"/>
      <c r="D1" s="184"/>
      <c r="E1" s="184"/>
      <c r="F1" s="184"/>
      <c r="G1" s="184"/>
      <c r="H1" s="184"/>
      <c r="I1" s="184"/>
      <c r="J1" s="184"/>
      <c r="K1" s="184"/>
      <c r="L1" s="184"/>
      <c r="M1" s="184"/>
      <c r="N1" s="184"/>
      <c r="O1" s="184"/>
      <c r="P1" s="184"/>
      <c r="Q1" s="184"/>
      <c r="R1" s="184"/>
      <c r="S1" s="184"/>
      <c r="T1" s="184"/>
      <c r="U1" s="184"/>
      <c r="V1" s="184"/>
    </row>
    <row r="2" spans="1:22" ht="78" customHeight="1" x14ac:dyDescent="0.25">
      <c r="A2" s="185" t="s">
        <v>106</v>
      </c>
      <c r="B2" s="185"/>
      <c r="C2" s="185"/>
      <c r="D2" s="20"/>
      <c r="E2" s="20" t="s">
        <v>107</v>
      </c>
      <c r="F2" s="20"/>
      <c r="G2" s="21" t="s">
        <v>108</v>
      </c>
      <c r="H2" s="21"/>
      <c r="I2" s="20"/>
      <c r="J2" s="20"/>
      <c r="K2" s="20"/>
      <c r="L2" s="20" t="s">
        <v>109</v>
      </c>
      <c r="M2" s="20"/>
      <c r="N2" s="20"/>
      <c r="O2" s="20"/>
      <c r="P2" s="20"/>
      <c r="Q2" s="20"/>
      <c r="R2" s="20" t="s">
        <v>110</v>
      </c>
      <c r="S2" s="20"/>
      <c r="T2" s="20"/>
      <c r="U2" s="22" t="s">
        <v>111</v>
      </c>
      <c r="V2" s="22"/>
    </row>
    <row r="3" spans="1:22" ht="30.75" customHeight="1" x14ac:dyDescent="0.25">
      <c r="A3" s="184" t="s">
        <v>112</v>
      </c>
      <c r="B3" s="184" t="s">
        <v>113</v>
      </c>
      <c r="C3" s="184" t="s">
        <v>114</v>
      </c>
      <c r="D3" s="186" t="s">
        <v>115</v>
      </c>
      <c r="E3" s="184" t="s">
        <v>116</v>
      </c>
      <c r="F3" s="184" t="s">
        <v>117</v>
      </c>
      <c r="G3" s="187" t="s">
        <v>118</v>
      </c>
      <c r="H3" s="187" t="s">
        <v>119</v>
      </c>
      <c r="I3" s="184" t="s">
        <v>120</v>
      </c>
      <c r="J3" s="184" t="s">
        <v>121</v>
      </c>
      <c r="K3" s="184" t="s">
        <v>122</v>
      </c>
      <c r="L3" s="185" t="s">
        <v>123</v>
      </c>
      <c r="M3" s="185"/>
      <c r="N3" s="185"/>
      <c r="O3" s="185"/>
      <c r="P3" s="185"/>
      <c r="Q3" s="185"/>
      <c r="R3" s="185" t="s">
        <v>124</v>
      </c>
      <c r="S3" s="185"/>
      <c r="T3" s="185"/>
      <c r="U3" s="8" t="s">
        <v>125</v>
      </c>
      <c r="V3" s="8" t="s">
        <v>126</v>
      </c>
    </row>
    <row r="4" spans="1:22" ht="58.5" customHeight="1" x14ac:dyDescent="0.25">
      <c r="A4" s="184"/>
      <c r="B4" s="184"/>
      <c r="C4" s="184"/>
      <c r="D4" s="184"/>
      <c r="E4" s="184"/>
      <c r="F4" s="184"/>
      <c r="G4" s="184"/>
      <c r="H4" s="184"/>
      <c r="I4" s="184"/>
      <c r="J4" s="184"/>
      <c r="K4" s="184"/>
      <c r="L4" s="7" t="s">
        <v>127</v>
      </c>
      <c r="M4" s="7" t="s">
        <v>128</v>
      </c>
      <c r="N4" s="7" t="s">
        <v>129</v>
      </c>
      <c r="O4" s="7" t="s">
        <v>130</v>
      </c>
      <c r="P4" s="7" t="s">
        <v>131</v>
      </c>
      <c r="Q4" s="23" t="s">
        <v>132</v>
      </c>
      <c r="R4" s="7" t="s">
        <v>133</v>
      </c>
      <c r="S4" s="7" t="s">
        <v>134</v>
      </c>
      <c r="T4" s="7" t="s">
        <v>135</v>
      </c>
      <c r="U4" s="8"/>
      <c r="V4" s="8"/>
    </row>
    <row r="5" spans="1:22" ht="33" customHeight="1" x14ac:dyDescent="0.25">
      <c r="A5" s="188">
        <v>1</v>
      </c>
      <c r="B5" s="188">
        <v>173117</v>
      </c>
      <c r="C5" s="189" t="s">
        <v>136</v>
      </c>
      <c r="D5" s="190"/>
      <c r="E5" s="191" t="s">
        <v>137</v>
      </c>
      <c r="F5" s="6" t="s">
        <v>138</v>
      </c>
      <c r="G5" s="24">
        <v>1610</v>
      </c>
      <c r="H5" s="24">
        <v>8050</v>
      </c>
      <c r="I5" s="6">
        <v>5</v>
      </c>
      <c r="J5" s="2" t="s">
        <v>139</v>
      </c>
      <c r="K5" s="25" t="s">
        <v>140</v>
      </c>
      <c r="L5" s="6">
        <v>47</v>
      </c>
      <c r="M5" s="6">
        <v>2</v>
      </c>
      <c r="N5" s="6">
        <v>12</v>
      </c>
      <c r="O5" s="6">
        <v>16</v>
      </c>
      <c r="P5" s="6">
        <v>23</v>
      </c>
      <c r="Q5" s="6">
        <v>100</v>
      </c>
      <c r="R5" s="25">
        <v>13.48</v>
      </c>
      <c r="S5" s="6" t="s">
        <v>141</v>
      </c>
      <c r="T5" s="6" t="s">
        <v>142</v>
      </c>
      <c r="U5" s="6" t="s">
        <v>107</v>
      </c>
      <c r="V5" s="6"/>
    </row>
    <row r="6" spans="1:22" ht="33" customHeight="1" x14ac:dyDescent="0.25">
      <c r="A6" s="188"/>
      <c r="B6" s="188"/>
      <c r="C6" s="189"/>
      <c r="D6" s="190"/>
      <c r="E6" s="191"/>
      <c r="F6" s="2" t="s">
        <v>143</v>
      </c>
      <c r="G6" s="24">
        <v>759.66</v>
      </c>
      <c r="H6" s="24">
        <v>7596.6</v>
      </c>
      <c r="I6" s="6">
        <v>10</v>
      </c>
      <c r="J6" s="2" t="s">
        <v>144</v>
      </c>
      <c r="K6" s="25" t="s">
        <v>145</v>
      </c>
      <c r="L6" s="26">
        <v>0.85</v>
      </c>
      <c r="M6" s="26">
        <v>0</v>
      </c>
      <c r="N6" s="26">
        <v>0.05</v>
      </c>
      <c r="O6" s="26">
        <v>0.03</v>
      </c>
      <c r="P6" s="26">
        <v>7.0000000000000007E-2</v>
      </c>
      <c r="Q6" s="27">
        <v>1</v>
      </c>
      <c r="R6" s="28" t="s">
        <v>146</v>
      </c>
      <c r="S6" s="6" t="s">
        <v>147</v>
      </c>
      <c r="T6" s="6" t="s">
        <v>147</v>
      </c>
      <c r="U6" s="6" t="s">
        <v>107</v>
      </c>
      <c r="V6" s="6"/>
    </row>
    <row r="7" spans="1:22" ht="36" customHeight="1" x14ac:dyDescent="0.25">
      <c r="A7" s="188"/>
      <c r="B7" s="188"/>
      <c r="C7" s="189"/>
      <c r="D7" s="190"/>
      <c r="E7" s="191"/>
      <c r="F7" s="2" t="s">
        <v>148</v>
      </c>
      <c r="G7" s="24">
        <v>570</v>
      </c>
      <c r="H7" s="24">
        <v>5700</v>
      </c>
      <c r="I7" s="6">
        <v>10</v>
      </c>
      <c r="J7" s="2" t="s">
        <v>149</v>
      </c>
      <c r="K7" s="25" t="s">
        <v>150</v>
      </c>
      <c r="L7" s="6">
        <v>75</v>
      </c>
      <c r="M7" s="6"/>
      <c r="N7" s="6">
        <v>5</v>
      </c>
      <c r="O7" s="6">
        <v>10</v>
      </c>
      <c r="P7" s="6">
        <v>10</v>
      </c>
      <c r="Q7" s="6">
        <v>100</v>
      </c>
      <c r="R7" s="28" t="s">
        <v>151</v>
      </c>
      <c r="S7" s="6" t="s">
        <v>152</v>
      </c>
      <c r="T7" s="6" t="s">
        <v>147</v>
      </c>
      <c r="U7" s="6" t="s">
        <v>107</v>
      </c>
      <c r="V7" s="6"/>
    </row>
    <row r="8" spans="1:22" ht="30" customHeight="1" x14ac:dyDescent="0.25">
      <c r="A8" s="188"/>
      <c r="B8" s="188"/>
      <c r="C8" s="189"/>
      <c r="D8" s="190"/>
      <c r="E8" s="191"/>
      <c r="F8" s="2" t="s">
        <v>153</v>
      </c>
      <c r="G8" s="24">
        <v>283.17599999999999</v>
      </c>
      <c r="H8" s="29">
        <f>G8*I8</f>
        <v>9911.16</v>
      </c>
      <c r="I8" s="6">
        <v>35</v>
      </c>
      <c r="J8" s="6" t="s">
        <v>154</v>
      </c>
      <c r="K8" s="25" t="s">
        <v>155</v>
      </c>
      <c r="L8" s="26">
        <v>0.55000000000000004</v>
      </c>
      <c r="M8" s="26">
        <v>0</v>
      </c>
      <c r="N8" s="26">
        <v>0</v>
      </c>
      <c r="O8" s="26">
        <v>0.15</v>
      </c>
      <c r="P8" s="26">
        <v>0.3</v>
      </c>
      <c r="Q8" s="30">
        <f>SUBTOTAL(9,L8:P8)</f>
        <v>1</v>
      </c>
      <c r="R8" s="25">
        <v>13.48</v>
      </c>
      <c r="S8" s="6" t="s">
        <v>156</v>
      </c>
      <c r="T8" s="31" t="s">
        <v>157</v>
      </c>
      <c r="U8" s="6" t="s">
        <v>158</v>
      </c>
      <c r="V8" s="6"/>
    </row>
    <row r="9" spans="1:22" ht="36" customHeight="1" x14ac:dyDescent="0.25">
      <c r="A9" s="188"/>
      <c r="B9" s="188"/>
      <c r="C9" s="189"/>
      <c r="D9" s="190"/>
      <c r="E9" s="191"/>
      <c r="F9" s="2" t="s">
        <v>159</v>
      </c>
      <c r="G9" s="32">
        <v>338.65980000000002</v>
      </c>
      <c r="H9" s="33">
        <v>338.65980000000002</v>
      </c>
      <c r="I9" s="6" t="s">
        <v>160</v>
      </c>
      <c r="J9" s="6" t="s">
        <v>161</v>
      </c>
      <c r="K9" s="25" t="s">
        <v>162</v>
      </c>
      <c r="L9" s="6">
        <v>89</v>
      </c>
      <c r="M9" s="6">
        <v>0</v>
      </c>
      <c r="N9" s="6">
        <v>2</v>
      </c>
      <c r="O9" s="6">
        <v>2</v>
      </c>
      <c r="P9" s="6">
        <v>7</v>
      </c>
      <c r="Q9" s="6">
        <f>SUM(L9:P9)</f>
        <v>100</v>
      </c>
      <c r="R9" s="28" t="s">
        <v>163</v>
      </c>
      <c r="S9" s="2" t="s">
        <v>164</v>
      </c>
      <c r="T9" s="2" t="s">
        <v>165</v>
      </c>
      <c r="U9" s="6" t="s">
        <v>158</v>
      </c>
      <c r="V9" s="6"/>
    </row>
    <row r="10" spans="1:22" ht="36" customHeight="1" x14ac:dyDescent="0.25">
      <c r="A10" s="188"/>
      <c r="B10" s="188"/>
      <c r="C10" s="189"/>
      <c r="D10" s="190"/>
      <c r="E10" s="191"/>
      <c r="F10" s="2" t="s">
        <v>166</v>
      </c>
      <c r="G10" s="24">
        <v>879.8</v>
      </c>
      <c r="H10" s="24">
        <v>879.8</v>
      </c>
      <c r="I10" s="6">
        <v>1</v>
      </c>
      <c r="J10" s="2" t="s">
        <v>167</v>
      </c>
      <c r="K10" s="25" t="s">
        <v>162</v>
      </c>
      <c r="L10" s="26">
        <v>0.8</v>
      </c>
      <c r="M10" s="26">
        <v>0</v>
      </c>
      <c r="N10" s="26">
        <v>0</v>
      </c>
      <c r="O10" s="6">
        <v>10</v>
      </c>
      <c r="P10" s="6">
        <v>10</v>
      </c>
      <c r="Q10" s="6">
        <v>100</v>
      </c>
      <c r="R10" s="25"/>
      <c r="S10" s="6"/>
      <c r="T10" s="6"/>
      <c r="U10" s="6" t="s">
        <v>158</v>
      </c>
      <c r="V10" s="6"/>
    </row>
    <row r="11" spans="1:22" ht="36" customHeight="1" x14ac:dyDescent="0.25">
      <c r="A11" s="188"/>
      <c r="B11" s="188"/>
      <c r="C11" s="189"/>
      <c r="D11" s="190"/>
      <c r="E11" s="191"/>
      <c r="F11" s="2" t="s">
        <v>168</v>
      </c>
      <c r="G11" s="24">
        <v>1024.4100000000001</v>
      </c>
      <c r="H11" s="24">
        <v>5122.05</v>
      </c>
      <c r="I11" s="2" t="s">
        <v>169</v>
      </c>
      <c r="J11" s="2" t="s">
        <v>170</v>
      </c>
      <c r="K11" s="25" t="s">
        <v>171</v>
      </c>
      <c r="L11" s="6">
        <v>65</v>
      </c>
      <c r="M11" s="6">
        <v>0</v>
      </c>
      <c r="N11" s="6">
        <v>21</v>
      </c>
      <c r="O11" s="6">
        <v>6</v>
      </c>
      <c r="P11" s="6">
        <v>8</v>
      </c>
      <c r="Q11" s="6">
        <v>100</v>
      </c>
      <c r="R11" s="25">
        <v>134963</v>
      </c>
      <c r="S11" s="6" t="s">
        <v>172</v>
      </c>
      <c r="T11" s="6" t="s">
        <v>173</v>
      </c>
      <c r="U11" s="6" t="s">
        <v>107</v>
      </c>
      <c r="V11" s="6"/>
    </row>
    <row r="12" spans="1:22" ht="30" customHeight="1" x14ac:dyDescent="0.25">
      <c r="A12" s="188">
        <v>2</v>
      </c>
      <c r="B12" s="188"/>
      <c r="C12" s="189" t="s">
        <v>174</v>
      </c>
      <c r="D12" s="190" t="s">
        <v>25</v>
      </c>
      <c r="E12" s="191" t="s">
        <v>137</v>
      </c>
      <c r="F12" s="34" t="s">
        <v>175</v>
      </c>
      <c r="G12" s="24">
        <v>1116.92</v>
      </c>
      <c r="H12" s="24">
        <v>5584.6</v>
      </c>
      <c r="I12" s="6">
        <v>5</v>
      </c>
      <c r="J12" s="2" t="s">
        <v>176</v>
      </c>
      <c r="K12" s="25" t="s">
        <v>177</v>
      </c>
      <c r="L12" s="26">
        <v>1</v>
      </c>
      <c r="M12" s="26">
        <v>0</v>
      </c>
      <c r="N12" s="26">
        <v>0.5</v>
      </c>
      <c r="O12" s="26">
        <v>0.2</v>
      </c>
      <c r="P12" s="26">
        <v>0.3</v>
      </c>
      <c r="Q12" s="26">
        <v>1</v>
      </c>
      <c r="R12" s="25">
        <v>14.16</v>
      </c>
      <c r="S12" s="2" t="s">
        <v>178</v>
      </c>
      <c r="T12" s="2" t="s">
        <v>179</v>
      </c>
      <c r="U12" s="6" t="s">
        <v>107</v>
      </c>
      <c r="V12" s="6"/>
    </row>
    <row r="13" spans="1:22" ht="30" customHeight="1" x14ac:dyDescent="0.25">
      <c r="A13" s="188"/>
      <c r="B13" s="188"/>
      <c r="C13" s="189"/>
      <c r="D13" s="190"/>
      <c r="E13" s="191"/>
      <c r="F13" s="6" t="s">
        <v>138</v>
      </c>
      <c r="G13" s="24">
        <v>620</v>
      </c>
      <c r="H13" s="24">
        <v>6200</v>
      </c>
      <c r="I13" s="6">
        <v>10</v>
      </c>
      <c r="J13" s="2" t="s">
        <v>139</v>
      </c>
      <c r="K13" s="25" t="s">
        <v>140</v>
      </c>
      <c r="L13" s="6">
        <v>47</v>
      </c>
      <c r="M13" s="6">
        <v>2</v>
      </c>
      <c r="N13" s="6">
        <v>12</v>
      </c>
      <c r="O13" s="6">
        <v>16</v>
      </c>
      <c r="P13" s="6">
        <v>23</v>
      </c>
      <c r="Q13" s="6">
        <v>100</v>
      </c>
      <c r="R13" s="25">
        <v>13.48</v>
      </c>
      <c r="S13" s="6" t="s">
        <v>141</v>
      </c>
      <c r="T13" s="6" t="s">
        <v>142</v>
      </c>
      <c r="U13" s="6" t="s">
        <v>107</v>
      </c>
      <c r="V13" s="6"/>
    </row>
    <row r="14" spans="1:22" ht="30" customHeight="1" x14ac:dyDescent="0.25">
      <c r="A14" s="188"/>
      <c r="B14" s="188"/>
      <c r="C14" s="189"/>
      <c r="D14" s="190"/>
      <c r="E14" s="191"/>
      <c r="F14" s="2" t="s">
        <v>143</v>
      </c>
      <c r="G14" s="24">
        <v>596.13</v>
      </c>
      <c r="H14" s="24">
        <v>5961.3</v>
      </c>
      <c r="I14" s="6">
        <v>10</v>
      </c>
      <c r="J14" s="2" t="s">
        <v>144</v>
      </c>
      <c r="K14" s="25" t="s">
        <v>145</v>
      </c>
      <c r="L14" s="26">
        <v>0.85</v>
      </c>
      <c r="M14" s="26">
        <v>0</v>
      </c>
      <c r="N14" s="26">
        <v>0.05</v>
      </c>
      <c r="O14" s="26">
        <v>0.03</v>
      </c>
      <c r="P14" s="26">
        <v>7.0000000000000007E-2</v>
      </c>
      <c r="Q14" s="27">
        <v>1</v>
      </c>
      <c r="R14" s="25" t="s">
        <v>180</v>
      </c>
      <c r="S14" s="2" t="s">
        <v>147</v>
      </c>
      <c r="T14" s="6" t="s">
        <v>147</v>
      </c>
      <c r="U14" s="6" t="s">
        <v>107</v>
      </c>
      <c r="V14" s="6"/>
    </row>
    <row r="15" spans="1:22" ht="30" customHeight="1" x14ac:dyDescent="0.25">
      <c r="A15" s="188"/>
      <c r="B15" s="188"/>
      <c r="C15" s="189"/>
      <c r="D15" s="190"/>
      <c r="E15" s="191"/>
      <c r="F15" s="2" t="s">
        <v>148</v>
      </c>
      <c r="G15" s="24">
        <v>467.4</v>
      </c>
      <c r="H15" s="24">
        <v>4674</v>
      </c>
      <c r="I15" s="6">
        <v>10</v>
      </c>
      <c r="J15" s="2" t="s">
        <v>181</v>
      </c>
      <c r="K15" s="25" t="s">
        <v>150</v>
      </c>
      <c r="L15" s="6">
        <v>75</v>
      </c>
      <c r="M15" s="6"/>
      <c r="N15" s="6">
        <v>5</v>
      </c>
      <c r="O15" s="6">
        <v>10</v>
      </c>
      <c r="P15" s="6">
        <v>10</v>
      </c>
      <c r="Q15" s="6">
        <v>100</v>
      </c>
      <c r="R15" s="28" t="s">
        <v>151</v>
      </c>
      <c r="S15" s="6" t="s">
        <v>152</v>
      </c>
      <c r="T15" s="6" t="s">
        <v>147</v>
      </c>
      <c r="U15" s="6" t="s">
        <v>107</v>
      </c>
      <c r="V15" s="6"/>
    </row>
    <row r="16" spans="1:22" ht="30" customHeight="1" x14ac:dyDescent="0.25">
      <c r="A16" s="188"/>
      <c r="B16" s="188"/>
      <c r="C16" s="189"/>
      <c r="D16" s="190"/>
      <c r="E16" s="191"/>
      <c r="F16" s="34" t="s">
        <v>182</v>
      </c>
      <c r="G16" s="24">
        <v>539.85</v>
      </c>
      <c r="H16" s="24">
        <v>5398.5</v>
      </c>
      <c r="I16" s="6">
        <v>10</v>
      </c>
      <c r="J16" s="2" t="s">
        <v>183</v>
      </c>
      <c r="K16" s="25" t="s">
        <v>184</v>
      </c>
      <c r="L16" s="6">
        <v>60</v>
      </c>
      <c r="M16" s="6">
        <v>0</v>
      </c>
      <c r="N16" s="6">
        <v>0</v>
      </c>
      <c r="O16" s="6">
        <v>10</v>
      </c>
      <c r="P16" s="6">
        <v>30</v>
      </c>
      <c r="Q16" s="6">
        <v>100</v>
      </c>
      <c r="R16" s="25">
        <v>13.7416</v>
      </c>
      <c r="S16" s="2" t="s">
        <v>185</v>
      </c>
      <c r="T16" s="6" t="s">
        <v>186</v>
      </c>
      <c r="U16" s="6" t="s">
        <v>19</v>
      </c>
      <c r="V16" s="6"/>
    </row>
    <row r="17" spans="1:22" ht="30" customHeight="1" x14ac:dyDescent="0.25">
      <c r="A17" s="188"/>
      <c r="B17" s="188"/>
      <c r="C17" s="189"/>
      <c r="D17" s="190"/>
      <c r="E17" s="191"/>
      <c r="F17" s="2" t="s">
        <v>153</v>
      </c>
      <c r="G17" s="24">
        <v>283.17599999999999</v>
      </c>
      <c r="H17" s="29">
        <f>I17*G17</f>
        <v>9911.16</v>
      </c>
      <c r="I17" s="6">
        <v>35</v>
      </c>
      <c r="J17" s="6" t="s">
        <v>154</v>
      </c>
      <c r="K17" s="25" t="s">
        <v>155</v>
      </c>
      <c r="L17" s="26">
        <v>0.55000000000000004</v>
      </c>
      <c r="M17" s="26">
        <v>0</v>
      </c>
      <c r="N17" s="26">
        <v>0</v>
      </c>
      <c r="O17" s="26">
        <v>0.15</v>
      </c>
      <c r="P17" s="26">
        <v>0.3</v>
      </c>
      <c r="Q17" s="30">
        <f>SUBTOTAL(9,L17:P17)</f>
        <v>1</v>
      </c>
      <c r="R17" s="25">
        <v>13.48</v>
      </c>
      <c r="S17" s="6" t="s">
        <v>156</v>
      </c>
      <c r="T17" s="31" t="s">
        <v>157</v>
      </c>
      <c r="U17" s="6" t="s">
        <v>158</v>
      </c>
      <c r="V17" s="6"/>
    </row>
    <row r="18" spans="1:22" ht="30" customHeight="1" x14ac:dyDescent="0.25">
      <c r="A18" s="188"/>
      <c r="B18" s="188"/>
      <c r="C18" s="189"/>
      <c r="D18" s="190"/>
      <c r="E18" s="191"/>
      <c r="F18" s="34" t="s">
        <v>187</v>
      </c>
      <c r="G18" s="35">
        <v>646.38</v>
      </c>
      <c r="H18" s="36">
        <f>G18*I18</f>
        <v>3231.9</v>
      </c>
      <c r="I18" s="37">
        <v>5</v>
      </c>
      <c r="J18" s="2" t="s">
        <v>188</v>
      </c>
      <c r="K18" s="28" t="s">
        <v>189</v>
      </c>
      <c r="L18" s="6">
        <v>70</v>
      </c>
      <c r="M18" s="6">
        <v>0</v>
      </c>
      <c r="N18" s="6">
        <v>10</v>
      </c>
      <c r="O18" s="6">
        <v>10</v>
      </c>
      <c r="P18" s="6">
        <v>10</v>
      </c>
      <c r="Q18" s="6">
        <f>SUM(L18:P18)</f>
        <v>100</v>
      </c>
      <c r="R18" s="25">
        <v>13.3954</v>
      </c>
      <c r="S18" s="6" t="s">
        <v>190</v>
      </c>
      <c r="T18" s="6" t="s">
        <v>191</v>
      </c>
      <c r="U18" s="6" t="s">
        <v>158</v>
      </c>
      <c r="V18" s="6"/>
    </row>
    <row r="19" spans="1:22" ht="30" customHeight="1" x14ac:dyDescent="0.25">
      <c r="A19" s="188"/>
      <c r="B19" s="188"/>
      <c r="C19" s="189"/>
      <c r="D19" s="190"/>
      <c r="E19" s="191"/>
      <c r="F19" s="2" t="s">
        <v>159</v>
      </c>
      <c r="G19" s="32">
        <v>318.33359999999999</v>
      </c>
      <c r="H19" s="33">
        <v>318.33359999999999</v>
      </c>
      <c r="I19" s="6" t="s">
        <v>160</v>
      </c>
      <c r="J19" s="6" t="s">
        <v>161</v>
      </c>
      <c r="K19" s="25" t="s">
        <v>162</v>
      </c>
      <c r="L19" s="6">
        <v>89</v>
      </c>
      <c r="M19" s="6">
        <v>0</v>
      </c>
      <c r="N19" s="6">
        <v>2</v>
      </c>
      <c r="O19" s="6">
        <v>2</v>
      </c>
      <c r="P19" s="6">
        <v>7</v>
      </c>
      <c r="Q19" s="6">
        <f>SUM(L19:P19)</f>
        <v>100</v>
      </c>
      <c r="R19" s="28" t="s">
        <v>163</v>
      </c>
      <c r="S19" s="2" t="s">
        <v>164</v>
      </c>
      <c r="T19" s="2" t="s">
        <v>165</v>
      </c>
      <c r="U19" s="6" t="s">
        <v>158</v>
      </c>
      <c r="V19" s="6"/>
    </row>
    <row r="20" spans="1:22" ht="30" customHeight="1" x14ac:dyDescent="0.25">
      <c r="A20" s="188"/>
      <c r="B20" s="188"/>
      <c r="C20" s="189"/>
      <c r="D20" s="190"/>
      <c r="E20" s="191"/>
      <c r="F20" s="2" t="s">
        <v>168</v>
      </c>
      <c r="G20" s="24">
        <v>557.26</v>
      </c>
      <c r="H20" s="24">
        <v>2786.3</v>
      </c>
      <c r="I20" s="2" t="s">
        <v>169</v>
      </c>
      <c r="J20" s="2" t="s">
        <v>170</v>
      </c>
      <c r="K20" s="25" t="s">
        <v>171</v>
      </c>
      <c r="L20" s="6">
        <v>65</v>
      </c>
      <c r="M20" s="6">
        <v>0</v>
      </c>
      <c r="N20" s="6">
        <v>21</v>
      </c>
      <c r="O20" s="6">
        <v>6</v>
      </c>
      <c r="P20" s="6">
        <v>8</v>
      </c>
      <c r="Q20" s="6">
        <v>100</v>
      </c>
      <c r="R20" s="25">
        <v>134963</v>
      </c>
      <c r="S20" s="6" t="s">
        <v>172</v>
      </c>
      <c r="T20" s="6" t="s">
        <v>173</v>
      </c>
      <c r="U20" s="6" t="s">
        <v>107</v>
      </c>
      <c r="V20" s="6"/>
    </row>
    <row r="21" spans="1:22" ht="30" customHeight="1" x14ac:dyDescent="0.25">
      <c r="A21" s="188"/>
      <c r="B21" s="188"/>
      <c r="C21" s="189"/>
      <c r="D21" s="190"/>
      <c r="E21" s="191"/>
      <c r="F21" s="2" t="s">
        <v>166</v>
      </c>
      <c r="G21" s="24">
        <v>593.87</v>
      </c>
      <c r="H21" s="24">
        <v>593.87</v>
      </c>
      <c r="I21" s="6">
        <v>1</v>
      </c>
      <c r="J21" s="2" t="s">
        <v>167</v>
      </c>
      <c r="K21" s="25" t="s">
        <v>162</v>
      </c>
      <c r="L21" s="26">
        <v>0.8</v>
      </c>
      <c r="M21" s="26">
        <v>0</v>
      </c>
      <c r="N21" s="26">
        <v>0</v>
      </c>
      <c r="O21" s="6">
        <v>10</v>
      </c>
      <c r="P21" s="6">
        <v>10</v>
      </c>
      <c r="Q21" s="6">
        <v>100</v>
      </c>
      <c r="R21" s="25"/>
      <c r="S21" s="6"/>
      <c r="T21" s="6"/>
      <c r="U21" s="6" t="s">
        <v>158</v>
      </c>
      <c r="V21" s="6"/>
    </row>
    <row r="22" spans="1:22" ht="30" customHeight="1" x14ac:dyDescent="0.25">
      <c r="A22" s="188">
        <v>3</v>
      </c>
      <c r="B22" s="188"/>
      <c r="C22" s="189" t="s">
        <v>192</v>
      </c>
      <c r="D22" s="190" t="s">
        <v>25</v>
      </c>
      <c r="E22" s="191" t="s">
        <v>137</v>
      </c>
      <c r="F22" s="34" t="s">
        <v>175</v>
      </c>
      <c r="G22" s="24">
        <v>1116.92</v>
      </c>
      <c r="H22" s="24">
        <v>5584.6</v>
      </c>
      <c r="I22" s="6">
        <v>5</v>
      </c>
      <c r="J22" s="2" t="s">
        <v>176</v>
      </c>
      <c r="K22" s="25" t="s">
        <v>177</v>
      </c>
      <c r="L22" s="26">
        <v>1</v>
      </c>
      <c r="M22" s="26">
        <v>0</v>
      </c>
      <c r="N22" s="26">
        <v>0.5</v>
      </c>
      <c r="O22" s="26">
        <v>0.2</v>
      </c>
      <c r="P22" s="26">
        <v>0.3</v>
      </c>
      <c r="Q22" s="26">
        <v>1</v>
      </c>
      <c r="R22" s="25">
        <v>14.16</v>
      </c>
      <c r="S22" s="2" t="s">
        <v>178</v>
      </c>
      <c r="T22" s="2" t="s">
        <v>179</v>
      </c>
      <c r="U22" s="6" t="s">
        <v>193</v>
      </c>
      <c r="V22" s="6"/>
    </row>
    <row r="23" spans="1:22" ht="27" customHeight="1" x14ac:dyDescent="0.25">
      <c r="A23" s="188"/>
      <c r="B23" s="188"/>
      <c r="C23" s="189"/>
      <c r="D23" s="190"/>
      <c r="E23" s="191"/>
      <c r="F23" s="6" t="s">
        <v>138</v>
      </c>
      <c r="G23" s="24">
        <v>790</v>
      </c>
      <c r="H23" s="24">
        <v>3950</v>
      </c>
      <c r="I23" s="6">
        <v>5</v>
      </c>
      <c r="J23" s="2" t="s">
        <v>139</v>
      </c>
      <c r="K23" s="25" t="s">
        <v>140</v>
      </c>
      <c r="L23" s="6">
        <v>47</v>
      </c>
      <c r="M23" s="6">
        <v>2</v>
      </c>
      <c r="N23" s="6">
        <v>12</v>
      </c>
      <c r="O23" s="6">
        <v>16</v>
      </c>
      <c r="P23" s="6">
        <v>23</v>
      </c>
      <c r="Q23" s="6">
        <v>100</v>
      </c>
      <c r="R23" s="25">
        <v>13.48</v>
      </c>
      <c r="S23" s="6" t="s">
        <v>141</v>
      </c>
      <c r="T23" s="6" t="s">
        <v>142</v>
      </c>
      <c r="U23" s="6" t="s">
        <v>194</v>
      </c>
      <c r="V23" s="6"/>
    </row>
    <row r="24" spans="1:22" ht="28.5" customHeight="1" x14ac:dyDescent="0.25">
      <c r="A24" s="188"/>
      <c r="B24" s="188"/>
      <c r="C24" s="189"/>
      <c r="D24" s="190"/>
      <c r="E24" s="191"/>
      <c r="F24" s="2" t="s">
        <v>143</v>
      </c>
      <c r="G24" s="24">
        <v>613.67999999999995</v>
      </c>
      <c r="H24" s="24">
        <v>6136.8</v>
      </c>
      <c r="I24" s="6">
        <v>10</v>
      </c>
      <c r="J24" s="2" t="s">
        <v>144</v>
      </c>
      <c r="K24" s="25" t="s">
        <v>145</v>
      </c>
      <c r="L24" s="26">
        <v>0.85</v>
      </c>
      <c r="M24" s="26">
        <v>0</v>
      </c>
      <c r="N24" s="26">
        <v>0.05</v>
      </c>
      <c r="O24" s="26">
        <v>0.03</v>
      </c>
      <c r="P24" s="26">
        <v>7.0000000000000007E-2</v>
      </c>
      <c r="Q24" s="27">
        <v>1</v>
      </c>
      <c r="R24" s="25" t="s">
        <v>180</v>
      </c>
      <c r="S24" s="2" t="s">
        <v>147</v>
      </c>
      <c r="T24" s="6" t="s">
        <v>147</v>
      </c>
      <c r="U24" s="6" t="s">
        <v>107</v>
      </c>
      <c r="V24" s="6"/>
    </row>
    <row r="25" spans="1:22" ht="35.25" customHeight="1" x14ac:dyDescent="0.25">
      <c r="A25" s="188"/>
      <c r="B25" s="188"/>
      <c r="C25" s="189"/>
      <c r="D25" s="190"/>
      <c r="E25" s="191"/>
      <c r="F25" s="2" t="s">
        <v>148</v>
      </c>
      <c r="G25" s="24">
        <v>513</v>
      </c>
      <c r="H25" s="24">
        <v>5130</v>
      </c>
      <c r="I25" s="6">
        <v>10</v>
      </c>
      <c r="J25" s="2" t="s">
        <v>195</v>
      </c>
      <c r="K25" s="25" t="s">
        <v>150</v>
      </c>
      <c r="L25" s="6">
        <v>75</v>
      </c>
      <c r="M25" s="6"/>
      <c r="N25" s="6">
        <v>5</v>
      </c>
      <c r="O25" s="6">
        <v>10</v>
      </c>
      <c r="P25" s="6">
        <v>10</v>
      </c>
      <c r="Q25" s="6">
        <v>100</v>
      </c>
      <c r="R25" s="28" t="s">
        <v>151</v>
      </c>
      <c r="S25" s="6" t="s">
        <v>152</v>
      </c>
      <c r="T25" s="6" t="s">
        <v>147</v>
      </c>
      <c r="U25" s="6" t="s">
        <v>107</v>
      </c>
      <c r="V25" s="6"/>
    </row>
    <row r="26" spans="1:22" ht="37.5" customHeight="1" x14ac:dyDescent="0.25">
      <c r="A26" s="188"/>
      <c r="B26" s="188"/>
      <c r="C26" s="189"/>
      <c r="D26" s="190"/>
      <c r="E26" s="191"/>
      <c r="F26" s="34" t="s">
        <v>182</v>
      </c>
      <c r="G26" s="24">
        <v>566.17999999999995</v>
      </c>
      <c r="H26" s="24">
        <v>5661.8</v>
      </c>
      <c r="I26" s="6">
        <v>10</v>
      </c>
      <c r="J26" s="2" t="s">
        <v>183</v>
      </c>
      <c r="K26" s="25" t="s">
        <v>184</v>
      </c>
      <c r="L26" s="6">
        <v>60</v>
      </c>
      <c r="M26" s="6">
        <v>0</v>
      </c>
      <c r="N26" s="6">
        <v>0</v>
      </c>
      <c r="O26" s="6">
        <v>10</v>
      </c>
      <c r="P26" s="6">
        <v>30</v>
      </c>
      <c r="Q26" s="6">
        <v>100</v>
      </c>
      <c r="R26" s="25">
        <v>13.7416</v>
      </c>
      <c r="S26" s="2" t="s">
        <v>185</v>
      </c>
      <c r="T26" s="6" t="s">
        <v>186</v>
      </c>
      <c r="U26" s="6" t="s">
        <v>19</v>
      </c>
      <c r="V26" s="6"/>
    </row>
    <row r="27" spans="1:22" ht="37.5" customHeight="1" x14ac:dyDescent="0.25">
      <c r="A27" s="188"/>
      <c r="B27" s="188"/>
      <c r="C27" s="189"/>
      <c r="D27" s="190"/>
      <c r="E27" s="191"/>
      <c r="F27" s="2" t="s">
        <v>153</v>
      </c>
      <c r="G27" s="24">
        <v>283.18</v>
      </c>
      <c r="H27" s="29">
        <v>9911.2000000000007</v>
      </c>
      <c r="I27" s="6">
        <v>35</v>
      </c>
      <c r="J27" s="6" t="s">
        <v>154</v>
      </c>
      <c r="K27" s="25" t="s">
        <v>155</v>
      </c>
      <c r="L27" s="26">
        <v>0.55000000000000004</v>
      </c>
      <c r="M27" s="26">
        <v>0</v>
      </c>
      <c r="N27" s="26">
        <v>0</v>
      </c>
      <c r="O27" s="26">
        <v>0.15</v>
      </c>
      <c r="P27" s="26">
        <v>0.3</v>
      </c>
      <c r="Q27" s="30">
        <f>SUBTOTAL(9,L27:P27)</f>
        <v>1</v>
      </c>
      <c r="R27" s="25">
        <v>13.48</v>
      </c>
      <c r="S27" s="6" t="s">
        <v>156</v>
      </c>
      <c r="T27" s="31" t="s">
        <v>157</v>
      </c>
      <c r="U27" s="6" t="s">
        <v>158</v>
      </c>
      <c r="V27" s="6"/>
    </row>
    <row r="28" spans="1:22" ht="37.5" customHeight="1" x14ac:dyDescent="0.25">
      <c r="A28" s="188"/>
      <c r="B28" s="188"/>
      <c r="C28" s="189"/>
      <c r="D28" s="190"/>
      <c r="E28" s="191"/>
      <c r="F28" s="34" t="s">
        <v>187</v>
      </c>
      <c r="G28" s="35">
        <v>646.38</v>
      </c>
      <c r="H28" s="36">
        <f>G28*I28</f>
        <v>3231.9</v>
      </c>
      <c r="I28" s="37">
        <v>5</v>
      </c>
      <c r="J28" s="2" t="s">
        <v>188</v>
      </c>
      <c r="K28" s="28" t="s">
        <v>189</v>
      </c>
      <c r="L28" s="6">
        <v>70</v>
      </c>
      <c r="M28" s="6">
        <v>0</v>
      </c>
      <c r="N28" s="6">
        <v>10</v>
      </c>
      <c r="O28" s="6">
        <v>10</v>
      </c>
      <c r="P28" s="6">
        <v>10</v>
      </c>
      <c r="Q28" s="6">
        <f>SUM(L28:P28)</f>
        <v>100</v>
      </c>
      <c r="R28" s="25">
        <v>13.3954</v>
      </c>
      <c r="S28" s="6" t="s">
        <v>190</v>
      </c>
      <c r="T28" s="6" t="s">
        <v>191</v>
      </c>
      <c r="U28" s="6" t="s">
        <v>158</v>
      </c>
      <c r="V28" s="6"/>
    </row>
    <row r="29" spans="1:22" ht="34.5" customHeight="1" x14ac:dyDescent="0.25">
      <c r="A29" s="188"/>
      <c r="B29" s="188"/>
      <c r="C29" s="189"/>
      <c r="D29" s="190"/>
      <c r="E29" s="191"/>
      <c r="F29" s="2" t="s">
        <v>159</v>
      </c>
      <c r="G29" s="32">
        <v>318.33359999999999</v>
      </c>
      <c r="H29" s="33">
        <v>318.33359999999999</v>
      </c>
      <c r="I29" s="6" t="s">
        <v>160</v>
      </c>
      <c r="J29" s="6" t="s">
        <v>161</v>
      </c>
      <c r="K29" s="25" t="s">
        <v>162</v>
      </c>
      <c r="L29" s="6">
        <v>89</v>
      </c>
      <c r="M29" s="6">
        <v>0</v>
      </c>
      <c r="N29" s="6">
        <v>2</v>
      </c>
      <c r="O29" s="6">
        <v>2</v>
      </c>
      <c r="P29" s="6">
        <v>7</v>
      </c>
      <c r="Q29" s="6">
        <f>SUM(L29:P29)</f>
        <v>100</v>
      </c>
      <c r="R29" s="28" t="s">
        <v>163</v>
      </c>
      <c r="S29" s="2" t="s">
        <v>164</v>
      </c>
      <c r="T29" s="2" t="s">
        <v>165</v>
      </c>
      <c r="U29" s="6" t="s">
        <v>158</v>
      </c>
      <c r="V29" s="6"/>
    </row>
    <row r="30" spans="1:22" ht="34.5" customHeight="1" x14ac:dyDescent="0.25">
      <c r="A30" s="188"/>
      <c r="B30" s="188"/>
      <c r="C30" s="189"/>
      <c r="D30" s="190"/>
      <c r="E30" s="191"/>
      <c r="F30" s="2" t="s">
        <v>168</v>
      </c>
      <c r="G30" s="24">
        <v>904.21</v>
      </c>
      <c r="H30" s="24">
        <v>4521.05</v>
      </c>
      <c r="I30" s="2" t="s">
        <v>169</v>
      </c>
      <c r="J30" s="2" t="s">
        <v>170</v>
      </c>
      <c r="K30" s="25" t="s">
        <v>171</v>
      </c>
      <c r="L30" s="6">
        <v>65</v>
      </c>
      <c r="M30" s="6">
        <v>0</v>
      </c>
      <c r="N30" s="6">
        <v>21</v>
      </c>
      <c r="O30" s="6">
        <v>6</v>
      </c>
      <c r="P30" s="6">
        <v>8</v>
      </c>
      <c r="Q30" s="6">
        <v>100</v>
      </c>
      <c r="R30" s="25">
        <v>134963</v>
      </c>
      <c r="S30" s="6" t="s">
        <v>172</v>
      </c>
      <c r="T30" s="6" t="s">
        <v>173</v>
      </c>
      <c r="U30" s="6" t="s">
        <v>107</v>
      </c>
      <c r="V30" s="6"/>
    </row>
    <row r="31" spans="1:22" ht="34.5" customHeight="1" x14ac:dyDescent="0.25">
      <c r="A31" s="188"/>
      <c r="B31" s="188"/>
      <c r="C31" s="189"/>
      <c r="D31" s="190"/>
      <c r="E31" s="191"/>
      <c r="F31" s="2" t="s">
        <v>166</v>
      </c>
      <c r="G31" s="24">
        <v>718.2</v>
      </c>
      <c r="H31" s="24">
        <v>718.2</v>
      </c>
      <c r="I31" s="6">
        <v>1</v>
      </c>
      <c r="J31" s="2" t="s">
        <v>167</v>
      </c>
      <c r="K31" s="25" t="s">
        <v>162</v>
      </c>
      <c r="L31" s="26">
        <v>0.8</v>
      </c>
      <c r="M31" s="26">
        <v>0</v>
      </c>
      <c r="N31" s="26">
        <v>0</v>
      </c>
      <c r="O31" s="6">
        <v>10</v>
      </c>
      <c r="P31" s="6">
        <v>10</v>
      </c>
      <c r="Q31" s="6">
        <v>100</v>
      </c>
      <c r="R31" s="25"/>
      <c r="S31" s="6"/>
      <c r="T31" s="6"/>
      <c r="U31" s="6" t="s">
        <v>158</v>
      </c>
      <c r="V31" s="6"/>
    </row>
    <row r="32" spans="1:22" ht="38.25" customHeight="1" x14ac:dyDescent="0.25">
      <c r="A32" s="188">
        <v>4</v>
      </c>
      <c r="B32" s="188"/>
      <c r="C32" s="189" t="s">
        <v>196</v>
      </c>
      <c r="D32" s="190">
        <v>10</v>
      </c>
      <c r="E32" s="191" t="s">
        <v>137</v>
      </c>
      <c r="F32" s="2" t="s">
        <v>143</v>
      </c>
      <c r="G32" s="24">
        <v>2152.84</v>
      </c>
      <c r="H32" s="24">
        <v>21528.400000000001</v>
      </c>
      <c r="I32" s="6">
        <v>10</v>
      </c>
      <c r="J32" s="2" t="s">
        <v>144</v>
      </c>
      <c r="K32" s="25" t="s">
        <v>145</v>
      </c>
      <c r="L32" s="26">
        <v>0.85</v>
      </c>
      <c r="M32" s="26">
        <v>0</v>
      </c>
      <c r="N32" s="26">
        <v>0.05</v>
      </c>
      <c r="O32" s="26">
        <v>0.03</v>
      </c>
      <c r="P32" s="26">
        <v>7.0000000000000007E-2</v>
      </c>
      <c r="Q32" s="27">
        <v>1</v>
      </c>
      <c r="R32" s="25" t="s">
        <v>180</v>
      </c>
      <c r="S32" s="2" t="s">
        <v>147</v>
      </c>
      <c r="T32" s="6" t="s">
        <v>147</v>
      </c>
      <c r="U32" s="6" t="s">
        <v>107</v>
      </c>
      <c r="V32" s="6"/>
    </row>
    <row r="33" spans="1:22" ht="39.75" customHeight="1" x14ac:dyDescent="0.25">
      <c r="A33" s="188"/>
      <c r="B33" s="188"/>
      <c r="C33" s="189"/>
      <c r="D33" s="190"/>
      <c r="E33" s="191"/>
      <c r="F33" s="34" t="s">
        <v>187</v>
      </c>
      <c r="G33" s="35">
        <v>1939.14</v>
      </c>
      <c r="H33" s="36">
        <v>9695.7000000000007</v>
      </c>
      <c r="I33" s="37">
        <v>5</v>
      </c>
      <c r="J33" s="2" t="s">
        <v>188</v>
      </c>
      <c r="K33" s="28" t="s">
        <v>189</v>
      </c>
      <c r="L33" s="6">
        <v>70</v>
      </c>
      <c r="M33" s="6">
        <v>0</v>
      </c>
      <c r="N33" s="6">
        <v>10</v>
      </c>
      <c r="O33" s="6">
        <v>10</v>
      </c>
      <c r="P33" s="6">
        <v>10</v>
      </c>
      <c r="Q33" s="6">
        <f>SUM(L33:P33)</f>
        <v>100</v>
      </c>
      <c r="R33" s="25">
        <v>13.3954</v>
      </c>
      <c r="S33" s="6" t="s">
        <v>190</v>
      </c>
      <c r="T33" s="6" t="s">
        <v>191</v>
      </c>
      <c r="U33" s="6" t="s">
        <v>158</v>
      </c>
      <c r="V33" s="6"/>
    </row>
    <row r="34" spans="1:22" ht="45" customHeight="1" x14ac:dyDescent="0.25">
      <c r="A34" s="188"/>
      <c r="B34" s="188"/>
      <c r="C34" s="189"/>
      <c r="D34" s="190"/>
      <c r="E34" s="191"/>
      <c r="F34" s="2" t="s">
        <v>166</v>
      </c>
      <c r="G34" s="24">
        <v>3976.23</v>
      </c>
      <c r="H34" s="24">
        <v>3976.23</v>
      </c>
      <c r="I34" s="6">
        <v>1</v>
      </c>
      <c r="J34" s="2" t="s">
        <v>167</v>
      </c>
      <c r="K34" s="25" t="s">
        <v>162</v>
      </c>
      <c r="L34" s="26">
        <v>0.8</v>
      </c>
      <c r="M34" s="26">
        <v>0</v>
      </c>
      <c r="N34" s="26">
        <v>0</v>
      </c>
      <c r="O34" s="6">
        <v>10</v>
      </c>
      <c r="P34" s="6">
        <v>10</v>
      </c>
      <c r="Q34" s="6">
        <v>100</v>
      </c>
      <c r="R34" s="25"/>
      <c r="S34" s="6"/>
      <c r="T34" s="6"/>
      <c r="U34" s="6" t="s">
        <v>158</v>
      </c>
      <c r="V34" s="6"/>
    </row>
    <row r="35" spans="1:22" ht="44.25" customHeight="1" x14ac:dyDescent="0.25">
      <c r="A35" s="188"/>
      <c r="B35" s="188"/>
      <c r="C35" s="189"/>
      <c r="D35" s="190"/>
      <c r="E35" s="191"/>
      <c r="F35" s="2" t="s">
        <v>153</v>
      </c>
      <c r="G35" s="24">
        <v>361.04939999999999</v>
      </c>
      <c r="H35" s="38">
        <f>I35*G35</f>
        <v>12636.728999999999</v>
      </c>
      <c r="I35" s="6">
        <v>35</v>
      </c>
      <c r="J35" s="6" t="s">
        <v>154</v>
      </c>
      <c r="K35" s="25" t="s">
        <v>155</v>
      </c>
      <c r="L35" s="26">
        <v>0.55000000000000004</v>
      </c>
      <c r="M35" s="26">
        <v>0</v>
      </c>
      <c r="N35" s="26">
        <v>0</v>
      </c>
      <c r="O35" s="26">
        <v>0.15</v>
      </c>
      <c r="P35" s="26">
        <v>0.3</v>
      </c>
      <c r="Q35" s="30">
        <f>SUBTOTAL(9,L35:P35)</f>
        <v>1</v>
      </c>
      <c r="R35" s="25">
        <v>13.48</v>
      </c>
      <c r="S35" s="6" t="s">
        <v>156</v>
      </c>
      <c r="T35" s="31" t="s">
        <v>157</v>
      </c>
      <c r="U35" s="6" t="s">
        <v>158</v>
      </c>
      <c r="V35" s="6"/>
    </row>
    <row r="36" spans="1:22" ht="43.5" customHeight="1" x14ac:dyDescent="0.25">
      <c r="A36" s="188"/>
      <c r="B36" s="188"/>
      <c r="C36" s="189"/>
      <c r="D36" s="190"/>
      <c r="E36" s="191"/>
      <c r="F36" s="2" t="s">
        <v>197</v>
      </c>
      <c r="G36" s="24">
        <v>4017.18</v>
      </c>
      <c r="H36" s="24">
        <v>20085.900000000001</v>
      </c>
      <c r="I36" s="2" t="s">
        <v>169</v>
      </c>
      <c r="J36" s="2" t="s">
        <v>198</v>
      </c>
      <c r="K36" s="25" t="s">
        <v>171</v>
      </c>
      <c r="L36" s="6">
        <v>65</v>
      </c>
      <c r="M36" s="6">
        <v>0</v>
      </c>
      <c r="N36" s="6">
        <v>21</v>
      </c>
      <c r="O36" s="6">
        <v>6</v>
      </c>
      <c r="P36" s="6">
        <v>8</v>
      </c>
      <c r="Q36" s="6">
        <v>100</v>
      </c>
      <c r="R36" s="25">
        <v>134963</v>
      </c>
      <c r="S36" s="6" t="s">
        <v>172</v>
      </c>
      <c r="T36" s="6" t="s">
        <v>173</v>
      </c>
      <c r="U36" s="6" t="s">
        <v>107</v>
      </c>
      <c r="V36" s="6"/>
    </row>
    <row r="37" spans="1:22" ht="41.25" customHeight="1" x14ac:dyDescent="0.25">
      <c r="A37" s="188"/>
      <c r="B37" s="188"/>
      <c r="C37" s="189"/>
      <c r="D37" s="190"/>
      <c r="E37" s="191"/>
      <c r="F37" s="2" t="s">
        <v>199</v>
      </c>
      <c r="G37" s="24">
        <v>2701.67</v>
      </c>
      <c r="H37" s="24">
        <v>13508.4</v>
      </c>
      <c r="I37" s="2" t="s">
        <v>169</v>
      </c>
      <c r="J37" s="2" t="s">
        <v>200</v>
      </c>
      <c r="K37" s="25" t="s">
        <v>171</v>
      </c>
      <c r="L37" s="6">
        <v>65</v>
      </c>
      <c r="M37" s="6">
        <v>0</v>
      </c>
      <c r="N37" s="6">
        <v>21</v>
      </c>
      <c r="O37" s="6">
        <v>6</v>
      </c>
      <c r="P37" s="6">
        <v>8</v>
      </c>
      <c r="Q37" s="6">
        <v>100</v>
      </c>
      <c r="R37" s="25">
        <v>134963</v>
      </c>
      <c r="S37" s="6" t="s">
        <v>172</v>
      </c>
      <c r="T37" s="6" t="s">
        <v>173</v>
      </c>
      <c r="U37" s="6" t="s">
        <v>107</v>
      </c>
      <c r="V37" s="6"/>
    </row>
    <row r="38" spans="1:22" ht="45" customHeight="1" x14ac:dyDescent="0.25">
      <c r="A38" s="188">
        <v>5</v>
      </c>
      <c r="B38" s="188"/>
      <c r="C38" s="189" t="s">
        <v>201</v>
      </c>
      <c r="D38" s="190" t="s">
        <v>25</v>
      </c>
      <c r="E38" s="191" t="s">
        <v>137</v>
      </c>
      <c r="F38" s="6" t="s">
        <v>138</v>
      </c>
      <c r="G38" s="24">
        <v>2750</v>
      </c>
      <c r="H38" s="24">
        <v>13750</v>
      </c>
      <c r="I38" s="6">
        <v>5</v>
      </c>
      <c r="J38" s="2" t="s">
        <v>139</v>
      </c>
      <c r="K38" s="25" t="s">
        <v>140</v>
      </c>
      <c r="L38" s="6">
        <v>47</v>
      </c>
      <c r="M38" s="6">
        <v>2</v>
      </c>
      <c r="N38" s="6">
        <v>12</v>
      </c>
      <c r="O38" s="6">
        <v>16</v>
      </c>
      <c r="P38" s="6">
        <v>23</v>
      </c>
      <c r="Q38" s="6">
        <v>100</v>
      </c>
      <c r="R38" s="25">
        <v>13.48</v>
      </c>
      <c r="S38" s="6" t="s">
        <v>141</v>
      </c>
      <c r="T38" s="6" t="s">
        <v>142</v>
      </c>
      <c r="U38" s="6" t="s">
        <v>194</v>
      </c>
      <c r="V38" s="6"/>
    </row>
    <row r="39" spans="1:22" ht="31.5" customHeight="1" x14ac:dyDescent="0.25">
      <c r="A39" s="188"/>
      <c r="B39" s="188"/>
      <c r="C39" s="189"/>
      <c r="D39" s="190"/>
      <c r="E39" s="191"/>
      <c r="F39" s="2" t="s">
        <v>153</v>
      </c>
      <c r="G39" s="24">
        <v>361.04939999999999</v>
      </c>
      <c r="H39" s="29">
        <f>I39*G39</f>
        <v>12636.728999999999</v>
      </c>
      <c r="I39" s="6">
        <v>35</v>
      </c>
      <c r="J39" s="6" t="s">
        <v>154</v>
      </c>
      <c r="K39" s="25" t="s">
        <v>155</v>
      </c>
      <c r="L39" s="26">
        <v>0.55000000000000004</v>
      </c>
      <c r="M39" s="26">
        <v>0</v>
      </c>
      <c r="N39" s="26">
        <v>0</v>
      </c>
      <c r="O39" s="26">
        <v>0.15</v>
      </c>
      <c r="P39" s="26">
        <v>0.3</v>
      </c>
      <c r="Q39" s="30">
        <f>SUBTOTAL(9,L39:P39)</f>
        <v>1</v>
      </c>
      <c r="R39" s="25">
        <v>13.48</v>
      </c>
      <c r="S39" s="6" t="s">
        <v>156</v>
      </c>
      <c r="T39" s="31" t="s">
        <v>157</v>
      </c>
      <c r="U39" s="6" t="s">
        <v>158</v>
      </c>
      <c r="V39" s="6"/>
    </row>
    <row r="40" spans="1:22" ht="31.5" customHeight="1" x14ac:dyDescent="0.25">
      <c r="A40" s="188"/>
      <c r="B40" s="188"/>
      <c r="C40" s="189"/>
      <c r="D40" s="190"/>
      <c r="E40" s="191"/>
      <c r="F40" s="2" t="s">
        <v>166</v>
      </c>
      <c r="G40" s="24">
        <v>4332</v>
      </c>
      <c r="H40" s="24">
        <v>4332</v>
      </c>
      <c r="I40" s="6">
        <v>1</v>
      </c>
      <c r="J40" s="2" t="s">
        <v>167</v>
      </c>
      <c r="K40" s="25" t="s">
        <v>162</v>
      </c>
      <c r="L40" s="26">
        <v>0.8</v>
      </c>
      <c r="M40" s="26">
        <v>0</v>
      </c>
      <c r="N40" s="26">
        <v>0</v>
      </c>
      <c r="O40" s="6">
        <v>10</v>
      </c>
      <c r="P40" s="6">
        <v>10</v>
      </c>
      <c r="Q40" s="6">
        <v>100</v>
      </c>
      <c r="R40" s="25"/>
      <c r="S40" s="6"/>
      <c r="T40" s="6"/>
      <c r="U40" s="6" t="s">
        <v>158</v>
      </c>
      <c r="V40" s="6"/>
    </row>
    <row r="41" spans="1:22" ht="30.75" customHeight="1" x14ac:dyDescent="0.25">
      <c r="A41" s="188"/>
      <c r="B41" s="188"/>
      <c r="C41" s="189"/>
      <c r="D41" s="190"/>
      <c r="E41" s="191"/>
      <c r="F41" s="2" t="s">
        <v>143</v>
      </c>
      <c r="G41" s="24">
        <v>2152.84</v>
      </c>
      <c r="H41" s="24">
        <v>21528.400000000001</v>
      </c>
      <c r="I41" s="6">
        <v>10</v>
      </c>
      <c r="J41" s="2" t="s">
        <v>144</v>
      </c>
      <c r="K41" s="25" t="s">
        <v>145</v>
      </c>
      <c r="L41" s="26">
        <v>0.85</v>
      </c>
      <c r="M41" s="26">
        <v>0</v>
      </c>
      <c r="N41" s="26">
        <v>0.05</v>
      </c>
      <c r="O41" s="26">
        <v>0.03</v>
      </c>
      <c r="P41" s="26">
        <v>7.0000000000000007E-2</v>
      </c>
      <c r="Q41" s="27">
        <v>1</v>
      </c>
      <c r="R41" s="25" t="s">
        <v>180</v>
      </c>
      <c r="S41" s="2" t="s">
        <v>147</v>
      </c>
      <c r="T41" s="6" t="s">
        <v>147</v>
      </c>
      <c r="U41" s="6" t="s">
        <v>107</v>
      </c>
      <c r="V41" s="6"/>
    </row>
    <row r="42" spans="1:22" ht="30.75" customHeight="1" x14ac:dyDescent="0.25">
      <c r="A42" s="188"/>
      <c r="B42" s="188"/>
      <c r="C42" s="189"/>
      <c r="D42" s="190"/>
      <c r="E42" s="191"/>
      <c r="F42" s="2" t="s">
        <v>148</v>
      </c>
      <c r="G42" s="24">
        <v>2280</v>
      </c>
      <c r="H42" s="24">
        <v>11400</v>
      </c>
      <c r="I42" s="6">
        <v>5</v>
      </c>
      <c r="J42" s="2" t="s">
        <v>202</v>
      </c>
      <c r="K42" s="25" t="s">
        <v>150</v>
      </c>
      <c r="L42" s="6">
        <v>75</v>
      </c>
      <c r="M42" s="6"/>
      <c r="N42" s="6">
        <v>5</v>
      </c>
      <c r="O42" s="6">
        <v>10</v>
      </c>
      <c r="P42" s="6">
        <v>10</v>
      </c>
      <c r="Q42" s="6">
        <v>100</v>
      </c>
      <c r="R42" s="28" t="s">
        <v>151</v>
      </c>
      <c r="S42" s="6" t="s">
        <v>152</v>
      </c>
      <c r="T42" s="6" t="s">
        <v>147</v>
      </c>
      <c r="U42" s="6" t="s">
        <v>107</v>
      </c>
      <c r="V42" s="6"/>
    </row>
    <row r="43" spans="1:22" ht="30" customHeight="1" x14ac:dyDescent="0.25">
      <c r="A43" s="188"/>
      <c r="B43" s="188"/>
      <c r="C43" s="189"/>
      <c r="D43" s="190"/>
      <c r="E43" s="191"/>
      <c r="F43" s="34" t="s">
        <v>187</v>
      </c>
      <c r="G43" s="35">
        <v>2585.52</v>
      </c>
      <c r="H43" s="36">
        <f>G43*I43</f>
        <v>12927.6</v>
      </c>
      <c r="I43" s="37">
        <v>5</v>
      </c>
      <c r="J43" s="2" t="s">
        <v>188</v>
      </c>
      <c r="K43" s="28" t="s">
        <v>189</v>
      </c>
      <c r="L43" s="6">
        <v>70</v>
      </c>
      <c r="M43" s="6">
        <v>0</v>
      </c>
      <c r="N43" s="6">
        <v>10</v>
      </c>
      <c r="O43" s="6">
        <v>10</v>
      </c>
      <c r="P43" s="6">
        <v>10</v>
      </c>
      <c r="Q43" s="6">
        <f>SUM(L43:P43)</f>
        <v>100</v>
      </c>
      <c r="R43" s="25">
        <v>13.3954</v>
      </c>
      <c r="S43" s="6" t="s">
        <v>203</v>
      </c>
      <c r="T43" s="6" t="s">
        <v>191</v>
      </c>
      <c r="U43" s="6" t="s">
        <v>158</v>
      </c>
      <c r="V43" s="6"/>
    </row>
    <row r="44" spans="1:22" ht="33" customHeight="1" x14ac:dyDescent="0.25">
      <c r="A44" s="188"/>
      <c r="B44" s="188"/>
      <c r="C44" s="189"/>
      <c r="D44" s="190"/>
      <c r="E44" s="191"/>
      <c r="F44" s="2" t="s">
        <v>197</v>
      </c>
      <c r="G44" s="24">
        <v>4072.43</v>
      </c>
      <c r="H44" s="24">
        <v>20362.2</v>
      </c>
      <c r="I44" s="2" t="s">
        <v>169</v>
      </c>
      <c r="J44" s="2" t="s">
        <v>198</v>
      </c>
      <c r="K44" s="25" t="s">
        <v>171</v>
      </c>
      <c r="L44" s="6">
        <v>65</v>
      </c>
      <c r="M44" s="6">
        <v>0</v>
      </c>
      <c r="N44" s="6">
        <v>21</v>
      </c>
      <c r="O44" s="6">
        <v>6</v>
      </c>
      <c r="P44" s="6">
        <v>8</v>
      </c>
      <c r="Q44" s="6">
        <v>100</v>
      </c>
      <c r="R44" s="25">
        <v>134963</v>
      </c>
      <c r="S44" s="6" t="s">
        <v>172</v>
      </c>
      <c r="T44" s="6" t="s">
        <v>173</v>
      </c>
      <c r="U44" s="6" t="s">
        <v>107</v>
      </c>
      <c r="V44" s="6"/>
    </row>
    <row r="45" spans="1:22" ht="39" customHeight="1" x14ac:dyDescent="0.25">
      <c r="A45" s="188"/>
      <c r="B45" s="188"/>
      <c r="C45" s="189"/>
      <c r="D45" s="190"/>
      <c r="E45" s="191"/>
      <c r="F45" s="2" t="s">
        <v>199</v>
      </c>
      <c r="G45" s="24">
        <v>2701.67</v>
      </c>
      <c r="H45" s="24">
        <v>13508.4</v>
      </c>
      <c r="I45" s="2" t="s">
        <v>169</v>
      </c>
      <c r="J45" s="2" t="s">
        <v>200</v>
      </c>
      <c r="K45" s="25" t="s">
        <v>171</v>
      </c>
      <c r="L45" s="6">
        <v>65</v>
      </c>
      <c r="M45" s="6">
        <v>0</v>
      </c>
      <c r="N45" s="6">
        <v>21</v>
      </c>
      <c r="O45" s="6">
        <v>6</v>
      </c>
      <c r="P45" s="6">
        <v>8</v>
      </c>
      <c r="Q45" s="6">
        <v>100</v>
      </c>
      <c r="R45" s="25">
        <v>134963</v>
      </c>
      <c r="S45" s="6" t="s">
        <v>172</v>
      </c>
      <c r="T45" s="6" t="s">
        <v>173</v>
      </c>
      <c r="U45" s="6" t="s">
        <v>107</v>
      </c>
      <c r="V45" s="6"/>
    </row>
    <row r="46" spans="1:22" ht="39" customHeight="1" x14ac:dyDescent="0.25">
      <c r="A46" s="188">
        <v>6</v>
      </c>
      <c r="B46" s="188">
        <v>199193</v>
      </c>
      <c r="C46" s="189" t="s">
        <v>204</v>
      </c>
      <c r="D46" s="190">
        <v>10</v>
      </c>
      <c r="E46" s="191" t="s">
        <v>137</v>
      </c>
      <c r="F46" s="34" t="s">
        <v>175</v>
      </c>
      <c r="G46" s="24">
        <v>3298.38</v>
      </c>
      <c r="H46" s="24">
        <v>16491.900000000001</v>
      </c>
      <c r="I46" s="6">
        <v>5</v>
      </c>
      <c r="J46" s="2" t="s">
        <v>176</v>
      </c>
      <c r="K46" s="25" t="s">
        <v>177</v>
      </c>
      <c r="L46" s="26">
        <v>1</v>
      </c>
      <c r="M46" s="26">
        <v>0</v>
      </c>
      <c r="N46" s="26">
        <v>0.5</v>
      </c>
      <c r="O46" s="26">
        <v>0.2</v>
      </c>
      <c r="P46" s="26">
        <v>0.3</v>
      </c>
      <c r="Q46" s="26">
        <v>1</v>
      </c>
      <c r="R46" s="25">
        <v>14.16</v>
      </c>
      <c r="S46" s="2" t="s">
        <v>178</v>
      </c>
      <c r="T46" s="2" t="s">
        <v>179</v>
      </c>
      <c r="U46" s="6" t="s">
        <v>193</v>
      </c>
      <c r="V46" s="6"/>
    </row>
    <row r="47" spans="1:22" ht="39" customHeight="1" x14ac:dyDescent="0.25">
      <c r="A47" s="188"/>
      <c r="B47" s="188"/>
      <c r="C47" s="189"/>
      <c r="D47" s="190"/>
      <c r="E47" s="191"/>
      <c r="F47" s="2" t="s">
        <v>205</v>
      </c>
      <c r="G47" s="24">
        <v>2750</v>
      </c>
      <c r="H47" s="24">
        <v>13750</v>
      </c>
      <c r="I47" s="6">
        <v>5</v>
      </c>
      <c r="J47" s="2" t="s">
        <v>206</v>
      </c>
      <c r="K47" s="28" t="s">
        <v>140</v>
      </c>
      <c r="L47" s="6">
        <v>47</v>
      </c>
      <c r="M47" s="6">
        <v>2</v>
      </c>
      <c r="N47" s="6">
        <v>12</v>
      </c>
      <c r="O47" s="6">
        <v>16</v>
      </c>
      <c r="P47" s="6">
        <v>23</v>
      </c>
      <c r="Q47" s="6">
        <v>100</v>
      </c>
      <c r="R47" s="25">
        <v>13.48</v>
      </c>
      <c r="S47" s="6" t="s">
        <v>141</v>
      </c>
      <c r="T47" s="6" t="s">
        <v>142</v>
      </c>
      <c r="U47" s="6" t="s">
        <v>194</v>
      </c>
      <c r="V47" s="6"/>
    </row>
    <row r="48" spans="1:22" ht="39" customHeight="1" x14ac:dyDescent="0.25">
      <c r="A48" s="188"/>
      <c r="B48" s="188"/>
      <c r="C48" s="189"/>
      <c r="D48" s="190"/>
      <c r="E48" s="191"/>
      <c r="F48" s="2" t="s">
        <v>207</v>
      </c>
      <c r="G48" s="24">
        <v>3095</v>
      </c>
      <c r="H48" s="24">
        <v>15475</v>
      </c>
      <c r="I48" s="6">
        <v>5</v>
      </c>
      <c r="J48" s="2" t="s">
        <v>208</v>
      </c>
      <c r="K48" s="28" t="s">
        <v>140</v>
      </c>
      <c r="L48" s="6">
        <v>47</v>
      </c>
      <c r="M48" s="6">
        <v>2</v>
      </c>
      <c r="N48" s="6">
        <v>12</v>
      </c>
      <c r="O48" s="6">
        <v>16</v>
      </c>
      <c r="P48" s="6">
        <v>23</v>
      </c>
      <c r="Q48" s="6">
        <v>100</v>
      </c>
      <c r="R48" s="25">
        <v>13.48</v>
      </c>
      <c r="S48" s="6" t="s">
        <v>141</v>
      </c>
      <c r="T48" s="6" t="s">
        <v>142</v>
      </c>
      <c r="U48" s="6" t="s">
        <v>194</v>
      </c>
      <c r="V48" s="6"/>
    </row>
    <row r="49" spans="1:22" ht="39" customHeight="1" x14ac:dyDescent="0.25">
      <c r="A49" s="188"/>
      <c r="B49" s="188"/>
      <c r="C49" s="189"/>
      <c r="D49" s="190"/>
      <c r="E49" s="191"/>
      <c r="F49" s="2" t="s">
        <v>143</v>
      </c>
      <c r="G49" s="24">
        <v>2521.86</v>
      </c>
      <c r="H49" s="24">
        <v>25218.6</v>
      </c>
      <c r="I49" s="6">
        <v>10</v>
      </c>
      <c r="J49" s="2" t="s">
        <v>144</v>
      </c>
      <c r="K49" s="25" t="s">
        <v>145</v>
      </c>
      <c r="L49" s="26">
        <v>0.85</v>
      </c>
      <c r="M49" s="26">
        <v>0</v>
      </c>
      <c r="N49" s="26">
        <v>0.05</v>
      </c>
      <c r="O49" s="26">
        <v>0.03</v>
      </c>
      <c r="P49" s="26">
        <v>7.0000000000000007E-2</v>
      </c>
      <c r="Q49" s="27">
        <v>1</v>
      </c>
      <c r="R49" s="25" t="s">
        <v>180</v>
      </c>
      <c r="S49" s="2" t="s">
        <v>147</v>
      </c>
      <c r="T49" s="6" t="s">
        <v>147</v>
      </c>
      <c r="U49" s="6" t="s">
        <v>107</v>
      </c>
      <c r="V49" s="6"/>
    </row>
    <row r="50" spans="1:22" ht="39" customHeight="1" x14ac:dyDescent="0.25">
      <c r="A50" s="188"/>
      <c r="B50" s="188"/>
      <c r="C50" s="189"/>
      <c r="D50" s="190"/>
      <c r="E50" s="191"/>
      <c r="F50" s="2" t="s">
        <v>148</v>
      </c>
      <c r="G50" s="24">
        <v>2280</v>
      </c>
      <c r="H50" s="24">
        <v>11400</v>
      </c>
      <c r="I50" s="6">
        <v>5</v>
      </c>
      <c r="J50" s="2" t="s">
        <v>202</v>
      </c>
      <c r="K50" s="25" t="s">
        <v>150</v>
      </c>
      <c r="L50" s="6">
        <v>75</v>
      </c>
      <c r="M50" s="6"/>
      <c r="N50" s="6">
        <v>5</v>
      </c>
      <c r="O50" s="6">
        <v>10</v>
      </c>
      <c r="P50" s="6">
        <v>10</v>
      </c>
      <c r="Q50" s="6">
        <v>100</v>
      </c>
      <c r="R50" s="28" t="s">
        <v>151</v>
      </c>
      <c r="S50" s="6" t="s">
        <v>152</v>
      </c>
      <c r="T50" s="6" t="s">
        <v>147</v>
      </c>
      <c r="U50" s="6" t="s">
        <v>107</v>
      </c>
      <c r="V50" s="6"/>
    </row>
    <row r="51" spans="1:22" ht="39" customHeight="1" x14ac:dyDescent="0.25">
      <c r="A51" s="188"/>
      <c r="B51" s="188"/>
      <c r="C51" s="189"/>
      <c r="D51" s="190"/>
      <c r="E51" s="191"/>
      <c r="F51" s="34" t="s">
        <v>182</v>
      </c>
      <c r="G51" s="24">
        <v>2820.03</v>
      </c>
      <c r="H51" s="24">
        <v>8460.09</v>
      </c>
      <c r="I51" s="6">
        <v>3</v>
      </c>
      <c r="J51" s="2" t="s">
        <v>209</v>
      </c>
      <c r="K51" s="25" t="s">
        <v>184</v>
      </c>
      <c r="L51" s="6">
        <v>60</v>
      </c>
      <c r="M51" s="6">
        <v>0</v>
      </c>
      <c r="N51" s="6">
        <v>0</v>
      </c>
      <c r="O51" s="6">
        <v>10</v>
      </c>
      <c r="P51" s="6">
        <v>30</v>
      </c>
      <c r="Q51" s="6">
        <v>100</v>
      </c>
      <c r="R51" s="25">
        <v>13.7416</v>
      </c>
      <c r="S51" s="2" t="s">
        <v>185</v>
      </c>
      <c r="T51" s="6" t="s">
        <v>186</v>
      </c>
      <c r="U51" s="2" t="s">
        <v>19</v>
      </c>
      <c r="V51" s="6"/>
    </row>
    <row r="52" spans="1:22" ht="39" customHeight="1" x14ac:dyDescent="0.25">
      <c r="A52" s="188"/>
      <c r="B52" s="188"/>
      <c r="C52" s="189"/>
      <c r="D52" s="190"/>
      <c r="E52" s="191"/>
      <c r="F52" s="2" t="s">
        <v>153</v>
      </c>
      <c r="G52" s="24">
        <v>513.25649999999996</v>
      </c>
      <c r="H52" s="38">
        <f>I52*G52</f>
        <v>17963.977499999997</v>
      </c>
      <c r="I52" s="6">
        <v>35</v>
      </c>
      <c r="J52" s="6" t="s">
        <v>154</v>
      </c>
      <c r="K52" s="25" t="s">
        <v>155</v>
      </c>
      <c r="L52" s="26">
        <v>0.55000000000000004</v>
      </c>
      <c r="M52" s="26">
        <v>0</v>
      </c>
      <c r="N52" s="26">
        <v>0</v>
      </c>
      <c r="O52" s="26">
        <v>0.15</v>
      </c>
      <c r="P52" s="26">
        <v>0.3</v>
      </c>
      <c r="Q52" s="30">
        <f>SUBTOTAL(9,L52:P52)</f>
        <v>1</v>
      </c>
      <c r="R52" s="25">
        <v>13.48</v>
      </c>
      <c r="S52" s="6" t="s">
        <v>156</v>
      </c>
      <c r="T52" s="31" t="s">
        <v>157</v>
      </c>
      <c r="U52" s="6" t="s">
        <v>158</v>
      </c>
      <c r="V52" s="6"/>
    </row>
    <row r="53" spans="1:22" ht="39" customHeight="1" x14ac:dyDescent="0.25">
      <c r="A53" s="188"/>
      <c r="B53" s="188"/>
      <c r="C53" s="189"/>
      <c r="D53" s="190"/>
      <c r="E53" s="191"/>
      <c r="F53" s="2" t="s">
        <v>166</v>
      </c>
      <c r="G53" s="24">
        <v>4332</v>
      </c>
      <c r="H53" s="24">
        <v>4332</v>
      </c>
      <c r="I53" s="6">
        <v>1</v>
      </c>
      <c r="J53" s="2" t="s">
        <v>167</v>
      </c>
      <c r="K53" s="25" t="s">
        <v>162</v>
      </c>
      <c r="L53" s="26">
        <v>0.8</v>
      </c>
      <c r="M53" s="26">
        <v>0</v>
      </c>
      <c r="N53" s="26">
        <v>0</v>
      </c>
      <c r="O53" s="6">
        <v>10</v>
      </c>
      <c r="P53" s="6">
        <v>10</v>
      </c>
      <c r="Q53" s="6">
        <v>100</v>
      </c>
      <c r="R53" s="25"/>
      <c r="S53" s="6"/>
      <c r="T53" s="6"/>
      <c r="U53" s="6" t="s">
        <v>158</v>
      </c>
      <c r="V53" s="6"/>
    </row>
    <row r="54" spans="1:22" ht="39" customHeight="1" x14ac:dyDescent="0.25">
      <c r="A54" s="188"/>
      <c r="B54" s="188"/>
      <c r="C54" s="189"/>
      <c r="D54" s="190"/>
      <c r="E54" s="191"/>
      <c r="F54" s="34" t="s">
        <v>187</v>
      </c>
      <c r="G54" s="35">
        <v>2585.52</v>
      </c>
      <c r="H54" s="36">
        <f>G54*I54</f>
        <v>12927.6</v>
      </c>
      <c r="I54" s="37">
        <v>5</v>
      </c>
      <c r="J54" s="2" t="s">
        <v>188</v>
      </c>
      <c r="K54" s="28" t="s">
        <v>189</v>
      </c>
      <c r="L54" s="6">
        <v>70</v>
      </c>
      <c r="M54" s="6">
        <v>0</v>
      </c>
      <c r="N54" s="6">
        <v>10</v>
      </c>
      <c r="O54" s="6">
        <v>5</v>
      </c>
      <c r="P54" s="6">
        <v>10</v>
      </c>
      <c r="Q54" s="6">
        <f>SUM(L54:P54)</f>
        <v>95</v>
      </c>
      <c r="R54" s="25">
        <v>13.3954</v>
      </c>
      <c r="S54" s="6" t="s">
        <v>210</v>
      </c>
      <c r="T54" s="6" t="s">
        <v>191</v>
      </c>
      <c r="U54" s="6" t="s">
        <v>158</v>
      </c>
      <c r="V54" s="6"/>
    </row>
    <row r="55" spans="1:22" ht="39" customHeight="1" x14ac:dyDescent="0.25">
      <c r="A55" s="188"/>
      <c r="B55" s="188"/>
      <c r="C55" s="189"/>
      <c r="D55" s="190"/>
      <c r="E55" s="191"/>
      <c r="F55" s="2" t="s">
        <v>197</v>
      </c>
      <c r="G55" s="24">
        <v>4017.18</v>
      </c>
      <c r="H55" s="24">
        <v>20085.900000000001</v>
      </c>
      <c r="I55" s="2" t="s">
        <v>169</v>
      </c>
      <c r="J55" s="2" t="s">
        <v>198</v>
      </c>
      <c r="K55" s="25" t="s">
        <v>171</v>
      </c>
      <c r="L55" s="6">
        <v>65</v>
      </c>
      <c r="M55" s="6">
        <v>0</v>
      </c>
      <c r="N55" s="6">
        <v>21</v>
      </c>
      <c r="O55" s="6">
        <v>6</v>
      </c>
      <c r="P55" s="6">
        <v>8</v>
      </c>
      <c r="Q55" s="6">
        <v>100</v>
      </c>
      <c r="R55" s="25">
        <v>134963</v>
      </c>
      <c r="S55" s="6" t="s">
        <v>172</v>
      </c>
      <c r="T55" s="6" t="s">
        <v>173</v>
      </c>
      <c r="U55" s="6" t="s">
        <v>107</v>
      </c>
      <c r="V55" s="6"/>
    </row>
    <row r="56" spans="1:22" ht="39" customHeight="1" x14ac:dyDescent="0.25">
      <c r="A56" s="188"/>
      <c r="B56" s="188"/>
      <c r="C56" s="189"/>
      <c r="D56" s="190"/>
      <c r="E56" s="191"/>
      <c r="F56" s="2" t="s">
        <v>199</v>
      </c>
      <c r="G56" s="39">
        <v>2701.67</v>
      </c>
      <c r="H56" s="39">
        <v>13508.4</v>
      </c>
      <c r="I56" s="2" t="s">
        <v>169</v>
      </c>
      <c r="J56" s="2" t="s">
        <v>198</v>
      </c>
      <c r="K56" s="25" t="s">
        <v>171</v>
      </c>
      <c r="L56" s="6">
        <v>65</v>
      </c>
      <c r="M56" s="6">
        <v>0</v>
      </c>
      <c r="N56" s="6">
        <v>21</v>
      </c>
      <c r="O56" s="6">
        <v>6</v>
      </c>
      <c r="P56" s="6">
        <v>8</v>
      </c>
      <c r="Q56" s="6">
        <v>100</v>
      </c>
      <c r="R56" s="25">
        <v>134963</v>
      </c>
      <c r="S56" s="6" t="s">
        <v>211</v>
      </c>
      <c r="T56" s="6" t="s">
        <v>173</v>
      </c>
      <c r="U56" s="6" t="s">
        <v>107</v>
      </c>
      <c r="V56" s="6"/>
    </row>
    <row r="57" spans="1:22" ht="39" customHeight="1" x14ac:dyDescent="0.25">
      <c r="A57" s="188">
        <v>7</v>
      </c>
      <c r="B57" s="188">
        <v>199194</v>
      </c>
      <c r="C57" s="189" t="s">
        <v>212</v>
      </c>
      <c r="D57" s="190">
        <v>10</v>
      </c>
      <c r="E57" s="191" t="s">
        <v>137</v>
      </c>
      <c r="F57" s="34" t="s">
        <v>175</v>
      </c>
      <c r="G57" s="24">
        <v>3298.38</v>
      </c>
      <c r="H57" s="24">
        <v>16491.900000000001</v>
      </c>
      <c r="I57" s="6">
        <v>5</v>
      </c>
      <c r="J57" s="2" t="s">
        <v>176</v>
      </c>
      <c r="K57" s="25" t="s">
        <v>177</v>
      </c>
      <c r="L57" s="26">
        <v>1</v>
      </c>
      <c r="M57" s="26">
        <v>0</v>
      </c>
      <c r="N57" s="26">
        <v>0.5</v>
      </c>
      <c r="O57" s="26">
        <v>0.2</v>
      </c>
      <c r="P57" s="26">
        <v>0.3</v>
      </c>
      <c r="Q57" s="26">
        <v>1</v>
      </c>
      <c r="R57" s="25">
        <v>14.16</v>
      </c>
      <c r="S57" s="2" t="s">
        <v>178</v>
      </c>
      <c r="T57" s="2" t="s">
        <v>179</v>
      </c>
      <c r="U57" s="6" t="s">
        <v>193</v>
      </c>
      <c r="V57" s="6"/>
    </row>
    <row r="58" spans="1:22" ht="39" customHeight="1" x14ac:dyDescent="0.25">
      <c r="A58" s="188"/>
      <c r="B58" s="188"/>
      <c r="C58" s="189"/>
      <c r="D58" s="190"/>
      <c r="E58" s="191"/>
      <c r="F58" s="2" t="s">
        <v>205</v>
      </c>
      <c r="G58" s="24">
        <v>2750</v>
      </c>
      <c r="H58" s="24">
        <v>13750</v>
      </c>
      <c r="I58" s="6">
        <v>5</v>
      </c>
      <c r="J58" s="2" t="s">
        <v>206</v>
      </c>
      <c r="K58" s="25" t="s">
        <v>140</v>
      </c>
      <c r="L58" s="6">
        <v>47</v>
      </c>
      <c r="M58" s="6">
        <v>2</v>
      </c>
      <c r="N58" s="6">
        <v>12</v>
      </c>
      <c r="O58" s="6">
        <v>16</v>
      </c>
      <c r="P58" s="6">
        <v>23</v>
      </c>
      <c r="Q58" s="6">
        <v>100</v>
      </c>
      <c r="R58" s="25">
        <v>13.48</v>
      </c>
      <c r="S58" s="6" t="s">
        <v>141</v>
      </c>
      <c r="T58" s="6" t="s">
        <v>142</v>
      </c>
      <c r="U58" s="6" t="s">
        <v>194</v>
      </c>
      <c r="V58" s="6"/>
    </row>
    <row r="59" spans="1:22" ht="39" customHeight="1" x14ac:dyDescent="0.25">
      <c r="A59" s="188"/>
      <c r="B59" s="188"/>
      <c r="C59" s="189"/>
      <c r="D59" s="190"/>
      <c r="E59" s="191"/>
      <c r="F59" s="2" t="s">
        <v>207</v>
      </c>
      <c r="G59" s="24">
        <v>3095</v>
      </c>
      <c r="H59" s="24">
        <v>15475</v>
      </c>
      <c r="I59" s="6">
        <v>5</v>
      </c>
      <c r="J59" s="2" t="s">
        <v>208</v>
      </c>
      <c r="K59" s="28" t="s">
        <v>140</v>
      </c>
      <c r="L59" s="6">
        <v>47</v>
      </c>
      <c r="M59" s="6">
        <v>2</v>
      </c>
      <c r="N59" s="6">
        <v>12</v>
      </c>
      <c r="O59" s="6">
        <v>16</v>
      </c>
      <c r="P59" s="6">
        <v>23</v>
      </c>
      <c r="Q59" s="6">
        <v>100</v>
      </c>
      <c r="R59" s="25">
        <v>13.48</v>
      </c>
      <c r="S59" s="6" t="s">
        <v>141</v>
      </c>
      <c r="T59" s="6" t="s">
        <v>142</v>
      </c>
      <c r="U59" s="6" t="s">
        <v>194</v>
      </c>
      <c r="V59" s="6"/>
    </row>
    <row r="60" spans="1:22" ht="39" customHeight="1" x14ac:dyDescent="0.25">
      <c r="A60" s="188"/>
      <c r="B60" s="188"/>
      <c r="C60" s="189"/>
      <c r="D60" s="190"/>
      <c r="E60" s="191"/>
      <c r="F60" s="2" t="s">
        <v>143</v>
      </c>
      <c r="G60" s="24">
        <v>2521.86</v>
      </c>
      <c r="H60" s="24">
        <v>25218.6</v>
      </c>
      <c r="I60" s="6">
        <v>10</v>
      </c>
      <c r="J60" s="2" t="s">
        <v>144</v>
      </c>
      <c r="K60" s="25" t="s">
        <v>145</v>
      </c>
      <c r="L60" s="26">
        <v>0.85</v>
      </c>
      <c r="M60" s="26">
        <v>0</v>
      </c>
      <c r="N60" s="26">
        <v>0.05</v>
      </c>
      <c r="O60" s="26">
        <v>0.03</v>
      </c>
      <c r="P60" s="26">
        <v>7.0000000000000007E-2</v>
      </c>
      <c r="Q60" s="27">
        <v>1</v>
      </c>
      <c r="R60" s="25" t="s">
        <v>180</v>
      </c>
      <c r="S60" s="2" t="s">
        <v>147</v>
      </c>
      <c r="T60" s="6" t="s">
        <v>147</v>
      </c>
      <c r="U60" s="6" t="s">
        <v>107</v>
      </c>
      <c r="V60" s="6"/>
    </row>
    <row r="61" spans="1:22" ht="39" customHeight="1" x14ac:dyDescent="0.25">
      <c r="A61" s="188"/>
      <c r="B61" s="188"/>
      <c r="C61" s="189"/>
      <c r="D61" s="190"/>
      <c r="E61" s="191"/>
      <c r="F61" s="2" t="s">
        <v>148</v>
      </c>
      <c r="G61" s="24">
        <v>2280</v>
      </c>
      <c r="H61" s="24">
        <v>11400</v>
      </c>
      <c r="I61" s="6">
        <v>5</v>
      </c>
      <c r="J61" s="2" t="s">
        <v>202</v>
      </c>
      <c r="K61" s="25" t="s">
        <v>150</v>
      </c>
      <c r="L61" s="6">
        <v>75</v>
      </c>
      <c r="M61" s="6"/>
      <c r="N61" s="6">
        <v>5</v>
      </c>
      <c r="O61" s="6">
        <v>10</v>
      </c>
      <c r="P61" s="6">
        <v>10</v>
      </c>
      <c r="Q61" s="6">
        <v>100</v>
      </c>
      <c r="R61" s="28" t="s">
        <v>151</v>
      </c>
      <c r="S61" s="6" t="s">
        <v>152</v>
      </c>
      <c r="T61" s="6" t="s">
        <v>147</v>
      </c>
      <c r="U61" s="6" t="s">
        <v>107</v>
      </c>
      <c r="V61" s="6"/>
    </row>
    <row r="62" spans="1:22" ht="39" customHeight="1" x14ac:dyDescent="0.25">
      <c r="A62" s="188"/>
      <c r="B62" s="188"/>
      <c r="C62" s="189"/>
      <c r="D62" s="190"/>
      <c r="E62" s="191"/>
      <c r="F62" s="2" t="s">
        <v>166</v>
      </c>
      <c r="G62" s="24">
        <v>4332</v>
      </c>
      <c r="H62" s="24">
        <v>4332</v>
      </c>
      <c r="I62" s="6">
        <v>1</v>
      </c>
      <c r="J62" s="2" t="s">
        <v>167</v>
      </c>
      <c r="K62" s="25" t="s">
        <v>162</v>
      </c>
      <c r="L62" s="26">
        <v>0.8</v>
      </c>
      <c r="M62" s="26">
        <v>0</v>
      </c>
      <c r="N62" s="26">
        <v>0</v>
      </c>
      <c r="O62" s="6">
        <v>10</v>
      </c>
      <c r="P62" s="6">
        <v>10</v>
      </c>
      <c r="Q62" s="6">
        <v>100</v>
      </c>
      <c r="R62" s="25"/>
      <c r="S62" s="6"/>
      <c r="T62" s="6"/>
      <c r="U62" s="6" t="s">
        <v>158</v>
      </c>
      <c r="V62" s="6"/>
    </row>
    <row r="63" spans="1:22" ht="39" customHeight="1" x14ac:dyDescent="0.25">
      <c r="A63" s="188"/>
      <c r="B63" s="188"/>
      <c r="C63" s="189"/>
      <c r="D63" s="190"/>
      <c r="E63" s="191"/>
      <c r="F63" s="34" t="s">
        <v>182</v>
      </c>
      <c r="G63" s="24">
        <v>2820.03</v>
      </c>
      <c r="H63" s="24">
        <v>8460.09</v>
      </c>
      <c r="I63" s="6">
        <v>3</v>
      </c>
      <c r="J63" s="2" t="s">
        <v>209</v>
      </c>
      <c r="K63" s="25" t="s">
        <v>184</v>
      </c>
      <c r="L63" s="6">
        <v>60</v>
      </c>
      <c r="M63" s="6">
        <v>0</v>
      </c>
      <c r="N63" s="6">
        <v>0</v>
      </c>
      <c r="O63" s="6">
        <v>10</v>
      </c>
      <c r="P63" s="6">
        <v>30</v>
      </c>
      <c r="Q63" s="6">
        <v>100</v>
      </c>
      <c r="R63" s="25">
        <v>13.7416</v>
      </c>
      <c r="S63" s="2" t="s">
        <v>185</v>
      </c>
      <c r="T63" s="6" t="s">
        <v>186</v>
      </c>
      <c r="U63" s="6" t="s">
        <v>19</v>
      </c>
      <c r="V63" s="6"/>
    </row>
    <row r="64" spans="1:22" ht="39" customHeight="1" x14ac:dyDescent="0.25">
      <c r="A64" s="188"/>
      <c r="B64" s="188"/>
      <c r="C64" s="189"/>
      <c r="D64" s="190"/>
      <c r="E64" s="191"/>
      <c r="F64" s="2" t="s">
        <v>153</v>
      </c>
      <c r="G64" s="24">
        <v>513.25649999999996</v>
      </c>
      <c r="H64" s="38">
        <f>I64*G64</f>
        <v>17963.977499999997</v>
      </c>
      <c r="I64" s="6">
        <v>35</v>
      </c>
      <c r="J64" s="6" t="s">
        <v>154</v>
      </c>
      <c r="K64" s="25" t="s">
        <v>155</v>
      </c>
      <c r="L64" s="26">
        <v>0.55000000000000004</v>
      </c>
      <c r="M64" s="26">
        <v>0</v>
      </c>
      <c r="N64" s="26">
        <v>0</v>
      </c>
      <c r="O64" s="26">
        <v>0.15</v>
      </c>
      <c r="P64" s="26">
        <v>0.3</v>
      </c>
      <c r="Q64" s="30">
        <f>SUBTOTAL(9,L64:P64)</f>
        <v>1</v>
      </c>
      <c r="R64" s="25">
        <v>13.48</v>
      </c>
      <c r="S64" s="6" t="s">
        <v>156</v>
      </c>
      <c r="T64" s="31" t="s">
        <v>157</v>
      </c>
      <c r="U64" s="6" t="s">
        <v>158</v>
      </c>
      <c r="V64" s="6"/>
    </row>
    <row r="65" spans="1:22" ht="39" customHeight="1" x14ac:dyDescent="0.25">
      <c r="A65" s="188"/>
      <c r="B65" s="188"/>
      <c r="C65" s="189"/>
      <c r="D65" s="190"/>
      <c r="E65" s="191"/>
      <c r="F65" s="34" t="s">
        <v>187</v>
      </c>
      <c r="G65" s="35">
        <v>2585.52</v>
      </c>
      <c r="H65" s="36">
        <f>G65*I65</f>
        <v>12927.6</v>
      </c>
      <c r="I65" s="37">
        <v>5</v>
      </c>
      <c r="J65" s="2" t="s">
        <v>188</v>
      </c>
      <c r="K65" s="28" t="s">
        <v>189</v>
      </c>
      <c r="L65" s="6">
        <v>70</v>
      </c>
      <c r="M65" s="6">
        <v>0</v>
      </c>
      <c r="N65" s="6">
        <v>10</v>
      </c>
      <c r="O65" s="6">
        <v>10</v>
      </c>
      <c r="P65" s="6">
        <v>10</v>
      </c>
      <c r="Q65" s="6">
        <f>SUM(L65:P65)</f>
        <v>100</v>
      </c>
      <c r="R65" s="25">
        <v>13.3954</v>
      </c>
      <c r="S65" s="6" t="s">
        <v>157</v>
      </c>
      <c r="T65" s="6" t="s">
        <v>191</v>
      </c>
      <c r="U65" s="6" t="s">
        <v>158</v>
      </c>
      <c r="V65" s="6"/>
    </row>
    <row r="66" spans="1:22" ht="39" customHeight="1" x14ac:dyDescent="0.25">
      <c r="A66" s="188"/>
      <c r="B66" s="188"/>
      <c r="C66" s="189"/>
      <c r="D66" s="190"/>
      <c r="E66" s="191"/>
      <c r="F66" s="2" t="s">
        <v>197</v>
      </c>
      <c r="G66" s="24">
        <v>4017.18</v>
      </c>
      <c r="H66" s="24">
        <v>20085.900000000001</v>
      </c>
      <c r="I66" s="2" t="s">
        <v>169</v>
      </c>
      <c r="J66" s="2" t="s">
        <v>198</v>
      </c>
      <c r="K66" s="25" t="s">
        <v>171</v>
      </c>
      <c r="L66" s="6">
        <v>65</v>
      </c>
      <c r="M66" s="6">
        <v>0</v>
      </c>
      <c r="N66" s="6">
        <v>21</v>
      </c>
      <c r="O66" s="6">
        <v>6</v>
      </c>
      <c r="P66" s="6">
        <v>8</v>
      </c>
      <c r="Q66" s="6">
        <v>100</v>
      </c>
      <c r="R66" s="25">
        <v>134963</v>
      </c>
      <c r="S66" s="6" t="s">
        <v>172</v>
      </c>
      <c r="T66" s="6" t="s">
        <v>173</v>
      </c>
      <c r="U66" s="6" t="s">
        <v>107</v>
      </c>
      <c r="V66" s="6"/>
    </row>
    <row r="67" spans="1:22" ht="39" customHeight="1" x14ac:dyDescent="0.25">
      <c r="A67" s="188"/>
      <c r="B67" s="188"/>
      <c r="C67" s="189"/>
      <c r="D67" s="190"/>
      <c r="E67" s="191"/>
      <c r="F67" s="2" t="s">
        <v>199</v>
      </c>
      <c r="G67" s="39">
        <v>2701.67</v>
      </c>
      <c r="H67" s="39">
        <v>13508.4</v>
      </c>
      <c r="I67" s="2" t="s">
        <v>169</v>
      </c>
      <c r="J67" s="2" t="s">
        <v>213</v>
      </c>
      <c r="K67" s="25" t="s">
        <v>171</v>
      </c>
      <c r="L67" s="6">
        <v>65</v>
      </c>
      <c r="M67" s="6">
        <v>0</v>
      </c>
      <c r="N67" s="6">
        <v>21</v>
      </c>
      <c r="O67" s="6">
        <v>6</v>
      </c>
      <c r="P67" s="6">
        <v>8</v>
      </c>
      <c r="Q67" s="6">
        <v>100</v>
      </c>
      <c r="R67" s="25">
        <v>134963</v>
      </c>
      <c r="S67" s="6" t="s">
        <v>211</v>
      </c>
      <c r="T67" s="6" t="s">
        <v>173</v>
      </c>
      <c r="U67" s="6" t="s">
        <v>107</v>
      </c>
      <c r="V67" s="6"/>
    </row>
    <row r="68" spans="1:22" ht="39" customHeight="1" x14ac:dyDescent="0.25">
      <c r="A68" s="188">
        <v>8</v>
      </c>
      <c r="B68" s="188">
        <v>179089</v>
      </c>
      <c r="C68" s="189" t="s">
        <v>214</v>
      </c>
      <c r="D68" s="190">
        <v>10</v>
      </c>
      <c r="E68" s="191" t="s">
        <v>137</v>
      </c>
      <c r="F68" s="34" t="s">
        <v>175</v>
      </c>
      <c r="G68" s="24">
        <v>3298.38</v>
      </c>
      <c r="H68" s="24">
        <v>16491.900000000001</v>
      </c>
      <c r="I68" s="6">
        <v>5</v>
      </c>
      <c r="J68" s="2" t="s">
        <v>176</v>
      </c>
      <c r="K68" s="25" t="s">
        <v>177</v>
      </c>
      <c r="L68" s="26">
        <v>1</v>
      </c>
      <c r="M68" s="26">
        <v>0</v>
      </c>
      <c r="N68" s="26">
        <v>0.5</v>
      </c>
      <c r="O68" s="26">
        <v>0.2</v>
      </c>
      <c r="P68" s="26">
        <v>0.3</v>
      </c>
      <c r="Q68" s="26">
        <v>1</v>
      </c>
      <c r="R68" s="25">
        <v>14.16</v>
      </c>
      <c r="S68" s="2" t="s">
        <v>178</v>
      </c>
      <c r="T68" s="2" t="s">
        <v>179</v>
      </c>
      <c r="U68" s="6" t="s">
        <v>193</v>
      </c>
      <c r="V68" s="6"/>
    </row>
    <row r="69" spans="1:22" ht="40.5" customHeight="1" x14ac:dyDescent="0.25">
      <c r="A69" s="188"/>
      <c r="B69" s="188"/>
      <c r="C69" s="189"/>
      <c r="D69" s="190"/>
      <c r="E69" s="191"/>
      <c r="F69" s="6" t="s">
        <v>138</v>
      </c>
      <c r="G69" s="24">
        <v>3095</v>
      </c>
      <c r="H69" s="24">
        <v>15475</v>
      </c>
      <c r="I69" s="6">
        <v>5</v>
      </c>
      <c r="J69" s="2" t="s">
        <v>208</v>
      </c>
      <c r="K69" s="28" t="s">
        <v>140</v>
      </c>
      <c r="L69" s="6">
        <v>47</v>
      </c>
      <c r="M69" s="6">
        <v>2</v>
      </c>
      <c r="N69" s="6">
        <v>12</v>
      </c>
      <c r="O69" s="6">
        <v>16</v>
      </c>
      <c r="P69" s="6">
        <v>23</v>
      </c>
      <c r="Q69" s="6">
        <v>100</v>
      </c>
      <c r="R69" s="25">
        <v>13.48</v>
      </c>
      <c r="S69" s="6" t="s">
        <v>141</v>
      </c>
      <c r="T69" s="6" t="s">
        <v>142</v>
      </c>
      <c r="U69" s="6" t="s">
        <v>194</v>
      </c>
      <c r="V69" s="6"/>
    </row>
    <row r="70" spans="1:22" ht="40.5" customHeight="1" x14ac:dyDescent="0.25">
      <c r="A70" s="188"/>
      <c r="B70" s="188"/>
      <c r="C70" s="189"/>
      <c r="D70" s="190"/>
      <c r="E70" s="191"/>
      <c r="F70" s="2" t="s">
        <v>166</v>
      </c>
      <c r="G70" s="24">
        <v>4332</v>
      </c>
      <c r="H70" s="24">
        <v>4332</v>
      </c>
      <c r="I70" s="6">
        <v>1</v>
      </c>
      <c r="J70" s="2" t="s">
        <v>167</v>
      </c>
      <c r="K70" s="25" t="s">
        <v>162</v>
      </c>
      <c r="L70" s="26">
        <v>0.8</v>
      </c>
      <c r="M70" s="26">
        <v>0</v>
      </c>
      <c r="N70" s="26">
        <v>0</v>
      </c>
      <c r="O70" s="6">
        <v>10</v>
      </c>
      <c r="P70" s="6">
        <v>10</v>
      </c>
      <c r="Q70" s="6">
        <v>100</v>
      </c>
      <c r="R70" s="25"/>
      <c r="S70" s="6"/>
      <c r="T70" s="6"/>
      <c r="U70" s="6" t="s">
        <v>158</v>
      </c>
      <c r="V70" s="6"/>
    </row>
    <row r="71" spans="1:22" ht="54" customHeight="1" x14ac:dyDescent="0.25">
      <c r="A71" s="188"/>
      <c r="B71" s="188"/>
      <c r="C71" s="189"/>
      <c r="D71" s="190"/>
      <c r="E71" s="191"/>
      <c r="F71" s="2" t="s">
        <v>143</v>
      </c>
      <c r="G71" s="24">
        <v>2521.86</v>
      </c>
      <c r="H71" s="24">
        <v>25218.6</v>
      </c>
      <c r="I71" s="6">
        <v>10</v>
      </c>
      <c r="J71" s="2" t="s">
        <v>144</v>
      </c>
      <c r="K71" s="25" t="s">
        <v>145</v>
      </c>
      <c r="L71" s="26">
        <v>0.85</v>
      </c>
      <c r="M71" s="26">
        <v>0</v>
      </c>
      <c r="N71" s="26">
        <v>0.05</v>
      </c>
      <c r="O71" s="26">
        <v>0.03</v>
      </c>
      <c r="P71" s="26">
        <v>7.0000000000000007E-2</v>
      </c>
      <c r="Q71" s="27">
        <v>1</v>
      </c>
      <c r="R71" s="25" t="s">
        <v>180</v>
      </c>
      <c r="S71" s="2" t="s">
        <v>147</v>
      </c>
      <c r="T71" s="6" t="s">
        <v>147</v>
      </c>
      <c r="U71" s="6" t="s">
        <v>107</v>
      </c>
      <c r="V71" s="6"/>
    </row>
    <row r="72" spans="1:22" ht="43.5" customHeight="1" x14ac:dyDescent="0.25">
      <c r="A72" s="188"/>
      <c r="B72" s="188"/>
      <c r="C72" s="189"/>
      <c r="D72" s="190"/>
      <c r="E72" s="191"/>
      <c r="F72" s="34" t="s">
        <v>182</v>
      </c>
      <c r="G72" s="24">
        <v>2820.03</v>
      </c>
      <c r="H72" s="24">
        <v>8460.09</v>
      </c>
      <c r="I72" s="6">
        <v>3</v>
      </c>
      <c r="J72" s="2" t="s">
        <v>209</v>
      </c>
      <c r="K72" s="25" t="s">
        <v>184</v>
      </c>
      <c r="L72" s="6">
        <v>60</v>
      </c>
      <c r="M72" s="6">
        <v>0</v>
      </c>
      <c r="N72" s="6">
        <v>0</v>
      </c>
      <c r="O72" s="6">
        <v>10</v>
      </c>
      <c r="P72" s="6">
        <v>30</v>
      </c>
      <c r="Q72" s="6">
        <v>100</v>
      </c>
      <c r="R72" s="25">
        <v>13.7416</v>
      </c>
      <c r="S72" s="2" t="s">
        <v>185</v>
      </c>
      <c r="T72" s="6" t="s">
        <v>186</v>
      </c>
      <c r="U72" s="6" t="s">
        <v>19</v>
      </c>
      <c r="V72" s="6"/>
    </row>
    <row r="73" spans="1:22" ht="62.25" customHeight="1" x14ac:dyDescent="0.25">
      <c r="A73" s="188"/>
      <c r="B73" s="188"/>
      <c r="C73" s="189"/>
      <c r="D73" s="190"/>
      <c r="E73" s="191"/>
      <c r="F73" s="2" t="s">
        <v>215</v>
      </c>
      <c r="G73" s="24">
        <v>4017.18</v>
      </c>
      <c r="H73" s="24">
        <v>20085.900000000001</v>
      </c>
      <c r="I73" s="2" t="s">
        <v>169</v>
      </c>
      <c r="J73" s="2" t="s">
        <v>198</v>
      </c>
      <c r="K73" s="25" t="s">
        <v>171</v>
      </c>
      <c r="L73" s="6">
        <v>65</v>
      </c>
      <c r="M73" s="6">
        <v>0</v>
      </c>
      <c r="N73" s="6">
        <v>21</v>
      </c>
      <c r="O73" s="6">
        <v>6</v>
      </c>
      <c r="P73" s="6">
        <v>8</v>
      </c>
      <c r="Q73" s="6">
        <v>100</v>
      </c>
      <c r="R73" s="25">
        <v>134963</v>
      </c>
      <c r="S73" s="6" t="s">
        <v>172</v>
      </c>
      <c r="T73" s="6" t="s">
        <v>173</v>
      </c>
      <c r="U73" s="6" t="s">
        <v>107</v>
      </c>
      <c r="V73" s="6"/>
    </row>
    <row r="74" spans="1:22" ht="41.25" customHeight="1" x14ac:dyDescent="0.25">
      <c r="A74" s="188"/>
      <c r="B74" s="188"/>
      <c r="C74" s="189"/>
      <c r="D74" s="190"/>
      <c r="E74" s="191"/>
      <c r="F74" s="2" t="s">
        <v>216</v>
      </c>
      <c r="G74" s="39">
        <v>2701.67</v>
      </c>
      <c r="H74" s="39">
        <v>13508.4</v>
      </c>
      <c r="I74" s="2" t="s">
        <v>169</v>
      </c>
      <c r="J74" s="2" t="s">
        <v>213</v>
      </c>
      <c r="K74" s="25" t="s">
        <v>171</v>
      </c>
      <c r="L74" s="6">
        <v>65</v>
      </c>
      <c r="M74" s="6">
        <v>0</v>
      </c>
      <c r="N74" s="6">
        <v>21</v>
      </c>
      <c r="O74" s="6">
        <v>6</v>
      </c>
      <c r="P74" s="6">
        <v>8</v>
      </c>
      <c r="Q74" s="6">
        <v>100</v>
      </c>
      <c r="R74" s="25">
        <v>134963</v>
      </c>
      <c r="S74" s="6" t="s">
        <v>211</v>
      </c>
      <c r="T74" s="6" t="s">
        <v>173</v>
      </c>
      <c r="U74" s="6" t="s">
        <v>107</v>
      </c>
      <c r="V74" s="6"/>
    </row>
    <row r="75" spans="1:22" ht="44.25" customHeight="1" x14ac:dyDescent="0.25">
      <c r="A75" s="188"/>
      <c r="B75" s="188"/>
      <c r="C75" s="189"/>
      <c r="D75" s="190"/>
      <c r="E75" s="191"/>
      <c r="F75" s="2" t="s">
        <v>217</v>
      </c>
      <c r="G75" s="24">
        <v>4039.94</v>
      </c>
      <c r="H75" s="24">
        <v>20199.7</v>
      </c>
      <c r="I75" s="2" t="s">
        <v>169</v>
      </c>
      <c r="J75" s="2" t="s">
        <v>213</v>
      </c>
      <c r="K75" s="25" t="s">
        <v>171</v>
      </c>
      <c r="L75" s="6">
        <v>65</v>
      </c>
      <c r="M75" s="6">
        <v>0</v>
      </c>
      <c r="N75" s="6">
        <v>21</v>
      </c>
      <c r="O75" s="6">
        <v>6</v>
      </c>
      <c r="P75" s="6">
        <v>8</v>
      </c>
      <c r="Q75" s="6">
        <v>100</v>
      </c>
      <c r="R75" s="25">
        <v>134963</v>
      </c>
      <c r="S75" s="6" t="s">
        <v>218</v>
      </c>
      <c r="T75" s="6" t="s">
        <v>173</v>
      </c>
      <c r="U75" s="6" t="s">
        <v>107</v>
      </c>
      <c r="V75" s="6"/>
    </row>
    <row r="76" spans="1:22" ht="27.75" customHeight="1" x14ac:dyDescent="0.25">
      <c r="A76" s="188">
        <v>9</v>
      </c>
      <c r="B76" s="188">
        <v>179093</v>
      </c>
      <c r="C76" s="189" t="s">
        <v>219</v>
      </c>
      <c r="D76" s="190">
        <v>10</v>
      </c>
      <c r="E76" s="191" t="s">
        <v>137</v>
      </c>
      <c r="F76" s="6" t="s">
        <v>138</v>
      </c>
      <c r="G76" s="24">
        <v>3095</v>
      </c>
      <c r="H76" s="24">
        <v>15475</v>
      </c>
      <c r="I76" s="6">
        <v>5</v>
      </c>
      <c r="J76" s="2" t="s">
        <v>208</v>
      </c>
      <c r="K76" s="28" t="s">
        <v>140</v>
      </c>
      <c r="L76" s="6">
        <v>47</v>
      </c>
      <c r="M76" s="6">
        <v>2</v>
      </c>
      <c r="N76" s="6">
        <v>12</v>
      </c>
      <c r="O76" s="6">
        <v>16</v>
      </c>
      <c r="P76" s="6">
        <v>23</v>
      </c>
      <c r="Q76" s="6">
        <v>100</v>
      </c>
      <c r="R76" s="25">
        <v>13.48</v>
      </c>
      <c r="S76" s="6" t="s">
        <v>141</v>
      </c>
      <c r="T76" s="6" t="s">
        <v>142</v>
      </c>
      <c r="U76" s="6" t="s">
        <v>194</v>
      </c>
      <c r="V76" s="6"/>
    </row>
    <row r="77" spans="1:22" ht="47.25" customHeight="1" x14ac:dyDescent="0.25">
      <c r="A77" s="188"/>
      <c r="B77" s="188"/>
      <c r="C77" s="189"/>
      <c r="D77" s="190"/>
      <c r="E77" s="191"/>
      <c r="F77" s="2" t="s">
        <v>143</v>
      </c>
      <c r="G77" s="24">
        <v>2521.86</v>
      </c>
      <c r="H77" s="24">
        <v>25218.6</v>
      </c>
      <c r="I77" s="6">
        <v>10</v>
      </c>
      <c r="J77" s="2" t="s">
        <v>144</v>
      </c>
      <c r="K77" s="25" t="s">
        <v>145</v>
      </c>
      <c r="L77" s="26">
        <v>0.85</v>
      </c>
      <c r="M77" s="26">
        <v>0</v>
      </c>
      <c r="N77" s="26">
        <v>0.05</v>
      </c>
      <c r="O77" s="26">
        <v>0.03</v>
      </c>
      <c r="P77" s="26">
        <v>7.0000000000000007E-2</v>
      </c>
      <c r="Q77" s="27">
        <v>1</v>
      </c>
      <c r="R77" s="25" t="s">
        <v>180</v>
      </c>
      <c r="S77" s="2" t="s">
        <v>147</v>
      </c>
      <c r="T77" s="6" t="s">
        <v>147</v>
      </c>
      <c r="U77" s="6" t="s">
        <v>107</v>
      </c>
      <c r="V77" s="6"/>
    </row>
    <row r="78" spans="1:22" ht="50.25" customHeight="1" x14ac:dyDescent="0.25">
      <c r="A78" s="188"/>
      <c r="B78" s="188"/>
      <c r="C78" s="189"/>
      <c r="D78" s="190"/>
      <c r="E78" s="191"/>
      <c r="F78" s="2" t="s">
        <v>166</v>
      </c>
      <c r="G78" s="24">
        <v>4332</v>
      </c>
      <c r="H78" s="24">
        <v>4332</v>
      </c>
      <c r="I78" s="6">
        <v>1</v>
      </c>
      <c r="J78" s="2" t="s">
        <v>167</v>
      </c>
      <c r="K78" s="25" t="s">
        <v>162</v>
      </c>
      <c r="L78" s="26">
        <v>0.8</v>
      </c>
      <c r="M78" s="26">
        <v>0</v>
      </c>
      <c r="N78" s="26">
        <v>0</v>
      </c>
      <c r="O78" s="6">
        <v>10</v>
      </c>
      <c r="P78" s="6">
        <v>10</v>
      </c>
      <c r="Q78" s="6">
        <v>100</v>
      </c>
      <c r="R78" s="25"/>
      <c r="S78" s="6"/>
      <c r="T78" s="6"/>
      <c r="U78" s="6" t="s">
        <v>158</v>
      </c>
      <c r="V78" s="6"/>
    </row>
    <row r="79" spans="1:22" ht="48" customHeight="1" x14ac:dyDescent="0.25">
      <c r="A79" s="188"/>
      <c r="B79" s="188"/>
      <c r="C79" s="189"/>
      <c r="D79" s="190"/>
      <c r="E79" s="191"/>
      <c r="F79" s="34" t="s">
        <v>187</v>
      </c>
      <c r="G79" s="35">
        <v>2585.52</v>
      </c>
      <c r="H79" s="36">
        <f>G79*I79</f>
        <v>12927.6</v>
      </c>
      <c r="I79" s="37">
        <v>5</v>
      </c>
      <c r="J79" s="2" t="s">
        <v>188</v>
      </c>
      <c r="K79" s="28" t="s">
        <v>189</v>
      </c>
      <c r="L79" s="6">
        <v>70</v>
      </c>
      <c r="M79" s="6">
        <v>0</v>
      </c>
      <c r="N79" s="6">
        <v>10</v>
      </c>
      <c r="O79" s="6">
        <v>10</v>
      </c>
      <c r="P79" s="6">
        <v>10</v>
      </c>
      <c r="Q79" s="6">
        <f>SUM(L79:P79)</f>
        <v>100</v>
      </c>
      <c r="R79" s="25">
        <v>13.3954</v>
      </c>
      <c r="S79" s="6" t="s">
        <v>157</v>
      </c>
      <c r="T79" s="6" t="s">
        <v>191</v>
      </c>
      <c r="U79" s="6" t="s">
        <v>158</v>
      </c>
      <c r="V79" s="6"/>
    </row>
    <row r="80" spans="1:22" ht="40.5" customHeight="1" x14ac:dyDescent="0.25">
      <c r="A80" s="188"/>
      <c r="B80" s="188"/>
      <c r="C80" s="189"/>
      <c r="D80" s="190"/>
      <c r="E80" s="191"/>
      <c r="F80" s="2" t="s">
        <v>153</v>
      </c>
      <c r="G80" s="24">
        <v>513.26</v>
      </c>
      <c r="H80" s="38">
        <f>I80*G80</f>
        <v>17964.099999999999</v>
      </c>
      <c r="I80" s="6">
        <v>35</v>
      </c>
      <c r="J80" s="6" t="s">
        <v>154</v>
      </c>
      <c r="K80" s="25" t="s">
        <v>155</v>
      </c>
      <c r="L80" s="26">
        <v>0.55000000000000004</v>
      </c>
      <c r="M80" s="26">
        <v>0</v>
      </c>
      <c r="N80" s="26">
        <v>0</v>
      </c>
      <c r="O80" s="26">
        <v>0.15</v>
      </c>
      <c r="P80" s="26">
        <v>0.3</v>
      </c>
      <c r="Q80" s="30">
        <f>SUBTOTAL(9,L80:P80)</f>
        <v>1</v>
      </c>
      <c r="R80" s="25">
        <v>13.48</v>
      </c>
      <c r="S80" s="6" t="s">
        <v>156</v>
      </c>
      <c r="T80" s="31" t="s">
        <v>157</v>
      </c>
      <c r="U80" s="6" t="s">
        <v>158</v>
      </c>
      <c r="V80" s="6"/>
    </row>
    <row r="81" spans="1:22" ht="45.75" customHeight="1" x14ac:dyDescent="0.25">
      <c r="A81" s="188"/>
      <c r="B81" s="188"/>
      <c r="C81" s="189"/>
      <c r="D81" s="190"/>
      <c r="E81" s="191"/>
      <c r="F81" s="2" t="s">
        <v>168</v>
      </c>
      <c r="G81" s="24">
        <v>4039.94</v>
      </c>
      <c r="H81" s="24">
        <v>20199.7</v>
      </c>
      <c r="I81" s="2" t="s">
        <v>169</v>
      </c>
      <c r="J81" s="2" t="s">
        <v>198</v>
      </c>
      <c r="K81" s="25" t="s">
        <v>171</v>
      </c>
      <c r="L81" s="6">
        <v>65</v>
      </c>
      <c r="M81" s="6">
        <v>0</v>
      </c>
      <c r="N81" s="6">
        <v>21</v>
      </c>
      <c r="O81" s="6">
        <v>6</v>
      </c>
      <c r="P81" s="6">
        <v>8</v>
      </c>
      <c r="Q81" s="6">
        <v>100</v>
      </c>
      <c r="R81" s="25">
        <v>134963</v>
      </c>
      <c r="S81" s="6" t="s">
        <v>218</v>
      </c>
      <c r="T81" s="6" t="s">
        <v>173</v>
      </c>
      <c r="U81" s="6" t="s">
        <v>107</v>
      </c>
      <c r="V81" s="6"/>
    </row>
    <row r="82" spans="1:22" ht="117.75" customHeight="1" x14ac:dyDescent="0.25">
      <c r="A82" s="6">
        <v>10</v>
      </c>
      <c r="B82" s="6">
        <v>127540</v>
      </c>
      <c r="C82" s="5" t="s">
        <v>220</v>
      </c>
      <c r="D82" s="4"/>
      <c r="E82" s="3"/>
      <c r="F82" s="34" t="s">
        <v>221</v>
      </c>
      <c r="G82" s="24">
        <v>205.2</v>
      </c>
      <c r="H82" s="24">
        <v>5745.6</v>
      </c>
      <c r="I82" s="6">
        <v>28</v>
      </c>
      <c r="J82" s="2" t="s">
        <v>222</v>
      </c>
      <c r="K82" s="25" t="s">
        <v>155</v>
      </c>
      <c r="L82" s="6">
        <v>70</v>
      </c>
      <c r="M82" s="6">
        <v>0</v>
      </c>
      <c r="N82" s="6">
        <v>20</v>
      </c>
      <c r="O82" s="6">
        <v>5</v>
      </c>
      <c r="P82" s="6">
        <v>5</v>
      </c>
      <c r="Q82" s="6">
        <v>100</v>
      </c>
      <c r="R82" s="25">
        <v>14.95</v>
      </c>
      <c r="S82" s="6" t="s">
        <v>223</v>
      </c>
      <c r="T82" s="6" t="s">
        <v>224</v>
      </c>
      <c r="U82" s="6" t="s">
        <v>107</v>
      </c>
      <c r="V82" s="6"/>
    </row>
    <row r="83" spans="1:22" ht="102.75" customHeight="1" x14ac:dyDescent="0.25">
      <c r="A83" s="6">
        <v>11</v>
      </c>
      <c r="B83" s="6">
        <v>127541</v>
      </c>
      <c r="C83" s="5" t="s">
        <v>225</v>
      </c>
      <c r="D83" s="4">
        <v>10</v>
      </c>
      <c r="E83" s="3" t="s">
        <v>137</v>
      </c>
      <c r="F83" s="34" t="s">
        <v>221</v>
      </c>
      <c r="G83" s="24">
        <v>205.2</v>
      </c>
      <c r="H83" s="24">
        <v>5745.6</v>
      </c>
      <c r="I83" s="6">
        <v>28</v>
      </c>
      <c r="J83" s="2" t="s">
        <v>222</v>
      </c>
      <c r="K83" s="25" t="s">
        <v>155</v>
      </c>
      <c r="L83" s="6">
        <v>70</v>
      </c>
      <c r="M83" s="6">
        <v>0</v>
      </c>
      <c r="N83" s="6">
        <v>20</v>
      </c>
      <c r="O83" s="6">
        <v>5</v>
      </c>
      <c r="P83" s="6">
        <v>5</v>
      </c>
      <c r="Q83" s="6">
        <v>100</v>
      </c>
      <c r="R83" s="25">
        <v>14.95</v>
      </c>
      <c r="S83" s="6" t="s">
        <v>223</v>
      </c>
      <c r="T83" s="6" t="s">
        <v>224</v>
      </c>
      <c r="U83" s="6" t="s">
        <v>107</v>
      </c>
      <c r="V83" s="6"/>
    </row>
    <row r="84" spans="1:22" ht="54" customHeight="1" x14ac:dyDescent="0.25">
      <c r="A84" s="188">
        <v>12</v>
      </c>
      <c r="B84" s="188">
        <v>127542</v>
      </c>
      <c r="C84" s="189" t="s">
        <v>226</v>
      </c>
      <c r="D84" s="190">
        <v>10</v>
      </c>
      <c r="E84" s="191" t="s">
        <v>137</v>
      </c>
      <c r="F84" s="34" t="s">
        <v>221</v>
      </c>
      <c r="G84" s="24">
        <v>205.2</v>
      </c>
      <c r="H84" s="24">
        <v>5745.6</v>
      </c>
      <c r="I84" s="6">
        <v>28</v>
      </c>
      <c r="J84" s="2" t="s">
        <v>222</v>
      </c>
      <c r="K84" s="25" t="s">
        <v>155</v>
      </c>
      <c r="L84" s="6">
        <v>70</v>
      </c>
      <c r="M84" s="6">
        <v>0</v>
      </c>
      <c r="N84" s="6">
        <v>20</v>
      </c>
      <c r="O84" s="6">
        <v>5</v>
      </c>
      <c r="P84" s="6">
        <v>5</v>
      </c>
      <c r="Q84" s="6">
        <v>100</v>
      </c>
      <c r="R84" s="25">
        <v>14.95</v>
      </c>
      <c r="S84" s="6" t="s">
        <v>223</v>
      </c>
      <c r="T84" s="6" t="s">
        <v>224</v>
      </c>
      <c r="U84" s="6" t="s">
        <v>107</v>
      </c>
      <c r="V84" s="6"/>
    </row>
    <row r="85" spans="1:22" ht="54" customHeight="1" x14ac:dyDescent="0.25">
      <c r="A85" s="188"/>
      <c r="B85" s="188"/>
      <c r="C85" s="189"/>
      <c r="D85" s="190"/>
      <c r="E85" s="191"/>
      <c r="F85" s="2" t="s">
        <v>153</v>
      </c>
      <c r="G85" s="24">
        <v>254.85839999999999</v>
      </c>
      <c r="H85" s="38">
        <f>I85*G85</f>
        <v>6116.6016</v>
      </c>
      <c r="I85" s="6">
        <v>24</v>
      </c>
      <c r="J85" s="6" t="s">
        <v>154</v>
      </c>
      <c r="K85" s="25" t="s">
        <v>155</v>
      </c>
      <c r="L85" s="26">
        <v>0.55000000000000004</v>
      </c>
      <c r="M85" s="26">
        <v>0</v>
      </c>
      <c r="N85" s="26">
        <v>0</v>
      </c>
      <c r="O85" s="26">
        <v>0.15</v>
      </c>
      <c r="P85" s="26">
        <v>0.3</v>
      </c>
      <c r="Q85" s="30">
        <f>SUBTOTAL(9,L85:P85)</f>
        <v>1</v>
      </c>
      <c r="R85" s="25">
        <v>13.48</v>
      </c>
      <c r="S85" s="6" t="s">
        <v>156</v>
      </c>
      <c r="T85" s="31" t="s">
        <v>157</v>
      </c>
      <c r="U85" s="6" t="s">
        <v>158</v>
      </c>
      <c r="V85" s="6"/>
    </row>
    <row r="86" spans="1:22" ht="55.5" customHeight="1" x14ac:dyDescent="0.25">
      <c r="A86" s="188"/>
      <c r="B86" s="188"/>
      <c r="C86" s="189"/>
      <c r="D86" s="190"/>
      <c r="E86" s="191"/>
      <c r="F86" s="34" t="s">
        <v>227</v>
      </c>
      <c r="G86" s="6">
        <v>75.75</v>
      </c>
      <c r="H86" s="6">
        <v>75.75</v>
      </c>
      <c r="I86" s="6">
        <v>1</v>
      </c>
      <c r="J86" s="2" t="s">
        <v>228</v>
      </c>
      <c r="K86" s="28" t="s">
        <v>229</v>
      </c>
      <c r="L86" s="26">
        <v>0.59</v>
      </c>
      <c r="M86" s="26">
        <v>0</v>
      </c>
      <c r="N86" s="26">
        <v>0</v>
      </c>
      <c r="O86" s="26">
        <v>0.05</v>
      </c>
      <c r="P86" s="26">
        <v>0.36</v>
      </c>
      <c r="Q86" s="26">
        <v>1</v>
      </c>
      <c r="R86" s="25">
        <v>14.6647</v>
      </c>
      <c r="S86" s="6" t="s">
        <v>230</v>
      </c>
      <c r="T86" s="6" t="s">
        <v>230</v>
      </c>
      <c r="U86" s="6"/>
      <c r="V86" s="40" t="s">
        <v>231</v>
      </c>
    </row>
    <row r="87" spans="1:22" ht="54.75" customHeight="1" x14ac:dyDescent="0.25">
      <c r="A87" s="188"/>
      <c r="B87" s="188"/>
      <c r="C87" s="189"/>
      <c r="D87" s="190"/>
      <c r="E87" s="191"/>
      <c r="F87" s="34" t="s">
        <v>232</v>
      </c>
      <c r="G87" s="41">
        <v>128.6</v>
      </c>
      <c r="H87" s="41">
        <v>128.6</v>
      </c>
      <c r="I87" s="6">
        <v>1</v>
      </c>
      <c r="J87" s="2" t="s">
        <v>233</v>
      </c>
      <c r="K87" s="28" t="s">
        <v>229</v>
      </c>
      <c r="L87" s="26">
        <v>0.59</v>
      </c>
      <c r="M87" s="26">
        <v>0</v>
      </c>
      <c r="N87" s="26">
        <v>0</v>
      </c>
      <c r="O87" s="26">
        <v>0.05</v>
      </c>
      <c r="P87" s="26">
        <v>0.36</v>
      </c>
      <c r="Q87" s="26">
        <v>1</v>
      </c>
      <c r="R87" s="25">
        <v>14.6647</v>
      </c>
      <c r="S87" s="6" t="s">
        <v>230</v>
      </c>
      <c r="T87" s="6" t="s">
        <v>230</v>
      </c>
      <c r="U87" s="6"/>
      <c r="V87" s="40" t="s">
        <v>231</v>
      </c>
    </row>
    <row r="88" spans="1:22" ht="39" customHeight="1" x14ac:dyDescent="0.25">
      <c r="A88" s="188"/>
      <c r="B88" s="188"/>
      <c r="C88" s="189"/>
      <c r="D88" s="190"/>
      <c r="E88" s="191"/>
      <c r="F88" s="34" t="s">
        <v>234</v>
      </c>
      <c r="G88" s="42">
        <v>148.19999999999999</v>
      </c>
      <c r="H88" s="42">
        <v>3556.8</v>
      </c>
      <c r="I88" s="6" t="s">
        <v>235</v>
      </c>
      <c r="J88" s="2" t="s">
        <v>236</v>
      </c>
      <c r="K88" s="25" t="s">
        <v>155</v>
      </c>
      <c r="L88" s="6">
        <v>90</v>
      </c>
      <c r="M88" s="6">
        <v>0</v>
      </c>
      <c r="N88" s="6">
        <v>0</v>
      </c>
      <c r="O88" s="6">
        <v>6</v>
      </c>
      <c r="P88" s="6">
        <v>4</v>
      </c>
      <c r="Q88" s="6">
        <f>SUM(L88:P88)</f>
        <v>100</v>
      </c>
      <c r="R88" s="28" t="s">
        <v>237</v>
      </c>
      <c r="S88" s="6" t="s">
        <v>238</v>
      </c>
      <c r="T88" s="6" t="s">
        <v>239</v>
      </c>
      <c r="U88" s="6" t="s">
        <v>107</v>
      </c>
      <c r="V88" s="6"/>
    </row>
    <row r="89" spans="1:22" ht="37.5" customHeight="1" x14ac:dyDescent="0.25">
      <c r="A89" s="188">
        <v>13</v>
      </c>
      <c r="B89" s="188">
        <v>127544</v>
      </c>
      <c r="C89" s="189" t="s">
        <v>240</v>
      </c>
      <c r="D89" s="190">
        <v>120</v>
      </c>
      <c r="E89" s="191" t="s">
        <v>137</v>
      </c>
      <c r="F89" s="34" t="s">
        <v>221</v>
      </c>
      <c r="G89" s="24">
        <v>205.2</v>
      </c>
      <c r="H89" s="24">
        <v>5745.6</v>
      </c>
      <c r="I89" s="6">
        <v>28</v>
      </c>
      <c r="J89" s="2" t="s">
        <v>222</v>
      </c>
      <c r="K89" s="25" t="s">
        <v>155</v>
      </c>
      <c r="L89" s="6">
        <v>70</v>
      </c>
      <c r="M89" s="6">
        <v>0</v>
      </c>
      <c r="N89" s="6">
        <v>20</v>
      </c>
      <c r="O89" s="6">
        <v>5</v>
      </c>
      <c r="P89" s="6">
        <v>5</v>
      </c>
      <c r="Q89" s="6">
        <v>100</v>
      </c>
      <c r="R89" s="25">
        <v>14.95</v>
      </c>
      <c r="S89" s="6" t="s">
        <v>223</v>
      </c>
      <c r="T89" s="6" t="s">
        <v>224</v>
      </c>
      <c r="U89" s="6" t="s">
        <v>107</v>
      </c>
      <c r="V89" s="6"/>
    </row>
    <row r="90" spans="1:22" ht="35.25" customHeight="1" x14ac:dyDescent="0.25">
      <c r="A90" s="188"/>
      <c r="B90" s="188"/>
      <c r="C90" s="189"/>
      <c r="D90" s="190"/>
      <c r="E90" s="191"/>
      <c r="F90" s="34" t="s">
        <v>182</v>
      </c>
      <c r="G90" s="24">
        <v>225.21</v>
      </c>
      <c r="H90" s="24">
        <v>2702.52</v>
      </c>
      <c r="I90" s="6">
        <v>12</v>
      </c>
      <c r="J90" s="2" t="s">
        <v>241</v>
      </c>
      <c r="K90" s="25" t="s">
        <v>184</v>
      </c>
      <c r="L90" s="6">
        <v>60</v>
      </c>
      <c r="M90" s="6">
        <v>0</v>
      </c>
      <c r="N90" s="6">
        <v>0</v>
      </c>
      <c r="O90" s="6">
        <v>10</v>
      </c>
      <c r="P90" s="6">
        <v>30</v>
      </c>
      <c r="Q90" s="6">
        <v>100</v>
      </c>
      <c r="R90" s="25">
        <v>15.375299999999999</v>
      </c>
      <c r="S90" s="2" t="s">
        <v>185</v>
      </c>
      <c r="T90" s="6" t="s">
        <v>186</v>
      </c>
      <c r="U90" s="2" t="s">
        <v>19</v>
      </c>
      <c r="V90" s="6"/>
    </row>
    <row r="91" spans="1:22" ht="35.25" customHeight="1" x14ac:dyDescent="0.25">
      <c r="A91" s="188"/>
      <c r="B91" s="188"/>
      <c r="C91" s="189"/>
      <c r="D91" s="190"/>
      <c r="E91" s="191"/>
      <c r="F91" s="2" t="s">
        <v>153</v>
      </c>
      <c r="G91" s="24">
        <v>258.3981</v>
      </c>
      <c r="H91" s="38">
        <f>I91*G91</f>
        <v>6201.5544</v>
      </c>
      <c r="I91" s="6">
        <v>24</v>
      </c>
      <c r="J91" s="6" t="s">
        <v>154</v>
      </c>
      <c r="K91" s="25" t="s">
        <v>155</v>
      </c>
      <c r="L91" s="26">
        <v>0.55000000000000004</v>
      </c>
      <c r="M91" s="26">
        <v>0</v>
      </c>
      <c r="N91" s="26">
        <v>0</v>
      </c>
      <c r="O91" s="26">
        <v>0.15</v>
      </c>
      <c r="P91" s="26">
        <v>0.3</v>
      </c>
      <c r="Q91" s="30">
        <f>SUBTOTAL(9,L91:P91)</f>
        <v>1</v>
      </c>
      <c r="R91" s="25">
        <v>13.48</v>
      </c>
      <c r="S91" s="6" t="s">
        <v>156</v>
      </c>
      <c r="T91" s="31" t="s">
        <v>157</v>
      </c>
      <c r="U91" s="6" t="s">
        <v>158</v>
      </c>
      <c r="V91" s="6"/>
    </row>
    <row r="92" spans="1:22" ht="36" customHeight="1" x14ac:dyDescent="0.25">
      <c r="A92" s="188"/>
      <c r="B92" s="188"/>
      <c r="C92" s="189"/>
      <c r="D92" s="190"/>
      <c r="E92" s="191"/>
      <c r="F92" s="2" t="s">
        <v>159</v>
      </c>
      <c r="G92" s="32">
        <v>163.09979999999999</v>
      </c>
      <c r="H92" s="33">
        <v>163.09979999999999</v>
      </c>
      <c r="I92" s="6" t="s">
        <v>160</v>
      </c>
      <c r="J92" s="6" t="s">
        <v>242</v>
      </c>
      <c r="K92" s="25" t="s">
        <v>162</v>
      </c>
      <c r="L92" s="6">
        <v>89</v>
      </c>
      <c r="M92" s="6">
        <v>0</v>
      </c>
      <c r="N92" s="6">
        <v>2</v>
      </c>
      <c r="O92" s="6">
        <v>2</v>
      </c>
      <c r="P92" s="6">
        <v>7</v>
      </c>
      <c r="Q92" s="6">
        <f>SUM(L92:P92)</f>
        <v>100</v>
      </c>
      <c r="R92" s="28" t="s">
        <v>163</v>
      </c>
      <c r="S92" s="2" t="s">
        <v>164</v>
      </c>
      <c r="T92" s="2" t="s">
        <v>165</v>
      </c>
      <c r="U92" s="6" t="s">
        <v>158</v>
      </c>
      <c r="V92" s="6"/>
    </row>
    <row r="93" spans="1:22" ht="55.5" customHeight="1" x14ac:dyDescent="0.25">
      <c r="A93" s="188"/>
      <c r="B93" s="188"/>
      <c r="C93" s="189"/>
      <c r="D93" s="190"/>
      <c r="E93" s="191"/>
      <c r="F93" s="34" t="s">
        <v>227</v>
      </c>
      <c r="G93" s="41">
        <v>89.23</v>
      </c>
      <c r="H93" s="41">
        <v>89.23</v>
      </c>
      <c r="I93" s="6">
        <v>1</v>
      </c>
      <c r="J93" s="2" t="s">
        <v>243</v>
      </c>
      <c r="K93" s="28" t="s">
        <v>229</v>
      </c>
      <c r="L93" s="26">
        <v>0.59</v>
      </c>
      <c r="M93" s="26">
        <v>0</v>
      </c>
      <c r="N93" s="26">
        <v>0</v>
      </c>
      <c r="O93" s="26">
        <v>0.05</v>
      </c>
      <c r="P93" s="26">
        <v>0.36</v>
      </c>
      <c r="Q93" s="26">
        <v>1</v>
      </c>
      <c r="R93" s="25">
        <v>14.6647</v>
      </c>
      <c r="S93" s="6" t="s">
        <v>230</v>
      </c>
      <c r="T93" s="6" t="s">
        <v>230</v>
      </c>
      <c r="U93" s="6"/>
      <c r="V93" s="40" t="s">
        <v>231</v>
      </c>
    </row>
    <row r="94" spans="1:22" ht="57" customHeight="1" x14ac:dyDescent="0.25">
      <c r="A94" s="188"/>
      <c r="B94" s="188"/>
      <c r="C94" s="189"/>
      <c r="D94" s="190"/>
      <c r="E94" s="191"/>
      <c r="F94" s="34" t="s">
        <v>232</v>
      </c>
      <c r="G94" s="41">
        <v>128.6</v>
      </c>
      <c r="H94" s="41">
        <v>128.6</v>
      </c>
      <c r="I94" s="6">
        <v>1</v>
      </c>
      <c r="J94" s="2" t="s">
        <v>244</v>
      </c>
      <c r="K94" s="28" t="s">
        <v>229</v>
      </c>
      <c r="L94" s="26">
        <v>0.59</v>
      </c>
      <c r="M94" s="26">
        <v>0</v>
      </c>
      <c r="N94" s="26">
        <v>0</v>
      </c>
      <c r="O94" s="26">
        <v>0.05</v>
      </c>
      <c r="P94" s="26">
        <v>0.36</v>
      </c>
      <c r="Q94" s="26">
        <v>1</v>
      </c>
      <c r="R94" s="25">
        <v>14.6647</v>
      </c>
      <c r="S94" s="6" t="s">
        <v>230</v>
      </c>
      <c r="T94" s="6" t="s">
        <v>230</v>
      </c>
      <c r="U94" s="6"/>
      <c r="V94" s="40" t="s">
        <v>231</v>
      </c>
    </row>
    <row r="95" spans="1:22" ht="35.25" customHeight="1" x14ac:dyDescent="0.25">
      <c r="A95" s="188"/>
      <c r="B95" s="188"/>
      <c r="C95" s="189"/>
      <c r="D95" s="190"/>
      <c r="E95" s="191"/>
      <c r="F95" s="34" t="s">
        <v>245</v>
      </c>
      <c r="G95" s="42">
        <v>159.6</v>
      </c>
      <c r="H95" s="42">
        <f>G95*30</f>
        <v>4788</v>
      </c>
      <c r="I95" s="6" t="s">
        <v>246</v>
      </c>
      <c r="J95" s="2" t="s">
        <v>247</v>
      </c>
      <c r="K95" s="25" t="s">
        <v>155</v>
      </c>
      <c r="L95" s="6">
        <v>90</v>
      </c>
      <c r="M95" s="6">
        <v>0</v>
      </c>
      <c r="N95" s="6">
        <v>0</v>
      </c>
      <c r="O95" s="6">
        <v>6</v>
      </c>
      <c r="P95" s="6">
        <v>4</v>
      </c>
      <c r="Q95" s="6">
        <f>SUM(L95:P95)</f>
        <v>100</v>
      </c>
      <c r="R95" s="28" t="s">
        <v>237</v>
      </c>
      <c r="S95" s="6" t="s">
        <v>238</v>
      </c>
      <c r="T95" s="6" t="s">
        <v>239</v>
      </c>
      <c r="U95" s="6" t="s">
        <v>107</v>
      </c>
      <c r="V95" s="6"/>
    </row>
    <row r="96" spans="1:22" ht="35.25" customHeight="1" x14ac:dyDescent="0.25">
      <c r="A96" s="188"/>
      <c r="B96" s="188"/>
      <c r="C96" s="189"/>
      <c r="D96" s="190"/>
      <c r="E96" s="191"/>
      <c r="F96" s="34" t="s">
        <v>248</v>
      </c>
      <c r="G96" s="42">
        <v>148.19999999999999</v>
      </c>
      <c r="H96" s="42">
        <f>G96*24</f>
        <v>3556.7999999999997</v>
      </c>
      <c r="I96" s="6" t="s">
        <v>235</v>
      </c>
      <c r="J96" s="2" t="s">
        <v>249</v>
      </c>
      <c r="K96" s="25" t="s">
        <v>155</v>
      </c>
      <c r="L96" s="6">
        <v>90</v>
      </c>
      <c r="M96" s="6">
        <v>0</v>
      </c>
      <c r="N96" s="6">
        <v>0</v>
      </c>
      <c r="O96" s="6">
        <v>6</v>
      </c>
      <c r="P96" s="6">
        <v>4</v>
      </c>
      <c r="Q96" s="6">
        <f>SUM(L96:P96)</f>
        <v>100</v>
      </c>
      <c r="R96" s="28" t="s">
        <v>237</v>
      </c>
      <c r="S96" s="6" t="s">
        <v>238</v>
      </c>
      <c r="T96" s="6" t="s">
        <v>239</v>
      </c>
      <c r="U96" s="6" t="s">
        <v>107</v>
      </c>
      <c r="V96" s="6"/>
    </row>
    <row r="97" spans="1:22" ht="35.25" customHeight="1" x14ac:dyDescent="0.25">
      <c r="A97" s="188"/>
      <c r="B97" s="188"/>
      <c r="C97" s="189"/>
      <c r="D97" s="190"/>
      <c r="E97" s="191"/>
      <c r="F97" s="34" t="s">
        <v>250</v>
      </c>
      <c r="G97" s="42">
        <v>7.98</v>
      </c>
      <c r="H97" s="42">
        <v>191.61</v>
      </c>
      <c r="I97" s="6">
        <v>24</v>
      </c>
      <c r="J97" s="2" t="s">
        <v>251</v>
      </c>
      <c r="K97" s="25" t="s">
        <v>177</v>
      </c>
      <c r="L97" s="6">
        <v>87.4</v>
      </c>
      <c r="M97" s="6"/>
      <c r="N97" s="6"/>
      <c r="O97" s="6">
        <v>7.6</v>
      </c>
      <c r="P97" s="6">
        <v>5</v>
      </c>
      <c r="Q97" s="6">
        <v>100</v>
      </c>
      <c r="R97" s="25">
        <v>1.65</v>
      </c>
      <c r="S97" s="6" t="s">
        <v>147</v>
      </c>
      <c r="T97" s="6" t="s">
        <v>252</v>
      </c>
      <c r="U97" s="6" t="s">
        <v>193</v>
      </c>
      <c r="V97" s="6"/>
    </row>
    <row r="98" spans="1:22" ht="39" customHeight="1" x14ac:dyDescent="0.25">
      <c r="A98" s="188">
        <v>14</v>
      </c>
      <c r="B98" s="188">
        <v>127545</v>
      </c>
      <c r="C98" s="189" t="s">
        <v>253</v>
      </c>
      <c r="D98" s="190">
        <v>9978</v>
      </c>
      <c r="E98" s="191" t="s">
        <v>137</v>
      </c>
      <c r="F98" s="34" t="s">
        <v>221</v>
      </c>
      <c r="G98" s="24">
        <v>205.2</v>
      </c>
      <c r="H98" s="24">
        <v>5745.6</v>
      </c>
      <c r="I98" s="6">
        <v>28</v>
      </c>
      <c r="J98" s="2" t="s">
        <v>222</v>
      </c>
      <c r="K98" s="25" t="s">
        <v>155</v>
      </c>
      <c r="L98" s="6">
        <v>70</v>
      </c>
      <c r="M98" s="6">
        <v>0</v>
      </c>
      <c r="N98" s="6">
        <v>20</v>
      </c>
      <c r="O98" s="6">
        <v>5</v>
      </c>
      <c r="P98" s="6">
        <v>5</v>
      </c>
      <c r="Q98" s="6">
        <v>100</v>
      </c>
      <c r="R98" s="25">
        <v>14.95</v>
      </c>
      <c r="S98" s="6" t="s">
        <v>223</v>
      </c>
      <c r="T98" s="6" t="s">
        <v>224</v>
      </c>
      <c r="U98" s="6" t="s">
        <v>107</v>
      </c>
      <c r="V98" s="6"/>
    </row>
    <row r="99" spans="1:22" ht="39" customHeight="1" x14ac:dyDescent="0.25">
      <c r="A99" s="188"/>
      <c r="B99" s="188"/>
      <c r="C99" s="189"/>
      <c r="D99" s="190"/>
      <c r="E99" s="191"/>
      <c r="F99" s="34" t="s">
        <v>182</v>
      </c>
      <c r="G99" s="24">
        <v>244.79</v>
      </c>
      <c r="H99" s="24">
        <v>2937.48</v>
      </c>
      <c r="I99" s="6">
        <v>12</v>
      </c>
      <c r="J99" s="2" t="s">
        <v>241</v>
      </c>
      <c r="K99" s="25" t="s">
        <v>184</v>
      </c>
      <c r="L99" s="6">
        <v>60</v>
      </c>
      <c r="M99" s="6">
        <v>0</v>
      </c>
      <c r="N99" s="6">
        <v>0</v>
      </c>
      <c r="O99" s="6">
        <v>10</v>
      </c>
      <c r="P99" s="6">
        <v>30</v>
      </c>
      <c r="Q99" s="6">
        <v>100</v>
      </c>
      <c r="R99" s="25">
        <v>15.375299999999999</v>
      </c>
      <c r="S99" s="2" t="s">
        <v>185</v>
      </c>
      <c r="T99" s="6" t="s">
        <v>186</v>
      </c>
      <c r="U99" s="2" t="s">
        <v>19</v>
      </c>
      <c r="V99" s="6"/>
    </row>
    <row r="100" spans="1:22" ht="39" customHeight="1" x14ac:dyDescent="0.25">
      <c r="A100" s="188"/>
      <c r="B100" s="188"/>
      <c r="C100" s="189"/>
      <c r="D100" s="190"/>
      <c r="E100" s="191"/>
      <c r="F100" s="2" t="s">
        <v>153</v>
      </c>
      <c r="G100" s="24">
        <v>261.93779999999998</v>
      </c>
      <c r="H100" s="38">
        <f>I100*G100</f>
        <v>6286.5072</v>
      </c>
      <c r="I100" s="6">
        <v>24</v>
      </c>
      <c r="J100" s="6" t="s">
        <v>154</v>
      </c>
      <c r="K100" s="25" t="s">
        <v>155</v>
      </c>
      <c r="L100" s="26">
        <v>0.55000000000000004</v>
      </c>
      <c r="M100" s="26">
        <v>0</v>
      </c>
      <c r="N100" s="26">
        <v>0</v>
      </c>
      <c r="O100" s="26">
        <v>0.15</v>
      </c>
      <c r="P100" s="26">
        <v>0.3</v>
      </c>
      <c r="Q100" s="30">
        <f>SUBTOTAL(9,L100:P100)</f>
        <v>1</v>
      </c>
      <c r="R100" s="25">
        <v>13.48</v>
      </c>
      <c r="S100" s="6" t="s">
        <v>156</v>
      </c>
      <c r="T100" s="31" t="s">
        <v>157</v>
      </c>
      <c r="U100" s="6" t="s">
        <v>158</v>
      </c>
      <c r="V100" s="6"/>
    </row>
    <row r="101" spans="1:22" ht="39" customHeight="1" x14ac:dyDescent="0.25">
      <c r="A101" s="188"/>
      <c r="B101" s="188"/>
      <c r="C101" s="189"/>
      <c r="D101" s="190"/>
      <c r="E101" s="191"/>
      <c r="F101" s="2" t="s">
        <v>159</v>
      </c>
      <c r="G101" s="32">
        <v>178.64940000000001</v>
      </c>
      <c r="H101" s="33">
        <v>178.64940000000001</v>
      </c>
      <c r="I101" s="6" t="s">
        <v>160</v>
      </c>
      <c r="J101" s="6" t="s">
        <v>242</v>
      </c>
      <c r="K101" s="25" t="s">
        <v>162</v>
      </c>
      <c r="L101" s="6">
        <v>89</v>
      </c>
      <c r="M101" s="6">
        <v>0</v>
      </c>
      <c r="N101" s="6">
        <v>2</v>
      </c>
      <c r="O101" s="6">
        <v>2</v>
      </c>
      <c r="P101" s="6">
        <v>7</v>
      </c>
      <c r="Q101" s="6">
        <f>SUM(L101:P101)</f>
        <v>100</v>
      </c>
      <c r="R101" s="28" t="s">
        <v>163</v>
      </c>
      <c r="S101" s="2" t="s">
        <v>164</v>
      </c>
      <c r="T101" s="2" t="s">
        <v>165</v>
      </c>
      <c r="U101" s="6" t="s">
        <v>158</v>
      </c>
      <c r="V101" s="6"/>
    </row>
    <row r="102" spans="1:22" ht="58.5" customHeight="1" x14ac:dyDescent="0.25">
      <c r="A102" s="188"/>
      <c r="B102" s="188"/>
      <c r="C102" s="189"/>
      <c r="D102" s="190"/>
      <c r="E102" s="191"/>
      <c r="F102" s="34" t="s">
        <v>227</v>
      </c>
      <c r="G102" s="6">
        <v>94.72</v>
      </c>
      <c r="H102" s="6">
        <v>94.72</v>
      </c>
      <c r="I102" s="6">
        <v>1</v>
      </c>
      <c r="J102" s="2" t="s">
        <v>254</v>
      </c>
      <c r="K102" s="28" t="s">
        <v>229</v>
      </c>
      <c r="L102" s="26">
        <v>0.59</v>
      </c>
      <c r="M102" s="26">
        <v>0</v>
      </c>
      <c r="N102" s="26">
        <v>0</v>
      </c>
      <c r="O102" s="26">
        <v>0.05</v>
      </c>
      <c r="P102" s="26">
        <v>0.36</v>
      </c>
      <c r="Q102" s="26">
        <v>1</v>
      </c>
      <c r="R102" s="25">
        <v>14.6647</v>
      </c>
      <c r="S102" s="6" t="s">
        <v>230</v>
      </c>
      <c r="T102" s="6" t="s">
        <v>230</v>
      </c>
      <c r="U102" s="6"/>
      <c r="V102" s="40" t="s">
        <v>231</v>
      </c>
    </row>
    <row r="103" spans="1:22" ht="63.75" customHeight="1" x14ac:dyDescent="0.25">
      <c r="A103" s="188"/>
      <c r="B103" s="188"/>
      <c r="C103" s="189"/>
      <c r="D103" s="190"/>
      <c r="E103" s="191"/>
      <c r="F103" s="34" t="s">
        <v>232</v>
      </c>
      <c r="G103" s="41">
        <v>109.37</v>
      </c>
      <c r="H103" s="41">
        <v>109.37</v>
      </c>
      <c r="I103" s="6">
        <v>1</v>
      </c>
      <c r="J103" s="2" t="s">
        <v>255</v>
      </c>
      <c r="K103" s="28" t="s">
        <v>229</v>
      </c>
      <c r="L103" s="26">
        <v>0.59</v>
      </c>
      <c r="M103" s="26">
        <v>0</v>
      </c>
      <c r="N103" s="26">
        <v>0</v>
      </c>
      <c r="O103" s="26">
        <v>0.05</v>
      </c>
      <c r="P103" s="26">
        <v>0.36</v>
      </c>
      <c r="Q103" s="26">
        <v>1</v>
      </c>
      <c r="R103" s="25">
        <v>14.6647</v>
      </c>
      <c r="S103" s="6" t="s">
        <v>230</v>
      </c>
      <c r="T103" s="6" t="s">
        <v>230</v>
      </c>
      <c r="U103" s="6"/>
      <c r="V103" s="40" t="s">
        <v>231</v>
      </c>
    </row>
    <row r="104" spans="1:22" ht="63.75" customHeight="1" x14ac:dyDescent="0.25">
      <c r="A104" s="188"/>
      <c r="B104" s="188"/>
      <c r="C104" s="189"/>
      <c r="D104" s="190"/>
      <c r="E104" s="191"/>
      <c r="F104" s="34" t="s">
        <v>256</v>
      </c>
      <c r="G104" s="41">
        <v>128.6</v>
      </c>
      <c r="H104" s="41">
        <v>128.6</v>
      </c>
      <c r="I104" s="6">
        <v>1</v>
      </c>
      <c r="J104" s="2" t="s">
        <v>257</v>
      </c>
      <c r="K104" s="28" t="s">
        <v>229</v>
      </c>
      <c r="L104" s="26">
        <v>0.59</v>
      </c>
      <c r="M104" s="26">
        <v>0</v>
      </c>
      <c r="N104" s="26">
        <v>0</v>
      </c>
      <c r="O104" s="26">
        <v>0.05</v>
      </c>
      <c r="P104" s="26">
        <v>0.36</v>
      </c>
      <c r="Q104" s="26">
        <v>1</v>
      </c>
      <c r="R104" s="25">
        <v>14.6647</v>
      </c>
      <c r="S104" s="6" t="s">
        <v>230</v>
      </c>
      <c r="T104" s="6" t="s">
        <v>230</v>
      </c>
      <c r="U104" s="6"/>
      <c r="V104" s="40" t="s">
        <v>231</v>
      </c>
    </row>
    <row r="105" spans="1:22" ht="46.5" customHeight="1" x14ac:dyDescent="0.25">
      <c r="A105" s="188"/>
      <c r="B105" s="188"/>
      <c r="C105" s="189"/>
      <c r="D105" s="190"/>
      <c r="E105" s="191"/>
      <c r="F105" s="34" t="s">
        <v>258</v>
      </c>
      <c r="G105" s="41">
        <v>128.6</v>
      </c>
      <c r="H105" s="41">
        <v>128.6</v>
      </c>
      <c r="I105" s="6">
        <v>1</v>
      </c>
      <c r="J105" s="43" t="s">
        <v>259</v>
      </c>
      <c r="K105" s="28" t="s">
        <v>229</v>
      </c>
      <c r="L105" s="26">
        <v>0.59</v>
      </c>
      <c r="M105" s="26">
        <v>0</v>
      </c>
      <c r="N105" s="26">
        <v>0</v>
      </c>
      <c r="O105" s="26">
        <v>0.05</v>
      </c>
      <c r="P105" s="26">
        <v>0.36</v>
      </c>
      <c r="Q105" s="26">
        <v>1</v>
      </c>
      <c r="R105" s="25">
        <v>14.6647</v>
      </c>
      <c r="S105" s="6" t="s">
        <v>230</v>
      </c>
      <c r="T105" s="6" t="s">
        <v>230</v>
      </c>
      <c r="U105" s="6"/>
      <c r="V105" s="40" t="s">
        <v>231</v>
      </c>
    </row>
    <row r="106" spans="1:22" ht="39" customHeight="1" x14ac:dyDescent="0.25">
      <c r="A106" s="188"/>
      <c r="B106" s="188"/>
      <c r="C106" s="189"/>
      <c r="D106" s="190"/>
      <c r="E106" s="191"/>
      <c r="F106" s="34" t="s">
        <v>245</v>
      </c>
      <c r="G106" s="42">
        <v>159.6</v>
      </c>
      <c r="H106" s="42">
        <f>G106*30</f>
        <v>4788</v>
      </c>
      <c r="I106" s="6" t="s">
        <v>246</v>
      </c>
      <c r="J106" s="2" t="s">
        <v>260</v>
      </c>
      <c r="K106" s="25" t="s">
        <v>155</v>
      </c>
      <c r="L106" s="6">
        <v>90</v>
      </c>
      <c r="M106" s="6">
        <v>0</v>
      </c>
      <c r="N106" s="6">
        <v>0</v>
      </c>
      <c r="O106" s="6">
        <v>6</v>
      </c>
      <c r="P106" s="6">
        <v>4</v>
      </c>
      <c r="Q106" s="6">
        <f>SUM(L106:P106)</f>
        <v>100</v>
      </c>
      <c r="R106" s="28" t="s">
        <v>237</v>
      </c>
      <c r="S106" s="6" t="s">
        <v>238</v>
      </c>
      <c r="T106" s="6" t="s">
        <v>239</v>
      </c>
      <c r="U106" s="6" t="s">
        <v>107</v>
      </c>
      <c r="V106" s="40"/>
    </row>
    <row r="107" spans="1:22" ht="39" customHeight="1" x14ac:dyDescent="0.25">
      <c r="A107" s="188"/>
      <c r="B107" s="188"/>
      <c r="C107" s="189"/>
      <c r="D107" s="190"/>
      <c r="E107" s="191"/>
      <c r="F107" s="34" t="s">
        <v>248</v>
      </c>
      <c r="G107" s="42">
        <v>153.6</v>
      </c>
      <c r="H107" s="42">
        <f>G107*24</f>
        <v>3686.3999999999996</v>
      </c>
      <c r="I107" s="6" t="s">
        <v>235</v>
      </c>
      <c r="J107" s="2" t="s">
        <v>261</v>
      </c>
      <c r="K107" s="25" t="s">
        <v>155</v>
      </c>
      <c r="L107" s="6">
        <v>90</v>
      </c>
      <c r="M107" s="6">
        <v>0</v>
      </c>
      <c r="N107" s="6">
        <v>0</v>
      </c>
      <c r="O107" s="6">
        <v>6</v>
      </c>
      <c r="P107" s="6">
        <v>4</v>
      </c>
      <c r="Q107" s="6">
        <f>SUM(L107:P107)</f>
        <v>100</v>
      </c>
      <c r="R107" s="28" t="s">
        <v>237</v>
      </c>
      <c r="S107" s="6" t="s">
        <v>238</v>
      </c>
      <c r="T107" s="6" t="s">
        <v>239</v>
      </c>
      <c r="U107" s="6" t="s">
        <v>107</v>
      </c>
      <c r="V107" s="40"/>
    </row>
    <row r="108" spans="1:22" ht="39" customHeight="1" x14ac:dyDescent="0.25">
      <c r="A108" s="188"/>
      <c r="B108" s="188"/>
      <c r="C108" s="189"/>
      <c r="D108" s="190"/>
      <c r="E108" s="191"/>
      <c r="F108" s="34" t="s">
        <v>250</v>
      </c>
      <c r="G108" s="42">
        <v>8.81</v>
      </c>
      <c r="H108" s="42">
        <v>211.47</v>
      </c>
      <c r="I108" s="6">
        <v>24</v>
      </c>
      <c r="J108" s="2" t="s">
        <v>262</v>
      </c>
      <c r="K108" s="25" t="s">
        <v>177</v>
      </c>
      <c r="L108" s="6">
        <v>87.4</v>
      </c>
      <c r="M108" s="6"/>
      <c r="N108" s="6"/>
      <c r="O108" s="6">
        <v>7.6</v>
      </c>
      <c r="P108" s="6">
        <v>5</v>
      </c>
      <c r="Q108" s="6">
        <v>100</v>
      </c>
      <c r="R108" s="25">
        <v>1.65</v>
      </c>
      <c r="S108" s="6" t="s">
        <v>147</v>
      </c>
      <c r="T108" s="6" t="s">
        <v>252</v>
      </c>
      <c r="U108" s="6" t="s">
        <v>193</v>
      </c>
      <c r="V108" s="40"/>
    </row>
    <row r="109" spans="1:22" ht="39" customHeight="1" x14ac:dyDescent="0.25">
      <c r="A109" s="188">
        <v>15</v>
      </c>
      <c r="B109" s="188">
        <v>127546</v>
      </c>
      <c r="C109" s="189" t="s">
        <v>263</v>
      </c>
      <c r="D109" s="190">
        <v>3288</v>
      </c>
      <c r="E109" s="191" t="s">
        <v>137</v>
      </c>
      <c r="F109" s="34" t="s">
        <v>221</v>
      </c>
      <c r="G109" s="24">
        <v>205.2</v>
      </c>
      <c r="H109" s="24">
        <v>5745.6</v>
      </c>
      <c r="I109" s="6">
        <v>28</v>
      </c>
      <c r="J109" s="2" t="s">
        <v>222</v>
      </c>
      <c r="K109" s="25" t="s">
        <v>155</v>
      </c>
      <c r="L109" s="6">
        <v>70</v>
      </c>
      <c r="M109" s="6">
        <v>0</v>
      </c>
      <c r="N109" s="6">
        <v>20</v>
      </c>
      <c r="O109" s="6">
        <v>5</v>
      </c>
      <c r="P109" s="6">
        <v>5</v>
      </c>
      <c r="Q109" s="6">
        <v>100</v>
      </c>
      <c r="R109" s="25">
        <v>14.95</v>
      </c>
      <c r="S109" s="6" t="s">
        <v>223</v>
      </c>
      <c r="T109" s="6" t="s">
        <v>224</v>
      </c>
      <c r="U109" s="6" t="s">
        <v>107</v>
      </c>
      <c r="V109" s="6"/>
    </row>
    <row r="110" spans="1:22" ht="39" customHeight="1" x14ac:dyDescent="0.25">
      <c r="A110" s="188"/>
      <c r="B110" s="188"/>
      <c r="C110" s="189"/>
      <c r="D110" s="190"/>
      <c r="E110" s="191"/>
      <c r="F110" s="34" t="s">
        <v>182</v>
      </c>
      <c r="G110" s="24">
        <v>283.95999999999998</v>
      </c>
      <c r="H110" s="24">
        <v>3407.52</v>
      </c>
      <c r="I110" s="6">
        <v>12</v>
      </c>
      <c r="J110" s="2" t="s">
        <v>241</v>
      </c>
      <c r="K110" s="25" t="s">
        <v>184</v>
      </c>
      <c r="L110" s="6">
        <v>60</v>
      </c>
      <c r="M110" s="6">
        <v>0</v>
      </c>
      <c r="N110" s="6">
        <v>0</v>
      </c>
      <c r="O110" s="6">
        <v>10</v>
      </c>
      <c r="P110" s="6">
        <v>30</v>
      </c>
      <c r="Q110" s="6">
        <v>100</v>
      </c>
      <c r="R110" s="25">
        <v>15.375299999999999</v>
      </c>
      <c r="S110" s="2" t="s">
        <v>185</v>
      </c>
      <c r="T110" s="6" t="s">
        <v>186</v>
      </c>
      <c r="U110" s="6" t="s">
        <v>19</v>
      </c>
      <c r="V110" s="6"/>
    </row>
    <row r="111" spans="1:22" ht="39" customHeight="1" x14ac:dyDescent="0.25">
      <c r="A111" s="188"/>
      <c r="B111" s="188"/>
      <c r="C111" s="189"/>
      <c r="D111" s="190"/>
      <c r="E111" s="191"/>
      <c r="F111" s="2" t="s">
        <v>159</v>
      </c>
      <c r="G111" s="32">
        <v>192.83099999999999</v>
      </c>
      <c r="H111" s="33">
        <v>192.83099999999999</v>
      </c>
      <c r="I111" s="6" t="s">
        <v>160</v>
      </c>
      <c r="J111" s="6" t="s">
        <v>242</v>
      </c>
      <c r="K111" s="25" t="s">
        <v>162</v>
      </c>
      <c r="L111" s="6">
        <v>89</v>
      </c>
      <c r="M111" s="6">
        <v>0</v>
      </c>
      <c r="N111" s="6">
        <v>2</v>
      </c>
      <c r="O111" s="6">
        <v>2</v>
      </c>
      <c r="P111" s="6">
        <v>7</v>
      </c>
      <c r="Q111" s="6">
        <f>SUM(L111:P111)</f>
        <v>100</v>
      </c>
      <c r="R111" s="28" t="s">
        <v>163</v>
      </c>
      <c r="S111" s="2" t="s">
        <v>164</v>
      </c>
      <c r="T111" s="2" t="s">
        <v>165</v>
      </c>
      <c r="U111" s="6" t="s">
        <v>158</v>
      </c>
      <c r="V111" s="6"/>
    </row>
    <row r="112" spans="1:22" ht="39" customHeight="1" x14ac:dyDescent="0.25">
      <c r="A112" s="188"/>
      <c r="B112" s="188"/>
      <c r="C112" s="189"/>
      <c r="D112" s="190"/>
      <c r="E112" s="191"/>
      <c r="F112" s="34" t="s">
        <v>264</v>
      </c>
      <c r="G112" s="41">
        <v>128.6</v>
      </c>
      <c r="H112" s="41">
        <v>128.6</v>
      </c>
      <c r="I112" s="6">
        <v>1</v>
      </c>
      <c r="J112" s="2" t="s">
        <v>265</v>
      </c>
      <c r="K112" s="28" t="s">
        <v>229</v>
      </c>
      <c r="L112" s="26">
        <v>0.59</v>
      </c>
      <c r="M112" s="26">
        <v>0</v>
      </c>
      <c r="N112" s="26">
        <v>0</v>
      </c>
      <c r="O112" s="26">
        <v>0.05</v>
      </c>
      <c r="P112" s="26">
        <v>0.36</v>
      </c>
      <c r="Q112" s="26">
        <v>1</v>
      </c>
      <c r="R112" s="25">
        <v>14.6647</v>
      </c>
      <c r="S112" s="6" t="s">
        <v>230</v>
      </c>
      <c r="T112" s="6" t="s">
        <v>230</v>
      </c>
      <c r="U112" s="6"/>
      <c r="V112" s="40" t="s">
        <v>231</v>
      </c>
    </row>
    <row r="113" spans="1:22" ht="39" customHeight="1" x14ac:dyDescent="0.25">
      <c r="A113" s="188"/>
      <c r="B113" s="188"/>
      <c r="C113" s="189"/>
      <c r="D113" s="190"/>
      <c r="E113" s="191"/>
      <c r="F113" s="34" t="s">
        <v>245</v>
      </c>
      <c r="G113" s="42">
        <v>159.6</v>
      </c>
      <c r="H113" s="42">
        <f>G113*30</f>
        <v>4788</v>
      </c>
      <c r="I113" s="6" t="s">
        <v>246</v>
      </c>
      <c r="J113" s="2" t="s">
        <v>266</v>
      </c>
      <c r="K113" s="25" t="s">
        <v>155</v>
      </c>
      <c r="L113" s="6">
        <v>90</v>
      </c>
      <c r="M113" s="6">
        <v>0</v>
      </c>
      <c r="N113" s="6">
        <v>0</v>
      </c>
      <c r="O113" s="6">
        <v>6</v>
      </c>
      <c r="P113" s="6">
        <v>4</v>
      </c>
      <c r="Q113" s="6">
        <f>SUM(L113:P113)</f>
        <v>100</v>
      </c>
      <c r="R113" s="28" t="s">
        <v>237</v>
      </c>
      <c r="S113" s="6" t="s">
        <v>238</v>
      </c>
      <c r="T113" s="6" t="s">
        <v>239</v>
      </c>
      <c r="U113" s="6" t="s">
        <v>107</v>
      </c>
      <c r="V113" s="6"/>
    </row>
    <row r="114" spans="1:22" ht="39" customHeight="1" x14ac:dyDescent="0.25">
      <c r="A114" s="188"/>
      <c r="B114" s="188"/>
      <c r="C114" s="189"/>
      <c r="D114" s="190"/>
      <c r="E114" s="191"/>
      <c r="F114" s="34" t="s">
        <v>248</v>
      </c>
      <c r="G114" s="42">
        <v>171</v>
      </c>
      <c r="H114" s="42">
        <f>G114*24</f>
        <v>4104</v>
      </c>
      <c r="I114" s="6" t="s">
        <v>235</v>
      </c>
      <c r="J114" s="2" t="s">
        <v>267</v>
      </c>
      <c r="K114" s="25" t="s">
        <v>155</v>
      </c>
      <c r="L114" s="6">
        <v>90</v>
      </c>
      <c r="M114" s="6">
        <v>0</v>
      </c>
      <c r="N114" s="6">
        <v>0</v>
      </c>
      <c r="O114" s="6">
        <v>6</v>
      </c>
      <c r="P114" s="6">
        <v>4</v>
      </c>
      <c r="Q114" s="6">
        <f>SUM(L114:P114)</f>
        <v>100</v>
      </c>
      <c r="R114" s="28" t="s">
        <v>237</v>
      </c>
      <c r="S114" s="6" t="s">
        <v>238</v>
      </c>
      <c r="T114" s="6" t="s">
        <v>239</v>
      </c>
      <c r="U114" s="6" t="s">
        <v>107</v>
      </c>
      <c r="V114" s="6"/>
    </row>
    <row r="115" spans="1:22" ht="39" customHeight="1" x14ac:dyDescent="0.25">
      <c r="A115" s="188"/>
      <c r="B115" s="188"/>
      <c r="C115" s="189"/>
      <c r="D115" s="190"/>
      <c r="E115" s="191"/>
      <c r="F115" s="34" t="s">
        <v>250</v>
      </c>
      <c r="G115" s="42">
        <v>8.81</v>
      </c>
      <c r="H115" s="42">
        <v>211.47</v>
      </c>
      <c r="I115" s="6">
        <v>24</v>
      </c>
      <c r="J115" s="2" t="s">
        <v>268</v>
      </c>
      <c r="K115" s="25" t="s">
        <v>177</v>
      </c>
      <c r="L115" s="6">
        <v>87.4</v>
      </c>
      <c r="M115" s="6"/>
      <c r="N115" s="6"/>
      <c r="O115" s="6">
        <v>7.6</v>
      </c>
      <c r="P115" s="6">
        <v>5</v>
      </c>
      <c r="Q115" s="6">
        <v>100</v>
      </c>
      <c r="R115" s="25">
        <v>1.65</v>
      </c>
      <c r="S115" s="6" t="s">
        <v>147</v>
      </c>
      <c r="T115" s="6" t="s">
        <v>252</v>
      </c>
      <c r="U115" s="6" t="s">
        <v>193</v>
      </c>
      <c r="V115" s="6"/>
    </row>
    <row r="116" spans="1:22" ht="39" customHeight="1" x14ac:dyDescent="0.25">
      <c r="A116" s="188">
        <v>16</v>
      </c>
      <c r="B116" s="188">
        <v>173114</v>
      </c>
      <c r="C116" s="189" t="s">
        <v>269</v>
      </c>
      <c r="D116" s="190">
        <v>2484</v>
      </c>
      <c r="E116" s="191" t="s">
        <v>137</v>
      </c>
      <c r="F116" s="34" t="s">
        <v>221</v>
      </c>
      <c r="G116" s="24">
        <v>216.6</v>
      </c>
      <c r="H116" s="24">
        <v>6064.8</v>
      </c>
      <c r="I116" s="6">
        <v>28</v>
      </c>
      <c r="J116" s="2" t="s">
        <v>222</v>
      </c>
      <c r="K116" s="25" t="s">
        <v>155</v>
      </c>
      <c r="L116" s="6">
        <v>70</v>
      </c>
      <c r="M116" s="6">
        <v>0</v>
      </c>
      <c r="N116" s="6">
        <v>20</v>
      </c>
      <c r="O116" s="6">
        <v>5</v>
      </c>
      <c r="P116" s="6">
        <v>5</v>
      </c>
      <c r="Q116" s="6">
        <v>100</v>
      </c>
      <c r="R116" s="25">
        <v>14.95</v>
      </c>
      <c r="S116" s="6" t="s">
        <v>223</v>
      </c>
      <c r="T116" s="6" t="s">
        <v>224</v>
      </c>
      <c r="U116" s="6" t="s">
        <v>107</v>
      </c>
      <c r="V116" s="6"/>
    </row>
    <row r="117" spans="1:22" ht="39" customHeight="1" x14ac:dyDescent="0.25">
      <c r="A117" s="188"/>
      <c r="B117" s="188"/>
      <c r="C117" s="189"/>
      <c r="D117" s="190"/>
      <c r="E117" s="191"/>
      <c r="F117" s="2" t="s">
        <v>153</v>
      </c>
      <c r="G117" s="24">
        <v>389.36700000000002</v>
      </c>
      <c r="H117" s="38">
        <f>I117*G117</f>
        <v>9344.8080000000009</v>
      </c>
      <c r="I117" s="6">
        <v>24</v>
      </c>
      <c r="J117" s="6" t="s">
        <v>270</v>
      </c>
      <c r="K117" s="25" t="s">
        <v>155</v>
      </c>
      <c r="L117" s="26">
        <v>0.55000000000000004</v>
      </c>
      <c r="M117" s="26">
        <v>0</v>
      </c>
      <c r="N117" s="26">
        <v>0</v>
      </c>
      <c r="O117" s="26">
        <v>0.15</v>
      </c>
      <c r="P117" s="26">
        <v>0.3</v>
      </c>
      <c r="Q117" s="30">
        <f>SUBTOTAL(9,L117:P117)</f>
        <v>1</v>
      </c>
      <c r="R117" s="25">
        <v>13.48</v>
      </c>
      <c r="S117" s="6" t="s">
        <v>156</v>
      </c>
      <c r="T117" s="31" t="s">
        <v>157</v>
      </c>
      <c r="U117" s="6" t="s">
        <v>158</v>
      </c>
      <c r="V117" s="6"/>
    </row>
    <row r="118" spans="1:22" ht="39" customHeight="1" x14ac:dyDescent="0.25">
      <c r="A118" s="188"/>
      <c r="B118" s="188"/>
      <c r="C118" s="189"/>
      <c r="D118" s="190"/>
      <c r="E118" s="191"/>
      <c r="F118" s="34" t="s">
        <v>187</v>
      </c>
      <c r="G118" s="35">
        <v>146.26</v>
      </c>
      <c r="H118" s="36">
        <f>G118*I118</f>
        <v>3510.24</v>
      </c>
      <c r="I118" s="37">
        <v>24</v>
      </c>
      <c r="J118" s="2" t="s">
        <v>271</v>
      </c>
      <c r="K118" s="28" t="s">
        <v>272</v>
      </c>
      <c r="L118" s="6">
        <v>70</v>
      </c>
      <c r="M118" s="6">
        <v>0</v>
      </c>
      <c r="N118" s="6">
        <v>10</v>
      </c>
      <c r="O118" s="6">
        <v>10</v>
      </c>
      <c r="P118" s="6">
        <v>10</v>
      </c>
      <c r="Q118" s="6">
        <f>SUM(L118:P118)</f>
        <v>100</v>
      </c>
      <c r="R118" s="25">
        <v>14.919600000000001</v>
      </c>
      <c r="S118" s="6" t="s">
        <v>203</v>
      </c>
      <c r="T118" s="6" t="s">
        <v>191</v>
      </c>
      <c r="U118" s="6" t="s">
        <v>158</v>
      </c>
      <c r="V118" s="6"/>
    </row>
    <row r="119" spans="1:22" ht="39" customHeight="1" x14ac:dyDescent="0.25">
      <c r="A119" s="188"/>
      <c r="B119" s="188"/>
      <c r="C119" s="189"/>
      <c r="D119" s="190"/>
      <c r="E119" s="191"/>
      <c r="F119" s="2" t="s">
        <v>159</v>
      </c>
      <c r="G119" s="32">
        <v>168.56039999999999</v>
      </c>
      <c r="H119" s="33">
        <v>168.56039999999999</v>
      </c>
      <c r="I119" s="6" t="s">
        <v>160</v>
      </c>
      <c r="J119" s="6" t="s">
        <v>242</v>
      </c>
      <c r="K119" s="25" t="s">
        <v>162</v>
      </c>
      <c r="L119" s="6">
        <v>89</v>
      </c>
      <c r="M119" s="6">
        <v>0</v>
      </c>
      <c r="N119" s="6">
        <v>2</v>
      </c>
      <c r="O119" s="6">
        <v>2</v>
      </c>
      <c r="P119" s="6">
        <v>7</v>
      </c>
      <c r="Q119" s="6">
        <f>SUM(L119:P119)</f>
        <v>100</v>
      </c>
      <c r="R119" s="28" t="s">
        <v>163</v>
      </c>
      <c r="S119" s="2" t="s">
        <v>164</v>
      </c>
      <c r="T119" s="2" t="s">
        <v>165</v>
      </c>
      <c r="U119" s="6" t="s">
        <v>158</v>
      </c>
      <c r="V119" s="6"/>
    </row>
    <row r="120" spans="1:22" ht="39" customHeight="1" x14ac:dyDescent="0.25">
      <c r="A120" s="188"/>
      <c r="B120" s="188"/>
      <c r="C120" s="189"/>
      <c r="D120" s="190"/>
      <c r="E120" s="191"/>
      <c r="F120" s="34" t="s">
        <v>264</v>
      </c>
      <c r="G120" s="6">
        <v>141.05000000000001</v>
      </c>
      <c r="H120" s="6">
        <v>141.05000000000001</v>
      </c>
      <c r="I120" s="6">
        <v>1</v>
      </c>
      <c r="J120" s="2" t="s">
        <v>273</v>
      </c>
      <c r="K120" s="28" t="s">
        <v>229</v>
      </c>
      <c r="L120" s="26">
        <v>0.59</v>
      </c>
      <c r="M120" s="26">
        <v>0</v>
      </c>
      <c r="N120" s="26">
        <v>0</v>
      </c>
      <c r="O120" s="26">
        <v>0.05</v>
      </c>
      <c r="P120" s="26">
        <v>0.36</v>
      </c>
      <c r="Q120" s="26">
        <v>1</v>
      </c>
      <c r="R120" s="25">
        <v>14.6647</v>
      </c>
      <c r="S120" s="6" t="s">
        <v>230</v>
      </c>
      <c r="T120" s="6" t="s">
        <v>230</v>
      </c>
      <c r="U120" s="6"/>
      <c r="V120" s="40" t="s">
        <v>231</v>
      </c>
    </row>
    <row r="121" spans="1:22" ht="39" customHeight="1" x14ac:dyDescent="0.25">
      <c r="A121" s="188"/>
      <c r="B121" s="188"/>
      <c r="C121" s="189"/>
      <c r="D121" s="190"/>
      <c r="E121" s="191"/>
      <c r="F121" s="34" t="s">
        <v>234</v>
      </c>
      <c r="G121" s="42">
        <v>148.19999999999999</v>
      </c>
      <c r="H121" s="42">
        <f>G121*24</f>
        <v>3556.7999999999997</v>
      </c>
      <c r="I121" s="6" t="s">
        <v>235</v>
      </c>
      <c r="J121" s="2" t="s">
        <v>274</v>
      </c>
      <c r="K121" s="25" t="s">
        <v>155</v>
      </c>
      <c r="L121" s="6">
        <v>90</v>
      </c>
      <c r="M121" s="6">
        <v>0</v>
      </c>
      <c r="N121" s="6">
        <v>0</v>
      </c>
      <c r="O121" s="6">
        <v>6</v>
      </c>
      <c r="P121" s="6">
        <v>4</v>
      </c>
      <c r="Q121" s="6">
        <f>SUM(L121:P121)</f>
        <v>100</v>
      </c>
      <c r="R121" s="28" t="s">
        <v>237</v>
      </c>
      <c r="S121" s="6" t="s">
        <v>238</v>
      </c>
      <c r="T121" s="6" t="s">
        <v>239</v>
      </c>
      <c r="U121" s="6" t="s">
        <v>107</v>
      </c>
      <c r="V121" s="6"/>
    </row>
    <row r="122" spans="1:22" ht="39" customHeight="1" x14ac:dyDescent="0.25">
      <c r="A122" s="188"/>
      <c r="B122" s="188"/>
      <c r="C122" s="189"/>
      <c r="D122" s="190"/>
      <c r="E122" s="191"/>
      <c r="F122" s="34" t="s">
        <v>250</v>
      </c>
      <c r="G122" s="42">
        <v>8.81</v>
      </c>
      <c r="H122" s="42">
        <v>211.47</v>
      </c>
      <c r="I122" s="6">
        <v>24</v>
      </c>
      <c r="J122" s="2" t="s">
        <v>262</v>
      </c>
      <c r="K122" s="25" t="s">
        <v>177</v>
      </c>
      <c r="L122" s="6">
        <v>87.4</v>
      </c>
      <c r="M122" s="6"/>
      <c r="N122" s="6"/>
      <c r="O122" s="6">
        <v>7.6</v>
      </c>
      <c r="P122" s="6">
        <v>5</v>
      </c>
      <c r="Q122" s="6">
        <v>100</v>
      </c>
      <c r="R122" s="25">
        <v>1.65</v>
      </c>
      <c r="S122" s="6" t="s">
        <v>147</v>
      </c>
      <c r="T122" s="6" t="s">
        <v>252</v>
      </c>
      <c r="U122" s="6" t="s">
        <v>193</v>
      </c>
      <c r="V122" s="6"/>
    </row>
    <row r="123" spans="1:22" ht="39" customHeight="1" x14ac:dyDescent="0.25">
      <c r="A123" s="188">
        <v>17</v>
      </c>
      <c r="B123" s="188">
        <v>173091</v>
      </c>
      <c r="C123" s="189" t="s">
        <v>275</v>
      </c>
      <c r="D123" s="190">
        <v>3276</v>
      </c>
      <c r="E123" s="191" t="s">
        <v>137</v>
      </c>
      <c r="F123" s="34" t="s">
        <v>221</v>
      </c>
      <c r="G123" s="24">
        <v>216.6</v>
      </c>
      <c r="H123" s="24">
        <v>6064.8</v>
      </c>
      <c r="I123" s="6">
        <v>28</v>
      </c>
      <c r="J123" s="2" t="s">
        <v>222</v>
      </c>
      <c r="K123" s="25" t="s">
        <v>155</v>
      </c>
      <c r="L123" s="6">
        <v>70</v>
      </c>
      <c r="M123" s="6">
        <v>0</v>
      </c>
      <c r="N123" s="6">
        <v>20</v>
      </c>
      <c r="O123" s="6">
        <v>5</v>
      </c>
      <c r="P123" s="6">
        <v>5</v>
      </c>
      <c r="Q123" s="6">
        <v>100</v>
      </c>
      <c r="R123" s="25">
        <v>14.95</v>
      </c>
      <c r="S123" s="6" t="s">
        <v>223</v>
      </c>
      <c r="T123" s="6" t="s">
        <v>224</v>
      </c>
      <c r="U123" s="6" t="s">
        <v>107</v>
      </c>
      <c r="V123" s="6"/>
    </row>
    <row r="124" spans="1:22" ht="39" customHeight="1" x14ac:dyDescent="0.25">
      <c r="A124" s="188"/>
      <c r="B124" s="188"/>
      <c r="C124" s="189"/>
      <c r="D124" s="190"/>
      <c r="E124" s="191"/>
      <c r="F124" s="34" t="s">
        <v>182</v>
      </c>
      <c r="G124" s="24">
        <v>195.84</v>
      </c>
      <c r="H124" s="24">
        <v>2350.08</v>
      </c>
      <c r="I124" s="6">
        <v>12</v>
      </c>
      <c r="J124" s="2" t="s">
        <v>241</v>
      </c>
      <c r="K124" s="25" t="s">
        <v>184</v>
      </c>
      <c r="L124" s="6">
        <v>60</v>
      </c>
      <c r="M124" s="6">
        <v>0</v>
      </c>
      <c r="N124" s="6">
        <v>0</v>
      </c>
      <c r="O124" s="6">
        <v>10</v>
      </c>
      <c r="P124" s="6">
        <v>30</v>
      </c>
      <c r="Q124" s="6">
        <v>100</v>
      </c>
      <c r="R124" s="25">
        <v>15.375299999999999</v>
      </c>
      <c r="S124" s="2" t="s">
        <v>185</v>
      </c>
      <c r="T124" s="6" t="s">
        <v>186</v>
      </c>
      <c r="U124" s="6" t="s">
        <v>19</v>
      </c>
      <c r="V124" s="6"/>
    </row>
    <row r="125" spans="1:22" ht="39" customHeight="1" x14ac:dyDescent="0.25">
      <c r="A125" s="188"/>
      <c r="B125" s="188"/>
      <c r="C125" s="189"/>
      <c r="D125" s="190"/>
      <c r="E125" s="191"/>
      <c r="F125" s="2" t="s">
        <v>153</v>
      </c>
      <c r="G125" s="24">
        <v>261.93779999999998</v>
      </c>
      <c r="H125" s="38">
        <f>I125*G125</f>
        <v>6286.5072</v>
      </c>
      <c r="I125" s="6">
        <v>24</v>
      </c>
      <c r="J125" s="6" t="s">
        <v>154</v>
      </c>
      <c r="K125" s="25" t="s">
        <v>155</v>
      </c>
      <c r="L125" s="26">
        <v>0.55000000000000004</v>
      </c>
      <c r="M125" s="26">
        <v>0</v>
      </c>
      <c r="N125" s="26">
        <v>0</v>
      </c>
      <c r="O125" s="26">
        <v>0.15</v>
      </c>
      <c r="P125" s="26">
        <v>0.3</v>
      </c>
      <c r="Q125" s="30">
        <f>SUBTOTAL(9,L125:P125)</f>
        <v>1</v>
      </c>
      <c r="R125" s="25">
        <v>13.48</v>
      </c>
      <c r="S125" s="6" t="s">
        <v>156</v>
      </c>
      <c r="T125" s="31" t="s">
        <v>157</v>
      </c>
      <c r="U125" s="6" t="s">
        <v>158</v>
      </c>
      <c r="V125" s="6"/>
    </row>
    <row r="126" spans="1:22" ht="39" customHeight="1" x14ac:dyDescent="0.25">
      <c r="A126" s="188"/>
      <c r="B126" s="188"/>
      <c r="C126" s="189"/>
      <c r="D126" s="190"/>
      <c r="E126" s="191"/>
      <c r="F126" s="34" t="s">
        <v>187</v>
      </c>
      <c r="G126" s="35">
        <v>146.26</v>
      </c>
      <c r="H126" s="36">
        <f>G126*I126</f>
        <v>3510.24</v>
      </c>
      <c r="I126" s="37">
        <v>24</v>
      </c>
      <c r="J126" s="2" t="s">
        <v>271</v>
      </c>
      <c r="K126" s="28" t="s">
        <v>272</v>
      </c>
      <c r="L126" s="6">
        <v>70</v>
      </c>
      <c r="M126" s="6">
        <v>0</v>
      </c>
      <c r="N126" s="6">
        <v>10</v>
      </c>
      <c r="O126" s="6">
        <v>10</v>
      </c>
      <c r="P126" s="6">
        <v>10</v>
      </c>
      <c r="Q126" s="6">
        <f>SUM(L126:P126)</f>
        <v>100</v>
      </c>
      <c r="R126" s="25">
        <v>14.919600000000001</v>
      </c>
      <c r="S126" s="6" t="s">
        <v>203</v>
      </c>
      <c r="T126" s="6" t="s">
        <v>191</v>
      </c>
      <c r="U126" s="6" t="s">
        <v>158</v>
      </c>
      <c r="V126" s="6"/>
    </row>
    <row r="127" spans="1:22" ht="39" customHeight="1" x14ac:dyDescent="0.25">
      <c r="A127" s="188"/>
      <c r="B127" s="188"/>
      <c r="C127" s="189"/>
      <c r="D127" s="190"/>
      <c r="E127" s="191"/>
      <c r="F127" s="2" t="s">
        <v>159</v>
      </c>
      <c r="G127" s="32">
        <v>168.56039999999999</v>
      </c>
      <c r="H127" s="33">
        <v>168.56039999999999</v>
      </c>
      <c r="I127" s="6" t="s">
        <v>160</v>
      </c>
      <c r="J127" s="6" t="s">
        <v>242</v>
      </c>
      <c r="K127" s="25" t="s">
        <v>162</v>
      </c>
      <c r="L127" s="6">
        <v>89</v>
      </c>
      <c r="M127" s="6">
        <v>0</v>
      </c>
      <c r="N127" s="6">
        <v>2</v>
      </c>
      <c r="O127" s="6">
        <v>2</v>
      </c>
      <c r="P127" s="6">
        <v>7</v>
      </c>
      <c r="Q127" s="6">
        <f>SUM(L127:P127)</f>
        <v>100</v>
      </c>
      <c r="R127" s="28" t="s">
        <v>163</v>
      </c>
      <c r="S127" s="2" t="s">
        <v>164</v>
      </c>
      <c r="T127" s="2" t="s">
        <v>165</v>
      </c>
      <c r="U127" s="6" t="s">
        <v>158</v>
      </c>
      <c r="V127" s="6"/>
    </row>
    <row r="128" spans="1:22" ht="39" customHeight="1" x14ac:dyDescent="0.25">
      <c r="A128" s="188"/>
      <c r="B128" s="188"/>
      <c r="C128" s="189"/>
      <c r="D128" s="190"/>
      <c r="E128" s="191"/>
      <c r="F128" s="34" t="s">
        <v>264</v>
      </c>
      <c r="G128" s="6">
        <v>97.53</v>
      </c>
      <c r="H128" s="6">
        <v>97.53</v>
      </c>
      <c r="I128" s="6">
        <v>1</v>
      </c>
      <c r="J128" s="2" t="s">
        <v>276</v>
      </c>
      <c r="K128" s="28" t="s">
        <v>229</v>
      </c>
      <c r="L128" s="26">
        <v>0.59</v>
      </c>
      <c r="M128" s="26">
        <v>0</v>
      </c>
      <c r="N128" s="26">
        <v>0</v>
      </c>
      <c r="O128" s="26">
        <v>0.05</v>
      </c>
      <c r="P128" s="26">
        <v>0.36</v>
      </c>
      <c r="Q128" s="26">
        <v>1</v>
      </c>
      <c r="R128" s="25">
        <v>14.6647</v>
      </c>
      <c r="S128" s="6" t="s">
        <v>230</v>
      </c>
      <c r="T128" s="6" t="s">
        <v>230</v>
      </c>
      <c r="U128" s="6"/>
      <c r="V128" s="40" t="s">
        <v>231</v>
      </c>
    </row>
    <row r="129" spans="1:22" ht="39" customHeight="1" x14ac:dyDescent="0.25">
      <c r="A129" s="188"/>
      <c r="B129" s="188"/>
      <c r="C129" s="189"/>
      <c r="D129" s="190"/>
      <c r="E129" s="191"/>
      <c r="F129" s="34" t="s">
        <v>234</v>
      </c>
      <c r="G129" s="42">
        <v>148.19999999999999</v>
      </c>
      <c r="H129" s="42">
        <f>G129*24</f>
        <v>3556.7999999999997</v>
      </c>
      <c r="I129" s="6" t="s">
        <v>235</v>
      </c>
      <c r="J129" s="2" t="s">
        <v>274</v>
      </c>
      <c r="K129" s="25" t="s">
        <v>155</v>
      </c>
      <c r="L129" s="6">
        <v>90</v>
      </c>
      <c r="M129" s="6">
        <v>0</v>
      </c>
      <c r="N129" s="6">
        <v>0</v>
      </c>
      <c r="O129" s="6">
        <v>6</v>
      </c>
      <c r="P129" s="6">
        <v>4</v>
      </c>
      <c r="Q129" s="6">
        <f>SUM(L129:P129)</f>
        <v>100</v>
      </c>
      <c r="R129" s="28" t="s">
        <v>237</v>
      </c>
      <c r="S129" s="6" t="s">
        <v>238</v>
      </c>
      <c r="T129" s="6" t="s">
        <v>239</v>
      </c>
      <c r="U129" s="6" t="s">
        <v>107</v>
      </c>
      <c r="V129" s="6"/>
    </row>
    <row r="130" spans="1:22" ht="39" customHeight="1" x14ac:dyDescent="0.25">
      <c r="A130" s="188"/>
      <c r="B130" s="188"/>
      <c r="C130" s="189"/>
      <c r="D130" s="190"/>
      <c r="E130" s="191"/>
      <c r="F130" s="34" t="s">
        <v>250</v>
      </c>
      <c r="G130" s="42">
        <v>8.81</v>
      </c>
      <c r="H130" s="42">
        <v>211.47</v>
      </c>
      <c r="I130" s="6">
        <v>24</v>
      </c>
      <c r="J130" s="2" t="s">
        <v>268</v>
      </c>
      <c r="K130" s="25" t="s">
        <v>177</v>
      </c>
      <c r="L130" s="6">
        <v>87.4</v>
      </c>
      <c r="M130" s="6"/>
      <c r="N130" s="6"/>
      <c r="O130" s="6">
        <v>7.6</v>
      </c>
      <c r="P130" s="6">
        <v>5</v>
      </c>
      <c r="Q130" s="6">
        <v>100</v>
      </c>
      <c r="R130" s="25">
        <v>1.65</v>
      </c>
      <c r="S130" s="6" t="s">
        <v>147</v>
      </c>
      <c r="T130" s="6" t="s">
        <v>252</v>
      </c>
      <c r="U130" s="6" t="s">
        <v>193</v>
      </c>
      <c r="V130" s="6"/>
    </row>
    <row r="131" spans="1:22" ht="39" customHeight="1" x14ac:dyDescent="0.25">
      <c r="A131" s="188">
        <v>18</v>
      </c>
      <c r="B131" s="188">
        <v>173092</v>
      </c>
      <c r="C131" s="189" t="s">
        <v>277</v>
      </c>
      <c r="D131" s="190">
        <v>30774</v>
      </c>
      <c r="E131" s="191" t="s">
        <v>137</v>
      </c>
      <c r="F131" s="34" t="s">
        <v>221</v>
      </c>
      <c r="G131" s="24">
        <v>216.6</v>
      </c>
      <c r="H131" s="24">
        <v>6064.8</v>
      </c>
      <c r="I131" s="6">
        <v>28</v>
      </c>
      <c r="J131" s="2" t="s">
        <v>222</v>
      </c>
      <c r="K131" s="25" t="s">
        <v>155</v>
      </c>
      <c r="L131" s="6">
        <v>70</v>
      </c>
      <c r="M131" s="6">
        <v>0</v>
      </c>
      <c r="N131" s="6">
        <v>20</v>
      </c>
      <c r="O131" s="6">
        <v>5</v>
      </c>
      <c r="P131" s="6">
        <v>5</v>
      </c>
      <c r="Q131" s="6">
        <v>100</v>
      </c>
      <c r="R131" s="25">
        <v>14.95</v>
      </c>
      <c r="S131" s="6" t="s">
        <v>223</v>
      </c>
      <c r="T131" s="6" t="s">
        <v>224</v>
      </c>
      <c r="U131" s="6" t="s">
        <v>107</v>
      </c>
      <c r="V131" s="6"/>
    </row>
    <row r="132" spans="1:22" ht="39" customHeight="1" x14ac:dyDescent="0.25">
      <c r="A132" s="188"/>
      <c r="B132" s="188"/>
      <c r="C132" s="189"/>
      <c r="D132" s="190"/>
      <c r="E132" s="191"/>
      <c r="F132" s="34" t="s">
        <v>182</v>
      </c>
      <c r="G132" s="24">
        <v>225.21</v>
      </c>
      <c r="H132" s="24">
        <v>2702.52</v>
      </c>
      <c r="I132" s="6">
        <v>12</v>
      </c>
      <c r="J132" s="2" t="s">
        <v>241</v>
      </c>
      <c r="K132" s="25" t="s">
        <v>184</v>
      </c>
      <c r="L132" s="6">
        <v>60</v>
      </c>
      <c r="M132" s="6">
        <v>0</v>
      </c>
      <c r="N132" s="6">
        <v>0</v>
      </c>
      <c r="O132" s="6">
        <v>10</v>
      </c>
      <c r="P132" s="6">
        <v>30</v>
      </c>
      <c r="Q132" s="6">
        <v>100</v>
      </c>
      <c r="R132" s="25">
        <v>15.375299999999999</v>
      </c>
      <c r="S132" s="2" t="s">
        <v>185</v>
      </c>
      <c r="T132" s="6" t="s">
        <v>186</v>
      </c>
      <c r="U132" s="6" t="s">
        <v>19</v>
      </c>
      <c r="V132" s="6"/>
    </row>
    <row r="133" spans="1:22" ht="39" customHeight="1" x14ac:dyDescent="0.25">
      <c r="A133" s="188"/>
      <c r="B133" s="188"/>
      <c r="C133" s="189"/>
      <c r="D133" s="190"/>
      <c r="E133" s="191"/>
      <c r="F133" s="2" t="s">
        <v>153</v>
      </c>
      <c r="G133" s="24">
        <v>265.47750000000002</v>
      </c>
      <c r="H133" s="38">
        <f>I133*G133</f>
        <v>6371.4600000000009</v>
      </c>
      <c r="I133" s="6">
        <v>24</v>
      </c>
      <c r="J133" s="6" t="s">
        <v>154</v>
      </c>
      <c r="K133" s="25" t="s">
        <v>155</v>
      </c>
      <c r="L133" s="26">
        <v>0.55000000000000004</v>
      </c>
      <c r="M133" s="26">
        <v>0</v>
      </c>
      <c r="N133" s="26">
        <v>0</v>
      </c>
      <c r="O133" s="26">
        <v>0.15</v>
      </c>
      <c r="P133" s="26">
        <v>0.3</v>
      </c>
      <c r="Q133" s="30">
        <f>SUBTOTAL(9,L133:P133)</f>
        <v>1</v>
      </c>
      <c r="R133" s="25">
        <v>13.48</v>
      </c>
      <c r="S133" s="6" t="s">
        <v>156</v>
      </c>
      <c r="T133" s="31" t="s">
        <v>157</v>
      </c>
      <c r="U133" s="6" t="s">
        <v>158</v>
      </c>
      <c r="V133" s="6"/>
    </row>
    <row r="134" spans="1:22" ht="39" customHeight="1" x14ac:dyDescent="0.25">
      <c r="A134" s="188"/>
      <c r="B134" s="188"/>
      <c r="C134" s="189"/>
      <c r="D134" s="190"/>
      <c r="E134" s="191"/>
      <c r="F134" s="34" t="s">
        <v>187</v>
      </c>
      <c r="G134" s="35">
        <v>155.03</v>
      </c>
      <c r="H134" s="36">
        <f>G134*I134</f>
        <v>3720.7200000000003</v>
      </c>
      <c r="I134" s="37">
        <v>24</v>
      </c>
      <c r="J134" s="2" t="s">
        <v>271</v>
      </c>
      <c r="K134" s="28" t="s">
        <v>272</v>
      </c>
      <c r="L134" s="6">
        <v>70</v>
      </c>
      <c r="M134" s="6">
        <v>0</v>
      </c>
      <c r="N134" s="6">
        <v>10</v>
      </c>
      <c r="O134" s="6">
        <v>10</v>
      </c>
      <c r="P134" s="6">
        <v>10</v>
      </c>
      <c r="Q134" s="6">
        <f>SUM(L134:P134)</f>
        <v>100</v>
      </c>
      <c r="R134" s="25">
        <v>14.919600000000001</v>
      </c>
      <c r="S134" s="6" t="s">
        <v>203</v>
      </c>
      <c r="T134" s="6" t="s">
        <v>191</v>
      </c>
      <c r="U134" s="6" t="s">
        <v>158</v>
      </c>
      <c r="V134" s="6"/>
    </row>
    <row r="135" spans="1:22" ht="39" customHeight="1" x14ac:dyDescent="0.25">
      <c r="A135" s="188"/>
      <c r="B135" s="188"/>
      <c r="C135" s="189"/>
      <c r="D135" s="190"/>
      <c r="E135" s="191"/>
      <c r="F135" s="2" t="s">
        <v>159</v>
      </c>
      <c r="G135" s="32">
        <v>159.5658</v>
      </c>
      <c r="H135" s="33">
        <v>159.5658</v>
      </c>
      <c r="I135" s="6" t="s">
        <v>160</v>
      </c>
      <c r="J135" s="6" t="s">
        <v>242</v>
      </c>
      <c r="K135" s="25" t="s">
        <v>162</v>
      </c>
      <c r="L135" s="6">
        <v>89</v>
      </c>
      <c r="M135" s="6">
        <v>0</v>
      </c>
      <c r="N135" s="6">
        <v>2</v>
      </c>
      <c r="O135" s="6">
        <v>2</v>
      </c>
      <c r="P135" s="6">
        <v>7</v>
      </c>
      <c r="Q135" s="6">
        <f>SUM(L135:P135)</f>
        <v>100</v>
      </c>
      <c r="R135" s="28" t="s">
        <v>163</v>
      </c>
      <c r="S135" s="2" t="s">
        <v>164</v>
      </c>
      <c r="T135" s="2" t="s">
        <v>165</v>
      </c>
      <c r="U135" s="6" t="s">
        <v>158</v>
      </c>
      <c r="V135" s="6"/>
    </row>
    <row r="136" spans="1:22" ht="60.75" customHeight="1" x14ac:dyDescent="0.25">
      <c r="A136" s="188"/>
      <c r="B136" s="188"/>
      <c r="C136" s="189"/>
      <c r="D136" s="190"/>
      <c r="E136" s="191"/>
      <c r="F136" s="34" t="s">
        <v>264</v>
      </c>
      <c r="G136" s="6">
        <v>99.56</v>
      </c>
      <c r="H136" s="6">
        <v>99.56</v>
      </c>
      <c r="I136" s="6">
        <v>1</v>
      </c>
      <c r="J136" s="2" t="s">
        <v>278</v>
      </c>
      <c r="K136" s="28" t="s">
        <v>229</v>
      </c>
      <c r="L136" s="26">
        <v>0.59</v>
      </c>
      <c r="M136" s="26">
        <v>0</v>
      </c>
      <c r="N136" s="26">
        <v>0</v>
      </c>
      <c r="O136" s="26">
        <v>0.05</v>
      </c>
      <c r="P136" s="26">
        <v>0.36</v>
      </c>
      <c r="Q136" s="26">
        <v>1</v>
      </c>
      <c r="R136" s="25">
        <v>14.6647</v>
      </c>
      <c r="S136" s="6" t="s">
        <v>230</v>
      </c>
      <c r="T136" s="6" t="s">
        <v>230</v>
      </c>
      <c r="U136" s="6"/>
      <c r="V136" s="40" t="s">
        <v>231</v>
      </c>
    </row>
    <row r="137" spans="1:22" ht="39" customHeight="1" x14ac:dyDescent="0.25">
      <c r="A137" s="188"/>
      <c r="B137" s="188"/>
      <c r="C137" s="189"/>
      <c r="D137" s="190"/>
      <c r="E137" s="191"/>
      <c r="F137" s="34" t="s">
        <v>245</v>
      </c>
      <c r="G137" s="42">
        <v>159.6</v>
      </c>
      <c r="H137" s="42">
        <f>G137*30</f>
        <v>4788</v>
      </c>
      <c r="I137" s="6" t="s">
        <v>246</v>
      </c>
      <c r="J137" s="2" t="s">
        <v>279</v>
      </c>
      <c r="K137" s="25" t="s">
        <v>155</v>
      </c>
      <c r="L137" s="6">
        <v>90</v>
      </c>
      <c r="M137" s="6">
        <v>0</v>
      </c>
      <c r="N137" s="6">
        <v>0</v>
      </c>
      <c r="O137" s="6">
        <v>6</v>
      </c>
      <c r="P137" s="6">
        <v>4</v>
      </c>
      <c r="Q137" s="6">
        <f>SUM(L137:P137)</f>
        <v>100</v>
      </c>
      <c r="R137" s="28" t="s">
        <v>237</v>
      </c>
      <c r="S137" s="6" t="s">
        <v>238</v>
      </c>
      <c r="T137" s="6" t="s">
        <v>239</v>
      </c>
      <c r="U137" s="6" t="s">
        <v>107</v>
      </c>
      <c r="V137" s="40"/>
    </row>
    <row r="138" spans="1:22" ht="39" customHeight="1" x14ac:dyDescent="0.25">
      <c r="A138" s="188"/>
      <c r="B138" s="188"/>
      <c r="C138" s="189"/>
      <c r="D138" s="190"/>
      <c r="E138" s="191"/>
      <c r="F138" s="34" t="s">
        <v>248</v>
      </c>
      <c r="G138" s="42">
        <v>153.9</v>
      </c>
      <c r="H138" s="42">
        <f>G138*24</f>
        <v>3693.6000000000004</v>
      </c>
      <c r="I138" s="6" t="s">
        <v>235</v>
      </c>
      <c r="J138" s="2" t="s">
        <v>280</v>
      </c>
      <c r="K138" s="25" t="s">
        <v>155</v>
      </c>
      <c r="L138" s="6">
        <v>90</v>
      </c>
      <c r="M138" s="6">
        <v>0</v>
      </c>
      <c r="N138" s="6">
        <v>0</v>
      </c>
      <c r="O138" s="6">
        <v>6</v>
      </c>
      <c r="P138" s="6">
        <v>4</v>
      </c>
      <c r="Q138" s="6">
        <f>SUM(L138:P138)</f>
        <v>100</v>
      </c>
      <c r="R138" s="28" t="s">
        <v>237</v>
      </c>
      <c r="S138" s="6" t="s">
        <v>238</v>
      </c>
      <c r="T138" s="6" t="s">
        <v>239</v>
      </c>
      <c r="U138" s="6" t="s">
        <v>107</v>
      </c>
      <c r="V138" s="40"/>
    </row>
    <row r="139" spans="1:22" ht="39" customHeight="1" x14ac:dyDescent="0.25">
      <c r="A139" s="188"/>
      <c r="B139" s="188"/>
      <c r="C139" s="189"/>
      <c r="D139" s="190"/>
      <c r="E139" s="191"/>
      <c r="F139" s="34" t="s">
        <v>250</v>
      </c>
      <c r="G139" s="42">
        <v>8.81</v>
      </c>
      <c r="H139" s="42">
        <v>211.47</v>
      </c>
      <c r="I139" s="6">
        <v>24</v>
      </c>
      <c r="J139" s="2" t="s">
        <v>262</v>
      </c>
      <c r="K139" s="25" t="s">
        <v>177</v>
      </c>
      <c r="L139" s="6">
        <v>87.4</v>
      </c>
      <c r="M139" s="6"/>
      <c r="N139" s="6"/>
      <c r="O139" s="6">
        <v>7.6</v>
      </c>
      <c r="P139" s="6">
        <v>5</v>
      </c>
      <c r="Q139" s="6">
        <v>100</v>
      </c>
      <c r="R139" s="25">
        <v>1.65</v>
      </c>
      <c r="S139" s="6" t="s">
        <v>147</v>
      </c>
      <c r="T139" s="6" t="s">
        <v>252</v>
      </c>
      <c r="U139" s="6" t="s">
        <v>193</v>
      </c>
      <c r="V139" s="40"/>
    </row>
    <row r="140" spans="1:22" ht="39" customHeight="1" x14ac:dyDescent="0.25">
      <c r="A140" s="188">
        <v>19</v>
      </c>
      <c r="B140" s="188">
        <v>173095</v>
      </c>
      <c r="C140" s="189" t="s">
        <v>281</v>
      </c>
      <c r="D140" s="190">
        <v>84095</v>
      </c>
      <c r="E140" s="191" t="s">
        <v>137</v>
      </c>
      <c r="F140" s="34" t="s">
        <v>221</v>
      </c>
      <c r="G140" s="24">
        <v>216.6</v>
      </c>
      <c r="H140" s="24">
        <v>6064.8</v>
      </c>
      <c r="I140" s="6">
        <v>28</v>
      </c>
      <c r="J140" s="2" t="s">
        <v>222</v>
      </c>
      <c r="K140" s="25" t="s">
        <v>155</v>
      </c>
      <c r="L140" s="6">
        <v>70</v>
      </c>
      <c r="M140" s="6">
        <v>0</v>
      </c>
      <c r="N140" s="6">
        <v>20</v>
      </c>
      <c r="O140" s="6">
        <v>5</v>
      </c>
      <c r="P140" s="6">
        <v>5</v>
      </c>
      <c r="Q140" s="6">
        <v>100</v>
      </c>
      <c r="R140" s="25">
        <v>14.95</v>
      </c>
      <c r="S140" s="6" t="s">
        <v>223</v>
      </c>
      <c r="T140" s="6" t="s">
        <v>224</v>
      </c>
      <c r="U140" s="6" t="s">
        <v>107</v>
      </c>
      <c r="V140" s="6"/>
    </row>
    <row r="141" spans="1:22" ht="39" customHeight="1" x14ac:dyDescent="0.25">
      <c r="A141" s="188"/>
      <c r="B141" s="188"/>
      <c r="C141" s="189"/>
      <c r="D141" s="190"/>
      <c r="E141" s="191"/>
      <c r="F141" s="34" t="s">
        <v>182</v>
      </c>
      <c r="G141" s="24">
        <v>264.38</v>
      </c>
      <c r="H141" s="24">
        <v>3172.56</v>
      </c>
      <c r="I141" s="6">
        <v>12</v>
      </c>
      <c r="J141" s="2" t="s">
        <v>241</v>
      </c>
      <c r="K141" s="25" t="s">
        <v>184</v>
      </c>
      <c r="L141" s="6">
        <v>60</v>
      </c>
      <c r="M141" s="6">
        <v>0</v>
      </c>
      <c r="N141" s="6">
        <v>0</v>
      </c>
      <c r="O141" s="6">
        <v>10</v>
      </c>
      <c r="P141" s="6">
        <v>30</v>
      </c>
      <c r="Q141" s="6">
        <v>100</v>
      </c>
      <c r="R141" s="25">
        <v>15.375299999999999</v>
      </c>
      <c r="S141" s="2" t="s">
        <v>185</v>
      </c>
      <c r="T141" s="6" t="s">
        <v>186</v>
      </c>
      <c r="U141" s="6" t="s">
        <v>19</v>
      </c>
      <c r="V141" s="6"/>
    </row>
    <row r="142" spans="1:22" ht="39" customHeight="1" x14ac:dyDescent="0.25">
      <c r="A142" s="188"/>
      <c r="B142" s="188"/>
      <c r="C142" s="189"/>
      <c r="D142" s="190"/>
      <c r="E142" s="191"/>
      <c r="F142" s="2" t="s">
        <v>153</v>
      </c>
      <c r="G142" s="24">
        <v>269.0172</v>
      </c>
      <c r="H142" s="38">
        <f>I142*G142</f>
        <v>6456.4128000000001</v>
      </c>
      <c r="I142" s="6">
        <v>24</v>
      </c>
      <c r="J142" s="6" t="s">
        <v>154</v>
      </c>
      <c r="K142" s="25" t="s">
        <v>155</v>
      </c>
      <c r="L142" s="26">
        <v>0.55000000000000004</v>
      </c>
      <c r="M142" s="26">
        <v>0</v>
      </c>
      <c r="N142" s="26">
        <v>0</v>
      </c>
      <c r="O142" s="26">
        <v>0.15</v>
      </c>
      <c r="P142" s="26">
        <v>0.3</v>
      </c>
      <c r="Q142" s="30">
        <f>SUBTOTAL(9,L142:P142)</f>
        <v>1</v>
      </c>
      <c r="R142" s="25">
        <v>13.48</v>
      </c>
      <c r="S142" s="6" t="s">
        <v>156</v>
      </c>
      <c r="T142" s="31" t="s">
        <v>157</v>
      </c>
      <c r="U142" s="6" t="s">
        <v>158</v>
      </c>
      <c r="V142" s="6"/>
    </row>
    <row r="143" spans="1:22" ht="39" customHeight="1" x14ac:dyDescent="0.25">
      <c r="A143" s="188"/>
      <c r="B143" s="188"/>
      <c r="C143" s="189"/>
      <c r="D143" s="190"/>
      <c r="E143" s="191"/>
      <c r="F143" s="34" t="s">
        <v>187</v>
      </c>
      <c r="G143" s="35">
        <v>163.81</v>
      </c>
      <c r="H143" s="36">
        <f>G143*I143</f>
        <v>3931.44</v>
      </c>
      <c r="I143" s="37">
        <v>24</v>
      </c>
      <c r="J143" s="2" t="s">
        <v>271</v>
      </c>
      <c r="K143" s="28" t="s">
        <v>272</v>
      </c>
      <c r="L143" s="6">
        <v>70</v>
      </c>
      <c r="M143" s="6">
        <v>0</v>
      </c>
      <c r="N143" s="6">
        <v>10</v>
      </c>
      <c r="O143" s="6">
        <v>10</v>
      </c>
      <c r="P143" s="6">
        <v>10</v>
      </c>
      <c r="Q143" s="6">
        <f>SUM(L143:P143)</f>
        <v>100</v>
      </c>
      <c r="R143" s="25">
        <v>14.919600000000001</v>
      </c>
      <c r="S143" s="6" t="s">
        <v>203</v>
      </c>
      <c r="T143" s="6" t="s">
        <v>191</v>
      </c>
      <c r="U143" s="6" t="s">
        <v>158</v>
      </c>
      <c r="V143" s="6"/>
    </row>
    <row r="144" spans="1:22" ht="39" customHeight="1" x14ac:dyDescent="0.25">
      <c r="A144" s="188"/>
      <c r="B144" s="188"/>
      <c r="C144" s="189"/>
      <c r="D144" s="190"/>
      <c r="E144" s="191"/>
      <c r="F144" s="2" t="s">
        <v>159</v>
      </c>
      <c r="G144" s="32">
        <v>159.5658</v>
      </c>
      <c r="H144" s="33">
        <v>159.5658</v>
      </c>
      <c r="I144" s="6" t="s">
        <v>160</v>
      </c>
      <c r="J144" s="6" t="s">
        <v>242</v>
      </c>
      <c r="K144" s="25" t="s">
        <v>162</v>
      </c>
      <c r="L144" s="6">
        <v>89</v>
      </c>
      <c r="M144" s="6">
        <v>0</v>
      </c>
      <c r="N144" s="6">
        <v>2</v>
      </c>
      <c r="O144" s="6">
        <v>2</v>
      </c>
      <c r="P144" s="6">
        <v>7</v>
      </c>
      <c r="Q144" s="6">
        <f>SUM(L144:P144)</f>
        <v>100</v>
      </c>
      <c r="R144" s="28" t="s">
        <v>163</v>
      </c>
      <c r="S144" s="2" t="s">
        <v>164</v>
      </c>
      <c r="T144" s="2" t="s">
        <v>165</v>
      </c>
      <c r="U144" s="6" t="s">
        <v>158</v>
      </c>
      <c r="V144" s="6"/>
    </row>
    <row r="145" spans="1:22" ht="39" customHeight="1" x14ac:dyDescent="0.25">
      <c r="A145" s="188"/>
      <c r="B145" s="188"/>
      <c r="C145" s="189"/>
      <c r="D145" s="190"/>
      <c r="E145" s="191"/>
      <c r="F145" s="34" t="s">
        <v>264</v>
      </c>
      <c r="G145" s="6">
        <v>141.05000000000001</v>
      </c>
      <c r="H145" s="6">
        <v>141.05000000000001</v>
      </c>
      <c r="I145" s="6">
        <v>1</v>
      </c>
      <c r="J145" s="2" t="s">
        <v>282</v>
      </c>
      <c r="K145" s="28" t="s">
        <v>229</v>
      </c>
      <c r="L145" s="26">
        <v>0.59</v>
      </c>
      <c r="M145" s="26">
        <v>0</v>
      </c>
      <c r="N145" s="26">
        <v>0</v>
      </c>
      <c r="O145" s="26">
        <v>0.05</v>
      </c>
      <c r="P145" s="26">
        <v>0.36</v>
      </c>
      <c r="Q145" s="26">
        <v>1</v>
      </c>
      <c r="R145" s="25">
        <v>14.6647</v>
      </c>
      <c r="S145" s="6" t="s">
        <v>230</v>
      </c>
      <c r="T145" s="6" t="s">
        <v>230</v>
      </c>
      <c r="U145" s="6"/>
      <c r="V145" s="40" t="s">
        <v>231</v>
      </c>
    </row>
    <row r="146" spans="1:22" ht="39" customHeight="1" x14ac:dyDescent="0.25">
      <c r="A146" s="188"/>
      <c r="B146" s="188"/>
      <c r="C146" s="189"/>
      <c r="D146" s="190"/>
      <c r="E146" s="191"/>
      <c r="F146" s="34" t="s">
        <v>245</v>
      </c>
      <c r="G146" s="42">
        <v>159.6</v>
      </c>
      <c r="H146" s="42">
        <f>G146*30</f>
        <v>4788</v>
      </c>
      <c r="I146" s="6" t="s">
        <v>246</v>
      </c>
      <c r="J146" s="2" t="s">
        <v>283</v>
      </c>
      <c r="K146" s="25" t="s">
        <v>155</v>
      </c>
      <c r="L146" s="6">
        <v>90</v>
      </c>
      <c r="M146" s="6">
        <v>0</v>
      </c>
      <c r="N146" s="6">
        <v>0</v>
      </c>
      <c r="O146" s="6">
        <v>6</v>
      </c>
      <c r="P146" s="6">
        <v>4</v>
      </c>
      <c r="Q146" s="6">
        <f>SUM(L146:P146)</f>
        <v>100</v>
      </c>
      <c r="R146" s="28" t="s">
        <v>237</v>
      </c>
      <c r="S146" s="6" t="s">
        <v>238</v>
      </c>
      <c r="T146" s="6" t="s">
        <v>239</v>
      </c>
      <c r="U146" s="6" t="s">
        <v>107</v>
      </c>
      <c r="V146" s="6"/>
    </row>
    <row r="147" spans="1:22" ht="39" customHeight="1" x14ac:dyDescent="0.25">
      <c r="A147" s="188"/>
      <c r="B147" s="188"/>
      <c r="C147" s="189"/>
      <c r="D147" s="190"/>
      <c r="E147" s="191"/>
      <c r="F147" s="34" t="s">
        <v>248</v>
      </c>
      <c r="G147" s="42">
        <v>153.9</v>
      </c>
      <c r="H147" s="42">
        <f>G147*24</f>
        <v>3693.6000000000004</v>
      </c>
      <c r="I147" s="6" t="s">
        <v>235</v>
      </c>
      <c r="J147" s="2" t="s">
        <v>284</v>
      </c>
      <c r="K147" s="25" t="s">
        <v>155</v>
      </c>
      <c r="L147" s="6">
        <v>90</v>
      </c>
      <c r="M147" s="6">
        <v>0</v>
      </c>
      <c r="N147" s="6">
        <v>0</v>
      </c>
      <c r="O147" s="6">
        <v>6</v>
      </c>
      <c r="P147" s="6">
        <v>4</v>
      </c>
      <c r="Q147" s="6">
        <f>SUM(L147:P147)</f>
        <v>100</v>
      </c>
      <c r="R147" s="28" t="s">
        <v>237</v>
      </c>
      <c r="S147" s="6" t="s">
        <v>238</v>
      </c>
      <c r="T147" s="6" t="s">
        <v>239</v>
      </c>
      <c r="U147" s="6" t="s">
        <v>107</v>
      </c>
      <c r="V147" s="6"/>
    </row>
    <row r="148" spans="1:22" ht="39" customHeight="1" x14ac:dyDescent="0.25">
      <c r="A148" s="188"/>
      <c r="B148" s="188"/>
      <c r="C148" s="189"/>
      <c r="D148" s="190"/>
      <c r="E148" s="191"/>
      <c r="F148" s="34" t="s">
        <v>250</v>
      </c>
      <c r="G148" s="42">
        <v>7.98</v>
      </c>
      <c r="H148" s="42">
        <v>191.61</v>
      </c>
      <c r="I148" s="6">
        <v>24</v>
      </c>
      <c r="J148" s="2" t="s">
        <v>251</v>
      </c>
      <c r="K148" s="25" t="s">
        <v>177</v>
      </c>
      <c r="L148" s="6">
        <v>87.4</v>
      </c>
      <c r="M148" s="6"/>
      <c r="N148" s="6"/>
      <c r="O148" s="6">
        <v>7.6</v>
      </c>
      <c r="P148" s="6">
        <v>5</v>
      </c>
      <c r="Q148" s="6">
        <v>100</v>
      </c>
      <c r="R148" s="25">
        <v>1.65</v>
      </c>
      <c r="S148" s="6" t="s">
        <v>147</v>
      </c>
      <c r="T148" s="6" t="s">
        <v>252</v>
      </c>
      <c r="U148" s="6" t="s">
        <v>193</v>
      </c>
      <c r="V148" s="6"/>
    </row>
    <row r="149" spans="1:22" ht="39" customHeight="1" x14ac:dyDescent="0.25">
      <c r="A149" s="188">
        <v>20</v>
      </c>
      <c r="B149" s="188">
        <v>173090</v>
      </c>
      <c r="C149" s="189" t="s">
        <v>285</v>
      </c>
      <c r="D149" s="190">
        <v>50594</v>
      </c>
      <c r="E149" s="191" t="s">
        <v>137</v>
      </c>
      <c r="F149" s="34" t="s">
        <v>221</v>
      </c>
      <c r="G149" s="24">
        <v>216.6</v>
      </c>
      <c r="H149" s="24">
        <v>6064.8</v>
      </c>
      <c r="I149" s="6">
        <v>28</v>
      </c>
      <c r="J149" s="2" t="s">
        <v>222</v>
      </c>
      <c r="K149" s="25" t="s">
        <v>155</v>
      </c>
      <c r="L149" s="6">
        <v>70</v>
      </c>
      <c r="M149" s="6">
        <v>0</v>
      </c>
      <c r="N149" s="6">
        <v>20</v>
      </c>
      <c r="O149" s="6">
        <v>5</v>
      </c>
      <c r="P149" s="6">
        <v>5</v>
      </c>
      <c r="Q149" s="6">
        <v>100</v>
      </c>
      <c r="R149" s="25">
        <v>14.95</v>
      </c>
      <c r="S149" s="6" t="s">
        <v>223</v>
      </c>
      <c r="T149" s="6" t="s">
        <v>224</v>
      </c>
      <c r="U149" s="6" t="s">
        <v>107</v>
      </c>
      <c r="V149" s="6"/>
    </row>
    <row r="150" spans="1:22" ht="39" customHeight="1" x14ac:dyDescent="0.25">
      <c r="A150" s="188"/>
      <c r="B150" s="188"/>
      <c r="C150" s="189"/>
      <c r="D150" s="190"/>
      <c r="E150" s="191"/>
      <c r="F150" s="34" t="s">
        <v>182</v>
      </c>
      <c r="G150" s="24">
        <v>282</v>
      </c>
      <c r="H150" s="24">
        <v>3384</v>
      </c>
      <c r="I150" s="6">
        <v>12</v>
      </c>
      <c r="J150" s="2" t="s">
        <v>241</v>
      </c>
      <c r="K150" s="25" t="s">
        <v>184</v>
      </c>
      <c r="L150" s="6">
        <v>60</v>
      </c>
      <c r="M150" s="6">
        <v>0</v>
      </c>
      <c r="N150" s="6">
        <v>0</v>
      </c>
      <c r="O150" s="6">
        <v>10</v>
      </c>
      <c r="P150" s="6">
        <v>30</v>
      </c>
      <c r="Q150" s="6">
        <v>100</v>
      </c>
      <c r="R150" s="25">
        <v>15.375299999999999</v>
      </c>
      <c r="S150" s="2" t="s">
        <v>185</v>
      </c>
      <c r="T150" s="6" t="s">
        <v>186</v>
      </c>
      <c r="U150" s="6" t="s">
        <v>19</v>
      </c>
      <c r="V150" s="6"/>
    </row>
    <row r="151" spans="1:22" ht="39" customHeight="1" x14ac:dyDescent="0.25">
      <c r="A151" s="188"/>
      <c r="B151" s="188"/>
      <c r="C151" s="189"/>
      <c r="D151" s="190"/>
      <c r="E151" s="191"/>
      <c r="F151" s="34" t="s">
        <v>187</v>
      </c>
      <c r="G151" s="35">
        <v>175.51</v>
      </c>
      <c r="H151" s="36">
        <f>G151*I151</f>
        <v>4212.24</v>
      </c>
      <c r="I151" s="37">
        <v>24</v>
      </c>
      <c r="J151" s="2" t="s">
        <v>271</v>
      </c>
      <c r="K151" s="28" t="s">
        <v>272</v>
      </c>
      <c r="L151" s="6">
        <v>70</v>
      </c>
      <c r="M151" s="6">
        <v>0</v>
      </c>
      <c r="N151" s="6">
        <v>10</v>
      </c>
      <c r="O151" s="6">
        <v>10</v>
      </c>
      <c r="P151" s="6">
        <v>10</v>
      </c>
      <c r="Q151" s="6">
        <f>SUM(L151:P151)</f>
        <v>100</v>
      </c>
      <c r="R151" s="25">
        <v>14.919600000000001</v>
      </c>
      <c r="S151" s="6" t="s">
        <v>203</v>
      </c>
      <c r="T151" s="6" t="s">
        <v>191</v>
      </c>
      <c r="U151" s="6" t="s">
        <v>158</v>
      </c>
      <c r="V151" s="6"/>
    </row>
    <row r="152" spans="1:22" ht="39" customHeight="1" x14ac:dyDescent="0.25">
      <c r="A152" s="188"/>
      <c r="B152" s="188"/>
      <c r="C152" s="189"/>
      <c r="D152" s="190"/>
      <c r="E152" s="191"/>
      <c r="F152" s="34" t="s">
        <v>234</v>
      </c>
      <c r="G152" s="42">
        <v>148.19999999999999</v>
      </c>
      <c r="H152" s="42">
        <f>G152*24</f>
        <v>3556.7999999999997</v>
      </c>
      <c r="I152" s="6" t="s">
        <v>235</v>
      </c>
      <c r="J152" s="2" t="s">
        <v>274</v>
      </c>
      <c r="K152" s="25" t="s">
        <v>155</v>
      </c>
      <c r="L152" s="6">
        <v>90</v>
      </c>
      <c r="M152" s="6">
        <v>0</v>
      </c>
      <c r="N152" s="6">
        <v>0</v>
      </c>
      <c r="O152" s="6">
        <v>6</v>
      </c>
      <c r="P152" s="6">
        <v>4</v>
      </c>
      <c r="Q152" s="6">
        <f>SUM(L152:P152)</f>
        <v>100</v>
      </c>
      <c r="R152" s="28" t="s">
        <v>237</v>
      </c>
      <c r="S152" s="6" t="s">
        <v>238</v>
      </c>
      <c r="T152" s="6" t="s">
        <v>239</v>
      </c>
      <c r="U152" s="6" t="s">
        <v>107</v>
      </c>
      <c r="V152" s="6"/>
    </row>
    <row r="153" spans="1:22" ht="39" customHeight="1" x14ac:dyDescent="0.25">
      <c r="A153" s="188">
        <v>21</v>
      </c>
      <c r="B153" s="188">
        <v>173096</v>
      </c>
      <c r="C153" s="189" t="s">
        <v>286</v>
      </c>
      <c r="D153" s="190">
        <v>75102</v>
      </c>
      <c r="E153" s="191" t="s">
        <v>137</v>
      </c>
      <c r="F153" s="34" t="s">
        <v>221</v>
      </c>
      <c r="G153" s="24">
        <v>216.6</v>
      </c>
      <c r="H153" s="24">
        <v>6064.8</v>
      </c>
      <c r="I153" s="6">
        <v>28</v>
      </c>
      <c r="J153" s="2" t="s">
        <v>222</v>
      </c>
      <c r="K153" s="25" t="s">
        <v>155</v>
      </c>
      <c r="L153" s="6">
        <v>70</v>
      </c>
      <c r="M153" s="6">
        <v>0</v>
      </c>
      <c r="N153" s="6">
        <v>20</v>
      </c>
      <c r="O153" s="6">
        <v>5</v>
      </c>
      <c r="P153" s="6">
        <v>5</v>
      </c>
      <c r="Q153" s="6">
        <v>100</v>
      </c>
      <c r="R153" s="25">
        <v>14.95</v>
      </c>
      <c r="S153" s="6" t="s">
        <v>223</v>
      </c>
      <c r="T153" s="6" t="s">
        <v>224</v>
      </c>
      <c r="U153" s="6" t="s">
        <v>107</v>
      </c>
      <c r="V153" s="6"/>
    </row>
    <row r="154" spans="1:22" ht="39" customHeight="1" x14ac:dyDescent="0.25">
      <c r="A154" s="188"/>
      <c r="B154" s="188"/>
      <c r="C154" s="189"/>
      <c r="D154" s="190"/>
      <c r="E154" s="191"/>
      <c r="F154" s="34" t="s">
        <v>182</v>
      </c>
      <c r="G154" s="24">
        <v>303.55</v>
      </c>
      <c r="H154" s="24">
        <v>3642.6</v>
      </c>
      <c r="I154" s="6">
        <v>12</v>
      </c>
      <c r="J154" s="2" t="s">
        <v>241</v>
      </c>
      <c r="K154" s="25" t="s">
        <v>184</v>
      </c>
      <c r="L154" s="6">
        <v>60</v>
      </c>
      <c r="M154" s="6">
        <v>0</v>
      </c>
      <c r="N154" s="6">
        <v>0</v>
      </c>
      <c r="O154" s="6">
        <v>10</v>
      </c>
      <c r="P154" s="6">
        <v>30</v>
      </c>
      <c r="Q154" s="6">
        <v>100</v>
      </c>
      <c r="R154" s="25">
        <v>15.375299999999999</v>
      </c>
      <c r="S154" s="2" t="s">
        <v>185</v>
      </c>
      <c r="T154" s="6" t="s">
        <v>186</v>
      </c>
      <c r="U154" s="6" t="s">
        <v>19</v>
      </c>
      <c r="V154" s="6"/>
    </row>
    <row r="155" spans="1:22" ht="39" customHeight="1" x14ac:dyDescent="0.25">
      <c r="A155" s="188"/>
      <c r="B155" s="188"/>
      <c r="C155" s="189"/>
      <c r="D155" s="190"/>
      <c r="E155" s="191"/>
      <c r="F155" s="2" t="s">
        <v>153</v>
      </c>
      <c r="G155" s="24">
        <v>389.36700000000002</v>
      </c>
      <c r="H155" s="38">
        <f>I155*G155</f>
        <v>9344.8080000000009</v>
      </c>
      <c r="I155" s="6">
        <v>24</v>
      </c>
      <c r="J155" s="6" t="s">
        <v>270</v>
      </c>
      <c r="K155" s="25" t="s">
        <v>155</v>
      </c>
      <c r="L155" s="26">
        <v>0.55000000000000004</v>
      </c>
      <c r="M155" s="26">
        <v>0</v>
      </c>
      <c r="N155" s="26">
        <v>0</v>
      </c>
      <c r="O155" s="26">
        <v>0.15</v>
      </c>
      <c r="P155" s="26">
        <v>0.3</v>
      </c>
      <c r="Q155" s="30">
        <f>SUBTOTAL(9,L155:P155)</f>
        <v>1</v>
      </c>
      <c r="R155" s="25">
        <v>13.48</v>
      </c>
      <c r="S155" s="6" t="s">
        <v>156</v>
      </c>
      <c r="T155" s="31" t="s">
        <v>157</v>
      </c>
      <c r="U155" s="6" t="s">
        <v>158</v>
      </c>
      <c r="V155" s="6"/>
    </row>
    <row r="156" spans="1:22" ht="39" customHeight="1" x14ac:dyDescent="0.25">
      <c r="A156" s="188"/>
      <c r="B156" s="188"/>
      <c r="C156" s="189"/>
      <c r="D156" s="190"/>
      <c r="E156" s="191"/>
      <c r="F156" s="34" t="s">
        <v>187</v>
      </c>
      <c r="G156" s="35">
        <v>187.21</v>
      </c>
      <c r="H156" s="36">
        <f>I156*G156</f>
        <v>4493.04</v>
      </c>
      <c r="I156" s="37">
        <v>24</v>
      </c>
      <c r="J156" s="2" t="s">
        <v>271</v>
      </c>
      <c r="K156" s="28" t="s">
        <v>272</v>
      </c>
      <c r="L156" s="6">
        <v>70</v>
      </c>
      <c r="M156" s="6">
        <v>0</v>
      </c>
      <c r="N156" s="6">
        <v>10</v>
      </c>
      <c r="O156" s="6">
        <v>10</v>
      </c>
      <c r="P156" s="6">
        <v>10</v>
      </c>
      <c r="Q156" s="6">
        <f>SUM(L156:P156)</f>
        <v>100</v>
      </c>
      <c r="R156" s="25">
        <v>14.919600000000001</v>
      </c>
      <c r="S156" s="6" t="s">
        <v>203</v>
      </c>
      <c r="T156" s="6" t="s">
        <v>191</v>
      </c>
      <c r="U156" s="6" t="s">
        <v>158</v>
      </c>
      <c r="V156" s="6"/>
    </row>
    <row r="157" spans="1:22" ht="39" customHeight="1" x14ac:dyDescent="0.25">
      <c r="A157" s="188"/>
      <c r="B157" s="188"/>
      <c r="C157" s="189"/>
      <c r="D157" s="190"/>
      <c r="E157" s="191"/>
      <c r="F157" s="2" t="s">
        <v>159</v>
      </c>
      <c r="G157" s="32">
        <v>168.56039999999999</v>
      </c>
      <c r="H157" s="33">
        <v>168.56039999999999</v>
      </c>
      <c r="I157" s="6" t="s">
        <v>160</v>
      </c>
      <c r="J157" s="6" t="s">
        <v>242</v>
      </c>
      <c r="K157" s="25" t="s">
        <v>162</v>
      </c>
      <c r="L157" s="6">
        <v>89</v>
      </c>
      <c r="M157" s="6">
        <v>0</v>
      </c>
      <c r="N157" s="6">
        <v>2</v>
      </c>
      <c r="O157" s="6">
        <v>2</v>
      </c>
      <c r="P157" s="6">
        <v>7</v>
      </c>
      <c r="Q157" s="6">
        <f>SUM(L157:P157)</f>
        <v>100</v>
      </c>
      <c r="R157" s="28" t="s">
        <v>163</v>
      </c>
      <c r="S157" s="2" t="s">
        <v>164</v>
      </c>
      <c r="T157" s="2" t="s">
        <v>165</v>
      </c>
      <c r="U157" s="6" t="s">
        <v>158</v>
      </c>
      <c r="V157" s="6"/>
    </row>
    <row r="158" spans="1:22" ht="47.25" customHeight="1" x14ac:dyDescent="0.25">
      <c r="A158" s="188"/>
      <c r="B158" s="188"/>
      <c r="C158" s="189"/>
      <c r="D158" s="190"/>
      <c r="E158" s="191"/>
      <c r="F158" s="34" t="s">
        <v>227</v>
      </c>
      <c r="G158" s="6">
        <v>141.05000000000001</v>
      </c>
      <c r="H158" s="6">
        <v>141.05000000000001</v>
      </c>
      <c r="I158" s="6">
        <v>1</v>
      </c>
      <c r="J158" s="43" t="s">
        <v>287</v>
      </c>
      <c r="K158" s="28" t="s">
        <v>229</v>
      </c>
      <c r="L158" s="26">
        <v>0.59</v>
      </c>
      <c r="M158" s="26">
        <v>0</v>
      </c>
      <c r="N158" s="26">
        <v>0</v>
      </c>
      <c r="O158" s="26">
        <v>0.05</v>
      </c>
      <c r="P158" s="26">
        <v>0.36</v>
      </c>
      <c r="Q158" s="26">
        <v>1</v>
      </c>
      <c r="R158" s="25">
        <v>14.6647</v>
      </c>
      <c r="S158" s="6" t="s">
        <v>230</v>
      </c>
      <c r="T158" s="6" t="s">
        <v>230</v>
      </c>
      <c r="U158" s="6"/>
      <c r="V158" s="40" t="s">
        <v>231</v>
      </c>
    </row>
    <row r="159" spans="1:22" ht="54" customHeight="1" x14ac:dyDescent="0.25">
      <c r="A159" s="188"/>
      <c r="B159" s="188"/>
      <c r="C159" s="189"/>
      <c r="D159" s="190"/>
      <c r="E159" s="191"/>
      <c r="F159" s="34" t="s">
        <v>232</v>
      </c>
      <c r="G159" s="6">
        <v>141.05000000000001</v>
      </c>
      <c r="H159" s="6">
        <v>141.05000000000001</v>
      </c>
      <c r="I159" s="6">
        <v>1</v>
      </c>
      <c r="J159" s="43" t="s">
        <v>288</v>
      </c>
      <c r="K159" s="28" t="s">
        <v>229</v>
      </c>
      <c r="L159" s="26">
        <v>0.59</v>
      </c>
      <c r="M159" s="26">
        <v>0</v>
      </c>
      <c r="N159" s="26">
        <v>0</v>
      </c>
      <c r="O159" s="26">
        <v>0.05</v>
      </c>
      <c r="P159" s="26">
        <v>0.36</v>
      </c>
      <c r="Q159" s="26">
        <v>1</v>
      </c>
      <c r="R159" s="25">
        <v>14.6647</v>
      </c>
      <c r="S159" s="6" t="s">
        <v>230</v>
      </c>
      <c r="T159" s="6" t="s">
        <v>230</v>
      </c>
      <c r="U159" s="6"/>
      <c r="V159" s="40" t="s">
        <v>231</v>
      </c>
    </row>
    <row r="160" spans="1:22" ht="39" customHeight="1" x14ac:dyDescent="0.25">
      <c r="A160" s="188"/>
      <c r="B160" s="188"/>
      <c r="C160" s="189"/>
      <c r="D160" s="190"/>
      <c r="E160" s="191"/>
      <c r="F160" s="34" t="s">
        <v>245</v>
      </c>
      <c r="G160" s="42">
        <v>159.6</v>
      </c>
      <c r="H160" s="42">
        <f>G160*30</f>
        <v>4788</v>
      </c>
      <c r="I160" s="6" t="s">
        <v>246</v>
      </c>
      <c r="J160" s="2" t="s">
        <v>289</v>
      </c>
      <c r="K160" s="25" t="s">
        <v>155</v>
      </c>
      <c r="L160" s="6">
        <v>90</v>
      </c>
      <c r="M160" s="6">
        <v>0</v>
      </c>
      <c r="N160" s="6">
        <v>0</v>
      </c>
      <c r="O160" s="6">
        <v>6</v>
      </c>
      <c r="P160" s="6">
        <v>4</v>
      </c>
      <c r="Q160" s="6">
        <f>SUM(L160:P160)</f>
        <v>100</v>
      </c>
      <c r="R160" s="28" t="s">
        <v>237</v>
      </c>
      <c r="S160" s="6" t="s">
        <v>238</v>
      </c>
      <c r="T160" s="6" t="s">
        <v>239</v>
      </c>
      <c r="U160" s="6" t="s">
        <v>107</v>
      </c>
      <c r="V160" s="40"/>
    </row>
    <row r="161" spans="1:22" ht="39" customHeight="1" x14ac:dyDescent="0.25">
      <c r="A161" s="188"/>
      <c r="B161" s="188"/>
      <c r="C161" s="189"/>
      <c r="D161" s="190"/>
      <c r="E161" s="191"/>
      <c r="F161" s="34" t="s">
        <v>248</v>
      </c>
      <c r="G161" s="42">
        <v>171</v>
      </c>
      <c r="H161" s="42">
        <f>G161*24</f>
        <v>4104</v>
      </c>
      <c r="I161" s="6" t="s">
        <v>235</v>
      </c>
      <c r="J161" s="2" t="s">
        <v>290</v>
      </c>
      <c r="K161" s="25" t="s">
        <v>155</v>
      </c>
      <c r="L161" s="6">
        <v>90</v>
      </c>
      <c r="M161" s="6">
        <v>0</v>
      </c>
      <c r="N161" s="6">
        <v>0</v>
      </c>
      <c r="O161" s="6">
        <v>6</v>
      </c>
      <c r="P161" s="6">
        <v>4</v>
      </c>
      <c r="Q161" s="6">
        <f>SUM(L161:P161)</f>
        <v>100</v>
      </c>
      <c r="R161" s="28" t="s">
        <v>237</v>
      </c>
      <c r="S161" s="6" t="s">
        <v>238</v>
      </c>
      <c r="T161" s="6" t="s">
        <v>239</v>
      </c>
      <c r="U161" s="6" t="s">
        <v>107</v>
      </c>
      <c r="V161" s="40"/>
    </row>
    <row r="162" spans="1:22" ht="39" customHeight="1" x14ac:dyDescent="0.25">
      <c r="A162" s="188"/>
      <c r="B162" s="188"/>
      <c r="C162" s="189"/>
      <c r="D162" s="190"/>
      <c r="E162" s="191"/>
      <c r="F162" s="34" t="s">
        <v>250</v>
      </c>
      <c r="G162" s="42">
        <v>7.98</v>
      </c>
      <c r="H162" s="42">
        <v>191.61</v>
      </c>
      <c r="I162" s="6">
        <v>24</v>
      </c>
      <c r="J162" s="2" t="s">
        <v>291</v>
      </c>
      <c r="K162" s="25" t="s">
        <v>177</v>
      </c>
      <c r="L162" s="6">
        <v>87.4</v>
      </c>
      <c r="M162" s="6"/>
      <c r="N162" s="6"/>
      <c r="O162" s="6">
        <v>7.6</v>
      </c>
      <c r="P162" s="6">
        <v>5</v>
      </c>
      <c r="Q162" s="6">
        <v>100</v>
      </c>
      <c r="R162" s="25">
        <v>1.65</v>
      </c>
      <c r="S162" s="6" t="s">
        <v>147</v>
      </c>
      <c r="T162" s="6" t="s">
        <v>252</v>
      </c>
      <c r="U162" s="6" t="s">
        <v>193</v>
      </c>
      <c r="V162" s="40"/>
    </row>
    <row r="163" spans="1:22" ht="39" customHeight="1" x14ac:dyDescent="0.25">
      <c r="A163" s="188">
        <v>22</v>
      </c>
      <c r="B163" s="188">
        <v>173109</v>
      </c>
      <c r="C163" s="189" t="s">
        <v>292</v>
      </c>
      <c r="D163" s="190">
        <v>3894</v>
      </c>
      <c r="E163" s="191" t="s">
        <v>137</v>
      </c>
      <c r="F163" s="34" t="s">
        <v>293</v>
      </c>
      <c r="G163" s="24">
        <v>53</v>
      </c>
      <c r="H163" s="24">
        <v>53</v>
      </c>
      <c r="I163" s="6" t="s">
        <v>294</v>
      </c>
      <c r="J163" s="2" t="s">
        <v>295</v>
      </c>
      <c r="K163" s="25" t="s">
        <v>296</v>
      </c>
      <c r="L163" s="26">
        <v>0.65</v>
      </c>
      <c r="M163" s="6"/>
      <c r="N163" s="26">
        <v>0.15</v>
      </c>
      <c r="O163" s="26">
        <v>0.1</v>
      </c>
      <c r="P163" s="26">
        <v>0.1</v>
      </c>
      <c r="Q163" s="26">
        <v>1</v>
      </c>
      <c r="R163" s="25" t="s">
        <v>107</v>
      </c>
      <c r="S163" s="6"/>
      <c r="T163" s="6" t="s">
        <v>107</v>
      </c>
      <c r="U163" s="6" t="s">
        <v>107</v>
      </c>
      <c r="V163" s="6"/>
    </row>
    <row r="164" spans="1:22" ht="39" customHeight="1" x14ac:dyDescent="0.25">
      <c r="A164" s="188"/>
      <c r="B164" s="188"/>
      <c r="C164" s="189"/>
      <c r="D164" s="190"/>
      <c r="E164" s="191"/>
      <c r="F164" s="34" t="s">
        <v>221</v>
      </c>
      <c r="G164" s="24">
        <v>216.6</v>
      </c>
      <c r="H164" s="24">
        <v>6064.8</v>
      </c>
      <c r="I164" s="6">
        <v>28</v>
      </c>
      <c r="J164" s="2" t="s">
        <v>222</v>
      </c>
      <c r="K164" s="25" t="s">
        <v>155</v>
      </c>
      <c r="L164" s="6">
        <v>70</v>
      </c>
      <c r="M164" s="6">
        <v>0</v>
      </c>
      <c r="N164" s="6">
        <v>20</v>
      </c>
      <c r="O164" s="6">
        <v>5</v>
      </c>
      <c r="P164" s="6">
        <v>5</v>
      </c>
      <c r="Q164" s="6">
        <v>100</v>
      </c>
      <c r="R164" s="25">
        <v>14.95</v>
      </c>
      <c r="S164" s="6" t="s">
        <v>223</v>
      </c>
      <c r="T164" s="6" t="s">
        <v>224</v>
      </c>
      <c r="U164" s="6" t="s">
        <v>107</v>
      </c>
      <c r="V164" s="6"/>
    </row>
    <row r="165" spans="1:22" ht="39" customHeight="1" x14ac:dyDescent="0.25">
      <c r="A165" s="188"/>
      <c r="B165" s="188"/>
      <c r="C165" s="189"/>
      <c r="D165" s="190"/>
      <c r="E165" s="191"/>
      <c r="F165" s="2" t="s">
        <v>159</v>
      </c>
      <c r="G165" s="32">
        <v>52.291800000000002</v>
      </c>
      <c r="H165" s="33">
        <v>52.291800000000002</v>
      </c>
      <c r="I165" s="6" t="s">
        <v>160</v>
      </c>
      <c r="J165" s="6" t="s">
        <v>242</v>
      </c>
      <c r="K165" s="25" t="s">
        <v>162</v>
      </c>
      <c r="L165" s="6">
        <v>89</v>
      </c>
      <c r="M165" s="6">
        <v>0</v>
      </c>
      <c r="N165" s="6">
        <v>2</v>
      </c>
      <c r="O165" s="6">
        <v>2</v>
      </c>
      <c r="P165" s="6">
        <v>7</v>
      </c>
      <c r="Q165" s="6">
        <f>SUM(L165:P165)</f>
        <v>100</v>
      </c>
      <c r="R165" s="28" t="s">
        <v>163</v>
      </c>
      <c r="S165" s="2" t="s">
        <v>164</v>
      </c>
      <c r="T165" s="2" t="s">
        <v>165</v>
      </c>
      <c r="U165" s="6" t="s">
        <v>158</v>
      </c>
      <c r="V165" s="6"/>
    </row>
    <row r="166" spans="1:22" ht="60.75" customHeight="1" x14ac:dyDescent="0.25">
      <c r="A166" s="188"/>
      <c r="B166" s="188"/>
      <c r="C166" s="189"/>
      <c r="D166" s="190"/>
      <c r="E166" s="191"/>
      <c r="F166" s="34" t="s">
        <v>264</v>
      </c>
      <c r="G166" s="6">
        <v>79.02</v>
      </c>
      <c r="H166" s="6">
        <v>79.02</v>
      </c>
      <c r="I166" s="6">
        <v>1</v>
      </c>
      <c r="J166" s="2" t="s">
        <v>297</v>
      </c>
      <c r="K166" s="28" t="s">
        <v>229</v>
      </c>
      <c r="L166" s="26">
        <v>0.59</v>
      </c>
      <c r="M166" s="26">
        <v>0</v>
      </c>
      <c r="N166" s="26">
        <v>0</v>
      </c>
      <c r="O166" s="26">
        <v>0.05</v>
      </c>
      <c r="P166" s="26">
        <v>0.36</v>
      </c>
      <c r="Q166" s="26">
        <v>1</v>
      </c>
      <c r="R166" s="25">
        <v>14.6647</v>
      </c>
      <c r="S166" s="6" t="s">
        <v>230</v>
      </c>
      <c r="T166" s="6" t="s">
        <v>230</v>
      </c>
      <c r="U166" s="6"/>
      <c r="V166" s="40" t="s">
        <v>231</v>
      </c>
    </row>
    <row r="167" spans="1:22" ht="39" customHeight="1" x14ac:dyDescent="0.25">
      <c r="A167" s="192">
        <v>23</v>
      </c>
      <c r="B167" s="192">
        <v>173110</v>
      </c>
      <c r="C167" s="189" t="s">
        <v>298</v>
      </c>
      <c r="D167" s="190">
        <v>95886</v>
      </c>
      <c r="E167" s="191" t="s">
        <v>137</v>
      </c>
      <c r="F167" s="34" t="s">
        <v>293</v>
      </c>
      <c r="G167" s="24">
        <v>53</v>
      </c>
      <c r="H167" s="24">
        <v>53</v>
      </c>
      <c r="I167" s="6" t="s">
        <v>294</v>
      </c>
      <c r="J167" s="2" t="s">
        <v>295</v>
      </c>
      <c r="K167" s="25" t="s">
        <v>296</v>
      </c>
      <c r="L167" s="26">
        <v>0.65</v>
      </c>
      <c r="M167" s="6"/>
      <c r="N167" s="26">
        <v>0.15</v>
      </c>
      <c r="O167" s="26">
        <v>0.1</v>
      </c>
      <c r="P167" s="26">
        <v>0.1</v>
      </c>
      <c r="Q167" s="26">
        <v>1</v>
      </c>
      <c r="R167" s="25" t="s">
        <v>107</v>
      </c>
      <c r="S167" s="6"/>
      <c r="T167" s="6" t="s">
        <v>107</v>
      </c>
      <c r="U167" s="6" t="s">
        <v>107</v>
      </c>
      <c r="V167" s="6"/>
    </row>
    <row r="168" spans="1:22" ht="39" customHeight="1" x14ac:dyDescent="0.25">
      <c r="A168" s="192"/>
      <c r="B168" s="192"/>
      <c r="C168" s="189"/>
      <c r="D168" s="190"/>
      <c r="E168" s="191"/>
      <c r="F168" s="34" t="s">
        <v>221</v>
      </c>
      <c r="G168" s="24">
        <v>45</v>
      </c>
      <c r="H168" s="24">
        <v>1350</v>
      </c>
      <c r="I168" s="6">
        <v>28</v>
      </c>
      <c r="J168" s="2" t="s">
        <v>222</v>
      </c>
      <c r="K168" s="25" t="s">
        <v>155</v>
      </c>
      <c r="L168" s="6">
        <v>70</v>
      </c>
      <c r="M168" s="6">
        <v>0</v>
      </c>
      <c r="N168" s="6">
        <v>20</v>
      </c>
      <c r="O168" s="6">
        <v>5</v>
      </c>
      <c r="P168" s="6">
        <v>5</v>
      </c>
      <c r="Q168" s="6">
        <v>100</v>
      </c>
      <c r="R168" s="25">
        <v>14.95</v>
      </c>
      <c r="S168" s="6" t="s">
        <v>223</v>
      </c>
      <c r="T168" s="6" t="s">
        <v>224</v>
      </c>
      <c r="U168" s="6" t="s">
        <v>107</v>
      </c>
      <c r="V168" s="6"/>
    </row>
    <row r="169" spans="1:22" ht="39" customHeight="1" x14ac:dyDescent="0.25">
      <c r="A169" s="192"/>
      <c r="B169" s="192"/>
      <c r="C169" s="189"/>
      <c r="D169" s="190"/>
      <c r="E169" s="191"/>
      <c r="F169" s="2" t="s">
        <v>153</v>
      </c>
      <c r="G169" s="24">
        <v>63.053856000000003</v>
      </c>
      <c r="H169" s="38">
        <f>I169*G169</f>
        <v>1513.2925440000001</v>
      </c>
      <c r="I169" s="6">
        <v>24</v>
      </c>
      <c r="J169" s="6" t="s">
        <v>154</v>
      </c>
      <c r="K169" s="25" t="s">
        <v>155</v>
      </c>
      <c r="L169" s="26">
        <v>0.55000000000000004</v>
      </c>
      <c r="M169" s="26">
        <v>0</v>
      </c>
      <c r="N169" s="26">
        <v>0</v>
      </c>
      <c r="O169" s="26">
        <v>0.15</v>
      </c>
      <c r="P169" s="26">
        <v>0.3</v>
      </c>
      <c r="Q169" s="30">
        <f>SUBTOTAL(9,L169:P169)</f>
        <v>1</v>
      </c>
      <c r="R169" s="25">
        <v>13.48</v>
      </c>
      <c r="S169" s="6" t="s">
        <v>156</v>
      </c>
      <c r="T169" s="31" t="s">
        <v>157</v>
      </c>
      <c r="U169" s="6" t="s">
        <v>158</v>
      </c>
      <c r="V169" s="6"/>
    </row>
    <row r="170" spans="1:22" ht="39" customHeight="1" x14ac:dyDescent="0.25">
      <c r="A170" s="192"/>
      <c r="B170" s="192"/>
      <c r="C170" s="189"/>
      <c r="D170" s="190"/>
      <c r="E170" s="191"/>
      <c r="F170" s="34" t="s">
        <v>187</v>
      </c>
      <c r="G170" s="35">
        <v>47.03</v>
      </c>
      <c r="H170" s="36">
        <f>G170*I170</f>
        <v>1128.72</v>
      </c>
      <c r="I170" s="37">
        <v>24</v>
      </c>
      <c r="J170" s="2" t="s">
        <v>299</v>
      </c>
      <c r="K170" s="28" t="s">
        <v>300</v>
      </c>
      <c r="L170" s="6">
        <v>70</v>
      </c>
      <c r="M170" s="6">
        <v>0</v>
      </c>
      <c r="N170" s="6">
        <v>10</v>
      </c>
      <c r="O170" s="6">
        <v>10</v>
      </c>
      <c r="P170" s="6">
        <v>10</v>
      </c>
      <c r="Q170" s="6">
        <f>SUM(L170:P170)</f>
        <v>100</v>
      </c>
      <c r="R170" s="25">
        <v>13.3954</v>
      </c>
      <c r="S170" s="6" t="s">
        <v>203</v>
      </c>
      <c r="T170" s="6" t="s">
        <v>191</v>
      </c>
      <c r="U170" s="6" t="s">
        <v>158</v>
      </c>
      <c r="V170" s="6"/>
    </row>
    <row r="171" spans="1:22" ht="39" customHeight="1" x14ac:dyDescent="0.25">
      <c r="A171" s="192"/>
      <c r="B171" s="192"/>
      <c r="C171" s="189"/>
      <c r="D171" s="190"/>
      <c r="E171" s="191"/>
      <c r="F171" s="2" t="s">
        <v>159</v>
      </c>
      <c r="G171" s="32">
        <v>52.291800000000002</v>
      </c>
      <c r="H171" s="33">
        <v>52.291800000000002</v>
      </c>
      <c r="I171" s="6" t="s">
        <v>160</v>
      </c>
      <c r="J171" s="6" t="s">
        <v>242</v>
      </c>
      <c r="K171" s="25" t="s">
        <v>162</v>
      </c>
      <c r="L171" s="6">
        <v>89</v>
      </c>
      <c r="M171" s="6">
        <v>0</v>
      </c>
      <c r="N171" s="6">
        <v>2</v>
      </c>
      <c r="O171" s="6">
        <v>2</v>
      </c>
      <c r="P171" s="6">
        <v>7</v>
      </c>
      <c r="Q171" s="6">
        <f>SUM(L171:P171)</f>
        <v>100</v>
      </c>
      <c r="R171" s="28" t="s">
        <v>163</v>
      </c>
      <c r="S171" s="2" t="s">
        <v>164</v>
      </c>
      <c r="T171" s="2" t="s">
        <v>165</v>
      </c>
      <c r="U171" s="6" t="s">
        <v>158</v>
      </c>
      <c r="V171" s="6"/>
    </row>
    <row r="172" spans="1:22" ht="51" customHeight="1" x14ac:dyDescent="0.25">
      <c r="A172" s="192"/>
      <c r="B172" s="192"/>
      <c r="C172" s="189"/>
      <c r="D172" s="190"/>
      <c r="E172" s="191"/>
      <c r="F172" s="34" t="s">
        <v>264</v>
      </c>
      <c r="G172" s="41">
        <v>38.36</v>
      </c>
      <c r="H172" s="41">
        <v>38.36</v>
      </c>
      <c r="I172" s="6">
        <v>1</v>
      </c>
      <c r="J172" s="2" t="s">
        <v>301</v>
      </c>
      <c r="K172" s="28" t="s">
        <v>229</v>
      </c>
      <c r="L172" s="26">
        <v>0.59</v>
      </c>
      <c r="M172" s="26">
        <v>0</v>
      </c>
      <c r="N172" s="26">
        <v>0</v>
      </c>
      <c r="O172" s="26">
        <v>0.05</v>
      </c>
      <c r="P172" s="26">
        <v>0.36</v>
      </c>
      <c r="Q172" s="26">
        <v>1</v>
      </c>
      <c r="R172" s="25">
        <v>14.6647</v>
      </c>
      <c r="S172" s="6" t="s">
        <v>230</v>
      </c>
      <c r="T172" s="6" t="s">
        <v>230</v>
      </c>
      <c r="U172" s="6"/>
      <c r="V172" s="40" t="s">
        <v>231</v>
      </c>
    </row>
    <row r="173" spans="1:22" ht="39" customHeight="1" x14ac:dyDescent="0.25">
      <c r="A173" s="192"/>
      <c r="B173" s="192"/>
      <c r="C173" s="189"/>
      <c r="D173" s="190"/>
      <c r="E173" s="191"/>
      <c r="F173" s="34" t="s">
        <v>234</v>
      </c>
      <c r="G173" s="42">
        <v>39.9</v>
      </c>
      <c r="H173" s="42">
        <f>G173*24</f>
        <v>957.59999999999991</v>
      </c>
      <c r="I173" s="6" t="s">
        <v>235</v>
      </c>
      <c r="J173" s="6" t="s">
        <v>302</v>
      </c>
      <c r="K173" s="25" t="s">
        <v>155</v>
      </c>
      <c r="L173" s="6">
        <v>90</v>
      </c>
      <c r="M173" s="6">
        <v>0</v>
      </c>
      <c r="N173" s="6">
        <v>0</v>
      </c>
      <c r="O173" s="6">
        <v>6</v>
      </c>
      <c r="P173" s="6">
        <v>4</v>
      </c>
      <c r="Q173" s="6">
        <f>SUM(L173:P173)</f>
        <v>100</v>
      </c>
      <c r="R173" s="25" t="s">
        <v>303</v>
      </c>
      <c r="S173" s="6" t="s">
        <v>238</v>
      </c>
      <c r="T173" s="6" t="s">
        <v>239</v>
      </c>
      <c r="U173" s="6" t="s">
        <v>107</v>
      </c>
      <c r="V173" s="6"/>
    </row>
    <row r="174" spans="1:22" ht="39" customHeight="1" x14ac:dyDescent="0.25">
      <c r="A174" s="192"/>
      <c r="B174" s="192"/>
      <c r="C174" s="189"/>
      <c r="D174" s="190"/>
      <c r="E174" s="191"/>
      <c r="F174" s="34" t="s">
        <v>250</v>
      </c>
      <c r="G174" s="42">
        <v>66.27</v>
      </c>
      <c r="H174" s="42">
        <v>1192.8800000000001</v>
      </c>
      <c r="I174" s="6">
        <v>18</v>
      </c>
      <c r="J174" s="2" t="s">
        <v>304</v>
      </c>
      <c r="K174" s="25" t="s">
        <v>177</v>
      </c>
      <c r="L174" s="6">
        <v>87.4</v>
      </c>
      <c r="M174" s="6"/>
      <c r="N174" s="6"/>
      <c r="O174" s="41">
        <v>7.6</v>
      </c>
      <c r="P174" s="6">
        <v>5</v>
      </c>
      <c r="Q174" s="6">
        <v>100</v>
      </c>
      <c r="R174" s="25">
        <v>1.65</v>
      </c>
      <c r="S174" s="6" t="s">
        <v>147</v>
      </c>
      <c r="T174" s="6" t="s">
        <v>252</v>
      </c>
      <c r="U174" s="6" t="s">
        <v>193</v>
      </c>
      <c r="V174" s="6"/>
    </row>
    <row r="175" spans="1:22" ht="42" customHeight="1" x14ac:dyDescent="0.25">
      <c r="A175" s="193">
        <v>24</v>
      </c>
      <c r="B175" s="193"/>
      <c r="C175" s="194" t="s">
        <v>305</v>
      </c>
      <c r="D175" s="195" t="s">
        <v>25</v>
      </c>
      <c r="E175" s="196" t="s">
        <v>137</v>
      </c>
      <c r="F175" s="34" t="s">
        <v>293</v>
      </c>
      <c r="G175" s="24">
        <v>53</v>
      </c>
      <c r="H175" s="24">
        <v>53</v>
      </c>
      <c r="I175" s="6" t="s">
        <v>294</v>
      </c>
      <c r="J175" s="2" t="s">
        <v>295</v>
      </c>
      <c r="K175" s="25" t="s">
        <v>296</v>
      </c>
      <c r="L175" s="26">
        <v>0.65</v>
      </c>
      <c r="M175" s="6"/>
      <c r="N175" s="26">
        <v>0.15</v>
      </c>
      <c r="O175" s="26">
        <v>0.1</v>
      </c>
      <c r="P175" s="26">
        <v>0.1</v>
      </c>
      <c r="Q175" s="26">
        <v>1</v>
      </c>
      <c r="R175" s="25" t="s">
        <v>107</v>
      </c>
      <c r="S175" s="6"/>
      <c r="T175" s="6" t="s">
        <v>107</v>
      </c>
      <c r="U175" s="6" t="s">
        <v>107</v>
      </c>
      <c r="V175" s="6"/>
    </row>
    <row r="176" spans="1:22" ht="39" customHeight="1" x14ac:dyDescent="0.25">
      <c r="A176" s="193"/>
      <c r="B176" s="193"/>
      <c r="C176" s="194"/>
      <c r="D176" s="195"/>
      <c r="E176" s="196"/>
      <c r="F176" s="34" t="s">
        <v>250</v>
      </c>
      <c r="G176" s="42">
        <v>132.44999999999999</v>
      </c>
      <c r="H176" s="42">
        <v>1324.47</v>
      </c>
      <c r="I176" s="6">
        <v>10</v>
      </c>
      <c r="J176" s="2" t="s">
        <v>306</v>
      </c>
      <c r="K176" s="25" t="s">
        <v>177</v>
      </c>
      <c r="L176" s="6">
        <v>87.4</v>
      </c>
      <c r="M176" s="6"/>
      <c r="N176" s="6"/>
      <c r="O176" s="41">
        <v>7.6</v>
      </c>
      <c r="P176" s="6">
        <v>5</v>
      </c>
      <c r="Q176" s="6">
        <v>100</v>
      </c>
      <c r="R176" s="25">
        <v>1.65</v>
      </c>
      <c r="S176" s="6" t="s">
        <v>147</v>
      </c>
      <c r="T176" s="6" t="s">
        <v>252</v>
      </c>
      <c r="U176" s="6" t="s">
        <v>193</v>
      </c>
      <c r="V176" s="6"/>
    </row>
    <row r="177" spans="1:22" ht="45" customHeight="1" x14ac:dyDescent="0.25">
      <c r="A177" s="190">
        <v>25</v>
      </c>
      <c r="B177" s="188"/>
      <c r="C177" s="197" t="s">
        <v>307</v>
      </c>
      <c r="D177" s="190" t="s">
        <v>25</v>
      </c>
      <c r="E177" s="191" t="s">
        <v>137</v>
      </c>
      <c r="F177" s="34" t="s">
        <v>293</v>
      </c>
      <c r="G177" s="24">
        <v>53</v>
      </c>
      <c r="H177" s="24">
        <v>53</v>
      </c>
      <c r="I177" s="6" t="s">
        <v>294</v>
      </c>
      <c r="J177" s="2" t="s">
        <v>295</v>
      </c>
      <c r="K177" s="25" t="s">
        <v>296</v>
      </c>
      <c r="L177" s="26">
        <v>0.65</v>
      </c>
      <c r="M177" s="6"/>
      <c r="N177" s="26">
        <v>0.15</v>
      </c>
      <c r="O177" s="26">
        <v>0.1</v>
      </c>
      <c r="P177" s="26">
        <v>0.1</v>
      </c>
      <c r="Q177" s="26">
        <v>1</v>
      </c>
      <c r="R177" s="25" t="s">
        <v>107</v>
      </c>
      <c r="S177" s="6"/>
      <c r="T177" s="6" t="s">
        <v>107</v>
      </c>
      <c r="U177" s="6" t="s">
        <v>107</v>
      </c>
      <c r="V177" s="6"/>
    </row>
    <row r="178" spans="1:22" ht="39.75" customHeight="1" x14ac:dyDescent="0.25">
      <c r="A178" s="190"/>
      <c r="B178" s="190"/>
      <c r="C178" s="197"/>
      <c r="D178" s="190"/>
      <c r="E178" s="191"/>
      <c r="F178" s="34" t="s">
        <v>250</v>
      </c>
      <c r="G178" s="42">
        <v>119.29</v>
      </c>
      <c r="H178" s="47">
        <v>1192.8800000000001</v>
      </c>
      <c r="I178" s="6">
        <v>10</v>
      </c>
      <c r="J178" s="2" t="s">
        <v>308</v>
      </c>
      <c r="K178" s="25" t="s">
        <v>177</v>
      </c>
      <c r="L178" s="6">
        <v>87.4</v>
      </c>
      <c r="M178" s="6"/>
      <c r="N178" s="6"/>
      <c r="O178" s="41">
        <v>7.6</v>
      </c>
      <c r="P178" s="6">
        <v>5</v>
      </c>
      <c r="Q178" s="6">
        <v>100</v>
      </c>
      <c r="R178" s="25">
        <v>1.65</v>
      </c>
      <c r="S178" s="6" t="s">
        <v>147</v>
      </c>
      <c r="T178" s="6" t="s">
        <v>252</v>
      </c>
      <c r="U178" s="6" t="s">
        <v>193</v>
      </c>
      <c r="V178" s="6"/>
    </row>
    <row r="179" spans="1:22" ht="50.25" customHeight="1" x14ac:dyDescent="0.25">
      <c r="A179" s="188">
        <v>26</v>
      </c>
      <c r="B179" s="188">
        <v>129929</v>
      </c>
      <c r="C179" s="192" t="s">
        <v>309</v>
      </c>
      <c r="D179" s="190">
        <v>120</v>
      </c>
      <c r="E179" s="191" t="s">
        <v>137</v>
      </c>
      <c r="F179" s="34" t="s">
        <v>293</v>
      </c>
      <c r="G179" s="24">
        <v>53</v>
      </c>
      <c r="H179" s="24">
        <v>53</v>
      </c>
      <c r="I179" s="6" t="s">
        <v>294</v>
      </c>
      <c r="J179" s="2" t="s">
        <v>295</v>
      </c>
      <c r="K179" s="25" t="s">
        <v>296</v>
      </c>
      <c r="L179" s="26">
        <v>0.65</v>
      </c>
      <c r="M179" s="6"/>
      <c r="N179" s="26">
        <v>0.15</v>
      </c>
      <c r="O179" s="26">
        <v>0.1</v>
      </c>
      <c r="P179" s="26">
        <v>0.1</v>
      </c>
      <c r="Q179" s="26">
        <v>1</v>
      </c>
      <c r="R179" s="25" t="s">
        <v>107</v>
      </c>
      <c r="S179" s="6"/>
      <c r="T179" s="6" t="s">
        <v>107</v>
      </c>
      <c r="U179" s="6" t="s">
        <v>107</v>
      </c>
      <c r="V179" s="6"/>
    </row>
    <row r="180" spans="1:22" ht="39" customHeight="1" x14ac:dyDescent="0.25">
      <c r="A180" s="188"/>
      <c r="B180" s="188"/>
      <c r="C180" s="192"/>
      <c r="D180" s="190"/>
      <c r="E180" s="191"/>
      <c r="F180" s="34" t="s">
        <v>264</v>
      </c>
      <c r="G180" s="6">
        <v>584.96</v>
      </c>
      <c r="H180" s="48">
        <v>2339.84</v>
      </c>
      <c r="I180" s="6">
        <v>4</v>
      </c>
      <c r="J180" s="2" t="s">
        <v>310</v>
      </c>
      <c r="K180" s="28" t="s">
        <v>229</v>
      </c>
      <c r="L180" s="26">
        <v>0.59</v>
      </c>
      <c r="M180" s="26">
        <v>0</v>
      </c>
      <c r="N180" s="26">
        <v>0</v>
      </c>
      <c r="O180" s="26">
        <v>0.05</v>
      </c>
      <c r="P180" s="26">
        <v>0.36</v>
      </c>
      <c r="Q180" s="26">
        <v>1</v>
      </c>
      <c r="R180" s="25">
        <v>14.6647</v>
      </c>
      <c r="S180" s="6" t="s">
        <v>230</v>
      </c>
      <c r="T180" s="6" t="s">
        <v>230</v>
      </c>
      <c r="U180" s="6"/>
      <c r="V180" s="40" t="s">
        <v>231</v>
      </c>
    </row>
    <row r="181" spans="1:22" ht="81" customHeight="1" x14ac:dyDescent="0.25">
      <c r="A181" s="188">
        <v>27</v>
      </c>
      <c r="B181" s="188"/>
      <c r="C181" s="192" t="s">
        <v>311</v>
      </c>
      <c r="D181" s="190" t="s">
        <v>25</v>
      </c>
      <c r="E181" s="191" t="s">
        <v>137</v>
      </c>
      <c r="F181" s="34" t="s">
        <v>293</v>
      </c>
      <c r="G181" s="24">
        <v>53</v>
      </c>
      <c r="H181" s="24">
        <v>53</v>
      </c>
      <c r="I181" s="6" t="s">
        <v>294</v>
      </c>
      <c r="J181" s="2" t="s">
        <v>295</v>
      </c>
      <c r="K181" s="25" t="s">
        <v>296</v>
      </c>
      <c r="L181" s="26">
        <v>0.65</v>
      </c>
      <c r="M181" s="6"/>
      <c r="N181" s="26">
        <v>0.15</v>
      </c>
      <c r="O181" s="26">
        <v>0.1</v>
      </c>
      <c r="P181" s="26">
        <v>0.1</v>
      </c>
      <c r="Q181" s="26">
        <v>1</v>
      </c>
      <c r="R181" s="25" t="s">
        <v>107</v>
      </c>
      <c r="S181" s="6"/>
      <c r="T181" s="6" t="s">
        <v>107</v>
      </c>
      <c r="U181" s="6" t="s">
        <v>107</v>
      </c>
      <c r="V181" s="6"/>
    </row>
    <row r="182" spans="1:22" ht="75.75" customHeight="1" x14ac:dyDescent="0.25">
      <c r="A182" s="188"/>
      <c r="B182" s="188"/>
      <c r="C182" s="192"/>
      <c r="D182" s="190"/>
      <c r="E182" s="191"/>
      <c r="F182" s="34" t="s">
        <v>264</v>
      </c>
      <c r="G182" s="6">
        <v>50.15</v>
      </c>
      <c r="H182" s="6">
        <v>50.15</v>
      </c>
      <c r="I182" s="6">
        <v>1</v>
      </c>
      <c r="J182" s="43" t="s">
        <v>312</v>
      </c>
      <c r="K182" s="28" t="s">
        <v>229</v>
      </c>
      <c r="L182" s="26">
        <v>0.59</v>
      </c>
      <c r="M182" s="26">
        <v>0</v>
      </c>
      <c r="N182" s="26">
        <v>0</v>
      </c>
      <c r="O182" s="26">
        <v>0.05</v>
      </c>
      <c r="P182" s="26">
        <v>0.36</v>
      </c>
      <c r="Q182" s="26">
        <v>1</v>
      </c>
      <c r="R182" s="25">
        <v>14.6647</v>
      </c>
      <c r="S182" s="6" t="s">
        <v>230</v>
      </c>
      <c r="T182" s="6" t="s">
        <v>230</v>
      </c>
      <c r="U182" s="6"/>
      <c r="V182" s="40" t="s">
        <v>231</v>
      </c>
    </row>
    <row r="183" spans="1:22" ht="39" customHeight="1" x14ac:dyDescent="0.25">
      <c r="A183" s="188">
        <v>28</v>
      </c>
      <c r="B183" s="188"/>
      <c r="C183" s="192" t="s">
        <v>313</v>
      </c>
      <c r="D183" s="190" t="s">
        <v>25</v>
      </c>
      <c r="E183" s="191" t="s">
        <v>137</v>
      </c>
      <c r="F183" s="34" t="s">
        <v>293</v>
      </c>
      <c r="G183" s="24">
        <v>53</v>
      </c>
      <c r="H183" s="24">
        <v>53</v>
      </c>
      <c r="I183" s="6" t="s">
        <v>294</v>
      </c>
      <c r="J183" s="2" t="s">
        <v>295</v>
      </c>
      <c r="K183" s="25" t="s">
        <v>296</v>
      </c>
      <c r="L183" s="26">
        <v>0.65</v>
      </c>
      <c r="M183" s="6"/>
      <c r="N183" s="26">
        <v>0.15</v>
      </c>
      <c r="O183" s="26">
        <v>0.1</v>
      </c>
      <c r="P183" s="26">
        <v>0.1</v>
      </c>
      <c r="Q183" s="26">
        <v>1</v>
      </c>
      <c r="R183" s="25" t="s">
        <v>107</v>
      </c>
      <c r="S183" s="6"/>
      <c r="T183" s="6" t="s">
        <v>107</v>
      </c>
      <c r="U183" s="6" t="s">
        <v>107</v>
      </c>
      <c r="V183" s="6"/>
    </row>
    <row r="184" spans="1:22" ht="39" customHeight="1" x14ac:dyDescent="0.25">
      <c r="A184" s="188"/>
      <c r="B184" s="188"/>
      <c r="C184" s="192"/>
      <c r="D184" s="190"/>
      <c r="E184" s="191"/>
      <c r="F184" s="34" t="s">
        <v>264</v>
      </c>
      <c r="G184" s="6">
        <v>50.15</v>
      </c>
      <c r="H184" s="6">
        <v>50.15</v>
      </c>
      <c r="I184" s="6">
        <v>1</v>
      </c>
      <c r="J184" s="43" t="s">
        <v>312</v>
      </c>
      <c r="K184" s="28" t="s">
        <v>229</v>
      </c>
      <c r="L184" s="26">
        <v>0.59</v>
      </c>
      <c r="M184" s="26">
        <v>0</v>
      </c>
      <c r="N184" s="26">
        <v>0</v>
      </c>
      <c r="O184" s="26">
        <v>0.05</v>
      </c>
      <c r="P184" s="26">
        <v>0.36</v>
      </c>
      <c r="Q184" s="26">
        <v>1</v>
      </c>
      <c r="R184" s="25">
        <v>14.6647</v>
      </c>
      <c r="S184" s="6" t="s">
        <v>230</v>
      </c>
      <c r="T184" s="6" t="s">
        <v>230</v>
      </c>
      <c r="U184" s="6"/>
      <c r="V184" s="40" t="s">
        <v>231</v>
      </c>
    </row>
    <row r="185" spans="1:22" ht="39" customHeight="1" x14ac:dyDescent="0.25">
      <c r="A185" s="188"/>
      <c r="B185" s="188"/>
      <c r="C185" s="192"/>
      <c r="D185" s="190"/>
      <c r="E185" s="191"/>
      <c r="F185" s="34" t="s">
        <v>234</v>
      </c>
      <c r="G185" s="42">
        <v>57</v>
      </c>
      <c r="H185" s="42">
        <f>G185*24</f>
        <v>1368</v>
      </c>
      <c r="I185" s="6" t="s">
        <v>235</v>
      </c>
      <c r="J185" s="6" t="s">
        <v>302</v>
      </c>
      <c r="K185" s="25" t="s">
        <v>155</v>
      </c>
      <c r="L185" s="6">
        <v>90</v>
      </c>
      <c r="M185" s="6">
        <v>0</v>
      </c>
      <c r="N185" s="6">
        <v>0</v>
      </c>
      <c r="O185" s="6">
        <v>6</v>
      </c>
      <c r="P185" s="6">
        <v>4</v>
      </c>
      <c r="Q185" s="6">
        <f>SUM(L185:P185)</f>
        <v>100</v>
      </c>
      <c r="R185" s="25" t="s">
        <v>303</v>
      </c>
      <c r="S185" s="6" t="s">
        <v>238</v>
      </c>
      <c r="T185" s="6" t="s">
        <v>239</v>
      </c>
      <c r="U185" s="6" t="s">
        <v>107</v>
      </c>
      <c r="V185" s="6"/>
    </row>
    <row r="186" spans="1:22" ht="47.25" customHeight="1" x14ac:dyDescent="0.25">
      <c r="A186" s="188">
        <v>29</v>
      </c>
      <c r="B186" s="188"/>
      <c r="C186" s="192" t="s">
        <v>314</v>
      </c>
      <c r="D186" s="190" t="s">
        <v>25</v>
      </c>
      <c r="E186" s="191" t="s">
        <v>137</v>
      </c>
      <c r="F186" s="2" t="s">
        <v>153</v>
      </c>
      <c r="G186" s="24">
        <v>1415.88</v>
      </c>
      <c r="H186" s="38">
        <f>I186*G186</f>
        <v>14158.800000000001</v>
      </c>
      <c r="I186" s="6">
        <v>10</v>
      </c>
      <c r="J186" s="6" t="s">
        <v>315</v>
      </c>
      <c r="K186" s="25" t="s">
        <v>155</v>
      </c>
      <c r="L186" s="26">
        <v>0.55000000000000004</v>
      </c>
      <c r="M186" s="26">
        <v>0</v>
      </c>
      <c r="N186" s="26">
        <v>0</v>
      </c>
      <c r="O186" s="26">
        <v>0.15</v>
      </c>
      <c r="P186" s="26">
        <v>0.3</v>
      </c>
      <c r="Q186" s="30">
        <f>SUBTOTAL(9,L186:P186)</f>
        <v>1</v>
      </c>
      <c r="R186" s="25">
        <v>13.48</v>
      </c>
      <c r="S186" s="6" t="s">
        <v>156</v>
      </c>
      <c r="T186" s="31" t="s">
        <v>157</v>
      </c>
      <c r="U186" s="6" t="s">
        <v>158</v>
      </c>
      <c r="V186" s="6"/>
    </row>
    <row r="187" spans="1:22" ht="48" customHeight="1" x14ac:dyDescent="0.25">
      <c r="A187" s="188"/>
      <c r="B187" s="188"/>
      <c r="C187" s="192"/>
      <c r="D187" s="190"/>
      <c r="E187" s="191"/>
      <c r="F187" s="34" t="s">
        <v>264</v>
      </c>
      <c r="G187" s="6">
        <v>584.96</v>
      </c>
      <c r="H187" s="48">
        <v>2339.84</v>
      </c>
      <c r="I187" s="6">
        <v>4</v>
      </c>
      <c r="J187" s="43" t="s">
        <v>310</v>
      </c>
      <c r="K187" s="28" t="s">
        <v>229</v>
      </c>
      <c r="L187" s="26">
        <v>0.59</v>
      </c>
      <c r="M187" s="26">
        <v>0</v>
      </c>
      <c r="N187" s="26">
        <v>0</v>
      </c>
      <c r="O187" s="26">
        <v>0.05</v>
      </c>
      <c r="P187" s="26">
        <v>0.36</v>
      </c>
      <c r="Q187" s="26">
        <v>1</v>
      </c>
      <c r="R187" s="25">
        <v>14.6647</v>
      </c>
      <c r="S187" s="6" t="s">
        <v>230</v>
      </c>
      <c r="T187" s="6" t="s">
        <v>230</v>
      </c>
      <c r="U187" s="6"/>
      <c r="V187" s="40" t="s">
        <v>231</v>
      </c>
    </row>
    <row r="188" spans="1:22" ht="95.25" customHeight="1" x14ac:dyDescent="0.25">
      <c r="A188" s="6">
        <v>30</v>
      </c>
      <c r="B188" s="6">
        <v>127558</v>
      </c>
      <c r="C188" s="2" t="s">
        <v>316</v>
      </c>
      <c r="D188" s="4">
        <v>32</v>
      </c>
      <c r="E188" s="3" t="s">
        <v>137</v>
      </c>
      <c r="F188" s="198" t="s">
        <v>317</v>
      </c>
      <c r="G188" s="198"/>
      <c r="H188" s="198"/>
      <c r="I188" s="198"/>
      <c r="J188" s="198"/>
      <c r="K188" s="198"/>
      <c r="L188" s="198"/>
      <c r="M188" s="198"/>
      <c r="N188" s="198"/>
      <c r="O188" s="198"/>
      <c r="P188" s="198"/>
      <c r="Q188" s="198"/>
      <c r="R188" s="198"/>
      <c r="S188" s="198"/>
      <c r="T188" s="198"/>
      <c r="U188" s="198"/>
      <c r="V188" s="198"/>
    </row>
    <row r="189" spans="1:22" ht="96.75" customHeight="1" x14ac:dyDescent="0.25">
      <c r="A189" s="6">
        <v>31</v>
      </c>
      <c r="B189" s="6">
        <v>127559</v>
      </c>
      <c r="C189" s="2" t="s">
        <v>318</v>
      </c>
      <c r="D189" s="4">
        <v>10</v>
      </c>
      <c r="E189" s="3" t="s">
        <v>137</v>
      </c>
      <c r="F189" s="198" t="s">
        <v>317</v>
      </c>
      <c r="G189" s="198"/>
      <c r="H189" s="198"/>
      <c r="I189" s="198"/>
      <c r="J189" s="198"/>
      <c r="K189" s="198"/>
      <c r="L189" s="198"/>
      <c r="M189" s="198"/>
      <c r="N189" s="198"/>
      <c r="O189" s="198"/>
      <c r="P189" s="198"/>
      <c r="Q189" s="198"/>
      <c r="R189" s="198"/>
      <c r="S189" s="198"/>
      <c r="T189" s="198"/>
      <c r="U189" s="198"/>
      <c r="V189" s="198"/>
    </row>
    <row r="190" spans="1:22" ht="71.25" customHeight="1" x14ac:dyDescent="0.25">
      <c r="A190" s="6">
        <v>32</v>
      </c>
      <c r="B190" s="6">
        <v>178291</v>
      </c>
      <c r="C190" s="5" t="s">
        <v>319</v>
      </c>
      <c r="D190" s="4">
        <v>5118</v>
      </c>
      <c r="E190" s="3" t="s">
        <v>137</v>
      </c>
      <c r="F190" s="198" t="s">
        <v>317</v>
      </c>
      <c r="G190" s="198"/>
      <c r="H190" s="198"/>
      <c r="I190" s="198"/>
      <c r="J190" s="198"/>
      <c r="K190" s="198"/>
      <c r="L190" s="198"/>
      <c r="M190" s="198"/>
      <c r="N190" s="198"/>
      <c r="O190" s="198"/>
      <c r="P190" s="198"/>
      <c r="Q190" s="198"/>
      <c r="R190" s="198"/>
      <c r="S190" s="198"/>
      <c r="T190" s="198"/>
      <c r="U190" s="198"/>
      <c r="V190" s="198"/>
    </row>
    <row r="191" spans="1:22" ht="77.25" customHeight="1" x14ac:dyDescent="0.25">
      <c r="A191" s="6">
        <v>33</v>
      </c>
      <c r="B191" s="6">
        <v>178293</v>
      </c>
      <c r="C191" s="5" t="s">
        <v>320</v>
      </c>
      <c r="D191" s="4">
        <v>30</v>
      </c>
      <c r="E191" s="3" t="s">
        <v>137</v>
      </c>
      <c r="F191" s="198" t="s">
        <v>317</v>
      </c>
      <c r="G191" s="198"/>
      <c r="H191" s="198"/>
      <c r="I191" s="198"/>
      <c r="J191" s="198"/>
      <c r="K191" s="198"/>
      <c r="L191" s="198"/>
      <c r="M191" s="198"/>
      <c r="N191" s="198"/>
      <c r="O191" s="198"/>
      <c r="P191" s="198"/>
      <c r="Q191" s="198"/>
      <c r="R191" s="198"/>
      <c r="S191" s="198"/>
      <c r="T191" s="198"/>
      <c r="U191" s="198"/>
      <c r="V191" s="198"/>
    </row>
    <row r="192" spans="1:22" ht="78.75" customHeight="1" x14ac:dyDescent="0.25">
      <c r="A192" s="6">
        <v>34</v>
      </c>
      <c r="B192" s="6">
        <v>127556</v>
      </c>
      <c r="C192" s="2" t="s">
        <v>321</v>
      </c>
      <c r="D192" s="4">
        <v>12</v>
      </c>
      <c r="E192" s="3" t="s">
        <v>137</v>
      </c>
      <c r="F192" s="198" t="s">
        <v>317</v>
      </c>
      <c r="G192" s="198"/>
      <c r="H192" s="198"/>
      <c r="I192" s="198"/>
      <c r="J192" s="198"/>
      <c r="K192" s="198"/>
      <c r="L192" s="198"/>
      <c r="M192" s="198"/>
      <c r="N192" s="198"/>
      <c r="O192" s="198"/>
      <c r="P192" s="198"/>
      <c r="Q192" s="198"/>
      <c r="R192" s="198"/>
      <c r="S192" s="198"/>
      <c r="T192" s="198"/>
      <c r="U192" s="198"/>
      <c r="V192" s="198"/>
    </row>
    <row r="193" spans="1:22" ht="82.5" customHeight="1" x14ac:dyDescent="0.25">
      <c r="A193" s="6">
        <v>35</v>
      </c>
      <c r="B193" s="6">
        <v>127557</v>
      </c>
      <c r="C193" s="2" t="s">
        <v>322</v>
      </c>
      <c r="D193" s="4">
        <v>12</v>
      </c>
      <c r="E193" s="3" t="s">
        <v>137</v>
      </c>
      <c r="F193" s="198" t="s">
        <v>317</v>
      </c>
      <c r="G193" s="198"/>
      <c r="H193" s="198"/>
      <c r="I193" s="198"/>
      <c r="J193" s="198"/>
      <c r="K193" s="198"/>
      <c r="L193" s="198"/>
      <c r="M193" s="198"/>
      <c r="N193" s="198"/>
      <c r="O193" s="198"/>
      <c r="P193" s="198"/>
      <c r="Q193" s="198"/>
      <c r="R193" s="198"/>
      <c r="S193" s="198"/>
      <c r="T193" s="198"/>
      <c r="U193" s="198"/>
      <c r="V193" s="198"/>
    </row>
    <row r="194" spans="1:22" ht="58.5" customHeight="1" x14ac:dyDescent="0.25">
      <c r="A194" s="188">
        <v>36</v>
      </c>
      <c r="B194" s="188"/>
      <c r="C194" s="189" t="s">
        <v>323</v>
      </c>
      <c r="D194" s="190" t="s">
        <v>25</v>
      </c>
      <c r="E194" s="191" t="s">
        <v>137</v>
      </c>
      <c r="F194" s="34" t="s">
        <v>175</v>
      </c>
      <c r="G194" s="24">
        <v>287.77999999999997</v>
      </c>
      <c r="H194" s="24">
        <v>2877.8</v>
      </c>
      <c r="I194" s="6">
        <v>10</v>
      </c>
      <c r="J194" s="2" t="s">
        <v>176</v>
      </c>
      <c r="K194" s="25" t="s">
        <v>177</v>
      </c>
      <c r="L194" s="26">
        <v>1</v>
      </c>
      <c r="M194" s="26">
        <v>0</v>
      </c>
      <c r="N194" s="26">
        <v>0.5</v>
      </c>
      <c r="O194" s="26">
        <v>0.2</v>
      </c>
      <c r="P194" s="26">
        <v>0.3</v>
      </c>
      <c r="Q194" s="26">
        <v>1</v>
      </c>
      <c r="R194" s="25">
        <v>14.16</v>
      </c>
      <c r="S194" s="2" t="s">
        <v>178</v>
      </c>
      <c r="T194" s="2" t="s">
        <v>179</v>
      </c>
      <c r="U194" s="6" t="s">
        <v>193</v>
      </c>
      <c r="V194" s="6"/>
    </row>
    <row r="195" spans="1:22" ht="32.25" customHeight="1" x14ac:dyDescent="0.25">
      <c r="A195" s="188"/>
      <c r="B195" s="188"/>
      <c r="C195" s="189"/>
      <c r="D195" s="190"/>
      <c r="E195" s="191"/>
      <c r="F195" s="6" t="s">
        <v>138</v>
      </c>
      <c r="G195" s="24">
        <v>310</v>
      </c>
      <c r="H195" s="24">
        <v>6205</v>
      </c>
      <c r="I195" s="6">
        <v>20</v>
      </c>
      <c r="J195" s="2" t="s">
        <v>324</v>
      </c>
      <c r="K195" s="28" t="s">
        <v>325</v>
      </c>
      <c r="L195" s="6">
        <v>40</v>
      </c>
      <c r="M195" s="6">
        <v>2</v>
      </c>
      <c r="N195" s="6">
        <v>12</v>
      </c>
      <c r="O195" s="6">
        <v>18</v>
      </c>
      <c r="P195" s="6">
        <v>28</v>
      </c>
      <c r="Q195" s="6">
        <v>100</v>
      </c>
      <c r="R195" s="25">
        <v>13.48</v>
      </c>
      <c r="S195" s="6" t="s">
        <v>141</v>
      </c>
      <c r="T195" s="6" t="s">
        <v>142</v>
      </c>
      <c r="U195" s="6" t="s">
        <v>194</v>
      </c>
      <c r="V195" s="6"/>
    </row>
    <row r="196" spans="1:22" ht="32.25" customHeight="1" x14ac:dyDescent="0.25">
      <c r="A196" s="188"/>
      <c r="B196" s="188"/>
      <c r="C196" s="189"/>
      <c r="D196" s="190"/>
      <c r="E196" s="191"/>
      <c r="F196" s="34" t="s">
        <v>182</v>
      </c>
      <c r="G196" s="24">
        <v>160.06</v>
      </c>
      <c r="H196" s="24">
        <v>1600.6</v>
      </c>
      <c r="I196" s="6">
        <v>10</v>
      </c>
      <c r="J196" s="2" t="s">
        <v>326</v>
      </c>
      <c r="K196" s="25" t="s">
        <v>184</v>
      </c>
      <c r="L196" s="6">
        <v>60</v>
      </c>
      <c r="M196" s="6">
        <v>0</v>
      </c>
      <c r="N196" s="6">
        <v>0</v>
      </c>
      <c r="O196" s="6">
        <v>10</v>
      </c>
      <c r="P196" s="6">
        <v>30</v>
      </c>
      <c r="Q196" s="6">
        <v>100</v>
      </c>
      <c r="R196" s="25">
        <v>15.375299999999999</v>
      </c>
      <c r="S196" s="2" t="s">
        <v>185</v>
      </c>
      <c r="T196" s="6" t="s">
        <v>186</v>
      </c>
      <c r="U196" s="6" t="s">
        <v>19</v>
      </c>
      <c r="V196" s="6"/>
    </row>
    <row r="197" spans="1:22" ht="32.25" customHeight="1" x14ac:dyDescent="0.25">
      <c r="A197" s="188"/>
      <c r="B197" s="188"/>
      <c r="C197" s="189"/>
      <c r="D197" s="190"/>
      <c r="E197" s="191"/>
      <c r="F197" s="34" t="s">
        <v>187</v>
      </c>
      <c r="G197" s="35">
        <v>299.25</v>
      </c>
      <c r="H197" s="36">
        <f>G197*I197</f>
        <v>2992.5</v>
      </c>
      <c r="I197" s="37">
        <v>10</v>
      </c>
      <c r="J197" s="2" t="s">
        <v>327</v>
      </c>
      <c r="K197" s="28" t="s">
        <v>189</v>
      </c>
      <c r="L197" s="6">
        <v>70</v>
      </c>
      <c r="M197" s="6">
        <v>0</v>
      </c>
      <c r="N197" s="6">
        <v>10</v>
      </c>
      <c r="O197" s="6">
        <v>10</v>
      </c>
      <c r="P197" s="6">
        <v>10</v>
      </c>
      <c r="Q197" s="6">
        <f>SUM(L197:P197)</f>
        <v>100</v>
      </c>
      <c r="R197" s="25">
        <v>13.3954</v>
      </c>
      <c r="S197" s="6" t="s">
        <v>203</v>
      </c>
      <c r="T197" s="6" t="s">
        <v>191</v>
      </c>
      <c r="U197" s="6" t="s">
        <v>158</v>
      </c>
      <c r="V197" s="6"/>
    </row>
    <row r="198" spans="1:22" ht="32.25" customHeight="1" x14ac:dyDescent="0.25">
      <c r="A198" s="188"/>
      <c r="B198" s="188"/>
      <c r="C198" s="189"/>
      <c r="D198" s="190"/>
      <c r="E198" s="191"/>
      <c r="F198" s="34" t="s">
        <v>250</v>
      </c>
      <c r="G198" s="42">
        <v>363.88</v>
      </c>
      <c r="H198" s="42">
        <v>1819.4</v>
      </c>
      <c r="I198" s="6">
        <v>5</v>
      </c>
      <c r="J198" s="2" t="s">
        <v>328</v>
      </c>
      <c r="K198" s="25" t="s">
        <v>177</v>
      </c>
      <c r="L198" s="6">
        <v>87.4</v>
      </c>
      <c r="M198" s="6"/>
      <c r="N198" s="6"/>
      <c r="O198" s="41">
        <v>7.6</v>
      </c>
      <c r="P198" s="6">
        <v>5</v>
      </c>
      <c r="Q198" s="6">
        <v>100</v>
      </c>
      <c r="R198" s="25">
        <v>1.65</v>
      </c>
      <c r="S198" s="6" t="s">
        <v>147</v>
      </c>
      <c r="T198" s="6" t="s">
        <v>252</v>
      </c>
      <c r="U198" s="6" t="s">
        <v>193</v>
      </c>
      <c r="V198" s="6"/>
    </row>
    <row r="199" spans="1:22" ht="39.75" customHeight="1" x14ac:dyDescent="0.25">
      <c r="A199" s="188">
        <v>37</v>
      </c>
      <c r="B199" s="188"/>
      <c r="C199" s="189" t="s">
        <v>329</v>
      </c>
      <c r="D199" s="190" t="s">
        <v>25</v>
      </c>
      <c r="E199" s="191" t="s">
        <v>137</v>
      </c>
      <c r="F199" s="34" t="s">
        <v>175</v>
      </c>
      <c r="G199" s="24">
        <v>287.77999999999997</v>
      </c>
      <c r="H199" s="24">
        <v>2877.8</v>
      </c>
      <c r="I199" s="6">
        <v>10</v>
      </c>
      <c r="J199" s="2" t="s">
        <v>176</v>
      </c>
      <c r="K199" s="25" t="s">
        <v>177</v>
      </c>
      <c r="L199" s="26">
        <v>1</v>
      </c>
      <c r="M199" s="26">
        <v>0</v>
      </c>
      <c r="N199" s="26">
        <v>0.5</v>
      </c>
      <c r="O199" s="26">
        <v>0.2</v>
      </c>
      <c r="P199" s="26">
        <v>0.3</v>
      </c>
      <c r="Q199" s="26">
        <v>1</v>
      </c>
      <c r="R199" s="25">
        <v>14.16</v>
      </c>
      <c r="S199" s="2" t="s">
        <v>178</v>
      </c>
      <c r="T199" s="2" t="s">
        <v>179</v>
      </c>
      <c r="U199" s="6" t="s">
        <v>193</v>
      </c>
      <c r="V199" s="6"/>
    </row>
    <row r="200" spans="1:22" ht="42" customHeight="1" x14ac:dyDescent="0.25">
      <c r="A200" s="188"/>
      <c r="B200" s="188"/>
      <c r="C200" s="189"/>
      <c r="D200" s="190"/>
      <c r="E200" s="191"/>
      <c r="F200" s="6" t="s">
        <v>138</v>
      </c>
      <c r="G200" s="24">
        <v>310</v>
      </c>
      <c r="H200" s="24">
        <v>6205</v>
      </c>
      <c r="I200" s="6">
        <v>20</v>
      </c>
      <c r="J200" s="2" t="s">
        <v>324</v>
      </c>
      <c r="K200" s="28" t="s">
        <v>325</v>
      </c>
      <c r="L200" s="6">
        <v>40</v>
      </c>
      <c r="M200" s="6">
        <v>2</v>
      </c>
      <c r="N200" s="6">
        <v>12</v>
      </c>
      <c r="O200" s="6">
        <v>18</v>
      </c>
      <c r="P200" s="6">
        <v>28</v>
      </c>
      <c r="Q200" s="6">
        <v>100</v>
      </c>
      <c r="R200" s="25">
        <v>13.48</v>
      </c>
      <c r="S200" s="6" t="s">
        <v>141</v>
      </c>
      <c r="T200" s="6" t="s">
        <v>142</v>
      </c>
      <c r="U200" s="6" t="s">
        <v>194</v>
      </c>
      <c r="V200" s="6"/>
    </row>
    <row r="201" spans="1:22" ht="42" customHeight="1" x14ac:dyDescent="0.25">
      <c r="A201" s="188"/>
      <c r="B201" s="188"/>
      <c r="C201" s="189"/>
      <c r="D201" s="190"/>
      <c r="E201" s="191"/>
      <c r="F201" s="34" t="s">
        <v>182</v>
      </c>
      <c r="G201" s="24">
        <v>160.06</v>
      </c>
      <c r="H201" s="24">
        <v>1600.6</v>
      </c>
      <c r="I201" s="6">
        <v>10</v>
      </c>
      <c r="J201" s="2" t="s">
        <v>326</v>
      </c>
      <c r="K201" s="25" t="s">
        <v>184</v>
      </c>
      <c r="L201" s="6">
        <v>60</v>
      </c>
      <c r="M201" s="6">
        <v>0</v>
      </c>
      <c r="N201" s="6">
        <v>0</v>
      </c>
      <c r="O201" s="6">
        <v>10</v>
      </c>
      <c r="P201" s="6">
        <v>30</v>
      </c>
      <c r="Q201" s="6">
        <v>100</v>
      </c>
      <c r="R201" s="25">
        <v>15.375299999999999</v>
      </c>
      <c r="S201" s="2" t="s">
        <v>185</v>
      </c>
      <c r="T201" s="6" t="s">
        <v>186</v>
      </c>
      <c r="U201" s="6" t="s">
        <v>19</v>
      </c>
      <c r="V201" s="6"/>
    </row>
    <row r="202" spans="1:22" ht="42" customHeight="1" x14ac:dyDescent="0.25">
      <c r="A202" s="188"/>
      <c r="B202" s="188"/>
      <c r="C202" s="189"/>
      <c r="D202" s="190"/>
      <c r="E202" s="191"/>
      <c r="F202" s="34" t="s">
        <v>187</v>
      </c>
      <c r="G202" s="35">
        <v>299.25</v>
      </c>
      <c r="H202" s="36">
        <f>G202*I202</f>
        <v>2992.5</v>
      </c>
      <c r="I202" s="37">
        <v>10</v>
      </c>
      <c r="J202" s="2" t="s">
        <v>327</v>
      </c>
      <c r="K202" s="28" t="s">
        <v>189</v>
      </c>
      <c r="L202" s="6">
        <v>70</v>
      </c>
      <c r="M202" s="6">
        <v>0</v>
      </c>
      <c r="N202" s="6">
        <v>10</v>
      </c>
      <c r="O202" s="6">
        <v>10</v>
      </c>
      <c r="P202" s="6">
        <v>10</v>
      </c>
      <c r="Q202" s="6">
        <f>SUM(L202:P202)</f>
        <v>100</v>
      </c>
      <c r="R202" s="25">
        <v>13.3954</v>
      </c>
      <c r="S202" s="6" t="s">
        <v>203</v>
      </c>
      <c r="T202" s="6" t="s">
        <v>191</v>
      </c>
      <c r="U202" s="6" t="s">
        <v>158</v>
      </c>
      <c r="V202" s="6"/>
    </row>
    <row r="203" spans="1:22" ht="42" customHeight="1" x14ac:dyDescent="0.25">
      <c r="A203" s="188"/>
      <c r="B203" s="188"/>
      <c r="C203" s="189"/>
      <c r="D203" s="190"/>
      <c r="E203" s="191"/>
      <c r="F203" s="34" t="s">
        <v>330</v>
      </c>
      <c r="G203" s="24">
        <v>146.63</v>
      </c>
      <c r="H203" s="24">
        <v>146.63</v>
      </c>
      <c r="I203" s="6">
        <v>1</v>
      </c>
      <c r="J203" s="2" t="s">
        <v>331</v>
      </c>
      <c r="K203" s="25" t="s">
        <v>296</v>
      </c>
      <c r="L203" s="6">
        <v>70</v>
      </c>
      <c r="M203" s="6"/>
      <c r="N203" s="26">
        <v>0.08</v>
      </c>
      <c r="O203" s="26">
        <v>0.15</v>
      </c>
      <c r="P203" s="26">
        <v>7.0000000000000007E-2</v>
      </c>
      <c r="Q203" s="26">
        <v>1</v>
      </c>
      <c r="R203" s="25" t="s">
        <v>332</v>
      </c>
      <c r="S203" s="6" t="s">
        <v>185</v>
      </c>
      <c r="T203" s="6" t="s">
        <v>147</v>
      </c>
      <c r="U203" s="6" t="s">
        <v>333</v>
      </c>
      <c r="V203" s="6"/>
    </row>
    <row r="204" spans="1:22" ht="42" customHeight="1" x14ac:dyDescent="0.25">
      <c r="A204" s="188"/>
      <c r="B204" s="188"/>
      <c r="C204" s="189"/>
      <c r="D204" s="190"/>
      <c r="E204" s="191"/>
      <c r="F204" s="34" t="s">
        <v>250</v>
      </c>
      <c r="G204" s="42">
        <v>363.88</v>
      </c>
      <c r="H204" s="42">
        <v>1819.4</v>
      </c>
      <c r="I204" s="6">
        <v>5</v>
      </c>
      <c r="J204" s="2" t="s">
        <v>328</v>
      </c>
      <c r="K204" s="25" t="s">
        <v>177</v>
      </c>
      <c r="L204" s="6">
        <v>87.4</v>
      </c>
      <c r="M204" s="6"/>
      <c r="N204" s="6"/>
      <c r="O204" s="41">
        <v>7.6</v>
      </c>
      <c r="P204" s="6">
        <v>5</v>
      </c>
      <c r="Q204" s="6">
        <v>100</v>
      </c>
      <c r="R204" s="25">
        <v>1.65</v>
      </c>
      <c r="S204" s="6" t="s">
        <v>147</v>
      </c>
      <c r="T204" s="6" t="s">
        <v>252</v>
      </c>
      <c r="U204" s="6" t="s">
        <v>193</v>
      </c>
      <c r="V204" s="6"/>
    </row>
    <row r="205" spans="1:22" ht="32.25" customHeight="1" x14ac:dyDescent="0.25">
      <c r="A205" s="188">
        <v>38</v>
      </c>
      <c r="B205" s="190"/>
      <c r="C205" s="189" t="s">
        <v>334</v>
      </c>
      <c r="D205" s="190" t="s">
        <v>25</v>
      </c>
      <c r="E205" s="191" t="s">
        <v>137</v>
      </c>
      <c r="F205" s="34" t="s">
        <v>175</v>
      </c>
      <c r="G205" s="24">
        <v>287.77999999999997</v>
      </c>
      <c r="H205" s="24">
        <v>2877.8</v>
      </c>
      <c r="I205" s="6">
        <v>10</v>
      </c>
      <c r="J205" s="2" t="s">
        <v>176</v>
      </c>
      <c r="K205" s="25" t="s">
        <v>177</v>
      </c>
      <c r="L205" s="26">
        <v>1</v>
      </c>
      <c r="M205" s="26">
        <v>0</v>
      </c>
      <c r="N205" s="26">
        <v>0.5</v>
      </c>
      <c r="O205" s="26">
        <v>0.2</v>
      </c>
      <c r="P205" s="26">
        <v>0.3</v>
      </c>
      <c r="Q205" s="26">
        <v>1</v>
      </c>
      <c r="R205" s="25">
        <v>14.16</v>
      </c>
      <c r="S205" s="2" t="s">
        <v>178</v>
      </c>
      <c r="T205" s="2" t="s">
        <v>179</v>
      </c>
      <c r="U205" s="6" t="s">
        <v>193</v>
      </c>
      <c r="V205" s="6"/>
    </row>
    <row r="206" spans="1:22" ht="34.5" customHeight="1" x14ac:dyDescent="0.25">
      <c r="A206" s="188"/>
      <c r="B206" s="188"/>
      <c r="C206" s="189"/>
      <c r="D206" s="190"/>
      <c r="E206" s="191"/>
      <c r="F206" s="6" t="s">
        <v>138</v>
      </c>
      <c r="G206" s="24">
        <v>310</v>
      </c>
      <c r="H206" s="24">
        <v>6205</v>
      </c>
      <c r="I206" s="6">
        <v>20</v>
      </c>
      <c r="J206" s="2" t="s">
        <v>324</v>
      </c>
      <c r="K206" s="28" t="s">
        <v>325</v>
      </c>
      <c r="L206" s="6">
        <v>40</v>
      </c>
      <c r="M206" s="6">
        <v>2</v>
      </c>
      <c r="N206" s="6">
        <v>12</v>
      </c>
      <c r="O206" s="6">
        <v>18</v>
      </c>
      <c r="P206" s="6">
        <v>28</v>
      </c>
      <c r="Q206" s="6">
        <v>100</v>
      </c>
      <c r="R206" s="25">
        <v>13.48</v>
      </c>
      <c r="S206" s="6" t="s">
        <v>141</v>
      </c>
      <c r="T206" s="6" t="s">
        <v>142</v>
      </c>
      <c r="U206" s="6" t="s">
        <v>194</v>
      </c>
      <c r="V206" s="6"/>
    </row>
    <row r="207" spans="1:22" ht="30.75" customHeight="1" x14ac:dyDescent="0.25">
      <c r="A207" s="188"/>
      <c r="B207" s="188"/>
      <c r="C207" s="189"/>
      <c r="D207" s="190"/>
      <c r="E207" s="191"/>
      <c r="F207" s="34" t="s">
        <v>182</v>
      </c>
      <c r="G207" s="24">
        <v>160.06</v>
      </c>
      <c r="H207" s="24">
        <v>1600.6</v>
      </c>
      <c r="I207" s="6">
        <v>10</v>
      </c>
      <c r="J207" s="2" t="s">
        <v>326</v>
      </c>
      <c r="K207" s="25" t="s">
        <v>184</v>
      </c>
      <c r="L207" s="6">
        <v>60</v>
      </c>
      <c r="M207" s="6">
        <v>0</v>
      </c>
      <c r="N207" s="6">
        <v>0</v>
      </c>
      <c r="O207" s="6">
        <v>10</v>
      </c>
      <c r="P207" s="6">
        <v>30</v>
      </c>
      <c r="Q207" s="6">
        <v>100</v>
      </c>
      <c r="R207" s="25">
        <v>15.375299999999999</v>
      </c>
      <c r="S207" s="2" t="s">
        <v>185</v>
      </c>
      <c r="T207" s="6" t="s">
        <v>186</v>
      </c>
      <c r="U207" s="6" t="s">
        <v>19</v>
      </c>
      <c r="V207" s="6"/>
    </row>
    <row r="208" spans="1:22" ht="30.75" customHeight="1" x14ac:dyDescent="0.25">
      <c r="A208" s="188"/>
      <c r="B208" s="188"/>
      <c r="C208" s="189"/>
      <c r="D208" s="190"/>
      <c r="E208" s="191"/>
      <c r="F208" s="34" t="s">
        <v>187</v>
      </c>
      <c r="G208" s="35">
        <v>299.25</v>
      </c>
      <c r="H208" s="36">
        <f>G208*I208</f>
        <v>2992.5</v>
      </c>
      <c r="I208" s="37">
        <v>10</v>
      </c>
      <c r="J208" s="2" t="s">
        <v>327</v>
      </c>
      <c r="K208" s="28" t="s">
        <v>189</v>
      </c>
      <c r="L208" s="6">
        <v>70</v>
      </c>
      <c r="M208" s="6">
        <v>0</v>
      </c>
      <c r="N208" s="6">
        <v>10</v>
      </c>
      <c r="O208" s="6">
        <v>10</v>
      </c>
      <c r="P208" s="6">
        <v>10</v>
      </c>
      <c r="Q208" s="6">
        <f>SUM(L208:P208)</f>
        <v>100</v>
      </c>
      <c r="R208" s="25">
        <v>13.3954</v>
      </c>
      <c r="S208" s="6" t="s">
        <v>203</v>
      </c>
      <c r="T208" s="6" t="s">
        <v>191</v>
      </c>
      <c r="U208" s="6" t="s">
        <v>158</v>
      </c>
      <c r="V208" s="6"/>
    </row>
    <row r="209" spans="1:22" ht="30.75" customHeight="1" x14ac:dyDescent="0.25">
      <c r="A209" s="188"/>
      <c r="B209" s="188"/>
      <c r="C209" s="189"/>
      <c r="D209" s="190"/>
      <c r="E209" s="191"/>
      <c r="F209" s="34" t="s">
        <v>250</v>
      </c>
      <c r="G209" s="42">
        <v>363.88</v>
      </c>
      <c r="H209" s="42">
        <v>1819.4</v>
      </c>
      <c r="I209" s="6">
        <v>5</v>
      </c>
      <c r="J209" s="2" t="s">
        <v>328</v>
      </c>
      <c r="K209" s="25" t="s">
        <v>177</v>
      </c>
      <c r="L209" s="6">
        <v>87.4</v>
      </c>
      <c r="M209" s="6"/>
      <c r="N209" s="6"/>
      <c r="O209" s="41">
        <v>7.6</v>
      </c>
      <c r="P209" s="6">
        <v>5</v>
      </c>
      <c r="Q209" s="6">
        <v>100</v>
      </c>
      <c r="R209" s="25">
        <v>1.65</v>
      </c>
      <c r="S209" s="6" t="s">
        <v>147</v>
      </c>
      <c r="T209" s="6" t="s">
        <v>252</v>
      </c>
      <c r="U209" s="6" t="s">
        <v>193</v>
      </c>
      <c r="V209" s="6"/>
    </row>
    <row r="210" spans="1:22" ht="38.25" customHeight="1" x14ac:dyDescent="0.25">
      <c r="A210" s="188">
        <v>39</v>
      </c>
      <c r="B210" s="188">
        <v>173097</v>
      </c>
      <c r="C210" s="199" t="s">
        <v>335</v>
      </c>
      <c r="D210" s="190">
        <v>15</v>
      </c>
      <c r="E210" s="191" t="s">
        <v>137</v>
      </c>
      <c r="F210" s="2" t="s">
        <v>143</v>
      </c>
      <c r="G210" s="24">
        <v>6.1</v>
      </c>
      <c r="H210" s="24">
        <v>305</v>
      </c>
      <c r="I210" s="6">
        <v>50</v>
      </c>
      <c r="J210" s="2" t="s">
        <v>336</v>
      </c>
      <c r="K210" s="25" t="s">
        <v>145</v>
      </c>
      <c r="L210" s="26">
        <v>0.85</v>
      </c>
      <c r="M210" s="26">
        <v>0</v>
      </c>
      <c r="N210" s="26">
        <v>0.05</v>
      </c>
      <c r="O210" s="26">
        <v>0.03</v>
      </c>
      <c r="P210" s="26">
        <v>7.0000000000000007E-2</v>
      </c>
      <c r="Q210" s="27">
        <v>1</v>
      </c>
      <c r="R210" s="25" t="s">
        <v>180</v>
      </c>
      <c r="S210" s="2" t="s">
        <v>147</v>
      </c>
      <c r="T210" s="6" t="s">
        <v>147</v>
      </c>
      <c r="U210" s="6" t="s">
        <v>107</v>
      </c>
      <c r="V210" s="6"/>
    </row>
    <row r="211" spans="1:22" ht="35.25" customHeight="1" x14ac:dyDescent="0.25">
      <c r="A211" s="188"/>
      <c r="B211" s="188"/>
      <c r="C211" s="199"/>
      <c r="D211" s="190"/>
      <c r="E211" s="191"/>
      <c r="F211" s="34" t="s">
        <v>234</v>
      </c>
      <c r="G211" s="42">
        <v>11.4</v>
      </c>
      <c r="H211" s="42">
        <f>G211*50</f>
        <v>570</v>
      </c>
      <c r="I211" s="6" t="s">
        <v>337</v>
      </c>
      <c r="J211" s="6" t="s">
        <v>302</v>
      </c>
      <c r="K211" s="25" t="s">
        <v>155</v>
      </c>
      <c r="L211" s="6">
        <v>90</v>
      </c>
      <c r="M211" s="6">
        <v>0</v>
      </c>
      <c r="N211" s="6">
        <v>0</v>
      </c>
      <c r="O211" s="6">
        <v>6</v>
      </c>
      <c r="P211" s="6">
        <v>4</v>
      </c>
      <c r="Q211" s="6">
        <f>SUM(L211:P211)</f>
        <v>100</v>
      </c>
      <c r="R211" s="25" t="s">
        <v>303</v>
      </c>
      <c r="S211" s="6" t="s">
        <v>238</v>
      </c>
      <c r="T211" s="6" t="s">
        <v>239</v>
      </c>
      <c r="U211" s="6" t="s">
        <v>107</v>
      </c>
      <c r="V211" s="6"/>
    </row>
    <row r="212" spans="1:22" ht="34.5" customHeight="1" x14ac:dyDescent="0.25">
      <c r="A212" s="188"/>
      <c r="B212" s="188"/>
      <c r="C212" s="199"/>
      <c r="D212" s="190"/>
      <c r="E212" s="191"/>
      <c r="F212" s="34" t="s">
        <v>250</v>
      </c>
      <c r="G212" s="42">
        <v>0.16</v>
      </c>
      <c r="H212" s="42">
        <v>8.2100000000000009</v>
      </c>
      <c r="I212" s="6">
        <v>50</v>
      </c>
      <c r="J212" s="2" t="s">
        <v>338</v>
      </c>
      <c r="K212" s="25" t="s">
        <v>177</v>
      </c>
      <c r="L212" s="6">
        <v>87.4</v>
      </c>
      <c r="M212" s="6"/>
      <c r="N212" s="6"/>
      <c r="O212" s="41">
        <v>7.6</v>
      </c>
      <c r="P212" s="6">
        <v>5</v>
      </c>
      <c r="Q212" s="6">
        <v>100</v>
      </c>
      <c r="R212" s="25">
        <v>1.65</v>
      </c>
      <c r="S212" s="6" t="s">
        <v>147</v>
      </c>
      <c r="T212" s="6" t="s">
        <v>252</v>
      </c>
      <c r="U212" s="6" t="s">
        <v>193</v>
      </c>
      <c r="V212" s="6"/>
    </row>
    <row r="213" spans="1:22" ht="31.5" customHeight="1" x14ac:dyDescent="0.25">
      <c r="A213" s="188">
        <v>40</v>
      </c>
      <c r="B213" s="188">
        <v>173098</v>
      </c>
      <c r="C213" s="189" t="s">
        <v>339</v>
      </c>
      <c r="D213" s="190">
        <v>15</v>
      </c>
      <c r="E213" s="191" t="s">
        <v>137</v>
      </c>
      <c r="F213" s="34" t="s">
        <v>293</v>
      </c>
      <c r="G213" s="24">
        <v>7</v>
      </c>
      <c r="H213" s="24">
        <v>7</v>
      </c>
      <c r="I213" s="6" t="s">
        <v>294</v>
      </c>
      <c r="J213" s="2" t="s">
        <v>295</v>
      </c>
      <c r="K213" s="25" t="s">
        <v>296</v>
      </c>
      <c r="L213" s="26">
        <v>0.65</v>
      </c>
      <c r="M213" s="6"/>
      <c r="N213" s="26">
        <v>0.15</v>
      </c>
      <c r="O213" s="26">
        <v>0.1</v>
      </c>
      <c r="P213" s="26">
        <v>0.1</v>
      </c>
      <c r="Q213" s="26">
        <v>1</v>
      </c>
      <c r="R213" s="25" t="s">
        <v>107</v>
      </c>
      <c r="S213" s="6"/>
      <c r="T213" s="6" t="s">
        <v>107</v>
      </c>
      <c r="U213" s="6" t="s">
        <v>107</v>
      </c>
      <c r="V213" s="6"/>
    </row>
    <row r="214" spans="1:22" ht="31.5" customHeight="1" x14ac:dyDescent="0.25">
      <c r="A214" s="188"/>
      <c r="B214" s="188"/>
      <c r="C214" s="189"/>
      <c r="D214" s="190"/>
      <c r="E214" s="191"/>
      <c r="F214" s="2" t="s">
        <v>143</v>
      </c>
      <c r="G214" s="24">
        <v>6.1</v>
      </c>
      <c r="H214" s="24">
        <v>305</v>
      </c>
      <c r="I214" s="6">
        <v>50</v>
      </c>
      <c r="J214" s="2" t="s">
        <v>336</v>
      </c>
      <c r="K214" s="25" t="s">
        <v>145</v>
      </c>
      <c r="L214" s="26">
        <v>0.85</v>
      </c>
      <c r="M214" s="26">
        <v>0</v>
      </c>
      <c r="N214" s="26">
        <v>0.05</v>
      </c>
      <c r="O214" s="26">
        <v>0.03</v>
      </c>
      <c r="P214" s="26">
        <v>7.0000000000000007E-2</v>
      </c>
      <c r="Q214" s="27">
        <v>1</v>
      </c>
      <c r="R214" s="25" t="s">
        <v>180</v>
      </c>
      <c r="S214" s="2" t="s">
        <v>147</v>
      </c>
      <c r="T214" s="6" t="s">
        <v>147</v>
      </c>
      <c r="U214" s="6" t="s">
        <v>107</v>
      </c>
      <c r="V214" s="6"/>
    </row>
    <row r="215" spans="1:22" ht="31.5" customHeight="1" x14ac:dyDescent="0.25">
      <c r="A215" s="188"/>
      <c r="B215" s="188"/>
      <c r="C215" s="189"/>
      <c r="D215" s="190"/>
      <c r="E215" s="191"/>
      <c r="F215" s="2" t="s">
        <v>159</v>
      </c>
      <c r="G215" s="32">
        <v>7.1706000000000003</v>
      </c>
      <c r="H215" s="33">
        <v>71.706000000000003</v>
      </c>
      <c r="I215" s="6" t="s">
        <v>340</v>
      </c>
      <c r="J215" s="6" t="s">
        <v>242</v>
      </c>
      <c r="K215" s="25" t="s">
        <v>162</v>
      </c>
      <c r="L215" s="6">
        <v>89</v>
      </c>
      <c r="M215" s="6">
        <v>0</v>
      </c>
      <c r="N215" s="6">
        <v>2</v>
      </c>
      <c r="O215" s="6">
        <v>2</v>
      </c>
      <c r="P215" s="6">
        <v>7</v>
      </c>
      <c r="Q215" s="6">
        <f>SUM(L215:P215)</f>
        <v>100</v>
      </c>
      <c r="R215" s="28" t="s">
        <v>163</v>
      </c>
      <c r="S215" s="2" t="s">
        <v>164</v>
      </c>
      <c r="T215" s="2" t="s">
        <v>165</v>
      </c>
      <c r="U215" s="6" t="s">
        <v>158</v>
      </c>
      <c r="V215" s="6"/>
    </row>
    <row r="216" spans="1:22" ht="31.5" customHeight="1" x14ac:dyDescent="0.25">
      <c r="A216" s="188"/>
      <c r="B216" s="188"/>
      <c r="C216" s="189"/>
      <c r="D216" s="190"/>
      <c r="E216" s="191"/>
      <c r="F216" s="34" t="s">
        <v>234</v>
      </c>
      <c r="G216" s="42">
        <v>11.4</v>
      </c>
      <c r="H216" s="42">
        <f>G216*50</f>
        <v>570</v>
      </c>
      <c r="I216" s="6" t="s">
        <v>337</v>
      </c>
      <c r="J216" s="6" t="s">
        <v>302</v>
      </c>
      <c r="K216" s="25" t="s">
        <v>155</v>
      </c>
      <c r="L216" s="6">
        <v>90</v>
      </c>
      <c r="M216" s="6">
        <v>0</v>
      </c>
      <c r="N216" s="6">
        <v>0</v>
      </c>
      <c r="O216" s="6">
        <v>6</v>
      </c>
      <c r="P216" s="6">
        <v>4</v>
      </c>
      <c r="Q216" s="6">
        <f>SUM(L216:P216)</f>
        <v>100</v>
      </c>
      <c r="R216" s="25" t="s">
        <v>303</v>
      </c>
      <c r="S216" s="6" t="s">
        <v>238</v>
      </c>
      <c r="T216" s="6" t="s">
        <v>239</v>
      </c>
      <c r="U216" s="6" t="s">
        <v>107</v>
      </c>
      <c r="V216" s="6"/>
    </row>
    <row r="217" spans="1:22" ht="31.5" customHeight="1" x14ac:dyDescent="0.25">
      <c r="A217" s="188"/>
      <c r="B217" s="188"/>
      <c r="C217" s="189"/>
      <c r="D217" s="190"/>
      <c r="E217" s="191"/>
      <c r="F217" s="34" t="s">
        <v>330</v>
      </c>
      <c r="G217" s="24">
        <v>10.47</v>
      </c>
      <c r="H217" s="24">
        <v>523.5</v>
      </c>
      <c r="I217" s="6">
        <v>50</v>
      </c>
      <c r="J217" s="2" t="s">
        <v>331</v>
      </c>
      <c r="K217" s="25" t="s">
        <v>296</v>
      </c>
      <c r="L217" s="6">
        <v>70</v>
      </c>
      <c r="M217" s="6"/>
      <c r="N217" s="26">
        <v>0.08</v>
      </c>
      <c r="O217" s="26">
        <v>0.15</v>
      </c>
      <c r="P217" s="26">
        <v>7.0000000000000007E-2</v>
      </c>
      <c r="Q217" s="26">
        <v>1</v>
      </c>
      <c r="R217" s="25" t="s">
        <v>332</v>
      </c>
      <c r="S217" s="6" t="s">
        <v>185</v>
      </c>
      <c r="T217" s="6" t="s">
        <v>147</v>
      </c>
      <c r="U217" s="6" t="s">
        <v>333</v>
      </c>
      <c r="V217" s="6"/>
    </row>
    <row r="218" spans="1:22" ht="31.5" customHeight="1" x14ac:dyDescent="0.25">
      <c r="A218" s="188"/>
      <c r="B218" s="188"/>
      <c r="C218" s="189"/>
      <c r="D218" s="190"/>
      <c r="E218" s="191"/>
      <c r="F218" s="34" t="s">
        <v>250</v>
      </c>
      <c r="G218" s="42">
        <v>0.16</v>
      </c>
      <c r="H218" s="42">
        <v>8.2100000000000009</v>
      </c>
      <c r="I218" s="6">
        <v>50</v>
      </c>
      <c r="J218" s="2" t="s">
        <v>341</v>
      </c>
      <c r="K218" s="25" t="s">
        <v>177</v>
      </c>
      <c r="L218" s="6">
        <v>87.4</v>
      </c>
      <c r="M218" s="6"/>
      <c r="N218" s="6"/>
      <c r="O218" s="41">
        <v>7.6</v>
      </c>
      <c r="P218" s="6">
        <v>5</v>
      </c>
      <c r="Q218" s="6">
        <v>100</v>
      </c>
      <c r="R218" s="25">
        <v>1.65</v>
      </c>
      <c r="S218" s="6" t="s">
        <v>147</v>
      </c>
      <c r="T218" s="6" t="s">
        <v>252</v>
      </c>
      <c r="U218" s="6" t="s">
        <v>193</v>
      </c>
      <c r="V218" s="6"/>
    </row>
    <row r="219" spans="1:22" ht="33" customHeight="1" x14ac:dyDescent="0.25">
      <c r="A219" s="188">
        <v>41</v>
      </c>
      <c r="B219" s="188">
        <v>173099</v>
      </c>
      <c r="C219" s="189" t="s">
        <v>342</v>
      </c>
      <c r="D219" s="190">
        <v>10</v>
      </c>
      <c r="E219" s="191" t="s">
        <v>137</v>
      </c>
      <c r="F219" s="34" t="s">
        <v>293</v>
      </c>
      <c r="G219" s="24">
        <v>7</v>
      </c>
      <c r="H219" s="24">
        <v>7</v>
      </c>
      <c r="I219" s="6" t="s">
        <v>294</v>
      </c>
      <c r="J219" s="2" t="s">
        <v>295</v>
      </c>
      <c r="K219" s="25" t="s">
        <v>296</v>
      </c>
      <c r="L219" s="26">
        <v>0.65</v>
      </c>
      <c r="M219" s="6"/>
      <c r="N219" s="26">
        <v>0.15</v>
      </c>
      <c r="O219" s="26">
        <v>0.1</v>
      </c>
      <c r="P219" s="26">
        <v>0.1</v>
      </c>
      <c r="Q219" s="26">
        <v>1</v>
      </c>
      <c r="R219" s="25" t="s">
        <v>107</v>
      </c>
      <c r="S219" s="6"/>
      <c r="T219" s="6" t="s">
        <v>107</v>
      </c>
      <c r="U219" s="6" t="s">
        <v>107</v>
      </c>
      <c r="V219" s="6"/>
    </row>
    <row r="220" spans="1:22" ht="33" customHeight="1" x14ac:dyDescent="0.25">
      <c r="A220" s="188"/>
      <c r="B220" s="188"/>
      <c r="C220" s="189"/>
      <c r="D220" s="190"/>
      <c r="E220" s="191"/>
      <c r="F220" s="2" t="s">
        <v>143</v>
      </c>
      <c r="G220" s="24">
        <v>6.1</v>
      </c>
      <c r="H220" s="24">
        <v>305</v>
      </c>
      <c r="I220" s="6">
        <v>50</v>
      </c>
      <c r="J220" s="2" t="s">
        <v>336</v>
      </c>
      <c r="K220" s="25" t="s">
        <v>145</v>
      </c>
      <c r="L220" s="26">
        <v>0.85</v>
      </c>
      <c r="M220" s="26">
        <v>0</v>
      </c>
      <c r="N220" s="26">
        <v>0.05</v>
      </c>
      <c r="O220" s="26">
        <v>0.03</v>
      </c>
      <c r="P220" s="26">
        <v>7.0000000000000007E-2</v>
      </c>
      <c r="Q220" s="27">
        <v>1</v>
      </c>
      <c r="R220" s="25" t="s">
        <v>180</v>
      </c>
      <c r="S220" s="2" t="s">
        <v>147</v>
      </c>
      <c r="T220" s="6" t="s">
        <v>147</v>
      </c>
      <c r="U220" s="6" t="s">
        <v>107</v>
      </c>
      <c r="V220" s="6"/>
    </row>
    <row r="221" spans="1:22" ht="33" customHeight="1" x14ac:dyDescent="0.25">
      <c r="A221" s="188"/>
      <c r="B221" s="188"/>
      <c r="C221" s="189"/>
      <c r="D221" s="190"/>
      <c r="E221" s="191"/>
      <c r="F221" s="2" t="s">
        <v>159</v>
      </c>
      <c r="G221" s="32">
        <v>7.1706000000000003</v>
      </c>
      <c r="H221" s="33">
        <v>71.706000000000003</v>
      </c>
      <c r="I221" s="6" t="s">
        <v>340</v>
      </c>
      <c r="J221" s="6" t="s">
        <v>242</v>
      </c>
      <c r="K221" s="25" t="s">
        <v>162</v>
      </c>
      <c r="L221" s="6">
        <v>89</v>
      </c>
      <c r="M221" s="6">
        <v>0</v>
      </c>
      <c r="N221" s="6">
        <v>2</v>
      </c>
      <c r="O221" s="6">
        <v>2</v>
      </c>
      <c r="P221" s="6">
        <v>7</v>
      </c>
      <c r="Q221" s="6">
        <f>SUM(L221:P221)</f>
        <v>100</v>
      </c>
      <c r="R221" s="28" t="s">
        <v>163</v>
      </c>
      <c r="S221" s="2" t="s">
        <v>164</v>
      </c>
      <c r="T221" s="2" t="s">
        <v>165</v>
      </c>
      <c r="U221" s="6" t="s">
        <v>158</v>
      </c>
      <c r="V221" s="6"/>
    </row>
    <row r="222" spans="1:22" ht="33" customHeight="1" x14ac:dyDescent="0.25">
      <c r="A222" s="188"/>
      <c r="B222" s="188"/>
      <c r="C222" s="189"/>
      <c r="D222" s="190"/>
      <c r="E222" s="191"/>
      <c r="F222" s="34" t="s">
        <v>343</v>
      </c>
      <c r="G222" s="42">
        <v>11.4</v>
      </c>
      <c r="H222" s="42">
        <f>G222*50</f>
        <v>570</v>
      </c>
      <c r="I222" s="6" t="s">
        <v>337</v>
      </c>
      <c r="J222" s="6" t="s">
        <v>302</v>
      </c>
      <c r="K222" s="25" t="s">
        <v>155</v>
      </c>
      <c r="L222" s="6">
        <v>90</v>
      </c>
      <c r="M222" s="6">
        <v>0</v>
      </c>
      <c r="N222" s="6">
        <v>0</v>
      </c>
      <c r="O222" s="6">
        <v>6</v>
      </c>
      <c r="P222" s="6">
        <v>4</v>
      </c>
      <c r="Q222" s="6">
        <f>SUM(L222:P222)</f>
        <v>100</v>
      </c>
      <c r="R222" s="25" t="s">
        <v>303</v>
      </c>
      <c r="S222" s="6" t="s">
        <v>238</v>
      </c>
      <c r="T222" s="6" t="s">
        <v>239</v>
      </c>
      <c r="U222" s="6" t="s">
        <v>107</v>
      </c>
      <c r="V222" s="6"/>
    </row>
    <row r="223" spans="1:22" ht="33" customHeight="1" x14ac:dyDescent="0.25">
      <c r="A223" s="188"/>
      <c r="B223" s="188"/>
      <c r="C223" s="189"/>
      <c r="D223" s="190"/>
      <c r="E223" s="191"/>
      <c r="F223" s="34" t="s">
        <v>330</v>
      </c>
      <c r="G223" s="24">
        <v>10.47</v>
      </c>
      <c r="H223" s="24">
        <v>523.5</v>
      </c>
      <c r="I223" s="6">
        <v>50</v>
      </c>
      <c r="J223" s="2" t="s">
        <v>331</v>
      </c>
      <c r="K223" s="25" t="s">
        <v>296</v>
      </c>
      <c r="L223" s="6">
        <v>70</v>
      </c>
      <c r="M223" s="6"/>
      <c r="N223" s="26">
        <v>0.08</v>
      </c>
      <c r="O223" s="26">
        <v>0.15</v>
      </c>
      <c r="P223" s="26">
        <v>7.0000000000000007E-2</v>
      </c>
      <c r="Q223" s="26">
        <v>1</v>
      </c>
      <c r="R223" s="25" t="s">
        <v>332</v>
      </c>
      <c r="S223" s="6" t="s">
        <v>185</v>
      </c>
      <c r="T223" s="6" t="s">
        <v>147</v>
      </c>
      <c r="U223" s="6" t="s">
        <v>333</v>
      </c>
      <c r="V223" s="6"/>
    </row>
    <row r="224" spans="1:22" ht="33" customHeight="1" x14ac:dyDescent="0.25">
      <c r="A224" s="188"/>
      <c r="B224" s="188"/>
      <c r="C224" s="189"/>
      <c r="D224" s="190"/>
      <c r="E224" s="191"/>
      <c r="F224" s="34" t="s">
        <v>250</v>
      </c>
      <c r="G224" s="42">
        <v>0.16</v>
      </c>
      <c r="H224" s="42">
        <v>8.2100000000000009</v>
      </c>
      <c r="I224" s="6">
        <v>50</v>
      </c>
      <c r="J224" s="2" t="s">
        <v>344</v>
      </c>
      <c r="K224" s="25" t="s">
        <v>177</v>
      </c>
      <c r="L224" s="6">
        <v>87.4</v>
      </c>
      <c r="M224" s="6"/>
      <c r="N224" s="6"/>
      <c r="O224" s="41">
        <v>7.6</v>
      </c>
      <c r="P224" s="6">
        <v>5</v>
      </c>
      <c r="Q224" s="6">
        <v>100</v>
      </c>
      <c r="R224" s="25">
        <v>1.65</v>
      </c>
      <c r="S224" s="6" t="s">
        <v>147</v>
      </c>
      <c r="T224" s="6" t="s">
        <v>252</v>
      </c>
      <c r="U224" s="6" t="s">
        <v>193</v>
      </c>
      <c r="V224" s="6"/>
    </row>
    <row r="225" spans="1:22" ht="31.5" customHeight="1" x14ac:dyDescent="0.25">
      <c r="A225" s="188">
        <v>42</v>
      </c>
      <c r="B225" s="188">
        <v>173102</v>
      </c>
      <c r="C225" s="189" t="s">
        <v>345</v>
      </c>
      <c r="D225" s="190">
        <v>1500</v>
      </c>
      <c r="E225" s="191" t="s">
        <v>137</v>
      </c>
      <c r="F225" s="34" t="s">
        <v>293</v>
      </c>
      <c r="G225" s="24">
        <v>7</v>
      </c>
      <c r="H225" s="24">
        <v>7</v>
      </c>
      <c r="I225" s="6" t="s">
        <v>294</v>
      </c>
      <c r="J225" s="2" t="s">
        <v>295</v>
      </c>
      <c r="K225" s="25" t="s">
        <v>296</v>
      </c>
      <c r="L225" s="26">
        <v>0.65</v>
      </c>
      <c r="M225" s="6"/>
      <c r="N225" s="26">
        <v>0.15</v>
      </c>
      <c r="O225" s="26">
        <v>0.1</v>
      </c>
      <c r="P225" s="26">
        <v>0.1</v>
      </c>
      <c r="Q225" s="26">
        <v>1</v>
      </c>
      <c r="R225" s="25" t="s">
        <v>107</v>
      </c>
      <c r="S225" s="6"/>
      <c r="T225" s="6" t="s">
        <v>107</v>
      </c>
      <c r="U225" s="6" t="s">
        <v>107</v>
      </c>
      <c r="V225" s="6"/>
    </row>
    <row r="226" spans="1:22" ht="31.5" customHeight="1" x14ac:dyDescent="0.25">
      <c r="A226" s="188"/>
      <c r="B226" s="188"/>
      <c r="C226" s="189"/>
      <c r="D226" s="190"/>
      <c r="E226" s="191"/>
      <c r="F226" s="2" t="s">
        <v>143</v>
      </c>
      <c r="G226" s="24">
        <v>6.1</v>
      </c>
      <c r="H226" s="24">
        <v>305</v>
      </c>
      <c r="I226" s="6">
        <v>50</v>
      </c>
      <c r="J226" s="2" t="s">
        <v>336</v>
      </c>
      <c r="K226" s="25" t="s">
        <v>145</v>
      </c>
      <c r="L226" s="26">
        <v>0.85</v>
      </c>
      <c r="M226" s="26">
        <v>0</v>
      </c>
      <c r="N226" s="26">
        <v>0.05</v>
      </c>
      <c r="O226" s="26">
        <v>0.03</v>
      </c>
      <c r="P226" s="26">
        <v>7.0000000000000007E-2</v>
      </c>
      <c r="Q226" s="27">
        <v>1</v>
      </c>
      <c r="R226" s="25" t="s">
        <v>180</v>
      </c>
      <c r="S226" s="2" t="s">
        <v>147</v>
      </c>
      <c r="T226" s="6" t="s">
        <v>147</v>
      </c>
      <c r="U226" s="6" t="s">
        <v>107</v>
      </c>
      <c r="V226" s="6"/>
    </row>
    <row r="227" spans="1:22" ht="31.5" customHeight="1" x14ac:dyDescent="0.25">
      <c r="A227" s="188"/>
      <c r="B227" s="188"/>
      <c r="C227" s="189"/>
      <c r="D227" s="190"/>
      <c r="E227" s="191"/>
      <c r="F227" s="2" t="s">
        <v>159</v>
      </c>
      <c r="G227" s="32">
        <v>7.1706000000000003</v>
      </c>
      <c r="H227" s="33">
        <v>71.706000000000003</v>
      </c>
      <c r="I227" s="6" t="s">
        <v>340</v>
      </c>
      <c r="J227" s="6" t="s">
        <v>242</v>
      </c>
      <c r="K227" s="25" t="s">
        <v>162</v>
      </c>
      <c r="L227" s="6">
        <v>89</v>
      </c>
      <c r="M227" s="6">
        <v>0</v>
      </c>
      <c r="N227" s="6">
        <v>2</v>
      </c>
      <c r="O227" s="6">
        <v>2</v>
      </c>
      <c r="P227" s="6">
        <v>7</v>
      </c>
      <c r="Q227" s="6">
        <f>SUM(L227:P227)</f>
        <v>100</v>
      </c>
      <c r="R227" s="28" t="s">
        <v>163</v>
      </c>
      <c r="S227" s="2" t="s">
        <v>164</v>
      </c>
      <c r="T227" s="2" t="s">
        <v>165</v>
      </c>
      <c r="U227" s="6" t="s">
        <v>158</v>
      </c>
      <c r="V227" s="6"/>
    </row>
    <row r="228" spans="1:22" ht="31.5" customHeight="1" x14ac:dyDescent="0.25">
      <c r="A228" s="188"/>
      <c r="B228" s="188"/>
      <c r="C228" s="189"/>
      <c r="D228" s="190"/>
      <c r="E228" s="191"/>
      <c r="F228" s="34" t="s">
        <v>343</v>
      </c>
      <c r="G228" s="42">
        <v>11.4</v>
      </c>
      <c r="H228" s="42">
        <f>G228*50</f>
        <v>570</v>
      </c>
      <c r="I228" s="6" t="s">
        <v>337</v>
      </c>
      <c r="J228" s="6" t="s">
        <v>302</v>
      </c>
      <c r="K228" s="25" t="s">
        <v>155</v>
      </c>
      <c r="L228" s="6">
        <v>90</v>
      </c>
      <c r="M228" s="6">
        <v>0</v>
      </c>
      <c r="N228" s="6">
        <v>0</v>
      </c>
      <c r="O228" s="6">
        <v>6</v>
      </c>
      <c r="P228" s="6">
        <v>4</v>
      </c>
      <c r="Q228" s="6">
        <f>SUM(L228:P228)</f>
        <v>100</v>
      </c>
      <c r="R228" s="25" t="s">
        <v>303</v>
      </c>
      <c r="S228" s="6" t="s">
        <v>238</v>
      </c>
      <c r="T228" s="6" t="s">
        <v>239</v>
      </c>
      <c r="U228" s="6" t="s">
        <v>107</v>
      </c>
      <c r="V228" s="6"/>
    </row>
    <row r="229" spans="1:22" ht="31.5" customHeight="1" x14ac:dyDescent="0.25">
      <c r="A229" s="188"/>
      <c r="B229" s="188"/>
      <c r="C229" s="189"/>
      <c r="D229" s="190"/>
      <c r="E229" s="191"/>
      <c r="F229" s="34" t="s">
        <v>330</v>
      </c>
      <c r="G229" s="24">
        <v>10.47</v>
      </c>
      <c r="H229" s="24">
        <v>523.5</v>
      </c>
      <c r="I229" s="6">
        <v>50</v>
      </c>
      <c r="J229" s="2" t="s">
        <v>331</v>
      </c>
      <c r="K229" s="25" t="s">
        <v>296</v>
      </c>
      <c r="L229" s="6">
        <v>70</v>
      </c>
      <c r="M229" s="6"/>
      <c r="N229" s="26">
        <v>0.08</v>
      </c>
      <c r="O229" s="26">
        <v>0.15</v>
      </c>
      <c r="P229" s="26">
        <v>7.0000000000000007E-2</v>
      </c>
      <c r="Q229" s="26">
        <v>1</v>
      </c>
      <c r="R229" s="25" t="s">
        <v>332</v>
      </c>
      <c r="S229" s="6" t="s">
        <v>185</v>
      </c>
      <c r="T229" s="6" t="s">
        <v>147</v>
      </c>
      <c r="U229" s="6" t="s">
        <v>333</v>
      </c>
      <c r="V229" s="6"/>
    </row>
    <row r="230" spans="1:22" ht="31.5" customHeight="1" x14ac:dyDescent="0.25">
      <c r="A230" s="188"/>
      <c r="B230" s="188"/>
      <c r="C230" s="189"/>
      <c r="D230" s="190"/>
      <c r="E230" s="191"/>
      <c r="F230" s="34" t="s">
        <v>250</v>
      </c>
      <c r="G230" s="42">
        <v>0.16</v>
      </c>
      <c r="H230" s="42">
        <v>8.2100000000000009</v>
      </c>
      <c r="I230" s="6">
        <v>50</v>
      </c>
      <c r="J230" s="2" t="s">
        <v>346</v>
      </c>
      <c r="K230" s="25" t="s">
        <v>177</v>
      </c>
      <c r="L230" s="6">
        <v>87.4</v>
      </c>
      <c r="M230" s="6"/>
      <c r="N230" s="6"/>
      <c r="O230" s="41">
        <v>7.6</v>
      </c>
      <c r="P230" s="6">
        <v>5</v>
      </c>
      <c r="Q230" s="6">
        <v>100</v>
      </c>
      <c r="R230" s="25">
        <v>1.65</v>
      </c>
      <c r="S230" s="6" t="s">
        <v>147</v>
      </c>
      <c r="T230" s="6" t="s">
        <v>252</v>
      </c>
      <c r="U230" s="6" t="s">
        <v>193</v>
      </c>
      <c r="V230" s="6"/>
    </row>
    <row r="231" spans="1:22" ht="51.75" customHeight="1" x14ac:dyDescent="0.25">
      <c r="A231" s="188">
        <v>43</v>
      </c>
      <c r="B231" s="188">
        <v>127386</v>
      </c>
      <c r="C231" s="189" t="s">
        <v>347</v>
      </c>
      <c r="D231" s="190">
        <v>10</v>
      </c>
      <c r="E231" s="3" t="s">
        <v>137</v>
      </c>
      <c r="F231" s="2" t="s">
        <v>143</v>
      </c>
      <c r="G231" s="24">
        <v>6.1</v>
      </c>
      <c r="H231" s="24">
        <v>305</v>
      </c>
      <c r="I231" s="6">
        <v>50</v>
      </c>
      <c r="J231" s="2" t="s">
        <v>336</v>
      </c>
      <c r="K231" s="25" t="s">
        <v>145</v>
      </c>
      <c r="L231" s="26">
        <v>0.85</v>
      </c>
      <c r="M231" s="26">
        <v>0</v>
      </c>
      <c r="N231" s="26">
        <v>0.05</v>
      </c>
      <c r="O231" s="26">
        <v>0.03</v>
      </c>
      <c r="P231" s="26">
        <v>7.0000000000000007E-2</v>
      </c>
      <c r="Q231" s="27">
        <v>1</v>
      </c>
      <c r="R231" s="25" t="s">
        <v>180</v>
      </c>
      <c r="S231" s="2" t="s">
        <v>147</v>
      </c>
      <c r="T231" s="6" t="s">
        <v>147</v>
      </c>
      <c r="U231" s="6" t="s">
        <v>107</v>
      </c>
      <c r="V231" s="6"/>
    </row>
    <row r="232" spans="1:22" ht="48.75" customHeight="1" x14ac:dyDescent="0.25">
      <c r="A232" s="188"/>
      <c r="B232" s="188"/>
      <c r="C232" s="189"/>
      <c r="D232" s="190"/>
      <c r="E232" s="3"/>
      <c r="F232" s="34" t="s">
        <v>343</v>
      </c>
      <c r="G232" s="42">
        <v>11.4</v>
      </c>
      <c r="H232" s="42">
        <f>G232*50</f>
        <v>570</v>
      </c>
      <c r="I232" s="6" t="s">
        <v>337</v>
      </c>
      <c r="J232" s="6" t="s">
        <v>302</v>
      </c>
      <c r="K232" s="25" t="s">
        <v>155</v>
      </c>
      <c r="L232" s="6">
        <v>90</v>
      </c>
      <c r="M232" s="6">
        <v>0</v>
      </c>
      <c r="N232" s="6">
        <v>0</v>
      </c>
      <c r="O232" s="6">
        <v>6</v>
      </c>
      <c r="P232" s="6">
        <v>4</v>
      </c>
      <c r="Q232" s="6">
        <f>SUM(L232:P232)</f>
        <v>100</v>
      </c>
      <c r="R232" s="25" t="s">
        <v>303</v>
      </c>
      <c r="S232" s="6" t="s">
        <v>238</v>
      </c>
      <c r="T232" s="6" t="s">
        <v>239</v>
      </c>
      <c r="U232" s="6" t="s">
        <v>107</v>
      </c>
      <c r="V232" s="6"/>
    </row>
    <row r="233" spans="1:22" ht="45.75" customHeight="1" x14ac:dyDescent="0.25">
      <c r="A233" s="188"/>
      <c r="B233" s="188"/>
      <c r="C233" s="189"/>
      <c r="D233" s="190"/>
      <c r="E233" s="3"/>
      <c r="F233" s="34" t="s">
        <v>250</v>
      </c>
      <c r="G233" s="42">
        <v>0.16</v>
      </c>
      <c r="H233" s="42">
        <v>8.2100000000000009</v>
      </c>
      <c r="I233" s="6">
        <v>50</v>
      </c>
      <c r="J233" s="2" t="s">
        <v>338</v>
      </c>
      <c r="K233" s="25" t="s">
        <v>177</v>
      </c>
      <c r="L233" s="6">
        <v>87.4</v>
      </c>
      <c r="M233" s="6"/>
      <c r="N233" s="6"/>
      <c r="O233" s="41">
        <v>7.6</v>
      </c>
      <c r="P233" s="6">
        <v>5</v>
      </c>
      <c r="Q233" s="6">
        <v>100</v>
      </c>
      <c r="R233" s="25">
        <v>1.65</v>
      </c>
      <c r="S233" s="6" t="s">
        <v>147</v>
      </c>
      <c r="T233" s="6" t="s">
        <v>252</v>
      </c>
      <c r="U233" s="6" t="s">
        <v>193</v>
      </c>
      <c r="V233" s="6"/>
    </row>
    <row r="234" spans="1:22" ht="36.75" customHeight="1" x14ac:dyDescent="0.25">
      <c r="A234" s="188">
        <v>44</v>
      </c>
      <c r="B234" s="188">
        <v>127387</v>
      </c>
      <c r="C234" s="189" t="s">
        <v>348</v>
      </c>
      <c r="D234" s="190">
        <v>11250</v>
      </c>
      <c r="E234" s="191" t="s">
        <v>137</v>
      </c>
      <c r="F234" s="34" t="s">
        <v>293</v>
      </c>
      <c r="G234" s="24">
        <v>7</v>
      </c>
      <c r="H234" s="24">
        <v>7</v>
      </c>
      <c r="I234" s="6" t="s">
        <v>294</v>
      </c>
      <c r="J234" s="2" t="s">
        <v>295</v>
      </c>
      <c r="K234" s="25" t="s">
        <v>296</v>
      </c>
      <c r="L234" s="26">
        <v>0.65</v>
      </c>
      <c r="M234" s="6"/>
      <c r="N234" s="26">
        <v>0.15</v>
      </c>
      <c r="O234" s="26">
        <v>0.1</v>
      </c>
      <c r="P234" s="26">
        <v>0.1</v>
      </c>
      <c r="Q234" s="26">
        <v>1</v>
      </c>
      <c r="R234" s="25" t="s">
        <v>107</v>
      </c>
      <c r="S234" s="6"/>
      <c r="T234" s="6" t="s">
        <v>107</v>
      </c>
      <c r="U234" s="6" t="s">
        <v>107</v>
      </c>
      <c r="V234" s="6"/>
    </row>
    <row r="235" spans="1:22" ht="30.75" customHeight="1" x14ac:dyDescent="0.25">
      <c r="A235" s="188"/>
      <c r="B235" s="188"/>
      <c r="C235" s="189"/>
      <c r="D235" s="190"/>
      <c r="E235" s="191"/>
      <c r="F235" s="2" t="s">
        <v>143</v>
      </c>
      <c r="G235" s="24">
        <v>6.1</v>
      </c>
      <c r="H235" s="24">
        <v>305</v>
      </c>
      <c r="I235" s="6">
        <v>50</v>
      </c>
      <c r="J235" s="2" t="s">
        <v>336</v>
      </c>
      <c r="K235" s="25" t="s">
        <v>145</v>
      </c>
      <c r="L235" s="26">
        <v>0.85</v>
      </c>
      <c r="M235" s="26">
        <v>0</v>
      </c>
      <c r="N235" s="26">
        <v>0.05</v>
      </c>
      <c r="O235" s="26">
        <v>0.03</v>
      </c>
      <c r="P235" s="26">
        <v>7.0000000000000007E-2</v>
      </c>
      <c r="Q235" s="27">
        <v>1</v>
      </c>
      <c r="R235" s="25" t="s">
        <v>180</v>
      </c>
      <c r="S235" s="2" t="s">
        <v>147</v>
      </c>
      <c r="T235" s="6" t="s">
        <v>147</v>
      </c>
      <c r="U235" s="6" t="s">
        <v>107</v>
      </c>
      <c r="V235" s="6"/>
    </row>
    <row r="236" spans="1:22" ht="30.75" customHeight="1" x14ac:dyDescent="0.25">
      <c r="A236" s="188"/>
      <c r="B236" s="188"/>
      <c r="C236" s="189"/>
      <c r="D236" s="190"/>
      <c r="E236" s="191"/>
      <c r="F236" s="34" t="s">
        <v>182</v>
      </c>
      <c r="G236" s="24">
        <v>11.08</v>
      </c>
      <c r="H236" s="24">
        <v>554</v>
      </c>
      <c r="I236" s="6">
        <v>50</v>
      </c>
      <c r="J236" s="2" t="s">
        <v>349</v>
      </c>
      <c r="K236" s="25" t="s">
        <v>184</v>
      </c>
      <c r="L236" s="6">
        <v>60</v>
      </c>
      <c r="M236" s="6">
        <v>0</v>
      </c>
      <c r="N236" s="6">
        <v>0</v>
      </c>
      <c r="O236" s="6">
        <v>10</v>
      </c>
      <c r="P236" s="6">
        <v>30</v>
      </c>
      <c r="Q236" s="6">
        <v>100</v>
      </c>
      <c r="R236" s="25">
        <v>13.7416</v>
      </c>
      <c r="S236" s="2" t="s">
        <v>185</v>
      </c>
      <c r="T236" s="6" t="s">
        <v>186</v>
      </c>
      <c r="U236" s="6" t="s">
        <v>19</v>
      </c>
      <c r="V236" s="6"/>
    </row>
    <row r="237" spans="1:22" ht="30.75" customHeight="1" x14ac:dyDescent="0.25">
      <c r="A237" s="188"/>
      <c r="B237" s="188"/>
      <c r="C237" s="189"/>
      <c r="D237" s="190"/>
      <c r="E237" s="191"/>
      <c r="F237" s="2" t="s">
        <v>153</v>
      </c>
      <c r="G237" s="41">
        <v>8.3064959999999992</v>
      </c>
      <c r="H237" s="49">
        <f>I237*G237</f>
        <v>4153.2479999999996</v>
      </c>
      <c r="I237" s="6">
        <v>500</v>
      </c>
      <c r="J237" s="6" t="s">
        <v>315</v>
      </c>
      <c r="K237" s="25" t="s">
        <v>155</v>
      </c>
      <c r="L237" s="26">
        <v>0.55000000000000004</v>
      </c>
      <c r="M237" s="26">
        <v>0</v>
      </c>
      <c r="N237" s="26">
        <v>0</v>
      </c>
      <c r="O237" s="26">
        <v>0.15</v>
      </c>
      <c r="P237" s="26">
        <v>0.3</v>
      </c>
      <c r="Q237" s="30">
        <f>SUBTOTAL(9,L237:P237)</f>
        <v>1</v>
      </c>
      <c r="R237" s="25">
        <v>13.48</v>
      </c>
      <c r="S237" s="6" t="s">
        <v>156</v>
      </c>
      <c r="T237" s="31" t="s">
        <v>157</v>
      </c>
      <c r="U237" s="6" t="s">
        <v>158</v>
      </c>
      <c r="V237" s="6"/>
    </row>
    <row r="238" spans="1:22" ht="30.75" customHeight="1" x14ac:dyDescent="0.25">
      <c r="A238" s="188"/>
      <c r="B238" s="188"/>
      <c r="C238" s="189"/>
      <c r="D238" s="190"/>
      <c r="E238" s="191"/>
      <c r="F238" s="2" t="s">
        <v>159</v>
      </c>
      <c r="G238" s="32">
        <v>7.1706000000000003</v>
      </c>
      <c r="H238" s="33">
        <v>71.706000000000003</v>
      </c>
      <c r="I238" s="6" t="s">
        <v>340</v>
      </c>
      <c r="J238" s="6" t="s">
        <v>242</v>
      </c>
      <c r="K238" s="25" t="s">
        <v>162</v>
      </c>
      <c r="L238" s="6">
        <v>89</v>
      </c>
      <c r="M238" s="6">
        <v>0</v>
      </c>
      <c r="N238" s="6">
        <v>2</v>
      </c>
      <c r="O238" s="6">
        <v>2</v>
      </c>
      <c r="P238" s="6">
        <v>7</v>
      </c>
      <c r="Q238" s="6">
        <f>SUM(L238:P238)</f>
        <v>100</v>
      </c>
      <c r="R238" s="28" t="s">
        <v>163</v>
      </c>
      <c r="S238" s="2" t="s">
        <v>164</v>
      </c>
      <c r="T238" s="2" t="s">
        <v>165</v>
      </c>
      <c r="U238" s="6" t="s">
        <v>158</v>
      </c>
      <c r="V238" s="6"/>
    </row>
    <row r="239" spans="1:22" ht="39" customHeight="1" x14ac:dyDescent="0.25">
      <c r="A239" s="188"/>
      <c r="B239" s="188"/>
      <c r="C239" s="189"/>
      <c r="D239" s="190"/>
      <c r="E239" s="191"/>
      <c r="F239" s="34" t="s">
        <v>264</v>
      </c>
      <c r="G239" s="6">
        <v>7.52</v>
      </c>
      <c r="H239" s="6">
        <v>7.52</v>
      </c>
      <c r="I239" s="6">
        <v>1</v>
      </c>
      <c r="J239" s="43" t="s">
        <v>350</v>
      </c>
      <c r="K239" s="28" t="s">
        <v>229</v>
      </c>
      <c r="L239" s="26">
        <v>0.59</v>
      </c>
      <c r="M239" s="26">
        <v>0</v>
      </c>
      <c r="N239" s="26">
        <v>0</v>
      </c>
      <c r="O239" s="26">
        <v>0.05</v>
      </c>
      <c r="P239" s="26">
        <v>0.36</v>
      </c>
      <c r="Q239" s="26">
        <v>1</v>
      </c>
      <c r="R239" s="25">
        <v>14.6647</v>
      </c>
      <c r="S239" s="6" t="s">
        <v>230</v>
      </c>
      <c r="T239" s="6" t="s">
        <v>230</v>
      </c>
      <c r="U239" s="6"/>
      <c r="V239" s="40" t="s">
        <v>231</v>
      </c>
    </row>
    <row r="240" spans="1:22" ht="30.75" customHeight="1" x14ac:dyDescent="0.25">
      <c r="A240" s="188"/>
      <c r="B240" s="188"/>
      <c r="C240" s="189"/>
      <c r="D240" s="190"/>
      <c r="E240" s="191"/>
      <c r="F240" s="34" t="s">
        <v>343</v>
      </c>
      <c r="G240" s="42">
        <v>11.4</v>
      </c>
      <c r="H240" s="42">
        <f>G240*50</f>
        <v>570</v>
      </c>
      <c r="I240" s="6" t="s">
        <v>337</v>
      </c>
      <c r="J240" s="6" t="s">
        <v>302</v>
      </c>
      <c r="K240" s="25" t="s">
        <v>155</v>
      </c>
      <c r="L240" s="6">
        <v>90</v>
      </c>
      <c r="M240" s="6">
        <v>0</v>
      </c>
      <c r="N240" s="6">
        <v>0</v>
      </c>
      <c r="O240" s="6">
        <v>6</v>
      </c>
      <c r="P240" s="6">
        <v>4</v>
      </c>
      <c r="Q240" s="6">
        <f>SUM(L240:P240)</f>
        <v>100</v>
      </c>
      <c r="R240" s="25" t="s">
        <v>303</v>
      </c>
      <c r="S240" s="6" t="s">
        <v>238</v>
      </c>
      <c r="T240" s="6" t="s">
        <v>239</v>
      </c>
      <c r="U240" s="6" t="s">
        <v>107</v>
      </c>
      <c r="V240" s="6"/>
    </row>
    <row r="241" spans="1:22" ht="30.75" customHeight="1" x14ac:dyDescent="0.25">
      <c r="A241" s="188"/>
      <c r="B241" s="188"/>
      <c r="C241" s="189"/>
      <c r="D241" s="190"/>
      <c r="E241" s="191"/>
      <c r="F241" s="34" t="s">
        <v>330</v>
      </c>
      <c r="G241" s="24">
        <v>10.47</v>
      </c>
      <c r="H241" s="24">
        <v>523.5</v>
      </c>
      <c r="I241" s="6">
        <v>50</v>
      </c>
      <c r="J241" s="2" t="s">
        <v>331</v>
      </c>
      <c r="K241" s="25" t="s">
        <v>296</v>
      </c>
      <c r="L241" s="6">
        <v>70</v>
      </c>
      <c r="M241" s="6"/>
      <c r="N241" s="26">
        <v>0.08</v>
      </c>
      <c r="O241" s="26">
        <v>0.15</v>
      </c>
      <c r="P241" s="26">
        <v>7.0000000000000007E-2</v>
      </c>
      <c r="Q241" s="26">
        <v>1</v>
      </c>
      <c r="R241" s="25" t="s">
        <v>332</v>
      </c>
      <c r="S241" s="6" t="s">
        <v>185</v>
      </c>
      <c r="T241" s="6" t="s">
        <v>147</v>
      </c>
      <c r="U241" s="6" t="s">
        <v>333</v>
      </c>
      <c r="V241" s="6"/>
    </row>
    <row r="242" spans="1:22" ht="30.75" customHeight="1" x14ac:dyDescent="0.25">
      <c r="A242" s="188"/>
      <c r="B242" s="188"/>
      <c r="C242" s="189"/>
      <c r="D242" s="190"/>
      <c r="E242" s="191"/>
      <c r="F242" s="34" t="s">
        <v>250</v>
      </c>
      <c r="G242" s="42">
        <v>0.16</v>
      </c>
      <c r="H242" s="42">
        <v>8.2100000000000009</v>
      </c>
      <c r="I242" s="6">
        <v>50</v>
      </c>
      <c r="J242" s="2" t="s">
        <v>341</v>
      </c>
      <c r="K242" s="25" t="s">
        <v>177</v>
      </c>
      <c r="L242" s="6">
        <v>87.4</v>
      </c>
      <c r="M242" s="6"/>
      <c r="N242" s="6"/>
      <c r="O242" s="41">
        <v>7.6</v>
      </c>
      <c r="P242" s="6">
        <v>5</v>
      </c>
      <c r="Q242" s="6">
        <v>100</v>
      </c>
      <c r="R242" s="25">
        <v>1.65</v>
      </c>
      <c r="S242" s="6" t="s">
        <v>147</v>
      </c>
      <c r="T242" s="6" t="s">
        <v>252</v>
      </c>
      <c r="U242" s="6" t="s">
        <v>193</v>
      </c>
      <c r="V242" s="6"/>
    </row>
    <row r="243" spans="1:22" ht="29.25" customHeight="1" x14ac:dyDescent="0.25">
      <c r="A243" s="188">
        <v>45</v>
      </c>
      <c r="B243" s="188">
        <v>127388</v>
      </c>
      <c r="C243" s="189" t="s">
        <v>351</v>
      </c>
      <c r="D243" s="190">
        <v>675000</v>
      </c>
      <c r="E243" s="191" t="s">
        <v>137</v>
      </c>
      <c r="F243" s="34" t="s">
        <v>293</v>
      </c>
      <c r="G243" s="24">
        <v>7</v>
      </c>
      <c r="H243" s="24">
        <v>7</v>
      </c>
      <c r="I243" s="6" t="s">
        <v>294</v>
      </c>
      <c r="J243" s="2" t="s">
        <v>295</v>
      </c>
      <c r="K243" s="25" t="s">
        <v>296</v>
      </c>
      <c r="L243" s="26">
        <v>0.65</v>
      </c>
      <c r="M243" s="6"/>
      <c r="N243" s="26">
        <v>0.15</v>
      </c>
      <c r="O243" s="26">
        <v>0.1</v>
      </c>
      <c r="P243" s="26">
        <v>0.1</v>
      </c>
      <c r="Q243" s="26">
        <v>1</v>
      </c>
      <c r="R243" s="25" t="s">
        <v>107</v>
      </c>
      <c r="S243" s="6"/>
      <c r="T243" s="6" t="s">
        <v>107</v>
      </c>
      <c r="U243" s="6" t="s">
        <v>107</v>
      </c>
      <c r="V243" s="6"/>
    </row>
    <row r="244" spans="1:22" ht="29.25" customHeight="1" x14ac:dyDescent="0.25">
      <c r="A244" s="188"/>
      <c r="B244" s="188"/>
      <c r="C244" s="189"/>
      <c r="D244" s="190"/>
      <c r="E244" s="191"/>
      <c r="F244" s="34" t="s">
        <v>221</v>
      </c>
      <c r="G244" s="24">
        <v>7.75</v>
      </c>
      <c r="H244" s="24">
        <v>3875</v>
      </c>
      <c r="I244" s="6">
        <v>500</v>
      </c>
      <c r="J244" s="2" t="s">
        <v>222</v>
      </c>
      <c r="K244" s="25" t="s">
        <v>155</v>
      </c>
      <c r="L244" s="6">
        <v>70</v>
      </c>
      <c r="M244" s="6">
        <v>0</v>
      </c>
      <c r="N244" s="6">
        <v>20</v>
      </c>
      <c r="O244" s="6">
        <v>5</v>
      </c>
      <c r="P244" s="6">
        <v>5</v>
      </c>
      <c r="Q244" s="6">
        <v>100</v>
      </c>
      <c r="R244" s="25">
        <v>14.95</v>
      </c>
      <c r="S244" s="6" t="s">
        <v>223</v>
      </c>
      <c r="T244" s="6" t="s">
        <v>224</v>
      </c>
      <c r="U244" s="6" t="s">
        <v>107</v>
      </c>
      <c r="V244" s="6"/>
    </row>
    <row r="245" spans="1:22" ht="29.25" customHeight="1" x14ac:dyDescent="0.25">
      <c r="A245" s="188"/>
      <c r="B245" s="188"/>
      <c r="C245" s="189"/>
      <c r="D245" s="190"/>
      <c r="E245" s="191"/>
      <c r="F245" s="2" t="s">
        <v>143</v>
      </c>
      <c r="G245" s="24">
        <v>6.1</v>
      </c>
      <c r="H245" s="24">
        <v>305</v>
      </c>
      <c r="I245" s="6">
        <v>50</v>
      </c>
      <c r="J245" s="2" t="s">
        <v>336</v>
      </c>
      <c r="K245" s="25" t="s">
        <v>145</v>
      </c>
      <c r="L245" s="26">
        <v>0.85</v>
      </c>
      <c r="M245" s="26">
        <v>0</v>
      </c>
      <c r="N245" s="26">
        <v>0.05</v>
      </c>
      <c r="O245" s="26">
        <v>0.03</v>
      </c>
      <c r="P245" s="26">
        <v>7.0000000000000007E-2</v>
      </c>
      <c r="Q245" s="27">
        <v>1</v>
      </c>
      <c r="R245" s="25" t="s">
        <v>180</v>
      </c>
      <c r="S245" s="2" t="s">
        <v>147</v>
      </c>
      <c r="T245" s="6" t="s">
        <v>147</v>
      </c>
      <c r="U245" s="6" t="s">
        <v>107</v>
      </c>
      <c r="V245" s="6"/>
    </row>
    <row r="246" spans="1:22" ht="29.25" customHeight="1" x14ac:dyDescent="0.25">
      <c r="A246" s="188"/>
      <c r="B246" s="188"/>
      <c r="C246" s="189"/>
      <c r="D246" s="190"/>
      <c r="E246" s="191"/>
      <c r="F246" s="34" t="s">
        <v>182</v>
      </c>
      <c r="G246" s="24">
        <v>11.08</v>
      </c>
      <c r="H246" s="24">
        <v>554</v>
      </c>
      <c r="I246" s="6">
        <v>50</v>
      </c>
      <c r="J246" s="2" t="s">
        <v>349</v>
      </c>
      <c r="K246" s="25" t="s">
        <v>184</v>
      </c>
      <c r="L246" s="6">
        <v>60</v>
      </c>
      <c r="M246" s="6">
        <v>0</v>
      </c>
      <c r="N246" s="6">
        <v>0</v>
      </c>
      <c r="O246" s="6">
        <v>10</v>
      </c>
      <c r="P246" s="6">
        <v>30</v>
      </c>
      <c r="Q246" s="6">
        <v>100</v>
      </c>
      <c r="R246" s="25">
        <v>13.7416</v>
      </c>
      <c r="S246" s="2" t="s">
        <v>185</v>
      </c>
      <c r="T246" s="6" t="s">
        <v>186</v>
      </c>
      <c r="U246" s="6" t="s">
        <v>19</v>
      </c>
      <c r="V246" s="6"/>
    </row>
    <row r="247" spans="1:22" ht="29.25" customHeight="1" x14ac:dyDescent="0.25">
      <c r="A247" s="188"/>
      <c r="B247" s="188"/>
      <c r="C247" s="189"/>
      <c r="D247" s="190"/>
      <c r="E247" s="191"/>
      <c r="F247" s="2" t="s">
        <v>153</v>
      </c>
      <c r="G247" s="41">
        <v>8.3064959999999992</v>
      </c>
      <c r="H247" s="49">
        <f>I247*G247</f>
        <v>4153.2479999999996</v>
      </c>
      <c r="I247" s="6">
        <v>500</v>
      </c>
      <c r="J247" s="6" t="s">
        <v>315</v>
      </c>
      <c r="K247" s="25" t="s">
        <v>155</v>
      </c>
      <c r="L247" s="26">
        <v>0.55000000000000004</v>
      </c>
      <c r="M247" s="26">
        <v>0</v>
      </c>
      <c r="N247" s="26">
        <v>0</v>
      </c>
      <c r="O247" s="26">
        <v>0.15</v>
      </c>
      <c r="P247" s="26">
        <v>0.3</v>
      </c>
      <c r="Q247" s="30">
        <f>SUBTOTAL(9,L247:P247)</f>
        <v>1</v>
      </c>
      <c r="R247" s="25">
        <v>13.48</v>
      </c>
      <c r="S247" s="6" t="s">
        <v>156</v>
      </c>
      <c r="T247" s="31" t="s">
        <v>157</v>
      </c>
      <c r="U247" s="6" t="s">
        <v>158</v>
      </c>
      <c r="V247" s="6"/>
    </row>
    <row r="248" spans="1:22" ht="29.25" customHeight="1" x14ac:dyDescent="0.25">
      <c r="A248" s="188"/>
      <c r="B248" s="188"/>
      <c r="C248" s="189"/>
      <c r="D248" s="190"/>
      <c r="E248" s="191"/>
      <c r="F248" s="2" t="s">
        <v>159</v>
      </c>
      <c r="G248" s="32">
        <v>7.1706000000000003</v>
      </c>
      <c r="H248" s="33">
        <v>71.706000000000003</v>
      </c>
      <c r="I248" s="6" t="s">
        <v>340</v>
      </c>
      <c r="J248" s="6" t="s">
        <v>242</v>
      </c>
      <c r="K248" s="25" t="s">
        <v>162</v>
      </c>
      <c r="L248" s="6">
        <v>89</v>
      </c>
      <c r="M248" s="6">
        <v>0</v>
      </c>
      <c r="N248" s="6">
        <v>2</v>
      </c>
      <c r="O248" s="6">
        <v>2</v>
      </c>
      <c r="P248" s="6">
        <v>7</v>
      </c>
      <c r="Q248" s="6">
        <f>SUM(L248:P248)</f>
        <v>100</v>
      </c>
      <c r="R248" s="28" t="s">
        <v>163</v>
      </c>
      <c r="S248" s="2" t="s">
        <v>164</v>
      </c>
      <c r="T248" s="2" t="s">
        <v>165</v>
      </c>
      <c r="U248" s="6" t="s">
        <v>158</v>
      </c>
      <c r="V248" s="6"/>
    </row>
    <row r="249" spans="1:22" ht="38.25" customHeight="1" x14ac:dyDescent="0.25">
      <c r="A249" s="188"/>
      <c r="B249" s="188"/>
      <c r="C249" s="189"/>
      <c r="D249" s="190"/>
      <c r="E249" s="191"/>
      <c r="F249" s="34" t="s">
        <v>264</v>
      </c>
      <c r="G249" s="6">
        <v>7.55</v>
      </c>
      <c r="H249" s="6">
        <v>7.52</v>
      </c>
      <c r="I249" s="6">
        <v>1</v>
      </c>
      <c r="J249" s="43" t="s">
        <v>352</v>
      </c>
      <c r="K249" s="28" t="s">
        <v>229</v>
      </c>
      <c r="L249" s="26">
        <v>0.59</v>
      </c>
      <c r="M249" s="26">
        <v>0</v>
      </c>
      <c r="N249" s="26">
        <v>0</v>
      </c>
      <c r="O249" s="26">
        <v>0.05</v>
      </c>
      <c r="P249" s="26">
        <v>0.36</v>
      </c>
      <c r="Q249" s="26">
        <v>1</v>
      </c>
      <c r="R249" s="25">
        <v>14.6647</v>
      </c>
      <c r="S249" s="6" t="s">
        <v>230</v>
      </c>
      <c r="T249" s="6" t="s">
        <v>230</v>
      </c>
      <c r="U249" s="6"/>
      <c r="V249" s="40" t="s">
        <v>231</v>
      </c>
    </row>
    <row r="250" spans="1:22" ht="35.25" customHeight="1" x14ac:dyDescent="0.25">
      <c r="A250" s="188"/>
      <c r="B250" s="188"/>
      <c r="C250" s="189"/>
      <c r="D250" s="190"/>
      <c r="E250" s="191"/>
      <c r="F250" s="34" t="s">
        <v>343</v>
      </c>
      <c r="G250" s="42">
        <v>11.4</v>
      </c>
      <c r="H250" s="42">
        <f>G250*50</f>
        <v>570</v>
      </c>
      <c r="I250" s="6" t="s">
        <v>337</v>
      </c>
      <c r="J250" s="6" t="s">
        <v>302</v>
      </c>
      <c r="K250" s="25" t="s">
        <v>155</v>
      </c>
      <c r="L250" s="6">
        <v>90</v>
      </c>
      <c r="M250" s="6">
        <v>0</v>
      </c>
      <c r="N250" s="6">
        <v>0</v>
      </c>
      <c r="O250" s="6">
        <v>6</v>
      </c>
      <c r="P250" s="6">
        <v>4</v>
      </c>
      <c r="Q250" s="6">
        <f>SUM(L250:P250)</f>
        <v>100</v>
      </c>
      <c r="R250" s="25" t="s">
        <v>303</v>
      </c>
      <c r="S250" s="6" t="s">
        <v>238</v>
      </c>
      <c r="T250" s="6" t="s">
        <v>239</v>
      </c>
      <c r="U250" s="6" t="s">
        <v>107</v>
      </c>
      <c r="V250" s="40"/>
    </row>
    <row r="251" spans="1:22" ht="33.75" customHeight="1" x14ac:dyDescent="0.25">
      <c r="A251" s="188"/>
      <c r="B251" s="188"/>
      <c r="C251" s="189"/>
      <c r="D251" s="190"/>
      <c r="E251" s="191"/>
      <c r="F251" s="34" t="s">
        <v>330</v>
      </c>
      <c r="G251" s="24">
        <v>10.47</v>
      </c>
      <c r="H251" s="24">
        <v>523.5</v>
      </c>
      <c r="I251" s="6">
        <v>50</v>
      </c>
      <c r="J251" s="2" t="s">
        <v>331</v>
      </c>
      <c r="K251" s="25" t="s">
        <v>296</v>
      </c>
      <c r="L251" s="6">
        <v>70</v>
      </c>
      <c r="M251" s="6"/>
      <c r="N251" s="26">
        <v>0.08</v>
      </c>
      <c r="O251" s="26">
        <v>0.15</v>
      </c>
      <c r="P251" s="26">
        <v>7.0000000000000007E-2</v>
      </c>
      <c r="Q251" s="26">
        <v>1</v>
      </c>
      <c r="R251" s="25" t="s">
        <v>332</v>
      </c>
      <c r="S251" s="6" t="s">
        <v>185</v>
      </c>
      <c r="T251" s="6" t="s">
        <v>147</v>
      </c>
      <c r="U251" s="6" t="s">
        <v>333</v>
      </c>
      <c r="V251" s="40"/>
    </row>
    <row r="252" spans="1:22" ht="37.5" customHeight="1" x14ac:dyDescent="0.25">
      <c r="A252" s="188"/>
      <c r="B252" s="188"/>
      <c r="C252" s="189"/>
      <c r="D252" s="190"/>
      <c r="E252" s="191"/>
      <c r="F252" s="34" t="s">
        <v>250</v>
      </c>
      <c r="G252" s="42">
        <v>0.16</v>
      </c>
      <c r="H252" s="42">
        <v>8.2100000000000009</v>
      </c>
      <c r="I252" s="6">
        <v>50</v>
      </c>
      <c r="J252" s="2" t="s">
        <v>344</v>
      </c>
      <c r="K252" s="25" t="s">
        <v>177</v>
      </c>
      <c r="L252" s="6">
        <v>87.4</v>
      </c>
      <c r="M252" s="6"/>
      <c r="N252" s="6"/>
      <c r="O252" s="41">
        <v>7.6</v>
      </c>
      <c r="P252" s="6">
        <v>5</v>
      </c>
      <c r="Q252" s="6">
        <v>100</v>
      </c>
      <c r="R252" s="25">
        <v>1.65</v>
      </c>
      <c r="S252" s="6" t="s">
        <v>147</v>
      </c>
      <c r="T252" s="6" t="s">
        <v>252</v>
      </c>
      <c r="U252" s="6" t="s">
        <v>193</v>
      </c>
      <c r="V252" s="40"/>
    </row>
    <row r="253" spans="1:22" ht="50.25" customHeight="1" x14ac:dyDescent="0.25">
      <c r="A253" s="188">
        <v>46</v>
      </c>
      <c r="B253" s="188">
        <v>127389</v>
      </c>
      <c r="C253" s="189" t="s">
        <v>353</v>
      </c>
      <c r="D253" s="190">
        <v>1125</v>
      </c>
      <c r="E253" s="191" t="s">
        <v>137</v>
      </c>
      <c r="F253" s="34" t="s">
        <v>293</v>
      </c>
      <c r="G253" s="24">
        <v>7</v>
      </c>
      <c r="H253" s="24">
        <v>7</v>
      </c>
      <c r="I253" s="6" t="s">
        <v>294</v>
      </c>
      <c r="J253" s="2" t="s">
        <v>295</v>
      </c>
      <c r="K253" s="25" t="s">
        <v>296</v>
      </c>
      <c r="L253" s="26">
        <v>0.65</v>
      </c>
      <c r="M253" s="6"/>
      <c r="N253" s="26">
        <v>0.15</v>
      </c>
      <c r="O253" s="26">
        <v>0.1</v>
      </c>
      <c r="P253" s="26">
        <v>0.1</v>
      </c>
      <c r="Q253" s="26">
        <v>1</v>
      </c>
      <c r="R253" s="25" t="s">
        <v>107</v>
      </c>
      <c r="S253" s="6"/>
      <c r="T253" s="6" t="s">
        <v>107</v>
      </c>
      <c r="U253" s="6" t="s">
        <v>107</v>
      </c>
      <c r="V253" s="6"/>
    </row>
    <row r="254" spans="1:22" ht="30.75" customHeight="1" x14ac:dyDescent="0.25">
      <c r="A254" s="188"/>
      <c r="B254" s="188"/>
      <c r="C254" s="189"/>
      <c r="D254" s="190"/>
      <c r="E254" s="191"/>
      <c r="F254" s="2" t="s">
        <v>143</v>
      </c>
      <c r="G254" s="24">
        <v>6.1</v>
      </c>
      <c r="H254" s="24">
        <v>305</v>
      </c>
      <c r="I254" s="6">
        <v>50</v>
      </c>
      <c r="J254" s="2" t="s">
        <v>336</v>
      </c>
      <c r="K254" s="25" t="s">
        <v>145</v>
      </c>
      <c r="L254" s="26">
        <v>0.85</v>
      </c>
      <c r="M254" s="26">
        <v>0</v>
      </c>
      <c r="N254" s="26">
        <v>0.05</v>
      </c>
      <c r="O254" s="26">
        <v>0.03</v>
      </c>
      <c r="P254" s="26">
        <v>7.0000000000000007E-2</v>
      </c>
      <c r="Q254" s="27">
        <v>1</v>
      </c>
      <c r="R254" s="25" t="s">
        <v>180</v>
      </c>
      <c r="S254" s="2" t="s">
        <v>147</v>
      </c>
      <c r="T254" s="6" t="s">
        <v>147</v>
      </c>
      <c r="U254" s="6" t="s">
        <v>107</v>
      </c>
      <c r="V254" s="6"/>
    </row>
    <row r="255" spans="1:22" ht="30.75" customHeight="1" x14ac:dyDescent="0.25">
      <c r="A255" s="188"/>
      <c r="B255" s="188"/>
      <c r="C255" s="189"/>
      <c r="D255" s="190"/>
      <c r="E255" s="191"/>
      <c r="F255" s="34" t="s">
        <v>182</v>
      </c>
      <c r="G255" s="24">
        <v>11.08</v>
      </c>
      <c r="H255" s="24">
        <v>554</v>
      </c>
      <c r="I255" s="6">
        <v>50</v>
      </c>
      <c r="J255" s="2" t="s">
        <v>349</v>
      </c>
      <c r="K255" s="25" t="s">
        <v>184</v>
      </c>
      <c r="L255" s="6">
        <v>60</v>
      </c>
      <c r="M255" s="6">
        <v>0</v>
      </c>
      <c r="N255" s="6">
        <v>0</v>
      </c>
      <c r="O255" s="6">
        <v>10</v>
      </c>
      <c r="P255" s="6">
        <v>30</v>
      </c>
      <c r="Q255" s="6">
        <v>100</v>
      </c>
      <c r="R255" s="25">
        <v>13.7416</v>
      </c>
      <c r="S255" s="2" t="s">
        <v>185</v>
      </c>
      <c r="T255" s="6" t="s">
        <v>186</v>
      </c>
      <c r="U255" s="6" t="s">
        <v>19</v>
      </c>
      <c r="V255" s="6"/>
    </row>
    <row r="256" spans="1:22" ht="30.75" customHeight="1" x14ac:dyDescent="0.25">
      <c r="A256" s="188"/>
      <c r="B256" s="188"/>
      <c r="C256" s="189"/>
      <c r="D256" s="190"/>
      <c r="E256" s="191"/>
      <c r="F256" s="2" t="s">
        <v>153</v>
      </c>
      <c r="G256" s="41">
        <v>8.3064959999999992</v>
      </c>
      <c r="H256" s="49">
        <f>I256*G256</f>
        <v>4153.2479999999996</v>
      </c>
      <c r="I256" s="6">
        <v>500</v>
      </c>
      <c r="J256" s="6" t="s">
        <v>315</v>
      </c>
      <c r="K256" s="25" t="s">
        <v>155</v>
      </c>
      <c r="L256" s="26">
        <v>0.55000000000000004</v>
      </c>
      <c r="M256" s="26">
        <v>0</v>
      </c>
      <c r="N256" s="26">
        <v>0</v>
      </c>
      <c r="O256" s="26">
        <v>0.15</v>
      </c>
      <c r="P256" s="26">
        <v>0.3</v>
      </c>
      <c r="Q256" s="30">
        <f>SUBTOTAL(9,L256:P256)</f>
        <v>1</v>
      </c>
      <c r="R256" s="25">
        <v>13.48</v>
      </c>
      <c r="S256" s="6" t="s">
        <v>156</v>
      </c>
      <c r="T256" s="31" t="s">
        <v>157</v>
      </c>
      <c r="U256" s="6" t="s">
        <v>158</v>
      </c>
      <c r="V256" s="6"/>
    </row>
    <row r="257" spans="1:22" ht="30.75" customHeight="1" x14ac:dyDescent="0.25">
      <c r="A257" s="188"/>
      <c r="B257" s="188"/>
      <c r="C257" s="189"/>
      <c r="D257" s="190"/>
      <c r="E257" s="191"/>
      <c r="F257" s="2" t="s">
        <v>159</v>
      </c>
      <c r="G257" s="32">
        <v>7.1706000000000003</v>
      </c>
      <c r="H257" s="33">
        <v>71.706000000000003</v>
      </c>
      <c r="I257" s="6" t="s">
        <v>340</v>
      </c>
      <c r="J257" s="6" t="s">
        <v>242</v>
      </c>
      <c r="K257" s="25" t="s">
        <v>162</v>
      </c>
      <c r="L257" s="6">
        <v>89</v>
      </c>
      <c r="M257" s="6">
        <v>0</v>
      </c>
      <c r="N257" s="6">
        <v>2</v>
      </c>
      <c r="O257" s="6">
        <v>2</v>
      </c>
      <c r="P257" s="6">
        <v>7</v>
      </c>
      <c r="Q257" s="6">
        <f>SUM(L257:P257)</f>
        <v>100</v>
      </c>
      <c r="R257" s="28" t="s">
        <v>163</v>
      </c>
      <c r="S257" s="2" t="s">
        <v>164</v>
      </c>
      <c r="T257" s="2" t="s">
        <v>165</v>
      </c>
      <c r="U257" s="6" t="s">
        <v>158</v>
      </c>
      <c r="V257" s="6"/>
    </row>
    <row r="258" spans="1:22" ht="60.75" customHeight="1" x14ac:dyDescent="0.25">
      <c r="A258" s="188"/>
      <c r="B258" s="188"/>
      <c r="C258" s="189"/>
      <c r="D258" s="190"/>
      <c r="E258" s="191"/>
      <c r="F258" s="34" t="s">
        <v>264</v>
      </c>
      <c r="G258" s="6">
        <v>7.52</v>
      </c>
      <c r="H258" s="6">
        <v>7.52</v>
      </c>
      <c r="I258" s="6">
        <v>1</v>
      </c>
      <c r="J258" s="43" t="s">
        <v>354</v>
      </c>
      <c r="K258" s="28" t="s">
        <v>229</v>
      </c>
      <c r="L258" s="26">
        <v>0.59</v>
      </c>
      <c r="M258" s="26">
        <v>0</v>
      </c>
      <c r="N258" s="26">
        <v>0</v>
      </c>
      <c r="O258" s="26">
        <v>0.05</v>
      </c>
      <c r="P258" s="26">
        <v>0.36</v>
      </c>
      <c r="Q258" s="26">
        <v>1</v>
      </c>
      <c r="R258" s="25">
        <v>14.6647</v>
      </c>
      <c r="S258" s="6" t="s">
        <v>230</v>
      </c>
      <c r="T258" s="6" t="s">
        <v>230</v>
      </c>
      <c r="U258" s="6"/>
      <c r="V258" s="40" t="s">
        <v>231</v>
      </c>
    </row>
    <row r="259" spans="1:22" ht="30.75" customHeight="1" x14ac:dyDescent="0.25">
      <c r="A259" s="188"/>
      <c r="B259" s="188"/>
      <c r="C259" s="189"/>
      <c r="D259" s="190"/>
      <c r="E259" s="191"/>
      <c r="F259" s="34" t="s">
        <v>343</v>
      </c>
      <c r="G259" s="42">
        <v>11.4</v>
      </c>
      <c r="H259" s="42">
        <f>G259*50</f>
        <v>570</v>
      </c>
      <c r="I259" s="6" t="s">
        <v>337</v>
      </c>
      <c r="J259" s="6" t="s">
        <v>302</v>
      </c>
      <c r="K259" s="25" t="s">
        <v>155</v>
      </c>
      <c r="L259" s="6">
        <v>90</v>
      </c>
      <c r="M259" s="6">
        <v>0</v>
      </c>
      <c r="N259" s="6">
        <v>0</v>
      </c>
      <c r="O259" s="6">
        <v>6</v>
      </c>
      <c r="P259" s="6">
        <v>4</v>
      </c>
      <c r="Q259" s="6">
        <f>SUM(L259:P259)</f>
        <v>100</v>
      </c>
      <c r="R259" s="25" t="s">
        <v>303</v>
      </c>
      <c r="S259" s="6" t="s">
        <v>238</v>
      </c>
      <c r="T259" s="6" t="s">
        <v>239</v>
      </c>
      <c r="U259" s="6" t="s">
        <v>107</v>
      </c>
      <c r="V259" s="6"/>
    </row>
    <row r="260" spans="1:22" ht="30.75" customHeight="1" x14ac:dyDescent="0.25">
      <c r="A260" s="188"/>
      <c r="B260" s="188"/>
      <c r="C260" s="189"/>
      <c r="D260" s="190"/>
      <c r="E260" s="191"/>
      <c r="F260" s="34" t="s">
        <v>330</v>
      </c>
      <c r="G260" s="24">
        <v>10.47</v>
      </c>
      <c r="H260" s="24">
        <v>523.5</v>
      </c>
      <c r="I260" s="6">
        <v>50</v>
      </c>
      <c r="J260" s="2" t="s">
        <v>331</v>
      </c>
      <c r="K260" s="25" t="s">
        <v>296</v>
      </c>
      <c r="L260" s="6">
        <v>70</v>
      </c>
      <c r="M260" s="6"/>
      <c r="N260" s="26">
        <v>0.08</v>
      </c>
      <c r="O260" s="26">
        <v>0.15</v>
      </c>
      <c r="P260" s="26">
        <v>7.0000000000000007E-2</v>
      </c>
      <c r="Q260" s="26">
        <v>1</v>
      </c>
      <c r="R260" s="25" t="s">
        <v>332</v>
      </c>
      <c r="S260" s="6" t="s">
        <v>185</v>
      </c>
      <c r="T260" s="6" t="s">
        <v>147</v>
      </c>
      <c r="U260" s="6" t="s">
        <v>333</v>
      </c>
      <c r="V260" s="6"/>
    </row>
    <row r="261" spans="1:22" ht="30.75" customHeight="1" x14ac:dyDescent="0.25">
      <c r="A261" s="188"/>
      <c r="B261" s="188"/>
      <c r="C261" s="189"/>
      <c r="D261" s="190"/>
      <c r="E261" s="191"/>
      <c r="F261" s="34" t="s">
        <v>250</v>
      </c>
      <c r="G261" s="42">
        <v>0.16</v>
      </c>
      <c r="H261" s="42">
        <v>8.2100000000000009</v>
      </c>
      <c r="I261" s="6">
        <v>50</v>
      </c>
      <c r="J261" s="2" t="s">
        <v>346</v>
      </c>
      <c r="K261" s="25" t="s">
        <v>177</v>
      </c>
      <c r="L261" s="6">
        <v>87.4</v>
      </c>
      <c r="M261" s="6"/>
      <c r="N261" s="6"/>
      <c r="O261" s="41">
        <v>7.6</v>
      </c>
      <c r="P261" s="6">
        <v>5</v>
      </c>
      <c r="Q261" s="6">
        <v>100</v>
      </c>
      <c r="R261" s="25">
        <v>1.65</v>
      </c>
      <c r="S261" s="6" t="s">
        <v>147</v>
      </c>
      <c r="T261" s="6" t="s">
        <v>252</v>
      </c>
      <c r="U261" s="6" t="s">
        <v>193</v>
      </c>
      <c r="V261" s="6"/>
    </row>
    <row r="262" spans="1:22" ht="30" customHeight="1" x14ac:dyDescent="0.25">
      <c r="A262" s="188">
        <v>47</v>
      </c>
      <c r="B262" s="188">
        <v>173107</v>
      </c>
      <c r="C262" s="189" t="s">
        <v>355</v>
      </c>
      <c r="D262" s="190">
        <v>10</v>
      </c>
      <c r="E262" s="191" t="s">
        <v>137</v>
      </c>
      <c r="F262" s="34" t="s">
        <v>293</v>
      </c>
      <c r="G262" s="24">
        <v>6.5</v>
      </c>
      <c r="H262" s="24">
        <v>6.5</v>
      </c>
      <c r="I262" s="6" t="s">
        <v>294</v>
      </c>
      <c r="J262" s="2" t="s">
        <v>295</v>
      </c>
      <c r="K262" s="25" t="s">
        <v>296</v>
      </c>
      <c r="L262" s="26">
        <v>0.65</v>
      </c>
      <c r="M262" s="6"/>
      <c r="N262" s="26">
        <v>0.15</v>
      </c>
      <c r="O262" s="26">
        <v>0.1</v>
      </c>
      <c r="P262" s="26">
        <v>0.1</v>
      </c>
      <c r="Q262" s="26">
        <v>1</v>
      </c>
      <c r="R262" s="25" t="s">
        <v>107</v>
      </c>
      <c r="S262" s="6"/>
      <c r="T262" s="6" t="s">
        <v>107</v>
      </c>
      <c r="U262" s="6" t="s">
        <v>107</v>
      </c>
      <c r="V262" s="6"/>
    </row>
    <row r="263" spans="1:22" ht="30" customHeight="1" x14ac:dyDescent="0.25">
      <c r="A263" s="188"/>
      <c r="B263" s="188"/>
      <c r="C263" s="189"/>
      <c r="D263" s="190"/>
      <c r="E263" s="191"/>
      <c r="F263" s="2" t="s">
        <v>143</v>
      </c>
      <c r="G263" s="24">
        <v>5.09</v>
      </c>
      <c r="H263" s="24">
        <v>254.5</v>
      </c>
      <c r="I263" s="6">
        <v>50</v>
      </c>
      <c r="J263" s="2" t="s">
        <v>336</v>
      </c>
      <c r="K263" s="25" t="s">
        <v>145</v>
      </c>
      <c r="L263" s="26">
        <v>0.85</v>
      </c>
      <c r="M263" s="26">
        <v>0</v>
      </c>
      <c r="N263" s="26">
        <v>0.05</v>
      </c>
      <c r="O263" s="26">
        <v>0.03</v>
      </c>
      <c r="P263" s="26">
        <v>7.0000000000000007E-2</v>
      </c>
      <c r="Q263" s="27">
        <v>1</v>
      </c>
      <c r="R263" s="25" t="s">
        <v>180</v>
      </c>
      <c r="S263" s="2" t="s">
        <v>147</v>
      </c>
      <c r="T263" s="6" t="s">
        <v>147</v>
      </c>
      <c r="U263" s="6" t="s">
        <v>107</v>
      </c>
      <c r="V263" s="6"/>
    </row>
    <row r="264" spans="1:22" ht="30" customHeight="1" x14ac:dyDescent="0.25">
      <c r="A264" s="188"/>
      <c r="B264" s="188"/>
      <c r="C264" s="189"/>
      <c r="D264" s="190"/>
      <c r="E264" s="191"/>
      <c r="F264" s="2" t="s">
        <v>153</v>
      </c>
      <c r="G264" s="41">
        <v>6.7962239999999996</v>
      </c>
      <c r="H264" s="49">
        <f>I264*G264</f>
        <v>3398.1119999999996</v>
      </c>
      <c r="I264" s="6">
        <v>500</v>
      </c>
      <c r="J264" s="6" t="s">
        <v>154</v>
      </c>
      <c r="K264" s="25" t="s">
        <v>155</v>
      </c>
      <c r="L264" s="26">
        <v>0.55000000000000004</v>
      </c>
      <c r="M264" s="26">
        <v>0</v>
      </c>
      <c r="N264" s="26">
        <v>0</v>
      </c>
      <c r="O264" s="26">
        <v>0.15</v>
      </c>
      <c r="P264" s="26">
        <v>0.3</v>
      </c>
      <c r="Q264" s="30">
        <f>SUBTOTAL(9,L264:P264)</f>
        <v>1</v>
      </c>
      <c r="R264" s="25">
        <v>13.48</v>
      </c>
      <c r="S264" s="6" t="s">
        <v>156</v>
      </c>
      <c r="T264" s="31" t="s">
        <v>157</v>
      </c>
      <c r="U264" s="6" t="s">
        <v>158</v>
      </c>
      <c r="V264" s="6"/>
    </row>
    <row r="265" spans="1:22" ht="30" customHeight="1" x14ac:dyDescent="0.25">
      <c r="A265" s="188"/>
      <c r="B265" s="188"/>
      <c r="C265" s="189"/>
      <c r="D265" s="190"/>
      <c r="E265" s="191"/>
      <c r="F265" s="34" t="s">
        <v>343</v>
      </c>
      <c r="G265" s="42">
        <v>5.7</v>
      </c>
      <c r="H265" s="42">
        <f>G265*50</f>
        <v>285</v>
      </c>
      <c r="I265" s="6" t="s">
        <v>337</v>
      </c>
      <c r="J265" s="6" t="s">
        <v>302</v>
      </c>
      <c r="K265" s="25" t="s">
        <v>155</v>
      </c>
      <c r="L265" s="6">
        <v>90</v>
      </c>
      <c r="M265" s="6">
        <v>0</v>
      </c>
      <c r="N265" s="6">
        <v>0</v>
      </c>
      <c r="O265" s="6">
        <v>6</v>
      </c>
      <c r="P265" s="6">
        <v>4</v>
      </c>
      <c r="Q265" s="6">
        <f>SUM(L265:P265)</f>
        <v>100</v>
      </c>
      <c r="R265" s="25" t="s">
        <v>303</v>
      </c>
      <c r="S265" s="6" t="s">
        <v>238</v>
      </c>
      <c r="T265" s="6" t="s">
        <v>239</v>
      </c>
      <c r="U265" s="6" t="s">
        <v>107</v>
      </c>
      <c r="V265" s="6"/>
    </row>
    <row r="266" spans="1:22" ht="30" customHeight="1" x14ac:dyDescent="0.25">
      <c r="A266" s="188"/>
      <c r="B266" s="188"/>
      <c r="C266" s="189"/>
      <c r="D266" s="190"/>
      <c r="E266" s="191"/>
      <c r="F266" s="34" t="s">
        <v>330</v>
      </c>
      <c r="G266" s="24">
        <v>7.54</v>
      </c>
      <c r="H266" s="24">
        <v>377</v>
      </c>
      <c r="I266" s="6">
        <v>50</v>
      </c>
      <c r="J266" s="2" t="s">
        <v>331</v>
      </c>
      <c r="K266" s="25" t="s">
        <v>296</v>
      </c>
      <c r="L266" s="6">
        <v>70</v>
      </c>
      <c r="M266" s="6"/>
      <c r="N266" s="26">
        <v>0.08</v>
      </c>
      <c r="O266" s="26">
        <v>0.15</v>
      </c>
      <c r="P266" s="26">
        <v>7.0000000000000007E-2</v>
      </c>
      <c r="Q266" s="26">
        <v>1</v>
      </c>
      <c r="R266" s="25" t="s">
        <v>332</v>
      </c>
      <c r="S266" s="6" t="s">
        <v>185</v>
      </c>
      <c r="T266" s="6" t="s">
        <v>147</v>
      </c>
      <c r="U266" s="6" t="s">
        <v>333</v>
      </c>
      <c r="V266" s="6"/>
    </row>
    <row r="267" spans="1:22" ht="30" customHeight="1" x14ac:dyDescent="0.25">
      <c r="A267" s="188"/>
      <c r="B267" s="188"/>
      <c r="C267" s="189"/>
      <c r="D267" s="190"/>
      <c r="E267" s="191"/>
      <c r="F267" s="34" t="s">
        <v>250</v>
      </c>
      <c r="G267" s="42">
        <v>0.16</v>
      </c>
      <c r="H267" s="42">
        <v>8.2100000000000009</v>
      </c>
      <c r="I267" s="6">
        <v>50</v>
      </c>
      <c r="J267" s="2" t="s">
        <v>346</v>
      </c>
      <c r="K267" s="25" t="s">
        <v>177</v>
      </c>
      <c r="L267" s="6">
        <v>87.4</v>
      </c>
      <c r="M267" s="6"/>
      <c r="N267" s="6"/>
      <c r="O267" s="41">
        <v>7.6</v>
      </c>
      <c r="P267" s="6">
        <v>5</v>
      </c>
      <c r="Q267" s="6">
        <v>100</v>
      </c>
      <c r="R267" s="25">
        <v>1.65</v>
      </c>
      <c r="S267" s="6" t="s">
        <v>147</v>
      </c>
      <c r="T267" s="6" t="s">
        <v>252</v>
      </c>
      <c r="U267" s="6" t="s">
        <v>193</v>
      </c>
      <c r="V267" s="6"/>
    </row>
    <row r="268" spans="1:22" ht="72" customHeight="1" x14ac:dyDescent="0.25">
      <c r="A268" s="188">
        <v>48</v>
      </c>
      <c r="B268" s="188">
        <v>127390</v>
      </c>
      <c r="C268" s="189" t="s">
        <v>356</v>
      </c>
      <c r="D268" s="190">
        <v>0</v>
      </c>
      <c r="E268" s="191" t="s">
        <v>137</v>
      </c>
      <c r="F268" s="2" t="s">
        <v>143</v>
      </c>
      <c r="G268" s="24">
        <v>5.09</v>
      </c>
      <c r="H268" s="24">
        <v>254.5</v>
      </c>
      <c r="I268" s="6">
        <v>50</v>
      </c>
      <c r="J268" s="2" t="s">
        <v>336</v>
      </c>
      <c r="K268" s="25" t="s">
        <v>145</v>
      </c>
      <c r="L268" s="26">
        <v>0.85</v>
      </c>
      <c r="M268" s="26">
        <v>0</v>
      </c>
      <c r="N268" s="26">
        <v>0.05</v>
      </c>
      <c r="O268" s="26">
        <v>0.03</v>
      </c>
      <c r="P268" s="26">
        <v>7.0000000000000007E-2</v>
      </c>
      <c r="Q268" s="27">
        <v>1</v>
      </c>
      <c r="R268" s="25" t="s">
        <v>180</v>
      </c>
      <c r="S268" s="2" t="s">
        <v>147</v>
      </c>
      <c r="T268" s="6" t="s">
        <v>147</v>
      </c>
      <c r="U268" s="6" t="s">
        <v>107</v>
      </c>
      <c r="V268" s="6"/>
    </row>
    <row r="269" spans="1:22" ht="45" customHeight="1" x14ac:dyDescent="0.25">
      <c r="A269" s="188"/>
      <c r="B269" s="188"/>
      <c r="C269" s="189"/>
      <c r="D269" s="190"/>
      <c r="E269" s="191"/>
      <c r="F269" s="34" t="s">
        <v>264</v>
      </c>
      <c r="G269" s="41">
        <v>10.7</v>
      </c>
      <c r="H269" s="41">
        <v>10.7</v>
      </c>
      <c r="I269" s="6">
        <v>1</v>
      </c>
      <c r="J269" s="2" t="s">
        <v>357</v>
      </c>
      <c r="K269" s="28" t="s">
        <v>229</v>
      </c>
      <c r="L269" s="26">
        <v>0.59</v>
      </c>
      <c r="M269" s="26">
        <v>0</v>
      </c>
      <c r="N269" s="26">
        <v>0</v>
      </c>
      <c r="O269" s="26">
        <v>0.05</v>
      </c>
      <c r="P269" s="26">
        <v>0.36</v>
      </c>
      <c r="Q269" s="26">
        <v>1</v>
      </c>
      <c r="R269" s="25">
        <v>14.6647</v>
      </c>
      <c r="S269" s="6" t="s">
        <v>230</v>
      </c>
      <c r="T269" s="6" t="s">
        <v>230</v>
      </c>
      <c r="U269" s="6"/>
      <c r="V269" s="40" t="s">
        <v>231</v>
      </c>
    </row>
    <row r="270" spans="1:22" ht="56.25" customHeight="1" x14ac:dyDescent="0.25">
      <c r="A270" s="188"/>
      <c r="B270" s="188"/>
      <c r="C270" s="189"/>
      <c r="D270" s="190"/>
      <c r="E270" s="191"/>
      <c r="F270" s="34" t="s">
        <v>343</v>
      </c>
      <c r="G270" s="42">
        <v>7.98</v>
      </c>
      <c r="H270" s="42">
        <f>G270*50</f>
        <v>399</v>
      </c>
      <c r="I270" s="6" t="s">
        <v>337</v>
      </c>
      <c r="J270" s="6" t="s">
        <v>302</v>
      </c>
      <c r="K270" s="25" t="s">
        <v>155</v>
      </c>
      <c r="L270" s="6">
        <v>90</v>
      </c>
      <c r="M270" s="6">
        <v>0</v>
      </c>
      <c r="N270" s="6">
        <v>0</v>
      </c>
      <c r="O270" s="6">
        <v>6</v>
      </c>
      <c r="P270" s="6">
        <v>4</v>
      </c>
      <c r="Q270" s="6">
        <f>SUM(L270:P270)</f>
        <v>100</v>
      </c>
      <c r="R270" s="25" t="s">
        <v>303</v>
      </c>
      <c r="S270" s="6" t="s">
        <v>238</v>
      </c>
      <c r="T270" s="6" t="s">
        <v>239</v>
      </c>
      <c r="U270" s="6" t="s">
        <v>107</v>
      </c>
      <c r="V270" s="6"/>
    </row>
    <row r="271" spans="1:22" ht="30" customHeight="1" x14ac:dyDescent="0.25">
      <c r="A271" s="188">
        <v>49</v>
      </c>
      <c r="B271" s="188">
        <v>173103</v>
      </c>
      <c r="C271" s="189" t="s">
        <v>358</v>
      </c>
      <c r="D271" s="190">
        <v>13950</v>
      </c>
      <c r="E271" s="191" t="s">
        <v>137</v>
      </c>
      <c r="F271" s="2" t="s">
        <v>143</v>
      </c>
      <c r="G271" s="24">
        <v>5.09</v>
      </c>
      <c r="H271" s="24">
        <v>254.5</v>
      </c>
      <c r="I271" s="6">
        <v>50</v>
      </c>
      <c r="J271" s="2" t="s">
        <v>336</v>
      </c>
      <c r="K271" s="25" t="s">
        <v>145</v>
      </c>
      <c r="L271" s="26">
        <v>0.85</v>
      </c>
      <c r="M271" s="26">
        <v>0</v>
      </c>
      <c r="N271" s="26">
        <v>0.05</v>
      </c>
      <c r="O271" s="26">
        <v>0.03</v>
      </c>
      <c r="P271" s="26">
        <v>7.0000000000000007E-2</v>
      </c>
      <c r="Q271" s="27">
        <v>1</v>
      </c>
      <c r="R271" s="25" t="s">
        <v>180</v>
      </c>
      <c r="S271" s="2" t="s">
        <v>147</v>
      </c>
      <c r="T271" s="6" t="s">
        <v>147</v>
      </c>
      <c r="U271" s="6" t="s">
        <v>107</v>
      </c>
      <c r="V271" s="6"/>
    </row>
    <row r="272" spans="1:22" ht="30" customHeight="1" x14ac:dyDescent="0.25">
      <c r="A272" s="188"/>
      <c r="B272" s="188"/>
      <c r="C272" s="189"/>
      <c r="D272" s="190"/>
      <c r="E272" s="191"/>
      <c r="F272" s="2" t="s">
        <v>159</v>
      </c>
      <c r="G272" s="32">
        <v>6.7488000000000001</v>
      </c>
      <c r="H272" s="33">
        <v>67.488</v>
      </c>
      <c r="I272" s="6" t="s">
        <v>340</v>
      </c>
      <c r="J272" s="6" t="s">
        <v>242</v>
      </c>
      <c r="K272" s="25" t="s">
        <v>162</v>
      </c>
      <c r="L272" s="6">
        <v>89</v>
      </c>
      <c r="M272" s="6">
        <v>0</v>
      </c>
      <c r="N272" s="6">
        <v>2</v>
      </c>
      <c r="O272" s="6">
        <v>2</v>
      </c>
      <c r="P272" s="6">
        <v>7</v>
      </c>
      <c r="Q272" s="6">
        <f>SUM(L272:P272)</f>
        <v>100</v>
      </c>
      <c r="R272" s="28" t="s">
        <v>163</v>
      </c>
      <c r="S272" s="2" t="s">
        <v>164</v>
      </c>
      <c r="T272" s="2" t="s">
        <v>165</v>
      </c>
      <c r="U272" s="6" t="s">
        <v>158</v>
      </c>
      <c r="V272" s="6"/>
    </row>
    <row r="273" spans="1:22" ht="30" customHeight="1" x14ac:dyDescent="0.25">
      <c r="A273" s="188"/>
      <c r="B273" s="188"/>
      <c r="C273" s="189"/>
      <c r="D273" s="190"/>
      <c r="E273" s="191"/>
      <c r="F273" s="34" t="s">
        <v>343</v>
      </c>
      <c r="G273" s="42">
        <v>7.98</v>
      </c>
      <c r="H273" s="42">
        <f>G273*50</f>
        <v>399</v>
      </c>
      <c r="I273" s="6" t="s">
        <v>337</v>
      </c>
      <c r="J273" s="6" t="s">
        <v>302</v>
      </c>
      <c r="K273" s="25" t="s">
        <v>155</v>
      </c>
      <c r="L273" s="6">
        <v>90</v>
      </c>
      <c r="M273" s="6">
        <v>0</v>
      </c>
      <c r="N273" s="6">
        <v>0</v>
      </c>
      <c r="O273" s="6">
        <v>6</v>
      </c>
      <c r="P273" s="6">
        <v>4</v>
      </c>
      <c r="Q273" s="6">
        <f>SUM(L273:P273)</f>
        <v>100</v>
      </c>
      <c r="R273" s="25" t="s">
        <v>303</v>
      </c>
      <c r="S273" s="6" t="s">
        <v>238</v>
      </c>
      <c r="T273" s="6" t="s">
        <v>239</v>
      </c>
      <c r="U273" s="6" t="s">
        <v>107</v>
      </c>
      <c r="V273" s="6"/>
    </row>
    <row r="274" spans="1:22" ht="30" customHeight="1" x14ac:dyDescent="0.25">
      <c r="A274" s="188"/>
      <c r="B274" s="188"/>
      <c r="C274" s="189"/>
      <c r="D274" s="190"/>
      <c r="E274" s="191"/>
      <c r="F274" s="34" t="s">
        <v>250</v>
      </c>
      <c r="G274" s="42">
        <v>0.16</v>
      </c>
      <c r="H274" s="42">
        <v>8.2100000000000009</v>
      </c>
      <c r="I274" s="6">
        <v>50</v>
      </c>
      <c r="J274" s="2" t="s">
        <v>338</v>
      </c>
      <c r="K274" s="25" t="s">
        <v>177</v>
      </c>
      <c r="L274" s="6">
        <v>87.4</v>
      </c>
      <c r="M274" s="6"/>
      <c r="N274" s="6"/>
      <c r="O274" s="41">
        <v>7.6</v>
      </c>
      <c r="P274" s="6">
        <v>5</v>
      </c>
      <c r="Q274" s="6">
        <v>100</v>
      </c>
      <c r="R274" s="25">
        <v>1.65</v>
      </c>
      <c r="S274" s="6" t="s">
        <v>147</v>
      </c>
      <c r="T274" s="6" t="s">
        <v>252</v>
      </c>
      <c r="U274" s="6" t="s">
        <v>193</v>
      </c>
      <c r="V274" s="6"/>
    </row>
    <row r="275" spans="1:22" ht="30" customHeight="1" x14ac:dyDescent="0.25">
      <c r="A275" s="188">
        <v>50</v>
      </c>
      <c r="B275" s="188">
        <v>173105</v>
      </c>
      <c r="C275" s="189" t="s">
        <v>359</v>
      </c>
      <c r="D275" s="190">
        <v>12</v>
      </c>
      <c r="E275" s="191" t="s">
        <v>137</v>
      </c>
      <c r="F275" s="34" t="s">
        <v>293</v>
      </c>
      <c r="G275" s="24">
        <v>6.5</v>
      </c>
      <c r="H275" s="24">
        <v>6.5</v>
      </c>
      <c r="I275" s="6" t="s">
        <v>294</v>
      </c>
      <c r="J275" s="2" t="s">
        <v>295</v>
      </c>
      <c r="K275" s="25" t="s">
        <v>296</v>
      </c>
      <c r="L275" s="26">
        <v>0.65</v>
      </c>
      <c r="M275" s="6"/>
      <c r="N275" s="26">
        <v>0.15</v>
      </c>
      <c r="O275" s="26">
        <v>0.1</v>
      </c>
      <c r="P275" s="26">
        <v>0.1</v>
      </c>
      <c r="Q275" s="26">
        <v>1</v>
      </c>
      <c r="R275" s="25" t="s">
        <v>107</v>
      </c>
      <c r="S275" s="6"/>
      <c r="T275" s="6" t="s">
        <v>107</v>
      </c>
      <c r="U275" s="6" t="s">
        <v>107</v>
      </c>
      <c r="V275" s="6"/>
    </row>
    <row r="276" spans="1:22" ht="30" customHeight="1" x14ac:dyDescent="0.25">
      <c r="A276" s="188"/>
      <c r="B276" s="188"/>
      <c r="C276" s="189"/>
      <c r="D276" s="190"/>
      <c r="E276" s="191"/>
      <c r="F276" s="2" t="s">
        <v>143</v>
      </c>
      <c r="G276" s="24">
        <v>5.09</v>
      </c>
      <c r="H276" s="24">
        <v>254.5</v>
      </c>
      <c r="I276" s="6">
        <v>50</v>
      </c>
      <c r="J276" s="2" t="s">
        <v>336</v>
      </c>
      <c r="K276" s="25" t="s">
        <v>145</v>
      </c>
      <c r="L276" s="26">
        <v>0.85</v>
      </c>
      <c r="M276" s="26">
        <v>0</v>
      </c>
      <c r="N276" s="26">
        <v>0.05</v>
      </c>
      <c r="O276" s="26">
        <v>0.03</v>
      </c>
      <c r="P276" s="26">
        <v>7.0000000000000007E-2</v>
      </c>
      <c r="Q276" s="27">
        <v>1</v>
      </c>
      <c r="R276" s="25" t="s">
        <v>180</v>
      </c>
      <c r="S276" s="2" t="s">
        <v>147</v>
      </c>
      <c r="T276" s="6" t="s">
        <v>147</v>
      </c>
      <c r="U276" s="6" t="s">
        <v>107</v>
      </c>
      <c r="V276" s="6"/>
    </row>
    <row r="277" spans="1:22" ht="30" customHeight="1" x14ac:dyDescent="0.25">
      <c r="A277" s="188"/>
      <c r="B277" s="188"/>
      <c r="C277" s="189"/>
      <c r="D277" s="190"/>
      <c r="E277" s="191"/>
      <c r="F277" s="2" t="s">
        <v>153</v>
      </c>
      <c r="G277" s="41">
        <v>6.7962239999999996</v>
      </c>
      <c r="H277" s="49">
        <f>I277*G277</f>
        <v>3398.1119999999996</v>
      </c>
      <c r="I277" s="6">
        <v>500</v>
      </c>
      <c r="J277" s="6" t="s">
        <v>154</v>
      </c>
      <c r="K277" s="25" t="s">
        <v>155</v>
      </c>
      <c r="L277" s="26">
        <v>0.55000000000000004</v>
      </c>
      <c r="M277" s="26">
        <v>0</v>
      </c>
      <c r="N277" s="26">
        <v>0</v>
      </c>
      <c r="O277" s="26">
        <v>0.15</v>
      </c>
      <c r="P277" s="26">
        <v>0.3</v>
      </c>
      <c r="Q277" s="30">
        <f>SUBTOTAL(9,L277:P277)</f>
        <v>1</v>
      </c>
      <c r="R277" s="25">
        <v>13.48</v>
      </c>
      <c r="S277" s="6" t="s">
        <v>156</v>
      </c>
      <c r="T277" s="31" t="s">
        <v>157</v>
      </c>
      <c r="U277" s="6" t="s">
        <v>158</v>
      </c>
      <c r="V277" s="6"/>
    </row>
    <row r="278" spans="1:22" ht="30" customHeight="1" x14ac:dyDescent="0.25">
      <c r="A278" s="188"/>
      <c r="B278" s="188"/>
      <c r="C278" s="189"/>
      <c r="D278" s="190"/>
      <c r="E278" s="191"/>
      <c r="F278" s="34" t="s">
        <v>234</v>
      </c>
      <c r="G278" s="42">
        <v>7.98</v>
      </c>
      <c r="H278" s="42">
        <f>G278*50</f>
        <v>399</v>
      </c>
      <c r="I278" s="6" t="s">
        <v>337</v>
      </c>
      <c r="J278" s="6" t="s">
        <v>302</v>
      </c>
      <c r="K278" s="25" t="s">
        <v>155</v>
      </c>
      <c r="L278" s="6">
        <v>90</v>
      </c>
      <c r="M278" s="6">
        <v>0</v>
      </c>
      <c r="N278" s="6">
        <v>0</v>
      </c>
      <c r="O278" s="6">
        <v>6</v>
      </c>
      <c r="P278" s="6">
        <v>4</v>
      </c>
      <c r="Q278" s="6">
        <f>SUM(L278:P278)</f>
        <v>100</v>
      </c>
      <c r="R278" s="25" t="s">
        <v>303</v>
      </c>
      <c r="S278" s="6" t="s">
        <v>238</v>
      </c>
      <c r="T278" s="6" t="s">
        <v>239</v>
      </c>
      <c r="U278" s="6" t="s">
        <v>107</v>
      </c>
      <c r="V278" s="6"/>
    </row>
    <row r="279" spans="1:22" ht="30" customHeight="1" x14ac:dyDescent="0.25">
      <c r="A279" s="188"/>
      <c r="B279" s="188"/>
      <c r="C279" s="189"/>
      <c r="D279" s="190"/>
      <c r="E279" s="191"/>
      <c r="F279" s="34" t="s">
        <v>330</v>
      </c>
      <c r="G279" s="24">
        <v>7.54</v>
      </c>
      <c r="H279" s="24">
        <v>377</v>
      </c>
      <c r="I279" s="6">
        <v>50</v>
      </c>
      <c r="J279" s="2" t="s">
        <v>331</v>
      </c>
      <c r="K279" s="25" t="s">
        <v>296</v>
      </c>
      <c r="L279" s="6">
        <v>70</v>
      </c>
      <c r="M279" s="6"/>
      <c r="N279" s="26">
        <v>0.08</v>
      </c>
      <c r="O279" s="26">
        <v>0.15</v>
      </c>
      <c r="P279" s="26">
        <v>7.0000000000000007E-2</v>
      </c>
      <c r="Q279" s="26">
        <v>1</v>
      </c>
      <c r="R279" s="25" t="s">
        <v>332</v>
      </c>
      <c r="S279" s="6" t="s">
        <v>185</v>
      </c>
      <c r="T279" s="6" t="s">
        <v>147</v>
      </c>
      <c r="U279" s="6" t="s">
        <v>333</v>
      </c>
      <c r="V279" s="6"/>
    </row>
    <row r="280" spans="1:22" ht="30" customHeight="1" x14ac:dyDescent="0.25">
      <c r="A280" s="188"/>
      <c r="B280" s="188"/>
      <c r="C280" s="189"/>
      <c r="D280" s="190"/>
      <c r="E280" s="191"/>
      <c r="F280" s="34" t="s">
        <v>250</v>
      </c>
      <c r="G280" s="42">
        <v>0.16</v>
      </c>
      <c r="H280" s="42">
        <v>8.2100000000000009</v>
      </c>
      <c r="I280" s="6">
        <v>50</v>
      </c>
      <c r="J280" s="2" t="s">
        <v>341</v>
      </c>
      <c r="K280" s="25" t="s">
        <v>177</v>
      </c>
      <c r="L280" s="6">
        <v>87.4</v>
      </c>
      <c r="M280" s="6"/>
      <c r="N280" s="6"/>
      <c r="O280" s="41">
        <v>7.6</v>
      </c>
      <c r="P280" s="6">
        <v>5</v>
      </c>
      <c r="Q280" s="6">
        <v>100</v>
      </c>
      <c r="R280" s="25">
        <v>1.65</v>
      </c>
      <c r="S280" s="6" t="s">
        <v>147</v>
      </c>
      <c r="T280" s="6" t="s">
        <v>252</v>
      </c>
      <c r="U280" s="6" t="s">
        <v>193</v>
      </c>
      <c r="V280" s="6"/>
    </row>
    <row r="281" spans="1:22" ht="27" customHeight="1" x14ac:dyDescent="0.25">
      <c r="A281" s="188">
        <v>51</v>
      </c>
      <c r="B281" s="188">
        <v>173106</v>
      </c>
      <c r="C281" s="189" t="s">
        <v>360</v>
      </c>
      <c r="D281" s="190">
        <v>10</v>
      </c>
      <c r="E281" s="191" t="s">
        <v>137</v>
      </c>
      <c r="F281" s="34" t="s">
        <v>293</v>
      </c>
      <c r="G281" s="24">
        <v>6.5</v>
      </c>
      <c r="H281" s="24">
        <v>6.5</v>
      </c>
      <c r="I281" s="6" t="s">
        <v>294</v>
      </c>
      <c r="J281" s="2" t="s">
        <v>295</v>
      </c>
      <c r="K281" s="25" t="s">
        <v>296</v>
      </c>
      <c r="L281" s="26">
        <v>0.65</v>
      </c>
      <c r="M281" s="6"/>
      <c r="N281" s="26">
        <v>0.15</v>
      </c>
      <c r="O281" s="26">
        <v>0.1</v>
      </c>
      <c r="P281" s="26">
        <v>0.1</v>
      </c>
      <c r="Q281" s="26">
        <v>1</v>
      </c>
      <c r="R281" s="25" t="s">
        <v>107</v>
      </c>
      <c r="S281" s="6"/>
      <c r="T281" s="6" t="s">
        <v>107</v>
      </c>
      <c r="U281" s="6" t="s">
        <v>107</v>
      </c>
      <c r="V281" s="6"/>
    </row>
    <row r="282" spans="1:22" ht="27" customHeight="1" x14ac:dyDescent="0.25">
      <c r="A282" s="188"/>
      <c r="B282" s="188"/>
      <c r="C282" s="189"/>
      <c r="D282" s="190"/>
      <c r="E282" s="191"/>
      <c r="F282" s="2" t="s">
        <v>143</v>
      </c>
      <c r="G282" s="24">
        <v>5.09</v>
      </c>
      <c r="H282" s="24">
        <v>254.5</v>
      </c>
      <c r="I282" s="6">
        <v>50</v>
      </c>
      <c r="J282" s="2" t="s">
        <v>336</v>
      </c>
      <c r="K282" s="25" t="s">
        <v>145</v>
      </c>
      <c r="L282" s="26">
        <v>0.85</v>
      </c>
      <c r="M282" s="26">
        <v>0</v>
      </c>
      <c r="N282" s="26">
        <v>0.05</v>
      </c>
      <c r="O282" s="26">
        <v>0.03</v>
      </c>
      <c r="P282" s="26">
        <v>7.0000000000000007E-2</v>
      </c>
      <c r="Q282" s="27">
        <v>1</v>
      </c>
      <c r="R282" s="25" t="s">
        <v>180</v>
      </c>
      <c r="S282" s="2" t="s">
        <v>147</v>
      </c>
      <c r="T282" s="6" t="s">
        <v>147</v>
      </c>
      <c r="U282" s="6" t="s">
        <v>107</v>
      </c>
      <c r="V282" s="6"/>
    </row>
    <row r="283" spans="1:22" ht="27" customHeight="1" x14ac:dyDescent="0.25">
      <c r="A283" s="188"/>
      <c r="B283" s="188"/>
      <c r="C283" s="189"/>
      <c r="D283" s="190"/>
      <c r="E283" s="191"/>
      <c r="F283" s="2" t="s">
        <v>153</v>
      </c>
      <c r="G283" s="41">
        <v>6.7962239999999996</v>
      </c>
      <c r="H283" s="49">
        <f>I283*G283</f>
        <v>3398.1119999999996</v>
      </c>
      <c r="I283" s="6">
        <v>500</v>
      </c>
      <c r="J283" s="6" t="s">
        <v>154</v>
      </c>
      <c r="K283" s="25" t="s">
        <v>155</v>
      </c>
      <c r="L283" s="26">
        <v>0.55000000000000004</v>
      </c>
      <c r="M283" s="26">
        <v>0</v>
      </c>
      <c r="N283" s="26">
        <v>0</v>
      </c>
      <c r="O283" s="26">
        <v>0.15</v>
      </c>
      <c r="P283" s="26">
        <v>0.3</v>
      </c>
      <c r="Q283" s="30">
        <f>SUBTOTAL(9,L283:P283)</f>
        <v>1</v>
      </c>
      <c r="R283" s="25">
        <v>13.48</v>
      </c>
      <c r="S283" s="6" t="s">
        <v>156</v>
      </c>
      <c r="T283" s="31" t="s">
        <v>157</v>
      </c>
      <c r="U283" s="6" t="s">
        <v>158</v>
      </c>
      <c r="V283" s="6"/>
    </row>
    <row r="284" spans="1:22" ht="27" customHeight="1" x14ac:dyDescent="0.25">
      <c r="A284" s="188"/>
      <c r="B284" s="188"/>
      <c r="C284" s="189"/>
      <c r="D284" s="190"/>
      <c r="E284" s="191"/>
      <c r="F284" s="34" t="s">
        <v>343</v>
      </c>
      <c r="G284" s="42">
        <v>7.98</v>
      </c>
      <c r="H284" s="42">
        <f>G284*50</f>
        <v>399</v>
      </c>
      <c r="I284" s="6" t="s">
        <v>337</v>
      </c>
      <c r="J284" s="6" t="s">
        <v>302</v>
      </c>
      <c r="K284" s="25" t="s">
        <v>155</v>
      </c>
      <c r="L284" s="6">
        <v>90</v>
      </c>
      <c r="M284" s="6">
        <v>0</v>
      </c>
      <c r="N284" s="6">
        <v>0</v>
      </c>
      <c r="O284" s="6">
        <v>6</v>
      </c>
      <c r="P284" s="6">
        <v>4</v>
      </c>
      <c r="Q284" s="6">
        <f>SUM(L284:P284)</f>
        <v>100</v>
      </c>
      <c r="R284" s="25" t="s">
        <v>303</v>
      </c>
      <c r="S284" s="6" t="s">
        <v>238</v>
      </c>
      <c r="T284" s="6" t="s">
        <v>239</v>
      </c>
      <c r="U284" s="6" t="s">
        <v>107</v>
      </c>
      <c r="V284" s="6"/>
    </row>
    <row r="285" spans="1:22" ht="27" customHeight="1" x14ac:dyDescent="0.25">
      <c r="A285" s="188"/>
      <c r="B285" s="188"/>
      <c r="C285" s="189"/>
      <c r="D285" s="190"/>
      <c r="E285" s="191"/>
      <c r="F285" s="34" t="s">
        <v>330</v>
      </c>
      <c r="G285" s="24">
        <v>7.54</v>
      </c>
      <c r="H285" s="24">
        <v>377</v>
      </c>
      <c r="I285" s="6">
        <v>50</v>
      </c>
      <c r="J285" s="2" t="s">
        <v>331</v>
      </c>
      <c r="K285" s="25" t="s">
        <v>296</v>
      </c>
      <c r="L285" s="6">
        <v>70</v>
      </c>
      <c r="M285" s="6"/>
      <c r="N285" s="26">
        <v>0.08</v>
      </c>
      <c r="O285" s="26">
        <v>0.15</v>
      </c>
      <c r="P285" s="26">
        <v>7.0000000000000007E-2</v>
      </c>
      <c r="Q285" s="26">
        <v>1</v>
      </c>
      <c r="R285" s="25" t="s">
        <v>332</v>
      </c>
      <c r="S285" s="6" t="s">
        <v>185</v>
      </c>
      <c r="T285" s="6" t="s">
        <v>147</v>
      </c>
      <c r="U285" s="6" t="s">
        <v>333</v>
      </c>
      <c r="V285" s="6"/>
    </row>
    <row r="286" spans="1:22" ht="27" customHeight="1" x14ac:dyDescent="0.25">
      <c r="A286" s="188"/>
      <c r="B286" s="188"/>
      <c r="C286" s="189"/>
      <c r="D286" s="190"/>
      <c r="E286" s="191"/>
      <c r="F286" s="34" t="s">
        <v>250</v>
      </c>
      <c r="G286" s="42">
        <v>0.16</v>
      </c>
      <c r="H286" s="42">
        <v>8.2100000000000009</v>
      </c>
      <c r="I286" s="6">
        <v>50</v>
      </c>
      <c r="J286" s="2" t="s">
        <v>344</v>
      </c>
      <c r="K286" s="25" t="s">
        <v>177</v>
      </c>
      <c r="L286" s="6">
        <v>87.4</v>
      </c>
      <c r="M286" s="6"/>
      <c r="N286" s="6"/>
      <c r="O286" s="41">
        <v>7.6</v>
      </c>
      <c r="P286" s="6">
        <v>5</v>
      </c>
      <c r="Q286" s="6">
        <v>100</v>
      </c>
      <c r="R286" s="25">
        <v>1.65</v>
      </c>
      <c r="S286" s="6" t="s">
        <v>147</v>
      </c>
      <c r="T286" s="6" t="s">
        <v>252</v>
      </c>
      <c r="U286" s="6" t="s">
        <v>193</v>
      </c>
      <c r="V286" s="6"/>
    </row>
    <row r="287" spans="1:22" ht="44.25" customHeight="1" x14ac:dyDescent="0.25">
      <c r="A287" s="188">
        <v>52</v>
      </c>
      <c r="B287" s="188">
        <v>127391</v>
      </c>
      <c r="C287" s="189" t="s">
        <v>361</v>
      </c>
      <c r="D287" s="190">
        <v>12</v>
      </c>
      <c r="E287" s="191" t="s">
        <v>137</v>
      </c>
      <c r="F287" s="34" t="s">
        <v>293</v>
      </c>
      <c r="G287" s="24">
        <v>6.5</v>
      </c>
      <c r="H287" s="24">
        <v>6.5</v>
      </c>
      <c r="I287" s="6" t="s">
        <v>294</v>
      </c>
      <c r="J287" s="2" t="s">
        <v>295</v>
      </c>
      <c r="K287" s="25" t="s">
        <v>296</v>
      </c>
      <c r="L287" s="26">
        <v>0.65</v>
      </c>
      <c r="M287" s="6"/>
      <c r="N287" s="26">
        <v>0.15</v>
      </c>
      <c r="O287" s="26">
        <v>0.1</v>
      </c>
      <c r="P287" s="26">
        <v>0.1</v>
      </c>
      <c r="Q287" s="26">
        <v>1</v>
      </c>
      <c r="R287" s="25" t="s">
        <v>107</v>
      </c>
      <c r="S287" s="6"/>
      <c r="T287" s="6" t="s">
        <v>107</v>
      </c>
      <c r="U287" s="6" t="s">
        <v>107</v>
      </c>
      <c r="V287" s="6"/>
    </row>
    <row r="288" spans="1:22" ht="45" customHeight="1" x14ac:dyDescent="0.25">
      <c r="A288" s="188"/>
      <c r="B288" s="188"/>
      <c r="C288" s="189"/>
      <c r="D288" s="190"/>
      <c r="E288" s="191"/>
      <c r="F288" s="2" t="s">
        <v>143</v>
      </c>
      <c r="G288" s="24">
        <v>5.09</v>
      </c>
      <c r="H288" s="24">
        <v>254.5</v>
      </c>
      <c r="I288" s="6">
        <v>50</v>
      </c>
      <c r="J288" s="2" t="s">
        <v>336</v>
      </c>
      <c r="K288" s="25" t="s">
        <v>145</v>
      </c>
      <c r="L288" s="26">
        <v>0.85</v>
      </c>
      <c r="M288" s="26">
        <v>0</v>
      </c>
      <c r="N288" s="26">
        <v>0.05</v>
      </c>
      <c r="O288" s="26">
        <v>0.03</v>
      </c>
      <c r="P288" s="26">
        <v>7.0000000000000007E-2</v>
      </c>
      <c r="Q288" s="27">
        <v>1</v>
      </c>
      <c r="R288" s="25" t="s">
        <v>180</v>
      </c>
      <c r="S288" s="2" t="s">
        <v>147</v>
      </c>
      <c r="T288" s="6" t="s">
        <v>147</v>
      </c>
      <c r="U288" s="6" t="s">
        <v>107</v>
      </c>
      <c r="V288" s="6"/>
    </row>
    <row r="289" spans="1:22" ht="41.25" customHeight="1" x14ac:dyDescent="0.25">
      <c r="A289" s="188"/>
      <c r="B289" s="188"/>
      <c r="C289" s="189"/>
      <c r="D289" s="190"/>
      <c r="E289" s="191"/>
      <c r="F289" s="34" t="s">
        <v>182</v>
      </c>
      <c r="G289" s="24">
        <v>9.6</v>
      </c>
      <c r="H289" s="24">
        <v>480</v>
      </c>
      <c r="I289" s="6">
        <v>50</v>
      </c>
      <c r="J289" s="2" t="s">
        <v>349</v>
      </c>
      <c r="K289" s="25" t="s">
        <v>184</v>
      </c>
      <c r="L289" s="6">
        <v>60</v>
      </c>
      <c r="M289" s="6">
        <v>0</v>
      </c>
      <c r="N289" s="6">
        <v>0</v>
      </c>
      <c r="O289" s="6">
        <v>10</v>
      </c>
      <c r="P289" s="6">
        <v>30</v>
      </c>
      <c r="Q289" s="6">
        <v>100</v>
      </c>
      <c r="R289" s="25">
        <v>13.7416</v>
      </c>
      <c r="S289" s="2" t="s">
        <v>185</v>
      </c>
      <c r="T289" s="6" t="s">
        <v>186</v>
      </c>
      <c r="U289" s="6" t="s">
        <v>19</v>
      </c>
      <c r="V289" s="6"/>
    </row>
    <row r="290" spans="1:22" ht="42.75" customHeight="1" x14ac:dyDescent="0.25">
      <c r="A290" s="188"/>
      <c r="B290" s="188"/>
      <c r="C290" s="189"/>
      <c r="D290" s="190"/>
      <c r="E290" s="191"/>
      <c r="F290" s="2" t="s">
        <v>153</v>
      </c>
      <c r="G290" s="41">
        <v>6.7962239999999996</v>
      </c>
      <c r="H290" s="49">
        <f>I290*G290</f>
        <v>3398.1119999999996</v>
      </c>
      <c r="I290" s="6">
        <v>500</v>
      </c>
      <c r="J290" s="6" t="s">
        <v>154</v>
      </c>
      <c r="K290" s="25" t="s">
        <v>155</v>
      </c>
      <c r="L290" s="26">
        <v>0.55000000000000004</v>
      </c>
      <c r="M290" s="26">
        <v>0</v>
      </c>
      <c r="N290" s="26">
        <v>0</v>
      </c>
      <c r="O290" s="26">
        <v>0.15</v>
      </c>
      <c r="P290" s="26">
        <v>0.3</v>
      </c>
      <c r="Q290" s="30">
        <f>SUBTOTAL(9,L290:P290)</f>
        <v>1</v>
      </c>
      <c r="R290" s="25">
        <v>13.48</v>
      </c>
      <c r="S290" s="6" t="s">
        <v>156</v>
      </c>
      <c r="T290" s="31" t="s">
        <v>157</v>
      </c>
      <c r="U290" s="6" t="s">
        <v>158</v>
      </c>
      <c r="V290" s="6"/>
    </row>
    <row r="291" spans="1:22" ht="45" customHeight="1" x14ac:dyDescent="0.25">
      <c r="A291" s="188"/>
      <c r="B291" s="188"/>
      <c r="C291" s="189"/>
      <c r="D291" s="190"/>
      <c r="E291" s="191"/>
      <c r="F291" s="34" t="s">
        <v>187</v>
      </c>
      <c r="G291" s="35">
        <v>5.46</v>
      </c>
      <c r="H291" s="36">
        <f>G291*I291</f>
        <v>273</v>
      </c>
      <c r="I291" s="37">
        <v>50</v>
      </c>
      <c r="J291" s="2" t="s">
        <v>299</v>
      </c>
      <c r="K291" s="28" t="s">
        <v>362</v>
      </c>
      <c r="L291" s="6">
        <v>70</v>
      </c>
      <c r="M291" s="6">
        <v>0</v>
      </c>
      <c r="N291" s="6">
        <v>10</v>
      </c>
      <c r="O291" s="6">
        <v>10</v>
      </c>
      <c r="P291" s="6">
        <v>10</v>
      </c>
      <c r="Q291" s="6">
        <f>SUM(L291:P291)</f>
        <v>100</v>
      </c>
      <c r="R291" s="25">
        <v>13.3954</v>
      </c>
      <c r="S291" s="6" t="s">
        <v>203</v>
      </c>
      <c r="T291" s="6" t="s">
        <v>191</v>
      </c>
      <c r="U291" s="6" t="s">
        <v>158</v>
      </c>
      <c r="V291" s="6"/>
    </row>
    <row r="292" spans="1:22" ht="66.75" customHeight="1" x14ac:dyDescent="0.25">
      <c r="A292" s="188"/>
      <c r="B292" s="188"/>
      <c r="C292" s="189"/>
      <c r="D292" s="190"/>
      <c r="E292" s="191"/>
      <c r="F292" s="34" t="s">
        <v>264</v>
      </c>
      <c r="G292" s="41">
        <v>5.9</v>
      </c>
      <c r="H292" s="41">
        <v>5.9</v>
      </c>
      <c r="I292" s="6">
        <v>1</v>
      </c>
      <c r="J292" s="43" t="s">
        <v>363</v>
      </c>
      <c r="K292" s="28" t="s">
        <v>229</v>
      </c>
      <c r="L292" s="26">
        <v>0.59</v>
      </c>
      <c r="M292" s="26">
        <v>0</v>
      </c>
      <c r="N292" s="26">
        <v>0</v>
      </c>
      <c r="O292" s="26">
        <v>0.05</v>
      </c>
      <c r="P292" s="26">
        <v>0.36</v>
      </c>
      <c r="Q292" s="26">
        <v>1</v>
      </c>
      <c r="R292" s="25">
        <v>14.6647</v>
      </c>
      <c r="S292" s="6" t="s">
        <v>230</v>
      </c>
      <c r="T292" s="6" t="s">
        <v>230</v>
      </c>
      <c r="U292" s="6"/>
      <c r="V292" s="40" t="s">
        <v>231</v>
      </c>
    </row>
    <row r="293" spans="1:22" ht="33" customHeight="1" x14ac:dyDescent="0.25">
      <c r="A293" s="188"/>
      <c r="B293" s="188"/>
      <c r="C293" s="189"/>
      <c r="D293" s="190"/>
      <c r="E293" s="191"/>
      <c r="F293" s="34" t="s">
        <v>343</v>
      </c>
      <c r="G293" s="42">
        <v>7.98</v>
      </c>
      <c r="H293" s="42">
        <f>G293*50</f>
        <v>399</v>
      </c>
      <c r="I293" s="6" t="s">
        <v>337</v>
      </c>
      <c r="J293" s="6" t="s">
        <v>302</v>
      </c>
      <c r="K293" s="25" t="s">
        <v>155</v>
      </c>
      <c r="L293" s="6">
        <v>90</v>
      </c>
      <c r="M293" s="6">
        <v>0</v>
      </c>
      <c r="N293" s="6">
        <v>0</v>
      </c>
      <c r="O293" s="6">
        <v>6</v>
      </c>
      <c r="P293" s="6">
        <v>4</v>
      </c>
      <c r="Q293" s="6">
        <f>SUM(L293:P293)</f>
        <v>100</v>
      </c>
      <c r="R293" s="25" t="s">
        <v>303</v>
      </c>
      <c r="S293" s="6" t="s">
        <v>238</v>
      </c>
      <c r="T293" s="6" t="s">
        <v>239</v>
      </c>
      <c r="U293" s="6" t="s">
        <v>107</v>
      </c>
      <c r="V293" s="6"/>
    </row>
    <row r="294" spans="1:22" ht="37.5" customHeight="1" x14ac:dyDescent="0.25">
      <c r="A294" s="188"/>
      <c r="B294" s="188"/>
      <c r="C294" s="189"/>
      <c r="D294" s="190"/>
      <c r="E294" s="191"/>
      <c r="F294" s="34" t="s">
        <v>250</v>
      </c>
      <c r="G294" s="42">
        <v>0.16</v>
      </c>
      <c r="H294" s="42">
        <v>8.2100000000000009</v>
      </c>
      <c r="I294" s="6">
        <v>50</v>
      </c>
      <c r="J294" s="2" t="s">
        <v>341</v>
      </c>
      <c r="K294" s="25" t="s">
        <v>177</v>
      </c>
      <c r="L294" s="6">
        <v>87.4</v>
      </c>
      <c r="M294" s="6"/>
      <c r="N294" s="6"/>
      <c r="O294" s="41">
        <v>7.6</v>
      </c>
      <c r="P294" s="6">
        <v>5</v>
      </c>
      <c r="Q294" s="6">
        <v>100</v>
      </c>
      <c r="R294" s="25">
        <v>1.65</v>
      </c>
      <c r="S294" s="6" t="s">
        <v>147</v>
      </c>
      <c r="T294" s="6" t="s">
        <v>252</v>
      </c>
      <c r="U294" s="6" t="s">
        <v>193</v>
      </c>
      <c r="V294" s="6"/>
    </row>
    <row r="295" spans="1:22" ht="34.5" customHeight="1" x14ac:dyDescent="0.25">
      <c r="A295" s="192">
        <v>53</v>
      </c>
      <c r="B295" s="188">
        <v>127393</v>
      </c>
      <c r="C295" s="189" t="s">
        <v>364</v>
      </c>
      <c r="D295" s="190">
        <v>2250</v>
      </c>
      <c r="E295" s="191" t="s">
        <v>137</v>
      </c>
      <c r="F295" s="34" t="s">
        <v>293</v>
      </c>
      <c r="G295" s="24">
        <v>6.5</v>
      </c>
      <c r="H295" s="24">
        <v>6.5</v>
      </c>
      <c r="I295" s="6" t="s">
        <v>294</v>
      </c>
      <c r="J295" s="2" t="s">
        <v>295</v>
      </c>
      <c r="K295" s="25" t="s">
        <v>296</v>
      </c>
      <c r="L295" s="26">
        <v>0.65</v>
      </c>
      <c r="M295" s="6"/>
      <c r="N295" s="26">
        <v>0.15</v>
      </c>
      <c r="O295" s="26">
        <v>0.1</v>
      </c>
      <c r="P295" s="26">
        <v>0.1</v>
      </c>
      <c r="Q295" s="26">
        <v>1</v>
      </c>
      <c r="R295" s="25" t="s">
        <v>107</v>
      </c>
      <c r="S295" s="6"/>
      <c r="T295" s="6" t="s">
        <v>107</v>
      </c>
      <c r="U295" s="6" t="s">
        <v>107</v>
      </c>
      <c r="V295" s="6"/>
    </row>
    <row r="296" spans="1:22" ht="34.5" customHeight="1" x14ac:dyDescent="0.25">
      <c r="A296" s="192"/>
      <c r="B296" s="188"/>
      <c r="C296" s="189"/>
      <c r="D296" s="190"/>
      <c r="E296" s="191"/>
      <c r="F296" s="2" t="s">
        <v>143</v>
      </c>
      <c r="G296" s="24">
        <v>5.09</v>
      </c>
      <c r="H296" s="24">
        <v>254.5</v>
      </c>
      <c r="I296" s="6">
        <v>50</v>
      </c>
      <c r="J296" s="2" t="s">
        <v>336</v>
      </c>
      <c r="K296" s="25" t="s">
        <v>145</v>
      </c>
      <c r="L296" s="26">
        <v>0.85</v>
      </c>
      <c r="M296" s="26">
        <v>0</v>
      </c>
      <c r="N296" s="26">
        <v>0.05</v>
      </c>
      <c r="O296" s="26">
        <v>0.03</v>
      </c>
      <c r="P296" s="26">
        <v>7.0000000000000007E-2</v>
      </c>
      <c r="Q296" s="27">
        <v>1</v>
      </c>
      <c r="R296" s="25" t="s">
        <v>180</v>
      </c>
      <c r="S296" s="2" t="s">
        <v>147</v>
      </c>
      <c r="T296" s="6" t="s">
        <v>147</v>
      </c>
      <c r="U296" s="6" t="s">
        <v>107</v>
      </c>
      <c r="V296" s="6"/>
    </row>
    <row r="297" spans="1:22" ht="34.5" customHeight="1" x14ac:dyDescent="0.25">
      <c r="A297" s="192"/>
      <c r="B297" s="188"/>
      <c r="C297" s="189"/>
      <c r="D297" s="190"/>
      <c r="E297" s="191"/>
      <c r="F297" s="34" t="s">
        <v>182</v>
      </c>
      <c r="G297" s="24">
        <v>9.6</v>
      </c>
      <c r="H297" s="24">
        <v>480</v>
      </c>
      <c r="I297" s="6">
        <v>50</v>
      </c>
      <c r="J297" s="2" t="s">
        <v>349</v>
      </c>
      <c r="K297" s="25" t="s">
        <v>184</v>
      </c>
      <c r="L297" s="6">
        <v>60</v>
      </c>
      <c r="M297" s="6">
        <v>0</v>
      </c>
      <c r="N297" s="6">
        <v>0</v>
      </c>
      <c r="O297" s="6">
        <v>10</v>
      </c>
      <c r="P297" s="6">
        <v>30</v>
      </c>
      <c r="Q297" s="6">
        <v>100</v>
      </c>
      <c r="R297" s="25">
        <v>13.7416</v>
      </c>
      <c r="S297" s="2" t="s">
        <v>185</v>
      </c>
      <c r="T297" s="6" t="s">
        <v>186</v>
      </c>
      <c r="U297" s="6" t="s">
        <v>19</v>
      </c>
      <c r="V297" s="6"/>
    </row>
    <row r="298" spans="1:22" ht="34.5" customHeight="1" x14ac:dyDescent="0.25">
      <c r="A298" s="192"/>
      <c r="B298" s="188"/>
      <c r="C298" s="189"/>
      <c r="D298" s="190"/>
      <c r="E298" s="191"/>
      <c r="F298" s="2" t="s">
        <v>153</v>
      </c>
      <c r="G298" s="41">
        <v>6.7962239999999996</v>
      </c>
      <c r="H298" s="49">
        <f>I298*G298</f>
        <v>3398.1119999999996</v>
      </c>
      <c r="I298" s="6">
        <v>500</v>
      </c>
      <c r="J298" s="6" t="s">
        <v>154</v>
      </c>
      <c r="K298" s="25" t="s">
        <v>155</v>
      </c>
      <c r="L298" s="26">
        <v>0.55000000000000004</v>
      </c>
      <c r="M298" s="26">
        <v>0</v>
      </c>
      <c r="N298" s="26">
        <v>0</v>
      </c>
      <c r="O298" s="26">
        <v>0.15</v>
      </c>
      <c r="P298" s="26">
        <v>0.3</v>
      </c>
      <c r="Q298" s="30">
        <f>SUBTOTAL(9,L298:P298)</f>
        <v>1</v>
      </c>
      <c r="R298" s="25">
        <v>13.48</v>
      </c>
      <c r="S298" s="6" t="s">
        <v>156</v>
      </c>
      <c r="T298" s="31" t="s">
        <v>157</v>
      </c>
      <c r="U298" s="6" t="s">
        <v>158</v>
      </c>
      <c r="V298" s="6"/>
    </row>
    <row r="299" spans="1:22" ht="34.5" customHeight="1" x14ac:dyDescent="0.25">
      <c r="A299" s="192"/>
      <c r="B299" s="188"/>
      <c r="C299" s="189"/>
      <c r="D299" s="190"/>
      <c r="E299" s="191"/>
      <c r="F299" s="34" t="s">
        <v>187</v>
      </c>
      <c r="G299" s="35">
        <v>5.46</v>
      </c>
      <c r="H299" s="36">
        <f>G299*I299</f>
        <v>273</v>
      </c>
      <c r="I299" s="37">
        <v>50</v>
      </c>
      <c r="J299" s="2" t="s">
        <v>299</v>
      </c>
      <c r="K299" s="28" t="s">
        <v>362</v>
      </c>
      <c r="L299" s="6">
        <v>70</v>
      </c>
      <c r="M299" s="6">
        <v>0</v>
      </c>
      <c r="N299" s="6">
        <v>10</v>
      </c>
      <c r="O299" s="6">
        <v>10</v>
      </c>
      <c r="P299" s="6">
        <v>10</v>
      </c>
      <c r="Q299" s="6">
        <f>SUM(L299:P299)</f>
        <v>100</v>
      </c>
      <c r="R299" s="25">
        <v>13.3954</v>
      </c>
      <c r="S299" s="6" t="s">
        <v>203</v>
      </c>
      <c r="T299" s="6" t="s">
        <v>191</v>
      </c>
      <c r="U299" s="6" t="s">
        <v>158</v>
      </c>
      <c r="V299" s="6"/>
    </row>
    <row r="300" spans="1:22" ht="34.5" customHeight="1" x14ac:dyDescent="0.25">
      <c r="A300" s="192"/>
      <c r="B300" s="188"/>
      <c r="C300" s="189"/>
      <c r="D300" s="190"/>
      <c r="E300" s="191"/>
      <c r="F300" s="2" t="s">
        <v>159</v>
      </c>
      <c r="G300" s="32">
        <v>6.7488000000000001</v>
      </c>
      <c r="H300" s="33">
        <v>67.488</v>
      </c>
      <c r="I300" s="6" t="s">
        <v>340</v>
      </c>
      <c r="J300" s="6" t="s">
        <v>242</v>
      </c>
      <c r="K300" s="25" t="s">
        <v>162</v>
      </c>
      <c r="L300" s="6">
        <v>89</v>
      </c>
      <c r="M300" s="6">
        <v>0</v>
      </c>
      <c r="N300" s="6">
        <v>2</v>
      </c>
      <c r="O300" s="6">
        <v>2</v>
      </c>
      <c r="P300" s="6">
        <v>7</v>
      </c>
      <c r="Q300" s="6">
        <f>SUM(L300:P300)</f>
        <v>100</v>
      </c>
      <c r="R300" s="28" t="s">
        <v>163</v>
      </c>
      <c r="S300" s="2" t="s">
        <v>164</v>
      </c>
      <c r="T300" s="2" t="s">
        <v>165</v>
      </c>
      <c r="U300" s="6" t="s">
        <v>158</v>
      </c>
      <c r="V300" s="6"/>
    </row>
    <row r="301" spans="1:22" ht="57.75" customHeight="1" x14ac:dyDescent="0.25">
      <c r="A301" s="192"/>
      <c r="B301" s="188"/>
      <c r="C301" s="189"/>
      <c r="D301" s="190"/>
      <c r="E301" s="191"/>
      <c r="F301" s="34" t="s">
        <v>264</v>
      </c>
      <c r="G301" s="41">
        <v>5.73</v>
      </c>
      <c r="H301" s="41">
        <v>5.73</v>
      </c>
      <c r="I301" s="6">
        <v>1</v>
      </c>
      <c r="J301" s="43" t="s">
        <v>365</v>
      </c>
      <c r="K301" s="28" t="s">
        <v>229</v>
      </c>
      <c r="L301" s="26">
        <v>0.59</v>
      </c>
      <c r="M301" s="26">
        <v>0</v>
      </c>
      <c r="N301" s="26">
        <v>0</v>
      </c>
      <c r="O301" s="26">
        <v>0.05</v>
      </c>
      <c r="P301" s="26">
        <v>0.36</v>
      </c>
      <c r="Q301" s="26">
        <v>1</v>
      </c>
      <c r="R301" s="25">
        <v>14.6647</v>
      </c>
      <c r="S301" s="6" t="s">
        <v>230</v>
      </c>
      <c r="T301" s="6" t="s">
        <v>230</v>
      </c>
      <c r="U301" s="6"/>
      <c r="V301" s="40" t="s">
        <v>231</v>
      </c>
    </row>
    <row r="302" spans="1:22" ht="34.5" customHeight="1" x14ac:dyDescent="0.25">
      <c r="A302" s="192"/>
      <c r="B302" s="188"/>
      <c r="C302" s="189"/>
      <c r="D302" s="190"/>
      <c r="E302" s="191"/>
      <c r="F302" s="34" t="s">
        <v>343</v>
      </c>
      <c r="G302" s="42">
        <v>5.7</v>
      </c>
      <c r="H302" s="42">
        <f>G302*50</f>
        <v>285</v>
      </c>
      <c r="I302" s="6" t="s">
        <v>337</v>
      </c>
      <c r="J302" s="6" t="s">
        <v>302</v>
      </c>
      <c r="K302" s="25" t="s">
        <v>155</v>
      </c>
      <c r="L302" s="6">
        <v>90</v>
      </c>
      <c r="M302" s="6">
        <v>0</v>
      </c>
      <c r="N302" s="6">
        <v>0</v>
      </c>
      <c r="O302" s="6">
        <v>6</v>
      </c>
      <c r="P302" s="6">
        <v>4</v>
      </c>
      <c r="Q302" s="6">
        <f>SUM(L302:P302)</f>
        <v>100</v>
      </c>
      <c r="R302" s="25" t="s">
        <v>303</v>
      </c>
      <c r="S302" s="6" t="s">
        <v>238</v>
      </c>
      <c r="T302" s="6" t="s">
        <v>239</v>
      </c>
      <c r="U302" s="6" t="s">
        <v>107</v>
      </c>
      <c r="V302" s="40"/>
    </row>
    <row r="303" spans="1:22" ht="34.5" customHeight="1" x14ac:dyDescent="0.25">
      <c r="A303" s="192"/>
      <c r="B303" s="188"/>
      <c r="C303" s="189"/>
      <c r="D303" s="190"/>
      <c r="E303" s="191"/>
      <c r="F303" s="34" t="s">
        <v>330</v>
      </c>
      <c r="G303" s="24">
        <v>7.54</v>
      </c>
      <c r="H303" s="24">
        <v>377</v>
      </c>
      <c r="I303" s="6">
        <v>50</v>
      </c>
      <c r="J303" s="2" t="s">
        <v>331</v>
      </c>
      <c r="K303" s="25" t="s">
        <v>296</v>
      </c>
      <c r="L303" s="6">
        <v>70</v>
      </c>
      <c r="M303" s="6"/>
      <c r="N303" s="26">
        <v>0.08</v>
      </c>
      <c r="O303" s="26">
        <v>0.15</v>
      </c>
      <c r="P303" s="26">
        <v>7.0000000000000007E-2</v>
      </c>
      <c r="Q303" s="26">
        <v>1</v>
      </c>
      <c r="R303" s="25" t="s">
        <v>332</v>
      </c>
      <c r="S303" s="6" t="s">
        <v>185</v>
      </c>
      <c r="T303" s="6" t="s">
        <v>147</v>
      </c>
      <c r="U303" s="6" t="s">
        <v>333</v>
      </c>
      <c r="V303" s="40"/>
    </row>
    <row r="304" spans="1:22" ht="34.5" customHeight="1" x14ac:dyDescent="0.25">
      <c r="A304" s="192"/>
      <c r="B304" s="188"/>
      <c r="C304" s="189"/>
      <c r="D304" s="190"/>
      <c r="E304" s="191"/>
      <c r="F304" s="34" t="s">
        <v>250</v>
      </c>
      <c r="G304" s="42">
        <v>0.16</v>
      </c>
      <c r="H304" s="42">
        <v>8.2100000000000009</v>
      </c>
      <c r="I304" s="6">
        <v>50</v>
      </c>
      <c r="J304" s="2" t="s">
        <v>346</v>
      </c>
      <c r="K304" s="25" t="s">
        <v>177</v>
      </c>
      <c r="L304" s="6">
        <v>87.4</v>
      </c>
      <c r="M304" s="6"/>
      <c r="N304" s="6"/>
      <c r="O304" s="41">
        <v>7.6</v>
      </c>
      <c r="P304" s="6">
        <v>5</v>
      </c>
      <c r="Q304" s="6">
        <v>100</v>
      </c>
      <c r="R304" s="25">
        <v>1.65</v>
      </c>
      <c r="S304" s="6" t="s">
        <v>147</v>
      </c>
      <c r="T304" s="6" t="s">
        <v>252</v>
      </c>
      <c r="U304" s="6" t="s">
        <v>193</v>
      </c>
      <c r="V304" s="40"/>
    </row>
    <row r="305" spans="1:22" ht="30" customHeight="1" x14ac:dyDescent="0.25">
      <c r="A305" s="188">
        <v>54</v>
      </c>
      <c r="B305" s="188">
        <v>127392</v>
      </c>
      <c r="C305" s="189" t="s">
        <v>366</v>
      </c>
      <c r="D305" s="190">
        <v>28500</v>
      </c>
      <c r="E305" s="191" t="s">
        <v>137</v>
      </c>
      <c r="F305" s="34" t="s">
        <v>293</v>
      </c>
      <c r="G305" s="24">
        <v>6.5</v>
      </c>
      <c r="H305" s="24">
        <v>6.5</v>
      </c>
      <c r="I305" s="6" t="s">
        <v>294</v>
      </c>
      <c r="J305" s="2" t="s">
        <v>295</v>
      </c>
      <c r="K305" s="25" t="s">
        <v>296</v>
      </c>
      <c r="L305" s="26">
        <v>0.65</v>
      </c>
      <c r="M305" s="6"/>
      <c r="N305" s="26">
        <v>0.15</v>
      </c>
      <c r="O305" s="26">
        <v>0.1</v>
      </c>
      <c r="P305" s="26">
        <v>0.1</v>
      </c>
      <c r="Q305" s="26">
        <v>1</v>
      </c>
      <c r="R305" s="25" t="s">
        <v>107</v>
      </c>
      <c r="S305" s="6"/>
      <c r="T305" s="6" t="s">
        <v>107</v>
      </c>
      <c r="U305" s="6" t="s">
        <v>107</v>
      </c>
      <c r="V305" s="6"/>
    </row>
    <row r="306" spans="1:22" ht="30" customHeight="1" x14ac:dyDescent="0.25">
      <c r="A306" s="188"/>
      <c r="B306" s="188"/>
      <c r="C306" s="189"/>
      <c r="D306" s="190"/>
      <c r="E306" s="191"/>
      <c r="F306" s="2" t="s">
        <v>143</v>
      </c>
      <c r="G306" s="24">
        <v>5.09</v>
      </c>
      <c r="H306" s="24">
        <v>254.5</v>
      </c>
      <c r="I306" s="6">
        <v>50</v>
      </c>
      <c r="J306" s="2" t="s">
        <v>336</v>
      </c>
      <c r="K306" s="25" t="s">
        <v>145</v>
      </c>
      <c r="L306" s="26">
        <v>0.85</v>
      </c>
      <c r="M306" s="26">
        <v>0</v>
      </c>
      <c r="N306" s="26">
        <v>0.05</v>
      </c>
      <c r="O306" s="26">
        <v>0.03</v>
      </c>
      <c r="P306" s="26">
        <v>7.0000000000000007E-2</v>
      </c>
      <c r="Q306" s="27">
        <v>1</v>
      </c>
      <c r="R306" s="25" t="s">
        <v>180</v>
      </c>
      <c r="S306" s="2" t="s">
        <v>147</v>
      </c>
      <c r="T306" s="6" t="s">
        <v>147</v>
      </c>
      <c r="U306" s="6" t="s">
        <v>107</v>
      </c>
      <c r="V306" s="6"/>
    </row>
    <row r="307" spans="1:22" ht="30" customHeight="1" x14ac:dyDescent="0.25">
      <c r="A307" s="188"/>
      <c r="B307" s="188"/>
      <c r="C307" s="189"/>
      <c r="D307" s="190"/>
      <c r="E307" s="191"/>
      <c r="F307" s="34" t="s">
        <v>182</v>
      </c>
      <c r="G307" s="24">
        <v>9.6</v>
      </c>
      <c r="H307" s="24">
        <v>480</v>
      </c>
      <c r="I307" s="6">
        <v>50</v>
      </c>
      <c r="J307" s="2" t="s">
        <v>349</v>
      </c>
      <c r="K307" s="25" t="s">
        <v>184</v>
      </c>
      <c r="L307" s="6">
        <v>60</v>
      </c>
      <c r="M307" s="6">
        <v>0</v>
      </c>
      <c r="N307" s="6">
        <v>0</v>
      </c>
      <c r="O307" s="6">
        <v>10</v>
      </c>
      <c r="P307" s="6">
        <v>30</v>
      </c>
      <c r="Q307" s="6">
        <v>100</v>
      </c>
      <c r="R307" s="25">
        <v>13.7416</v>
      </c>
      <c r="S307" s="2" t="s">
        <v>185</v>
      </c>
      <c r="T307" s="6" t="s">
        <v>186</v>
      </c>
      <c r="U307" s="6" t="s">
        <v>19</v>
      </c>
      <c r="V307" s="6"/>
    </row>
    <row r="308" spans="1:22" ht="30" customHeight="1" x14ac:dyDescent="0.25">
      <c r="A308" s="188"/>
      <c r="B308" s="188"/>
      <c r="C308" s="189"/>
      <c r="D308" s="190"/>
      <c r="E308" s="191"/>
      <c r="F308" s="2" t="s">
        <v>153</v>
      </c>
      <c r="G308" s="41">
        <v>6.7962239999999996</v>
      </c>
      <c r="H308" s="49">
        <f>I308*G308</f>
        <v>3398.1119999999996</v>
      </c>
      <c r="I308" s="6">
        <v>500</v>
      </c>
      <c r="J308" s="6" t="s">
        <v>154</v>
      </c>
      <c r="K308" s="25" t="s">
        <v>155</v>
      </c>
      <c r="L308" s="26">
        <v>0.55000000000000004</v>
      </c>
      <c r="M308" s="26">
        <v>0</v>
      </c>
      <c r="N308" s="26">
        <v>0</v>
      </c>
      <c r="O308" s="26">
        <v>0.15</v>
      </c>
      <c r="P308" s="26">
        <v>0.3</v>
      </c>
      <c r="Q308" s="30">
        <f>SUBTOTAL(9,L308:P308)</f>
        <v>1</v>
      </c>
      <c r="R308" s="25">
        <v>13.48</v>
      </c>
      <c r="S308" s="6" t="s">
        <v>156</v>
      </c>
      <c r="T308" s="31" t="s">
        <v>157</v>
      </c>
      <c r="U308" s="6" t="s">
        <v>158</v>
      </c>
      <c r="V308" s="6"/>
    </row>
    <row r="309" spans="1:22" ht="30" customHeight="1" x14ac:dyDescent="0.25">
      <c r="A309" s="188"/>
      <c r="B309" s="188"/>
      <c r="C309" s="189"/>
      <c r="D309" s="190"/>
      <c r="E309" s="191"/>
      <c r="F309" s="34" t="s">
        <v>187</v>
      </c>
      <c r="G309" s="35">
        <v>5.46</v>
      </c>
      <c r="H309" s="36">
        <f>G309*I309</f>
        <v>273</v>
      </c>
      <c r="I309" s="37">
        <v>50</v>
      </c>
      <c r="J309" s="2" t="s">
        <v>299</v>
      </c>
      <c r="K309" s="28" t="s">
        <v>362</v>
      </c>
      <c r="L309" s="6">
        <v>70</v>
      </c>
      <c r="M309" s="6">
        <v>0</v>
      </c>
      <c r="N309" s="6">
        <v>10</v>
      </c>
      <c r="O309" s="6">
        <v>10</v>
      </c>
      <c r="P309" s="6">
        <v>10</v>
      </c>
      <c r="Q309" s="6">
        <f>SUM(L309:P309)</f>
        <v>100</v>
      </c>
      <c r="R309" s="25">
        <v>13.3954</v>
      </c>
      <c r="S309" s="6" t="s">
        <v>203</v>
      </c>
      <c r="T309" s="6" t="s">
        <v>191</v>
      </c>
      <c r="U309" s="6" t="s">
        <v>158</v>
      </c>
      <c r="V309" s="6"/>
    </row>
    <row r="310" spans="1:22" ht="30" customHeight="1" x14ac:dyDescent="0.25">
      <c r="A310" s="188"/>
      <c r="B310" s="188"/>
      <c r="C310" s="189"/>
      <c r="D310" s="190"/>
      <c r="E310" s="191"/>
      <c r="F310" s="2" t="s">
        <v>159</v>
      </c>
      <c r="G310" s="32">
        <v>6.7488000000000001</v>
      </c>
      <c r="H310" s="33">
        <v>67.488</v>
      </c>
      <c r="I310" s="6" t="s">
        <v>340</v>
      </c>
      <c r="J310" s="6" t="s">
        <v>242</v>
      </c>
      <c r="K310" s="25" t="s">
        <v>162</v>
      </c>
      <c r="L310" s="6">
        <v>89</v>
      </c>
      <c r="M310" s="6">
        <v>0</v>
      </c>
      <c r="N310" s="6">
        <v>2</v>
      </c>
      <c r="O310" s="6">
        <v>2</v>
      </c>
      <c r="P310" s="6">
        <v>7</v>
      </c>
      <c r="Q310" s="6">
        <f>SUM(L310:P310)</f>
        <v>100</v>
      </c>
      <c r="R310" s="28" t="s">
        <v>163</v>
      </c>
      <c r="S310" s="2" t="s">
        <v>164</v>
      </c>
      <c r="T310" s="2" t="s">
        <v>165</v>
      </c>
      <c r="U310" s="6" t="s">
        <v>158</v>
      </c>
      <c r="V310" s="6"/>
    </row>
    <row r="311" spans="1:22" ht="37.5" customHeight="1" x14ac:dyDescent="0.25">
      <c r="A311" s="188"/>
      <c r="B311" s="188"/>
      <c r="C311" s="189"/>
      <c r="D311" s="190"/>
      <c r="E311" s="191"/>
      <c r="F311" s="34" t="s">
        <v>264</v>
      </c>
      <c r="G311" s="41">
        <v>5.9</v>
      </c>
      <c r="H311" s="41">
        <v>5.9</v>
      </c>
      <c r="I311" s="6">
        <v>1</v>
      </c>
      <c r="J311" s="43" t="s">
        <v>367</v>
      </c>
      <c r="K311" s="28" t="s">
        <v>229</v>
      </c>
      <c r="L311" s="26">
        <v>0.59</v>
      </c>
      <c r="M311" s="26">
        <v>0</v>
      </c>
      <c r="N311" s="26">
        <v>0</v>
      </c>
      <c r="O311" s="26">
        <v>0.05</v>
      </c>
      <c r="P311" s="26">
        <v>0.36</v>
      </c>
      <c r="Q311" s="26">
        <v>1</v>
      </c>
      <c r="R311" s="25">
        <v>14.6647</v>
      </c>
      <c r="S311" s="6" t="s">
        <v>230</v>
      </c>
      <c r="T311" s="6" t="s">
        <v>230</v>
      </c>
      <c r="U311" s="6"/>
      <c r="V311" s="40" t="s">
        <v>231</v>
      </c>
    </row>
    <row r="312" spans="1:22" ht="30" customHeight="1" x14ac:dyDescent="0.25">
      <c r="A312" s="188"/>
      <c r="B312" s="188"/>
      <c r="C312" s="189"/>
      <c r="D312" s="190"/>
      <c r="E312" s="191"/>
      <c r="F312" s="34" t="s">
        <v>343</v>
      </c>
      <c r="G312" s="42">
        <v>7.98</v>
      </c>
      <c r="H312" s="42">
        <f>G312*50</f>
        <v>399</v>
      </c>
      <c r="I312" s="6" t="s">
        <v>337</v>
      </c>
      <c r="J312" s="6" t="s">
        <v>302</v>
      </c>
      <c r="K312" s="25" t="s">
        <v>155</v>
      </c>
      <c r="L312" s="6">
        <v>90</v>
      </c>
      <c r="M312" s="6">
        <v>0</v>
      </c>
      <c r="N312" s="6">
        <v>0</v>
      </c>
      <c r="O312" s="6">
        <v>6</v>
      </c>
      <c r="P312" s="6">
        <v>4</v>
      </c>
      <c r="Q312" s="6">
        <f>SUM(L312:P312)</f>
        <v>100</v>
      </c>
      <c r="R312" s="25" t="s">
        <v>303</v>
      </c>
      <c r="S312" s="6" t="s">
        <v>238</v>
      </c>
      <c r="T312" s="6" t="s">
        <v>239</v>
      </c>
      <c r="U312" s="6" t="s">
        <v>107</v>
      </c>
      <c r="V312" s="40"/>
    </row>
    <row r="313" spans="1:22" ht="30" customHeight="1" x14ac:dyDescent="0.25">
      <c r="A313" s="188"/>
      <c r="B313" s="188"/>
      <c r="C313" s="189"/>
      <c r="D313" s="190"/>
      <c r="E313" s="191"/>
      <c r="F313" s="34" t="s">
        <v>330</v>
      </c>
      <c r="G313" s="24">
        <v>7.54</v>
      </c>
      <c r="H313" s="24">
        <v>377</v>
      </c>
      <c r="I313" s="6">
        <v>50</v>
      </c>
      <c r="J313" s="2" t="s">
        <v>331</v>
      </c>
      <c r="K313" s="25" t="s">
        <v>296</v>
      </c>
      <c r="L313" s="6">
        <v>70</v>
      </c>
      <c r="M313" s="6"/>
      <c r="N313" s="26">
        <v>0.08</v>
      </c>
      <c r="O313" s="26">
        <v>0.15</v>
      </c>
      <c r="P313" s="26">
        <v>7.0000000000000007E-2</v>
      </c>
      <c r="Q313" s="26">
        <v>1</v>
      </c>
      <c r="R313" s="25" t="s">
        <v>332</v>
      </c>
      <c r="S313" s="6" t="s">
        <v>185</v>
      </c>
      <c r="T313" s="6" t="s">
        <v>147</v>
      </c>
      <c r="U313" s="6" t="s">
        <v>333</v>
      </c>
      <c r="V313" s="40"/>
    </row>
    <row r="314" spans="1:22" ht="30" customHeight="1" x14ac:dyDescent="0.25">
      <c r="A314" s="188"/>
      <c r="B314" s="188"/>
      <c r="C314" s="189"/>
      <c r="D314" s="190"/>
      <c r="E314" s="191"/>
      <c r="F314" s="34" t="s">
        <v>250</v>
      </c>
      <c r="G314" s="42">
        <v>0.16</v>
      </c>
      <c r="H314" s="42">
        <v>8.2100000000000009</v>
      </c>
      <c r="I314" s="6">
        <v>50</v>
      </c>
      <c r="J314" s="2" t="s">
        <v>344</v>
      </c>
      <c r="K314" s="25" t="s">
        <v>177</v>
      </c>
      <c r="L314" s="6">
        <v>87.4</v>
      </c>
      <c r="M314" s="6"/>
      <c r="N314" s="6"/>
      <c r="O314" s="41">
        <v>7.6</v>
      </c>
      <c r="P314" s="6">
        <v>5</v>
      </c>
      <c r="Q314" s="6">
        <v>100</v>
      </c>
      <c r="R314" s="25">
        <v>1.65</v>
      </c>
      <c r="S314" s="6" t="s">
        <v>147</v>
      </c>
      <c r="T314" s="6" t="s">
        <v>252</v>
      </c>
      <c r="U314" s="6" t="s">
        <v>193</v>
      </c>
      <c r="V314" s="40"/>
    </row>
    <row r="315" spans="1:22" ht="49.5" customHeight="1" x14ac:dyDescent="0.25">
      <c r="A315" s="6">
        <v>55</v>
      </c>
      <c r="B315" s="6"/>
      <c r="C315" s="2" t="s">
        <v>368</v>
      </c>
      <c r="D315" s="4" t="s">
        <v>25</v>
      </c>
      <c r="E315" s="3" t="s">
        <v>137</v>
      </c>
      <c r="F315" s="34" t="s">
        <v>369</v>
      </c>
      <c r="G315" s="24">
        <v>90.49</v>
      </c>
      <c r="H315" s="24">
        <v>2262.25</v>
      </c>
      <c r="I315" s="6" t="s">
        <v>370</v>
      </c>
      <c r="J315" s="2" t="s">
        <v>371</v>
      </c>
      <c r="K315" s="25" t="s">
        <v>107</v>
      </c>
      <c r="L315" s="26">
        <v>0.72</v>
      </c>
      <c r="M315" s="26">
        <v>0</v>
      </c>
      <c r="N315" s="26">
        <v>0</v>
      </c>
      <c r="O315" s="26">
        <v>0.06</v>
      </c>
      <c r="P315" s="26">
        <v>0.22</v>
      </c>
      <c r="Q315" s="26">
        <v>1</v>
      </c>
      <c r="R315" s="25">
        <v>13.39</v>
      </c>
      <c r="S315" s="6" t="s">
        <v>152</v>
      </c>
      <c r="T315" s="6" t="s">
        <v>372</v>
      </c>
      <c r="U315" s="6" t="s">
        <v>107</v>
      </c>
      <c r="V315" s="6"/>
    </row>
    <row r="316" spans="1:22" ht="48" customHeight="1" x14ac:dyDescent="0.25">
      <c r="A316" s="6">
        <v>56</v>
      </c>
      <c r="B316" s="6"/>
      <c r="C316" s="2" t="s">
        <v>373</v>
      </c>
      <c r="D316" s="4" t="s">
        <v>25</v>
      </c>
      <c r="E316" s="3" t="s">
        <v>137</v>
      </c>
      <c r="F316" s="34" t="s">
        <v>369</v>
      </c>
      <c r="G316" s="24">
        <v>115.99</v>
      </c>
      <c r="H316" s="24">
        <v>2899.75</v>
      </c>
      <c r="I316" s="6" t="s">
        <v>370</v>
      </c>
      <c r="J316" s="2" t="s">
        <v>374</v>
      </c>
      <c r="K316" s="25" t="s">
        <v>107</v>
      </c>
      <c r="L316" s="26">
        <v>0.72</v>
      </c>
      <c r="M316" s="26">
        <v>0</v>
      </c>
      <c r="N316" s="26">
        <v>0</v>
      </c>
      <c r="O316" s="26">
        <v>0.06</v>
      </c>
      <c r="P316" s="26">
        <v>0.22</v>
      </c>
      <c r="Q316" s="26">
        <v>1</v>
      </c>
      <c r="R316" s="25">
        <v>13.39</v>
      </c>
      <c r="S316" s="6" t="s">
        <v>152</v>
      </c>
      <c r="T316" s="6" t="s">
        <v>372</v>
      </c>
      <c r="U316" s="6" t="s">
        <v>107</v>
      </c>
      <c r="V316" s="6"/>
    </row>
    <row r="317" spans="1:22" ht="57.75" customHeight="1" x14ac:dyDescent="0.25">
      <c r="A317" s="6">
        <v>57</v>
      </c>
      <c r="B317" s="6">
        <v>178272</v>
      </c>
      <c r="C317" s="5" t="s">
        <v>375</v>
      </c>
      <c r="D317" s="4">
        <v>240</v>
      </c>
      <c r="E317" s="3" t="s">
        <v>137</v>
      </c>
      <c r="F317" s="34" t="s">
        <v>250</v>
      </c>
      <c r="G317" s="42">
        <v>654.75</v>
      </c>
      <c r="H317" s="42">
        <v>2619</v>
      </c>
      <c r="I317" s="6">
        <v>4</v>
      </c>
      <c r="J317" s="2" t="s">
        <v>376</v>
      </c>
      <c r="K317" s="25" t="s">
        <v>177</v>
      </c>
      <c r="L317" s="6">
        <v>87.4</v>
      </c>
      <c r="M317" s="6"/>
      <c r="N317" s="6"/>
      <c r="O317" s="41">
        <v>7.6</v>
      </c>
      <c r="P317" s="6">
        <v>5</v>
      </c>
      <c r="Q317" s="6">
        <v>100</v>
      </c>
      <c r="R317" s="25">
        <v>1.65</v>
      </c>
      <c r="S317" s="6" t="s">
        <v>147</v>
      </c>
      <c r="T317" s="6" t="s">
        <v>252</v>
      </c>
      <c r="U317" s="6" t="s">
        <v>193</v>
      </c>
      <c r="V317" s="6"/>
    </row>
    <row r="318" spans="1:22" ht="66" customHeight="1" x14ac:dyDescent="0.25">
      <c r="A318" s="6">
        <v>58</v>
      </c>
      <c r="B318" s="6"/>
      <c r="C318" s="5" t="s">
        <v>377</v>
      </c>
      <c r="D318" s="4" t="s">
        <v>25</v>
      </c>
      <c r="E318" s="3" t="s">
        <v>137</v>
      </c>
      <c r="F318" s="34" t="s">
        <v>264</v>
      </c>
      <c r="G318" s="48">
        <v>1090.58</v>
      </c>
      <c r="H318" s="48">
        <v>1090.58</v>
      </c>
      <c r="I318" s="6">
        <v>1</v>
      </c>
      <c r="J318" s="43" t="s">
        <v>378</v>
      </c>
      <c r="K318" s="28" t="s">
        <v>229</v>
      </c>
      <c r="L318" s="26">
        <v>0.59</v>
      </c>
      <c r="M318" s="26">
        <v>0</v>
      </c>
      <c r="N318" s="26">
        <v>0</v>
      </c>
      <c r="O318" s="26">
        <v>0.05</v>
      </c>
      <c r="P318" s="26">
        <v>0.36</v>
      </c>
      <c r="Q318" s="26">
        <v>1</v>
      </c>
      <c r="R318" s="25">
        <v>14.6647</v>
      </c>
      <c r="S318" s="6" t="s">
        <v>230</v>
      </c>
      <c r="T318" s="6" t="s">
        <v>230</v>
      </c>
      <c r="U318" s="6"/>
      <c r="V318" s="40" t="s">
        <v>231</v>
      </c>
    </row>
    <row r="319" spans="1:22" ht="39.75" customHeight="1" x14ac:dyDescent="0.25">
      <c r="A319" s="188">
        <v>59</v>
      </c>
      <c r="B319" s="188">
        <v>127395</v>
      </c>
      <c r="C319" s="189" t="s">
        <v>379</v>
      </c>
      <c r="D319" s="190">
        <v>12</v>
      </c>
      <c r="E319" s="191" t="s">
        <v>137</v>
      </c>
      <c r="F319" s="34" t="s">
        <v>264</v>
      </c>
      <c r="G319" s="48">
        <v>1850.65</v>
      </c>
      <c r="H319" s="48">
        <v>1850.65</v>
      </c>
      <c r="I319" s="6">
        <v>1</v>
      </c>
      <c r="J319" s="43" t="s">
        <v>380</v>
      </c>
      <c r="K319" s="28" t="s">
        <v>229</v>
      </c>
      <c r="L319" s="26">
        <v>0.59</v>
      </c>
      <c r="M319" s="26">
        <v>0</v>
      </c>
      <c r="N319" s="26">
        <v>0</v>
      </c>
      <c r="O319" s="26">
        <v>0.05</v>
      </c>
      <c r="P319" s="26">
        <v>0.36</v>
      </c>
      <c r="Q319" s="26">
        <v>1</v>
      </c>
      <c r="R319" s="25">
        <v>14.6647</v>
      </c>
      <c r="S319" s="6" t="s">
        <v>230</v>
      </c>
      <c r="T319" s="6" t="s">
        <v>230</v>
      </c>
      <c r="U319" s="6"/>
      <c r="V319" s="40" t="s">
        <v>231</v>
      </c>
    </row>
    <row r="320" spans="1:22" ht="36.75" customHeight="1" x14ac:dyDescent="0.25">
      <c r="A320" s="188"/>
      <c r="B320" s="188"/>
      <c r="C320" s="189"/>
      <c r="D320" s="190"/>
      <c r="E320" s="191"/>
      <c r="F320" s="34" t="s">
        <v>250</v>
      </c>
      <c r="G320" s="42">
        <v>523.79999999999995</v>
      </c>
      <c r="H320" s="42">
        <v>2619</v>
      </c>
      <c r="I320" s="6">
        <v>5</v>
      </c>
      <c r="J320" s="2" t="s">
        <v>376</v>
      </c>
      <c r="K320" s="25" t="s">
        <v>177</v>
      </c>
      <c r="L320" s="6">
        <v>87.4</v>
      </c>
      <c r="M320" s="6"/>
      <c r="N320" s="6"/>
      <c r="O320" s="41">
        <v>7.6</v>
      </c>
      <c r="P320" s="6">
        <v>5</v>
      </c>
      <c r="Q320" s="6">
        <v>100</v>
      </c>
      <c r="R320" s="25">
        <v>1.65</v>
      </c>
      <c r="S320" s="6" t="s">
        <v>147</v>
      </c>
      <c r="T320" s="6" t="s">
        <v>252</v>
      </c>
      <c r="U320" s="6" t="s">
        <v>193</v>
      </c>
      <c r="V320" s="6"/>
    </row>
    <row r="321" spans="1:22" ht="39.75" customHeight="1" x14ac:dyDescent="0.25">
      <c r="A321" s="188">
        <v>60</v>
      </c>
      <c r="B321" s="188">
        <v>127394</v>
      </c>
      <c r="C321" s="189" t="s">
        <v>381</v>
      </c>
      <c r="D321" s="190">
        <v>12</v>
      </c>
      <c r="E321" s="191" t="s">
        <v>137</v>
      </c>
      <c r="F321" s="34" t="s">
        <v>264</v>
      </c>
      <c r="G321" s="48">
        <v>1850.65</v>
      </c>
      <c r="H321" s="48">
        <v>1850.65</v>
      </c>
      <c r="I321" s="6">
        <v>1</v>
      </c>
      <c r="J321" s="43" t="s">
        <v>380</v>
      </c>
      <c r="K321" s="28" t="s">
        <v>229</v>
      </c>
      <c r="L321" s="26">
        <v>0.59</v>
      </c>
      <c r="M321" s="26">
        <v>0</v>
      </c>
      <c r="N321" s="26">
        <v>0</v>
      </c>
      <c r="O321" s="26">
        <v>0.05</v>
      </c>
      <c r="P321" s="26">
        <v>0.36</v>
      </c>
      <c r="Q321" s="26">
        <v>1</v>
      </c>
      <c r="R321" s="25">
        <v>14.6647</v>
      </c>
      <c r="S321" s="6" t="s">
        <v>230</v>
      </c>
      <c r="T321" s="6" t="s">
        <v>230</v>
      </c>
      <c r="U321" s="6"/>
      <c r="V321" s="40" t="s">
        <v>231</v>
      </c>
    </row>
    <row r="322" spans="1:22" ht="40.5" customHeight="1" x14ac:dyDescent="0.25">
      <c r="A322" s="188"/>
      <c r="B322" s="188"/>
      <c r="C322" s="189"/>
      <c r="D322" s="190"/>
      <c r="E322" s="191"/>
      <c r="F322" s="34" t="s">
        <v>250</v>
      </c>
      <c r="G322" s="42">
        <v>406.68</v>
      </c>
      <c r="H322" s="42">
        <v>2033.38</v>
      </c>
      <c r="I322" s="6">
        <v>5</v>
      </c>
      <c r="J322" s="2" t="s">
        <v>382</v>
      </c>
      <c r="K322" s="25" t="s">
        <v>177</v>
      </c>
      <c r="L322" s="6">
        <v>87.4</v>
      </c>
      <c r="M322" s="6"/>
      <c r="N322" s="6"/>
      <c r="O322" s="41">
        <v>7.6</v>
      </c>
      <c r="P322" s="6">
        <v>5</v>
      </c>
      <c r="Q322" s="6">
        <v>100</v>
      </c>
      <c r="R322" s="25">
        <v>1.65</v>
      </c>
      <c r="S322" s="6" t="s">
        <v>147</v>
      </c>
      <c r="T322" s="6" t="s">
        <v>252</v>
      </c>
      <c r="U322" s="6" t="s">
        <v>193</v>
      </c>
      <c r="V322" s="6"/>
    </row>
    <row r="323" spans="1:22" ht="49.5" customHeight="1" x14ac:dyDescent="0.25">
      <c r="A323" s="188">
        <v>61</v>
      </c>
      <c r="B323" s="188">
        <v>173112</v>
      </c>
      <c r="C323" s="189" t="s">
        <v>383</v>
      </c>
      <c r="D323" s="190">
        <v>12</v>
      </c>
      <c r="E323" s="191" t="s">
        <v>137</v>
      </c>
      <c r="F323" s="34" t="s">
        <v>264</v>
      </c>
      <c r="G323" s="48">
        <v>1704.54</v>
      </c>
      <c r="H323" s="48">
        <v>1704.54</v>
      </c>
      <c r="I323" s="6">
        <v>1</v>
      </c>
      <c r="J323" s="43" t="s">
        <v>384</v>
      </c>
      <c r="K323" s="28" t="s">
        <v>229</v>
      </c>
      <c r="L323" s="26">
        <v>0.59</v>
      </c>
      <c r="M323" s="26">
        <v>0</v>
      </c>
      <c r="N323" s="26">
        <v>0</v>
      </c>
      <c r="O323" s="26">
        <v>0.05</v>
      </c>
      <c r="P323" s="26">
        <v>0.36</v>
      </c>
      <c r="Q323" s="26">
        <v>1</v>
      </c>
      <c r="R323" s="25">
        <v>14.6647</v>
      </c>
      <c r="S323" s="6" t="s">
        <v>230</v>
      </c>
      <c r="T323" s="6" t="s">
        <v>230</v>
      </c>
      <c r="U323" s="6"/>
      <c r="V323" s="40" t="s">
        <v>231</v>
      </c>
    </row>
    <row r="324" spans="1:22" ht="50.25" customHeight="1" x14ac:dyDescent="0.25">
      <c r="A324" s="188"/>
      <c r="B324" s="188"/>
      <c r="C324" s="189"/>
      <c r="D324" s="190"/>
      <c r="E324" s="191"/>
      <c r="F324" s="34" t="s">
        <v>250</v>
      </c>
      <c r="G324" s="42">
        <v>140.87</v>
      </c>
      <c r="H324" s="42">
        <v>704.37</v>
      </c>
      <c r="I324" s="6">
        <v>5</v>
      </c>
      <c r="J324" s="2" t="s">
        <v>385</v>
      </c>
      <c r="K324" s="25" t="s">
        <v>177</v>
      </c>
      <c r="L324" s="6">
        <v>87.4</v>
      </c>
      <c r="M324" s="6"/>
      <c r="N324" s="6"/>
      <c r="O324" s="41">
        <v>7.6</v>
      </c>
      <c r="P324" s="6">
        <v>5</v>
      </c>
      <c r="Q324" s="6">
        <v>100</v>
      </c>
      <c r="R324" s="25">
        <v>1.65</v>
      </c>
      <c r="S324" s="6" t="s">
        <v>147</v>
      </c>
      <c r="T324" s="6" t="s">
        <v>252</v>
      </c>
      <c r="U324" s="6" t="s">
        <v>193</v>
      </c>
      <c r="V324" s="6"/>
    </row>
    <row r="325" spans="1:22" ht="42.75" customHeight="1" x14ac:dyDescent="0.25">
      <c r="A325" s="6">
        <v>62</v>
      </c>
      <c r="B325" s="6">
        <v>127562</v>
      </c>
      <c r="C325" s="2" t="s">
        <v>386</v>
      </c>
      <c r="D325" s="4">
        <v>10</v>
      </c>
      <c r="E325" s="3" t="s">
        <v>137</v>
      </c>
      <c r="F325" s="34" t="s">
        <v>250</v>
      </c>
      <c r="G325" s="42">
        <v>510.15</v>
      </c>
      <c r="H325" s="42">
        <v>2040.59</v>
      </c>
      <c r="I325" s="6">
        <v>4</v>
      </c>
      <c r="J325" s="2" t="s">
        <v>387</v>
      </c>
      <c r="K325" s="25" t="s">
        <v>177</v>
      </c>
      <c r="L325" s="6">
        <v>87.4</v>
      </c>
      <c r="M325" s="6"/>
      <c r="N325" s="6"/>
      <c r="O325" s="41">
        <v>7.6</v>
      </c>
      <c r="P325" s="6">
        <v>5</v>
      </c>
      <c r="Q325" s="6">
        <v>100</v>
      </c>
      <c r="R325" s="25">
        <v>1.65</v>
      </c>
      <c r="S325" s="6" t="s">
        <v>147</v>
      </c>
      <c r="T325" s="6" t="s">
        <v>252</v>
      </c>
      <c r="U325" s="6" t="s">
        <v>193</v>
      </c>
      <c r="V325" s="6"/>
    </row>
    <row r="326" spans="1:22" ht="60.75" customHeight="1" x14ac:dyDescent="0.25">
      <c r="A326" s="6">
        <v>63</v>
      </c>
      <c r="B326" s="6">
        <v>127560</v>
      </c>
      <c r="C326" s="2" t="s">
        <v>388</v>
      </c>
      <c r="D326" s="4">
        <v>10</v>
      </c>
      <c r="E326" s="3" t="s">
        <v>137</v>
      </c>
      <c r="F326" s="34" t="s">
        <v>250</v>
      </c>
      <c r="G326" s="42">
        <v>496</v>
      </c>
      <c r="H326" s="42">
        <v>1983.99</v>
      </c>
      <c r="I326" s="6">
        <v>4</v>
      </c>
      <c r="J326" s="2" t="s">
        <v>389</v>
      </c>
      <c r="K326" s="25" t="s">
        <v>177</v>
      </c>
      <c r="L326" s="6">
        <v>87.4</v>
      </c>
      <c r="M326" s="6"/>
      <c r="N326" s="6"/>
      <c r="O326" s="41">
        <v>7.6</v>
      </c>
      <c r="P326" s="6">
        <v>5</v>
      </c>
      <c r="Q326" s="6">
        <v>100</v>
      </c>
      <c r="R326" s="25">
        <v>1.65</v>
      </c>
      <c r="S326" s="6" t="s">
        <v>147</v>
      </c>
      <c r="T326" s="6" t="s">
        <v>252</v>
      </c>
      <c r="U326" s="6" t="s">
        <v>193</v>
      </c>
      <c r="V326" s="6"/>
    </row>
    <row r="327" spans="1:22" ht="30" customHeight="1" x14ac:dyDescent="0.25">
      <c r="A327" s="6">
        <v>64</v>
      </c>
      <c r="B327" s="6">
        <v>127563</v>
      </c>
      <c r="C327" s="2" t="s">
        <v>390</v>
      </c>
      <c r="D327" s="4">
        <v>10</v>
      </c>
      <c r="E327" s="3" t="s">
        <v>137</v>
      </c>
      <c r="F327" s="34" t="s">
        <v>250</v>
      </c>
      <c r="G327" s="42">
        <v>403.85</v>
      </c>
      <c r="H327" s="42">
        <v>1615.4</v>
      </c>
      <c r="I327" s="6">
        <v>4</v>
      </c>
      <c r="J327" s="2" t="s">
        <v>391</v>
      </c>
      <c r="K327" s="25" t="s">
        <v>177</v>
      </c>
      <c r="L327" s="6">
        <v>87.4</v>
      </c>
      <c r="M327" s="6"/>
      <c r="N327" s="6"/>
      <c r="O327" s="41">
        <v>7.6</v>
      </c>
      <c r="P327" s="6">
        <v>5</v>
      </c>
      <c r="Q327" s="6">
        <v>100</v>
      </c>
      <c r="R327" s="25">
        <v>1.65</v>
      </c>
      <c r="S327" s="6" t="s">
        <v>147</v>
      </c>
      <c r="T327" s="6" t="s">
        <v>252</v>
      </c>
      <c r="U327" s="6" t="s">
        <v>193</v>
      </c>
      <c r="V327" s="6"/>
    </row>
    <row r="328" spans="1:22" ht="30" customHeight="1" x14ac:dyDescent="0.25">
      <c r="A328" s="6">
        <v>65</v>
      </c>
      <c r="B328" s="6">
        <v>127561</v>
      </c>
      <c r="C328" s="2" t="s">
        <v>392</v>
      </c>
      <c r="D328" s="4">
        <v>10</v>
      </c>
      <c r="E328" s="3" t="s">
        <v>137</v>
      </c>
      <c r="F328" s="198" t="s">
        <v>317</v>
      </c>
      <c r="G328" s="198"/>
      <c r="H328" s="198"/>
      <c r="I328" s="198"/>
      <c r="J328" s="198"/>
      <c r="K328" s="198"/>
      <c r="L328" s="198"/>
      <c r="M328" s="198"/>
      <c r="N328" s="198"/>
      <c r="O328" s="198"/>
      <c r="P328" s="198"/>
      <c r="Q328" s="198"/>
      <c r="R328" s="198"/>
      <c r="S328" s="198"/>
      <c r="T328" s="198"/>
      <c r="U328" s="198"/>
      <c r="V328" s="198"/>
    </row>
    <row r="329" spans="1:22" ht="53.25" customHeight="1" x14ac:dyDescent="0.25">
      <c r="A329" s="6">
        <v>66</v>
      </c>
      <c r="B329" s="6">
        <v>178263</v>
      </c>
      <c r="C329" s="5" t="s">
        <v>393</v>
      </c>
      <c r="D329" s="4">
        <v>369</v>
      </c>
      <c r="E329" s="3" t="s">
        <v>137</v>
      </c>
      <c r="F329" s="34" t="s">
        <v>264</v>
      </c>
      <c r="G329" s="48">
        <v>1090.58</v>
      </c>
      <c r="H329" s="48">
        <v>1090.58</v>
      </c>
      <c r="I329" s="6">
        <v>1</v>
      </c>
      <c r="J329" s="43" t="s">
        <v>378</v>
      </c>
      <c r="K329" s="28" t="s">
        <v>229</v>
      </c>
      <c r="L329" s="26">
        <v>0.59</v>
      </c>
      <c r="M329" s="26">
        <v>0</v>
      </c>
      <c r="N329" s="26">
        <v>0</v>
      </c>
      <c r="O329" s="26">
        <v>0.05</v>
      </c>
      <c r="P329" s="26">
        <v>0.36</v>
      </c>
      <c r="Q329" s="26">
        <v>1</v>
      </c>
      <c r="R329" s="25">
        <v>14.6647</v>
      </c>
      <c r="S329" s="6" t="s">
        <v>230</v>
      </c>
      <c r="T329" s="6" t="s">
        <v>230</v>
      </c>
      <c r="U329" s="6"/>
      <c r="V329" s="40" t="s">
        <v>231</v>
      </c>
    </row>
    <row r="330" spans="1:22" ht="47.25" customHeight="1" x14ac:dyDescent="0.25">
      <c r="A330" s="188">
        <v>67</v>
      </c>
      <c r="B330" s="188"/>
      <c r="C330" s="192" t="s">
        <v>394</v>
      </c>
      <c r="D330" s="190" t="s">
        <v>25</v>
      </c>
      <c r="E330" s="191" t="s">
        <v>395</v>
      </c>
      <c r="F330" s="34" t="s">
        <v>187</v>
      </c>
      <c r="G330" s="35">
        <v>51.59</v>
      </c>
      <c r="H330" s="36">
        <f>G330*I330</f>
        <v>1031.8000000000002</v>
      </c>
      <c r="I330" s="37">
        <v>20</v>
      </c>
      <c r="J330" s="2" t="s">
        <v>396</v>
      </c>
      <c r="K330" s="28" t="s">
        <v>397</v>
      </c>
      <c r="L330" s="6">
        <v>0</v>
      </c>
      <c r="M330" s="6">
        <v>70</v>
      </c>
      <c r="N330" s="6">
        <v>10</v>
      </c>
      <c r="O330" s="6">
        <v>10</v>
      </c>
      <c r="P330" s="6">
        <v>10</v>
      </c>
      <c r="Q330" s="6">
        <f>SUM(L330:P330)</f>
        <v>100</v>
      </c>
      <c r="R330" s="25" t="s">
        <v>398</v>
      </c>
      <c r="S330" s="6" t="s">
        <v>203</v>
      </c>
      <c r="T330" s="6" t="s">
        <v>191</v>
      </c>
      <c r="U330" s="6"/>
      <c r="V330" s="6" t="s">
        <v>107</v>
      </c>
    </row>
    <row r="331" spans="1:22" ht="44.25" customHeight="1" x14ac:dyDescent="0.25">
      <c r="A331" s="188"/>
      <c r="B331" s="188"/>
      <c r="C331" s="192"/>
      <c r="D331" s="190"/>
      <c r="E331" s="191"/>
      <c r="F331" s="34" t="s">
        <v>264</v>
      </c>
      <c r="G331" s="48">
        <v>248.9</v>
      </c>
      <c r="H331" s="48">
        <v>248.9</v>
      </c>
      <c r="I331" s="6">
        <v>1</v>
      </c>
      <c r="J331" s="43" t="s">
        <v>399</v>
      </c>
      <c r="K331" s="28" t="s">
        <v>229</v>
      </c>
      <c r="L331" s="26">
        <v>0.59</v>
      </c>
      <c r="M331" s="26">
        <v>0</v>
      </c>
      <c r="N331" s="26">
        <v>0</v>
      </c>
      <c r="O331" s="26">
        <v>0.05</v>
      </c>
      <c r="P331" s="26">
        <v>0.36</v>
      </c>
      <c r="Q331" s="26">
        <v>1</v>
      </c>
      <c r="R331" s="25">
        <v>14.6647</v>
      </c>
      <c r="S331" s="6" t="s">
        <v>230</v>
      </c>
      <c r="T331" s="6" t="s">
        <v>230</v>
      </c>
      <c r="U331" s="6"/>
      <c r="V331" s="40" t="s">
        <v>231</v>
      </c>
    </row>
    <row r="332" spans="1:22" ht="28.5" customHeight="1" x14ac:dyDescent="0.25">
      <c r="A332" s="188">
        <v>68</v>
      </c>
      <c r="B332" s="188"/>
      <c r="C332" s="197" t="s">
        <v>400</v>
      </c>
      <c r="D332" s="190" t="s">
        <v>25</v>
      </c>
      <c r="E332" s="191" t="s">
        <v>395</v>
      </c>
      <c r="F332" s="34" t="s">
        <v>187</v>
      </c>
      <c r="G332" s="35">
        <v>50.77</v>
      </c>
      <c r="H332" s="36">
        <f>G332*I332</f>
        <v>1015.4000000000001</v>
      </c>
      <c r="I332" s="37">
        <v>20</v>
      </c>
      <c r="J332" s="2" t="s">
        <v>396</v>
      </c>
      <c r="K332" s="28" t="s">
        <v>397</v>
      </c>
      <c r="L332" s="6">
        <v>0</v>
      </c>
      <c r="M332" s="6">
        <v>70</v>
      </c>
      <c r="N332" s="6">
        <v>10</v>
      </c>
      <c r="O332" s="6">
        <v>10</v>
      </c>
      <c r="P332" s="6">
        <v>10</v>
      </c>
      <c r="Q332" s="6">
        <f>SUM(L332:P332)</f>
        <v>100</v>
      </c>
      <c r="R332" s="25" t="s">
        <v>398</v>
      </c>
      <c r="S332" s="6" t="s">
        <v>203</v>
      </c>
      <c r="T332" s="6" t="s">
        <v>191</v>
      </c>
      <c r="U332" s="6"/>
      <c r="V332" s="6" t="s">
        <v>107</v>
      </c>
    </row>
    <row r="333" spans="1:22" ht="35.25" customHeight="1" x14ac:dyDescent="0.25">
      <c r="A333" s="188"/>
      <c r="B333" s="188"/>
      <c r="C333" s="197"/>
      <c r="D333" s="190"/>
      <c r="E333" s="191"/>
      <c r="F333" s="34" t="s">
        <v>264</v>
      </c>
      <c r="G333" s="48">
        <v>140.62</v>
      </c>
      <c r="H333" s="48">
        <v>140.62</v>
      </c>
      <c r="I333" s="6">
        <v>1</v>
      </c>
      <c r="J333" s="43" t="s">
        <v>401</v>
      </c>
      <c r="K333" s="28" t="s">
        <v>229</v>
      </c>
      <c r="L333" s="26">
        <v>0.59</v>
      </c>
      <c r="M333" s="26">
        <v>0</v>
      </c>
      <c r="N333" s="26">
        <v>0</v>
      </c>
      <c r="O333" s="26">
        <v>0.05</v>
      </c>
      <c r="P333" s="26">
        <v>0.36</v>
      </c>
      <c r="Q333" s="26">
        <v>1</v>
      </c>
      <c r="R333" s="25">
        <v>14.6647</v>
      </c>
      <c r="S333" s="6" t="s">
        <v>230</v>
      </c>
      <c r="T333" s="6" t="s">
        <v>230</v>
      </c>
      <c r="U333" s="6"/>
      <c r="V333" s="40" t="s">
        <v>231</v>
      </c>
    </row>
    <row r="334" spans="1:22" ht="32.25" customHeight="1" x14ac:dyDescent="0.25">
      <c r="A334" s="188"/>
      <c r="B334" s="188"/>
      <c r="C334" s="197"/>
      <c r="D334" s="190"/>
      <c r="E334" s="191"/>
      <c r="F334" s="34" t="s">
        <v>343</v>
      </c>
      <c r="G334" s="42">
        <v>285</v>
      </c>
      <c r="H334" s="42">
        <f>G334</f>
        <v>285</v>
      </c>
      <c r="I334" s="6" t="s">
        <v>402</v>
      </c>
      <c r="J334" s="6" t="s">
        <v>403</v>
      </c>
      <c r="K334" s="25" t="s">
        <v>155</v>
      </c>
      <c r="L334" s="6">
        <v>90</v>
      </c>
      <c r="M334" s="6">
        <v>0</v>
      </c>
      <c r="N334" s="6">
        <v>0</v>
      </c>
      <c r="O334" s="6">
        <v>6</v>
      </c>
      <c r="P334" s="6">
        <v>4</v>
      </c>
      <c r="Q334" s="6">
        <f>SUM(L334:P334)</f>
        <v>100</v>
      </c>
      <c r="R334" s="28" t="s">
        <v>237</v>
      </c>
      <c r="S334" s="6" t="s">
        <v>238</v>
      </c>
      <c r="T334" s="6" t="s">
        <v>239</v>
      </c>
      <c r="U334" s="6" t="s">
        <v>107</v>
      </c>
      <c r="V334" s="6"/>
    </row>
    <row r="335" spans="1:22" ht="33.75" customHeight="1" x14ac:dyDescent="0.25">
      <c r="A335" s="188"/>
      <c r="B335" s="188"/>
      <c r="C335" s="197"/>
      <c r="D335" s="190"/>
      <c r="E335" s="191"/>
      <c r="F335" s="34" t="s">
        <v>250</v>
      </c>
      <c r="G335" s="42">
        <v>37.31</v>
      </c>
      <c r="H335" s="42">
        <v>74.61</v>
      </c>
      <c r="I335" s="6">
        <v>2</v>
      </c>
      <c r="J335" s="2" t="s">
        <v>404</v>
      </c>
      <c r="K335" s="25" t="s">
        <v>177</v>
      </c>
      <c r="L335" s="6"/>
      <c r="M335" s="6">
        <v>81.400000000000006</v>
      </c>
      <c r="N335" s="41">
        <v>7.6</v>
      </c>
      <c r="O335" s="41">
        <v>7.6</v>
      </c>
      <c r="P335" s="41">
        <v>5</v>
      </c>
      <c r="Q335" s="6">
        <v>100</v>
      </c>
      <c r="R335" s="25">
        <v>15.03</v>
      </c>
      <c r="S335" s="6" t="s">
        <v>147</v>
      </c>
      <c r="T335" s="6" t="s">
        <v>252</v>
      </c>
      <c r="U335" s="6"/>
      <c r="V335" s="6" t="s">
        <v>193</v>
      </c>
    </row>
    <row r="336" spans="1:22" ht="39" customHeight="1" x14ac:dyDescent="0.25">
      <c r="A336" s="188">
        <v>69</v>
      </c>
      <c r="B336" s="188"/>
      <c r="C336" s="192" t="s">
        <v>405</v>
      </c>
      <c r="D336" s="190" t="s">
        <v>25</v>
      </c>
      <c r="E336" s="191" t="s">
        <v>395</v>
      </c>
      <c r="F336" s="34" t="s">
        <v>187</v>
      </c>
      <c r="G336" s="35">
        <v>57.04</v>
      </c>
      <c r="H336" s="36">
        <f>G336*I336</f>
        <v>1140.8</v>
      </c>
      <c r="I336" s="37">
        <v>20</v>
      </c>
      <c r="J336" s="2" t="s">
        <v>396</v>
      </c>
      <c r="K336" s="28" t="s">
        <v>397</v>
      </c>
      <c r="L336" s="6">
        <v>0</v>
      </c>
      <c r="M336" s="6">
        <v>70</v>
      </c>
      <c r="N336" s="6">
        <v>10</v>
      </c>
      <c r="O336" s="6">
        <v>10</v>
      </c>
      <c r="P336" s="6">
        <v>10</v>
      </c>
      <c r="Q336" s="6">
        <f>SUM(L336:P336)</f>
        <v>100</v>
      </c>
      <c r="R336" s="25" t="s">
        <v>398</v>
      </c>
      <c r="S336" s="6" t="s">
        <v>203</v>
      </c>
      <c r="T336" s="6" t="s">
        <v>191</v>
      </c>
      <c r="U336" s="6"/>
      <c r="V336" s="6" t="s">
        <v>107</v>
      </c>
    </row>
    <row r="337" spans="1:22" ht="35.25" customHeight="1" x14ac:dyDescent="0.25">
      <c r="A337" s="188"/>
      <c r="B337" s="188"/>
      <c r="C337" s="192"/>
      <c r="D337" s="190"/>
      <c r="E337" s="191"/>
      <c r="F337" s="34" t="s">
        <v>264</v>
      </c>
      <c r="G337" s="48">
        <v>140.62</v>
      </c>
      <c r="H337" s="48">
        <v>140.62</v>
      </c>
      <c r="I337" s="6">
        <v>1</v>
      </c>
      <c r="J337" s="43" t="s">
        <v>401</v>
      </c>
      <c r="K337" s="28" t="s">
        <v>229</v>
      </c>
      <c r="L337" s="26">
        <v>0.59</v>
      </c>
      <c r="M337" s="26">
        <v>0</v>
      </c>
      <c r="N337" s="26">
        <v>0</v>
      </c>
      <c r="O337" s="26">
        <v>0.05</v>
      </c>
      <c r="P337" s="26">
        <v>0.36</v>
      </c>
      <c r="Q337" s="26">
        <v>1</v>
      </c>
      <c r="R337" s="25">
        <v>14.6647</v>
      </c>
      <c r="S337" s="6" t="s">
        <v>230</v>
      </c>
      <c r="T337" s="6" t="s">
        <v>230</v>
      </c>
      <c r="U337" s="6"/>
      <c r="V337" s="40" t="s">
        <v>231</v>
      </c>
    </row>
    <row r="338" spans="1:22" ht="30" customHeight="1" x14ac:dyDescent="0.25">
      <c r="A338" s="188">
        <v>70</v>
      </c>
      <c r="B338" s="188">
        <v>178261</v>
      </c>
      <c r="C338" s="189" t="s">
        <v>406</v>
      </c>
      <c r="D338" s="190">
        <v>1841</v>
      </c>
      <c r="E338" s="191" t="s">
        <v>395</v>
      </c>
      <c r="F338" s="34" t="s">
        <v>187</v>
      </c>
      <c r="G338" s="35">
        <v>51.4</v>
      </c>
      <c r="H338" s="36">
        <f>G338*I338</f>
        <v>1028</v>
      </c>
      <c r="I338" s="37">
        <v>20</v>
      </c>
      <c r="J338" s="2" t="s">
        <v>396</v>
      </c>
      <c r="K338" s="28" t="s">
        <v>397</v>
      </c>
      <c r="L338" s="6">
        <v>0</v>
      </c>
      <c r="M338" s="6">
        <v>70</v>
      </c>
      <c r="N338" s="6">
        <v>10</v>
      </c>
      <c r="O338" s="6">
        <v>10</v>
      </c>
      <c r="P338" s="6">
        <v>10</v>
      </c>
      <c r="Q338" s="6">
        <f>SUM(L338:P338)</f>
        <v>100</v>
      </c>
      <c r="R338" s="25" t="s">
        <v>398</v>
      </c>
      <c r="S338" s="6" t="s">
        <v>203</v>
      </c>
      <c r="T338" s="6" t="s">
        <v>191</v>
      </c>
      <c r="U338" s="6"/>
      <c r="V338" s="6" t="s">
        <v>107</v>
      </c>
    </row>
    <row r="339" spans="1:22" ht="30" customHeight="1" x14ac:dyDescent="0.25">
      <c r="A339" s="188"/>
      <c r="B339" s="188"/>
      <c r="C339" s="189"/>
      <c r="D339" s="190"/>
      <c r="E339" s="191"/>
      <c r="F339" s="34" t="s">
        <v>264</v>
      </c>
      <c r="G339" s="48">
        <v>140.62</v>
      </c>
      <c r="H339" s="48">
        <v>140.62</v>
      </c>
      <c r="I339" s="6">
        <v>1</v>
      </c>
      <c r="J339" s="43" t="s">
        <v>401</v>
      </c>
      <c r="K339" s="28" t="s">
        <v>229</v>
      </c>
      <c r="L339" s="26">
        <v>0.59</v>
      </c>
      <c r="M339" s="26">
        <v>0</v>
      </c>
      <c r="N339" s="26">
        <v>0</v>
      </c>
      <c r="O339" s="26">
        <v>0.05</v>
      </c>
      <c r="P339" s="26">
        <v>0.36</v>
      </c>
      <c r="Q339" s="26">
        <v>1</v>
      </c>
      <c r="R339" s="25">
        <v>14.6647</v>
      </c>
      <c r="S339" s="6" t="s">
        <v>230</v>
      </c>
      <c r="T339" s="6" t="s">
        <v>230</v>
      </c>
      <c r="U339" s="6"/>
      <c r="V339" s="40" t="s">
        <v>231</v>
      </c>
    </row>
    <row r="340" spans="1:22" ht="30" customHeight="1" x14ac:dyDescent="0.25">
      <c r="A340" s="188"/>
      <c r="B340" s="188"/>
      <c r="C340" s="189"/>
      <c r="D340" s="190"/>
      <c r="E340" s="191"/>
      <c r="F340" s="34" t="s">
        <v>343</v>
      </c>
      <c r="G340" s="42">
        <v>285</v>
      </c>
      <c r="H340" s="42">
        <f>G340</f>
        <v>285</v>
      </c>
      <c r="I340" s="6" t="s">
        <v>402</v>
      </c>
      <c r="J340" s="6" t="s">
        <v>403</v>
      </c>
      <c r="K340" s="25" t="s">
        <v>155</v>
      </c>
      <c r="L340" s="6">
        <v>90</v>
      </c>
      <c r="M340" s="6">
        <v>0</v>
      </c>
      <c r="N340" s="6">
        <v>0</v>
      </c>
      <c r="O340" s="6">
        <v>6</v>
      </c>
      <c r="P340" s="6">
        <v>4</v>
      </c>
      <c r="Q340" s="6">
        <f>SUM(L340:P340)</f>
        <v>100</v>
      </c>
      <c r="R340" s="28" t="s">
        <v>237</v>
      </c>
      <c r="S340" s="6" t="s">
        <v>238</v>
      </c>
      <c r="T340" s="6" t="s">
        <v>239</v>
      </c>
      <c r="U340" s="6" t="s">
        <v>107</v>
      </c>
      <c r="V340" s="6"/>
    </row>
    <row r="341" spans="1:22" ht="51.75" customHeight="1" x14ac:dyDescent="0.25">
      <c r="A341" s="6">
        <v>71</v>
      </c>
      <c r="B341" s="6">
        <v>178294</v>
      </c>
      <c r="C341" s="5" t="s">
        <v>407</v>
      </c>
      <c r="D341" s="4">
        <v>10</v>
      </c>
      <c r="E341" s="3" t="s">
        <v>137</v>
      </c>
      <c r="F341" s="198" t="s">
        <v>317</v>
      </c>
      <c r="G341" s="198"/>
      <c r="H341" s="198"/>
      <c r="I341" s="198"/>
      <c r="J341" s="198"/>
      <c r="K341" s="198"/>
      <c r="L341" s="198"/>
      <c r="M341" s="198"/>
      <c r="N341" s="198"/>
      <c r="O341" s="198"/>
      <c r="P341" s="198"/>
      <c r="Q341" s="198"/>
      <c r="R341" s="198"/>
      <c r="S341" s="198"/>
      <c r="T341" s="198"/>
      <c r="U341" s="198"/>
      <c r="V341" s="198"/>
    </row>
    <row r="342" spans="1:22" ht="32.25" customHeight="1" x14ac:dyDescent="0.25">
      <c r="A342" s="188">
        <v>72</v>
      </c>
      <c r="B342" s="188"/>
      <c r="C342" s="192" t="s">
        <v>408</v>
      </c>
      <c r="D342" s="190" t="s">
        <v>25</v>
      </c>
      <c r="E342" s="191" t="s">
        <v>137</v>
      </c>
      <c r="F342" s="34" t="s">
        <v>187</v>
      </c>
      <c r="G342" s="35">
        <v>50.77</v>
      </c>
      <c r="H342" s="36">
        <f>G342*I342</f>
        <v>1015.4000000000001</v>
      </c>
      <c r="I342" s="37">
        <v>20</v>
      </c>
      <c r="J342" s="2" t="s">
        <v>396</v>
      </c>
      <c r="K342" s="28" t="s">
        <v>397</v>
      </c>
      <c r="L342" s="6">
        <v>0</v>
      </c>
      <c r="M342" s="6">
        <v>70</v>
      </c>
      <c r="N342" s="6">
        <v>10</v>
      </c>
      <c r="O342" s="6">
        <v>10</v>
      </c>
      <c r="P342" s="6">
        <v>10</v>
      </c>
      <c r="Q342" s="6">
        <f>SUM(L342:P342)</f>
        <v>100</v>
      </c>
      <c r="R342" s="25" t="s">
        <v>398</v>
      </c>
      <c r="S342" s="6" t="s">
        <v>203</v>
      </c>
      <c r="T342" s="6" t="s">
        <v>191</v>
      </c>
      <c r="U342" s="6"/>
      <c r="V342" s="6" t="s">
        <v>107</v>
      </c>
    </row>
    <row r="343" spans="1:22" ht="32.25" customHeight="1" x14ac:dyDescent="0.25">
      <c r="A343" s="188"/>
      <c r="B343" s="188"/>
      <c r="C343" s="192"/>
      <c r="D343" s="190"/>
      <c r="E343" s="191"/>
      <c r="F343" s="34" t="s">
        <v>264</v>
      </c>
      <c r="G343" s="48">
        <v>248.9</v>
      </c>
      <c r="H343" s="48">
        <v>248.9</v>
      </c>
      <c r="I343" s="6">
        <v>1</v>
      </c>
      <c r="J343" s="43" t="s">
        <v>399</v>
      </c>
      <c r="K343" s="28" t="s">
        <v>229</v>
      </c>
      <c r="L343" s="26">
        <v>0.59</v>
      </c>
      <c r="M343" s="26">
        <v>0</v>
      </c>
      <c r="N343" s="26">
        <v>0</v>
      </c>
      <c r="O343" s="26">
        <v>0.05</v>
      </c>
      <c r="P343" s="26">
        <v>0.36</v>
      </c>
      <c r="Q343" s="26">
        <v>1</v>
      </c>
      <c r="R343" s="25">
        <v>14.6647</v>
      </c>
      <c r="S343" s="6" t="s">
        <v>230</v>
      </c>
      <c r="T343" s="6" t="s">
        <v>230</v>
      </c>
      <c r="U343" s="6"/>
      <c r="V343" s="40" t="s">
        <v>231</v>
      </c>
    </row>
    <row r="344" spans="1:22" ht="36.75" customHeight="1" x14ac:dyDescent="0.25">
      <c r="A344" s="6">
        <v>73</v>
      </c>
      <c r="B344" s="6">
        <v>179083</v>
      </c>
      <c r="C344" s="50" t="s">
        <v>45</v>
      </c>
      <c r="D344" s="4">
        <v>10</v>
      </c>
      <c r="E344" s="3" t="s">
        <v>137</v>
      </c>
      <c r="F344" s="198" t="s">
        <v>317</v>
      </c>
      <c r="G344" s="198"/>
      <c r="H344" s="198"/>
      <c r="I344" s="198"/>
      <c r="J344" s="198"/>
      <c r="K344" s="198"/>
      <c r="L344" s="198"/>
      <c r="M344" s="198"/>
      <c r="N344" s="198"/>
      <c r="O344" s="198"/>
      <c r="P344" s="198"/>
      <c r="Q344" s="198"/>
      <c r="R344" s="198"/>
      <c r="S344" s="198"/>
      <c r="T344" s="198"/>
      <c r="U344" s="198"/>
      <c r="V344" s="198"/>
    </row>
    <row r="345" spans="1:22" ht="102" customHeight="1" x14ac:dyDescent="0.25">
      <c r="A345" s="6">
        <v>74</v>
      </c>
      <c r="B345" s="6">
        <v>173121</v>
      </c>
      <c r="C345" s="5" t="s">
        <v>409</v>
      </c>
      <c r="D345" s="4">
        <v>1275</v>
      </c>
      <c r="E345" s="3" t="s">
        <v>137</v>
      </c>
      <c r="F345" s="34" t="s">
        <v>187</v>
      </c>
      <c r="G345" s="35">
        <v>1431.61</v>
      </c>
      <c r="H345" s="36">
        <f>I345*G345</f>
        <v>14316.099999999999</v>
      </c>
      <c r="I345" s="37">
        <v>10</v>
      </c>
      <c r="J345" s="2" t="s">
        <v>410</v>
      </c>
      <c r="K345" s="28" t="s">
        <v>189</v>
      </c>
      <c r="L345" s="6">
        <v>70</v>
      </c>
      <c r="M345" s="6">
        <v>0</v>
      </c>
      <c r="N345" s="6">
        <v>10</v>
      </c>
      <c r="O345" s="6">
        <v>10</v>
      </c>
      <c r="P345" s="6">
        <v>10</v>
      </c>
      <c r="Q345" s="6">
        <f>SUM(L345:P345)</f>
        <v>100</v>
      </c>
      <c r="R345" s="25">
        <v>13.3954</v>
      </c>
      <c r="S345" s="6" t="s">
        <v>203</v>
      </c>
      <c r="T345" s="6" t="s">
        <v>191</v>
      </c>
      <c r="U345" s="6" t="s">
        <v>158</v>
      </c>
      <c r="V345" s="6"/>
    </row>
    <row r="346" spans="1:22" ht="44.25" customHeight="1" x14ac:dyDescent="0.25">
      <c r="A346" s="188">
        <v>75</v>
      </c>
      <c r="B346" s="188">
        <v>157060</v>
      </c>
      <c r="C346" s="189" t="s">
        <v>411</v>
      </c>
      <c r="D346" s="190">
        <v>10</v>
      </c>
      <c r="E346" s="191" t="s">
        <v>137</v>
      </c>
      <c r="F346" s="34" t="s">
        <v>187</v>
      </c>
      <c r="G346" s="35">
        <v>6.72</v>
      </c>
      <c r="H346" s="36">
        <f>I346*G346</f>
        <v>403.2</v>
      </c>
      <c r="I346" s="37">
        <v>60</v>
      </c>
      <c r="J346" s="2" t="s">
        <v>410</v>
      </c>
      <c r="K346" s="28" t="s">
        <v>189</v>
      </c>
      <c r="L346" s="6">
        <v>70</v>
      </c>
      <c r="M346" s="6">
        <v>0</v>
      </c>
      <c r="N346" s="6">
        <v>10</v>
      </c>
      <c r="O346" s="6">
        <v>10</v>
      </c>
      <c r="P346" s="6">
        <v>10</v>
      </c>
      <c r="Q346" s="6">
        <f>SUM(L346:P346)</f>
        <v>100</v>
      </c>
      <c r="R346" s="25">
        <v>13.3954</v>
      </c>
      <c r="S346" s="6" t="s">
        <v>203</v>
      </c>
      <c r="T346" s="6" t="s">
        <v>191</v>
      </c>
      <c r="U346" s="6" t="s">
        <v>158</v>
      </c>
      <c r="V346" s="6"/>
    </row>
    <row r="347" spans="1:22" ht="38.25" customHeight="1" x14ac:dyDescent="0.25">
      <c r="A347" s="188"/>
      <c r="B347" s="188"/>
      <c r="C347" s="189"/>
      <c r="D347" s="190"/>
      <c r="E347" s="191"/>
      <c r="F347" s="34" t="s">
        <v>250</v>
      </c>
      <c r="G347" s="42">
        <v>0.11</v>
      </c>
      <c r="H347" s="42">
        <v>6.84</v>
      </c>
      <c r="I347" s="6">
        <v>60</v>
      </c>
      <c r="J347" s="2" t="s">
        <v>412</v>
      </c>
      <c r="K347" s="25" t="s">
        <v>177</v>
      </c>
      <c r="L347" s="41">
        <v>87.4</v>
      </c>
      <c r="M347" s="6"/>
      <c r="N347" s="41"/>
      <c r="O347" s="41">
        <v>7.6</v>
      </c>
      <c r="P347" s="41">
        <v>5</v>
      </c>
      <c r="Q347" s="6">
        <v>100</v>
      </c>
      <c r="R347" s="25">
        <v>15.03</v>
      </c>
      <c r="S347" s="6" t="s">
        <v>147</v>
      </c>
      <c r="T347" s="6" t="s">
        <v>252</v>
      </c>
      <c r="U347" s="6" t="s">
        <v>193</v>
      </c>
      <c r="V347" s="6"/>
    </row>
    <row r="348" spans="1:22" ht="74.25" customHeight="1" x14ac:dyDescent="0.25">
      <c r="A348" s="6">
        <v>76</v>
      </c>
      <c r="B348" s="6"/>
      <c r="C348" s="5" t="s">
        <v>413</v>
      </c>
      <c r="D348" s="4" t="s">
        <v>25</v>
      </c>
      <c r="E348" s="3" t="s">
        <v>137</v>
      </c>
      <c r="F348" s="34" t="s">
        <v>250</v>
      </c>
      <c r="G348" s="42">
        <v>9.1199999999999992</v>
      </c>
      <c r="H348" s="42">
        <v>273.60000000000002</v>
      </c>
      <c r="I348" s="6">
        <v>30</v>
      </c>
      <c r="J348" s="2" t="s">
        <v>414</v>
      </c>
      <c r="K348" s="25" t="s">
        <v>177</v>
      </c>
      <c r="L348" s="41">
        <v>87.4</v>
      </c>
      <c r="M348" s="6"/>
      <c r="N348" s="41"/>
      <c r="O348" s="41">
        <v>7.6</v>
      </c>
      <c r="P348" s="41">
        <v>5</v>
      </c>
      <c r="Q348" s="6">
        <v>100</v>
      </c>
      <c r="R348" s="25">
        <v>15.03</v>
      </c>
      <c r="S348" s="6" t="s">
        <v>147</v>
      </c>
      <c r="T348" s="6" t="s">
        <v>252</v>
      </c>
      <c r="U348" s="6" t="s">
        <v>193</v>
      </c>
      <c r="V348" s="6"/>
    </row>
    <row r="349" spans="1:22" ht="33.75" customHeight="1" x14ac:dyDescent="0.25">
      <c r="A349" s="188">
        <v>77</v>
      </c>
      <c r="B349" s="188"/>
      <c r="C349" s="189" t="s">
        <v>415</v>
      </c>
      <c r="D349" s="190" t="s">
        <v>25</v>
      </c>
      <c r="E349" s="191" t="s">
        <v>137</v>
      </c>
      <c r="F349" s="2" t="s">
        <v>416</v>
      </c>
      <c r="G349" s="24">
        <v>860</v>
      </c>
      <c r="H349" s="24">
        <v>4300</v>
      </c>
      <c r="I349" s="6">
        <v>5</v>
      </c>
      <c r="J349" s="2" t="s">
        <v>417</v>
      </c>
      <c r="K349" s="28" t="s">
        <v>418</v>
      </c>
      <c r="L349" s="6">
        <v>47</v>
      </c>
      <c r="M349" s="6">
        <v>2</v>
      </c>
      <c r="N349" s="6">
        <v>12</v>
      </c>
      <c r="O349" s="6">
        <v>16</v>
      </c>
      <c r="P349" s="6">
        <v>23</v>
      </c>
      <c r="Q349" s="6">
        <v>100</v>
      </c>
      <c r="R349" s="25">
        <v>13.48</v>
      </c>
      <c r="S349" s="6" t="s">
        <v>141</v>
      </c>
      <c r="T349" s="6" t="s">
        <v>142</v>
      </c>
      <c r="U349" s="6" t="s">
        <v>194</v>
      </c>
      <c r="V349" s="6"/>
    </row>
    <row r="350" spans="1:22" ht="33" customHeight="1" x14ac:dyDescent="0.25">
      <c r="A350" s="188"/>
      <c r="B350" s="188"/>
      <c r="C350" s="189"/>
      <c r="D350" s="190"/>
      <c r="E350" s="191"/>
      <c r="F350" s="2" t="s">
        <v>419</v>
      </c>
      <c r="G350" s="24">
        <v>1995</v>
      </c>
      <c r="H350" s="24">
        <v>9975</v>
      </c>
      <c r="I350" s="6">
        <v>5</v>
      </c>
      <c r="J350" s="2" t="s">
        <v>420</v>
      </c>
      <c r="K350" s="28" t="s">
        <v>418</v>
      </c>
      <c r="L350" s="6">
        <v>47</v>
      </c>
      <c r="M350" s="6">
        <v>2</v>
      </c>
      <c r="N350" s="6">
        <v>12</v>
      </c>
      <c r="O350" s="6">
        <v>16</v>
      </c>
      <c r="P350" s="6">
        <v>23</v>
      </c>
      <c r="Q350" s="6">
        <v>100</v>
      </c>
      <c r="R350" s="25">
        <v>13.48</v>
      </c>
      <c r="S350" s="6" t="s">
        <v>141</v>
      </c>
      <c r="T350" s="6" t="s">
        <v>142</v>
      </c>
      <c r="U350" s="6" t="s">
        <v>194</v>
      </c>
      <c r="V350" s="6"/>
    </row>
    <row r="351" spans="1:22" ht="30" customHeight="1" x14ac:dyDescent="0.25">
      <c r="A351" s="188"/>
      <c r="B351" s="188"/>
      <c r="C351" s="189"/>
      <c r="D351" s="190"/>
      <c r="E351" s="191"/>
      <c r="F351" s="2" t="s">
        <v>143</v>
      </c>
      <c r="G351" s="24">
        <v>973.04</v>
      </c>
      <c r="H351" s="24">
        <v>9730.4</v>
      </c>
      <c r="I351" s="6">
        <v>10</v>
      </c>
      <c r="J351" s="2" t="s">
        <v>144</v>
      </c>
      <c r="K351" s="25" t="s">
        <v>145</v>
      </c>
      <c r="L351" s="26">
        <v>0.85</v>
      </c>
      <c r="M351" s="26">
        <v>0</v>
      </c>
      <c r="N351" s="26">
        <v>0.05</v>
      </c>
      <c r="O351" s="26">
        <v>0.03</v>
      </c>
      <c r="P351" s="26">
        <v>7.0000000000000007E-2</v>
      </c>
      <c r="Q351" s="27">
        <v>1</v>
      </c>
      <c r="R351" s="25" t="s">
        <v>180</v>
      </c>
      <c r="S351" s="2" t="s">
        <v>147</v>
      </c>
      <c r="T351" s="6" t="s">
        <v>147</v>
      </c>
      <c r="U351" s="6" t="s">
        <v>107</v>
      </c>
      <c r="V351" s="6"/>
    </row>
    <row r="352" spans="1:22" ht="30" customHeight="1" x14ac:dyDescent="0.25">
      <c r="A352" s="188"/>
      <c r="B352" s="188"/>
      <c r="C352" s="189"/>
      <c r="D352" s="190"/>
      <c r="E352" s="191"/>
      <c r="F352" s="34" t="s">
        <v>182</v>
      </c>
      <c r="G352" s="24">
        <v>1898.1</v>
      </c>
      <c r="H352" s="24">
        <v>5694.3</v>
      </c>
      <c r="I352" s="6">
        <v>3</v>
      </c>
      <c r="J352" s="2" t="s">
        <v>209</v>
      </c>
      <c r="K352" s="25" t="s">
        <v>184</v>
      </c>
      <c r="L352" s="6">
        <v>60</v>
      </c>
      <c r="M352" s="6">
        <v>0</v>
      </c>
      <c r="N352" s="6">
        <v>0</v>
      </c>
      <c r="O352" s="6">
        <v>10</v>
      </c>
      <c r="P352" s="6">
        <v>30</v>
      </c>
      <c r="Q352" s="6">
        <v>100</v>
      </c>
      <c r="R352" s="25">
        <v>15.375299999999999</v>
      </c>
      <c r="S352" s="2" t="s">
        <v>185</v>
      </c>
      <c r="T352" s="6" t="s">
        <v>186</v>
      </c>
      <c r="U352" s="6" t="s">
        <v>19</v>
      </c>
      <c r="V352" s="6"/>
    </row>
    <row r="353" spans="1:22" ht="30" customHeight="1" x14ac:dyDescent="0.25">
      <c r="A353" s="188"/>
      <c r="B353" s="188"/>
      <c r="C353" s="189"/>
      <c r="D353" s="190"/>
      <c r="E353" s="191"/>
      <c r="F353" s="34" t="s">
        <v>187</v>
      </c>
      <c r="G353" s="35">
        <v>1047.3800000000001</v>
      </c>
      <c r="H353" s="36">
        <f>G353*I353</f>
        <v>5236.9000000000005</v>
      </c>
      <c r="I353" s="37">
        <v>5</v>
      </c>
      <c r="J353" s="2" t="s">
        <v>188</v>
      </c>
      <c r="K353" s="28" t="s">
        <v>189</v>
      </c>
      <c r="L353" s="6">
        <v>70</v>
      </c>
      <c r="M353" s="6">
        <v>0</v>
      </c>
      <c r="N353" s="6">
        <v>10</v>
      </c>
      <c r="O353" s="6">
        <v>10</v>
      </c>
      <c r="P353" s="6">
        <v>10</v>
      </c>
      <c r="Q353" s="6">
        <f>SUM(L353:P353)</f>
        <v>100</v>
      </c>
      <c r="R353" s="25">
        <v>13.3954</v>
      </c>
      <c r="S353" s="6" t="s">
        <v>203</v>
      </c>
      <c r="T353" s="6" t="s">
        <v>191</v>
      </c>
      <c r="U353" s="6" t="s">
        <v>158</v>
      </c>
      <c r="V353" s="6"/>
    </row>
    <row r="354" spans="1:22" ht="30" customHeight="1" x14ac:dyDescent="0.25">
      <c r="A354" s="188"/>
      <c r="B354" s="188"/>
      <c r="C354" s="189"/>
      <c r="D354" s="190"/>
      <c r="E354" s="191"/>
      <c r="F354" s="2" t="s">
        <v>168</v>
      </c>
      <c r="G354" s="24">
        <v>886.65</v>
      </c>
      <c r="H354" s="24">
        <v>886.65</v>
      </c>
      <c r="I354" s="2" t="s">
        <v>421</v>
      </c>
      <c r="J354" s="2" t="s">
        <v>422</v>
      </c>
      <c r="K354" s="25" t="s">
        <v>171</v>
      </c>
      <c r="L354" s="6">
        <v>65</v>
      </c>
      <c r="M354" s="6">
        <v>0</v>
      </c>
      <c r="N354" s="6">
        <v>21</v>
      </c>
      <c r="O354" s="6">
        <v>6</v>
      </c>
      <c r="P354" s="6">
        <v>8</v>
      </c>
      <c r="Q354" s="6">
        <v>100</v>
      </c>
      <c r="R354" s="25">
        <v>134963</v>
      </c>
      <c r="S354" s="6" t="s">
        <v>218</v>
      </c>
      <c r="T354" s="6" t="s">
        <v>173</v>
      </c>
      <c r="U354" s="6" t="s">
        <v>107</v>
      </c>
      <c r="V354" s="6"/>
    </row>
    <row r="355" spans="1:22" ht="30" customHeight="1" x14ac:dyDescent="0.25">
      <c r="A355" s="188"/>
      <c r="B355" s="188"/>
      <c r="C355" s="189"/>
      <c r="D355" s="190"/>
      <c r="E355" s="191"/>
      <c r="F355" s="34" t="s">
        <v>250</v>
      </c>
      <c r="G355" s="42">
        <v>1077.3</v>
      </c>
      <c r="H355" s="42">
        <v>1077.3</v>
      </c>
      <c r="I355" s="6">
        <v>1</v>
      </c>
      <c r="J355" s="2" t="s">
        <v>423</v>
      </c>
      <c r="K355" s="25" t="s">
        <v>177</v>
      </c>
      <c r="L355" s="41">
        <v>87.4</v>
      </c>
      <c r="M355" s="6"/>
      <c r="N355" s="41"/>
      <c r="O355" s="41">
        <v>7.6</v>
      </c>
      <c r="P355" s="41">
        <v>5</v>
      </c>
      <c r="Q355" s="6">
        <v>100</v>
      </c>
      <c r="R355" s="25">
        <v>15.03</v>
      </c>
      <c r="S355" s="6" t="s">
        <v>147</v>
      </c>
      <c r="T355" s="6" t="s">
        <v>252</v>
      </c>
      <c r="U355" s="6" t="s">
        <v>193</v>
      </c>
      <c r="V355" s="6"/>
    </row>
    <row r="356" spans="1:22" ht="30" customHeight="1" x14ac:dyDescent="0.25">
      <c r="A356" s="188">
        <v>78</v>
      </c>
      <c r="B356" s="188">
        <v>173128</v>
      </c>
      <c r="C356" s="189" t="s">
        <v>424</v>
      </c>
      <c r="D356" s="190">
        <v>10</v>
      </c>
      <c r="E356" s="191" t="s">
        <v>137</v>
      </c>
      <c r="F356" s="51" t="s">
        <v>425</v>
      </c>
      <c r="G356" s="24">
        <v>1980</v>
      </c>
      <c r="H356" s="24">
        <v>9900</v>
      </c>
      <c r="I356" s="6">
        <v>5</v>
      </c>
      <c r="J356" s="2" t="s">
        <v>426</v>
      </c>
      <c r="K356" s="28" t="s">
        <v>427</v>
      </c>
      <c r="L356" s="6">
        <v>47</v>
      </c>
      <c r="M356" s="6">
        <v>2</v>
      </c>
      <c r="N356" s="6">
        <v>12</v>
      </c>
      <c r="O356" s="6">
        <v>16</v>
      </c>
      <c r="P356" s="6">
        <v>23</v>
      </c>
      <c r="Q356" s="6">
        <v>100</v>
      </c>
      <c r="R356" s="25">
        <v>13.48</v>
      </c>
      <c r="S356" s="6" t="s">
        <v>141</v>
      </c>
      <c r="T356" s="6" t="s">
        <v>142</v>
      </c>
      <c r="U356" s="6" t="s">
        <v>194</v>
      </c>
      <c r="V356" s="6"/>
    </row>
    <row r="357" spans="1:22" ht="30" customHeight="1" x14ac:dyDescent="0.25">
      <c r="A357" s="188"/>
      <c r="B357" s="188"/>
      <c r="C357" s="189"/>
      <c r="D357" s="190"/>
      <c r="E357" s="191"/>
      <c r="F357" s="2" t="s">
        <v>143</v>
      </c>
      <c r="G357" s="24">
        <v>1854.01</v>
      </c>
      <c r="H357" s="24">
        <v>18540.099999999999</v>
      </c>
      <c r="I357" s="6">
        <v>10</v>
      </c>
      <c r="J357" s="2" t="s">
        <v>144</v>
      </c>
      <c r="K357" s="25" t="s">
        <v>145</v>
      </c>
      <c r="L357" s="26">
        <v>0.85</v>
      </c>
      <c r="M357" s="26">
        <v>0</v>
      </c>
      <c r="N357" s="26">
        <v>0.05</v>
      </c>
      <c r="O357" s="26">
        <v>0.03</v>
      </c>
      <c r="P357" s="26">
        <v>7.0000000000000007E-2</v>
      </c>
      <c r="Q357" s="27">
        <v>1</v>
      </c>
      <c r="R357" s="25" t="s">
        <v>180</v>
      </c>
      <c r="S357" s="2" t="s">
        <v>147</v>
      </c>
      <c r="T357" s="6" t="s">
        <v>147</v>
      </c>
      <c r="U357" s="6" t="s">
        <v>107</v>
      </c>
      <c r="V357" s="6"/>
    </row>
    <row r="358" spans="1:22" ht="30" customHeight="1" x14ac:dyDescent="0.25">
      <c r="A358" s="188"/>
      <c r="B358" s="188"/>
      <c r="C358" s="189"/>
      <c r="D358" s="190"/>
      <c r="E358" s="191"/>
      <c r="F358" s="34" t="s">
        <v>182</v>
      </c>
      <c r="G358" s="24">
        <v>2391.61</v>
      </c>
      <c r="H358" s="24">
        <v>7174.83</v>
      </c>
      <c r="I358" s="6">
        <v>3</v>
      </c>
      <c r="J358" s="2" t="s">
        <v>209</v>
      </c>
      <c r="K358" s="25" t="s">
        <v>184</v>
      </c>
      <c r="L358" s="6">
        <v>60</v>
      </c>
      <c r="M358" s="6">
        <v>0</v>
      </c>
      <c r="N358" s="6">
        <v>0</v>
      </c>
      <c r="O358" s="6">
        <v>10</v>
      </c>
      <c r="P358" s="6">
        <v>30</v>
      </c>
      <c r="Q358" s="6">
        <v>100</v>
      </c>
      <c r="R358" s="25">
        <v>15.375299999999999</v>
      </c>
      <c r="S358" s="2" t="s">
        <v>185</v>
      </c>
      <c r="T358" s="6" t="s">
        <v>186</v>
      </c>
      <c r="U358" s="6" t="s">
        <v>19</v>
      </c>
      <c r="V358" s="6"/>
    </row>
    <row r="359" spans="1:22" ht="30" customHeight="1" x14ac:dyDescent="0.25">
      <c r="A359" s="188"/>
      <c r="B359" s="188"/>
      <c r="C359" s="189"/>
      <c r="D359" s="190"/>
      <c r="E359" s="191"/>
      <c r="F359" s="34" t="s">
        <v>187</v>
      </c>
      <c r="G359" s="35">
        <v>1346.63</v>
      </c>
      <c r="H359" s="36">
        <f>G359*I359</f>
        <v>6733.1500000000005</v>
      </c>
      <c r="I359" s="37">
        <v>5</v>
      </c>
      <c r="J359" s="2" t="s">
        <v>188</v>
      </c>
      <c r="K359" s="28" t="s">
        <v>189</v>
      </c>
      <c r="L359" s="6">
        <v>70</v>
      </c>
      <c r="M359" s="6">
        <v>0</v>
      </c>
      <c r="N359" s="6">
        <v>10</v>
      </c>
      <c r="O359" s="6">
        <v>10</v>
      </c>
      <c r="P359" s="6">
        <v>10</v>
      </c>
      <c r="Q359" s="6">
        <f>SUM(L359:P359)</f>
        <v>100</v>
      </c>
      <c r="R359" s="25">
        <v>13.3954</v>
      </c>
      <c r="S359" s="6" t="s">
        <v>203</v>
      </c>
      <c r="T359" s="6" t="s">
        <v>191</v>
      </c>
      <c r="U359" s="6" t="s">
        <v>158</v>
      </c>
      <c r="V359" s="6"/>
    </row>
    <row r="360" spans="1:22" ht="30" customHeight="1" x14ac:dyDescent="0.25">
      <c r="A360" s="188"/>
      <c r="B360" s="188"/>
      <c r="C360" s="189"/>
      <c r="D360" s="190"/>
      <c r="E360" s="191"/>
      <c r="F360" s="2" t="s">
        <v>168</v>
      </c>
      <c r="G360" s="24">
        <v>1710.72</v>
      </c>
      <c r="H360" s="24">
        <v>1710.72</v>
      </c>
      <c r="I360" s="2" t="s">
        <v>421</v>
      </c>
      <c r="J360" s="2" t="s">
        <v>422</v>
      </c>
      <c r="K360" s="25" t="s">
        <v>171</v>
      </c>
      <c r="L360" s="6">
        <v>65</v>
      </c>
      <c r="M360" s="6">
        <v>0</v>
      </c>
      <c r="N360" s="6">
        <v>21</v>
      </c>
      <c r="O360" s="6">
        <v>6</v>
      </c>
      <c r="P360" s="6">
        <v>8</v>
      </c>
      <c r="Q360" s="6">
        <v>100</v>
      </c>
      <c r="R360" s="25">
        <v>134963</v>
      </c>
      <c r="S360" s="6" t="s">
        <v>218</v>
      </c>
      <c r="T360" s="6" t="s">
        <v>173</v>
      </c>
      <c r="U360" s="6" t="s">
        <v>107</v>
      </c>
      <c r="V360" s="6"/>
    </row>
    <row r="361" spans="1:22" ht="30" customHeight="1" x14ac:dyDescent="0.25">
      <c r="A361" s="188">
        <v>79</v>
      </c>
      <c r="B361" s="188">
        <v>199195</v>
      </c>
      <c r="C361" s="189" t="s">
        <v>428</v>
      </c>
      <c r="D361" s="190">
        <v>10</v>
      </c>
      <c r="E361" s="191" t="s">
        <v>137</v>
      </c>
      <c r="F361" s="51" t="s">
        <v>425</v>
      </c>
      <c r="G361" s="24">
        <v>3610</v>
      </c>
      <c r="H361" s="24">
        <v>18050</v>
      </c>
      <c r="I361" s="6">
        <v>5</v>
      </c>
      <c r="J361" s="2" t="s">
        <v>429</v>
      </c>
      <c r="K361" s="28" t="s">
        <v>427</v>
      </c>
      <c r="L361" s="6">
        <v>47</v>
      </c>
      <c r="M361" s="6">
        <v>2</v>
      </c>
      <c r="N361" s="6">
        <v>12</v>
      </c>
      <c r="O361" s="6">
        <v>16</v>
      </c>
      <c r="P361" s="6">
        <v>23</v>
      </c>
      <c r="Q361" s="6">
        <v>100</v>
      </c>
      <c r="R361" s="25">
        <v>13.48</v>
      </c>
      <c r="S361" s="6" t="s">
        <v>141</v>
      </c>
      <c r="T361" s="6" t="s">
        <v>142</v>
      </c>
      <c r="U361" s="6" t="s">
        <v>194</v>
      </c>
      <c r="V361" s="6"/>
    </row>
    <row r="362" spans="1:22" ht="30" customHeight="1" x14ac:dyDescent="0.25">
      <c r="A362" s="188"/>
      <c r="B362" s="188"/>
      <c r="C362" s="189"/>
      <c r="D362" s="190"/>
      <c r="E362" s="191"/>
      <c r="F362" s="2" t="s">
        <v>143</v>
      </c>
      <c r="G362" s="24">
        <v>3049.33</v>
      </c>
      <c r="H362" s="24">
        <v>15246.65</v>
      </c>
      <c r="I362" s="6">
        <v>5</v>
      </c>
      <c r="J362" s="2" t="s">
        <v>144</v>
      </c>
      <c r="K362" s="25" t="s">
        <v>145</v>
      </c>
      <c r="L362" s="26">
        <v>0.85</v>
      </c>
      <c r="M362" s="26">
        <v>0</v>
      </c>
      <c r="N362" s="26">
        <v>0.05</v>
      </c>
      <c r="O362" s="26">
        <v>0.03</v>
      </c>
      <c r="P362" s="26">
        <v>7.0000000000000007E-2</v>
      </c>
      <c r="Q362" s="27">
        <v>1</v>
      </c>
      <c r="R362" s="25" t="s">
        <v>180</v>
      </c>
      <c r="S362" s="2" t="s">
        <v>147</v>
      </c>
      <c r="T362" s="6" t="s">
        <v>147</v>
      </c>
      <c r="U362" s="6" t="s">
        <v>107</v>
      </c>
      <c r="V362" s="6"/>
    </row>
    <row r="363" spans="1:22" ht="31.5" customHeight="1" x14ac:dyDescent="0.25">
      <c r="A363" s="188"/>
      <c r="B363" s="188"/>
      <c r="C363" s="189"/>
      <c r="D363" s="190"/>
      <c r="E363" s="191"/>
      <c r="F363" s="2" t="s">
        <v>168</v>
      </c>
      <c r="G363" s="24">
        <v>1798.01</v>
      </c>
      <c r="H363" s="24">
        <v>1798.01</v>
      </c>
      <c r="I363" s="2" t="s">
        <v>421</v>
      </c>
      <c r="J363" s="2" t="s">
        <v>422</v>
      </c>
      <c r="K363" s="25" t="s">
        <v>171</v>
      </c>
      <c r="L363" s="6">
        <v>65</v>
      </c>
      <c r="M363" s="6">
        <v>0</v>
      </c>
      <c r="N363" s="6">
        <v>21</v>
      </c>
      <c r="O363" s="6">
        <v>6</v>
      </c>
      <c r="P363" s="6">
        <v>8</v>
      </c>
      <c r="Q363" s="6">
        <v>100</v>
      </c>
      <c r="R363" s="25">
        <v>134963</v>
      </c>
      <c r="S363" s="6" t="s">
        <v>218</v>
      </c>
      <c r="T363" s="6" t="s">
        <v>173</v>
      </c>
      <c r="U363" s="6" t="s">
        <v>107</v>
      </c>
      <c r="V363" s="6"/>
    </row>
    <row r="364" spans="1:22" ht="30" customHeight="1" x14ac:dyDescent="0.25">
      <c r="A364" s="188">
        <v>80</v>
      </c>
      <c r="B364" s="188">
        <v>173127</v>
      </c>
      <c r="C364" s="189" t="s">
        <v>430</v>
      </c>
      <c r="D364" s="190">
        <v>15</v>
      </c>
      <c r="E364" s="191" t="s">
        <v>137</v>
      </c>
      <c r="F364" s="51" t="s">
        <v>425</v>
      </c>
      <c r="G364" s="24">
        <v>670</v>
      </c>
      <c r="H364" s="24">
        <v>3350</v>
      </c>
      <c r="I364" s="6">
        <v>5</v>
      </c>
      <c r="J364" s="2" t="s">
        <v>429</v>
      </c>
      <c r="K364" s="28" t="s">
        <v>427</v>
      </c>
      <c r="L364" s="6">
        <v>47</v>
      </c>
      <c r="M364" s="6">
        <v>2</v>
      </c>
      <c r="N364" s="6">
        <v>12</v>
      </c>
      <c r="O364" s="6">
        <v>16</v>
      </c>
      <c r="P364" s="6">
        <v>23</v>
      </c>
      <c r="Q364" s="6">
        <v>100</v>
      </c>
      <c r="R364" s="25">
        <v>13.48</v>
      </c>
      <c r="S364" s="6" t="s">
        <v>141</v>
      </c>
      <c r="T364" s="6" t="s">
        <v>142</v>
      </c>
      <c r="U364" s="6" t="s">
        <v>194</v>
      </c>
      <c r="V364" s="6"/>
    </row>
    <row r="365" spans="1:22" ht="30" customHeight="1" x14ac:dyDescent="0.25">
      <c r="A365" s="188"/>
      <c r="B365" s="188"/>
      <c r="C365" s="189"/>
      <c r="D365" s="190"/>
      <c r="E365" s="191"/>
      <c r="F365" s="2" t="s">
        <v>143</v>
      </c>
      <c r="G365" s="24">
        <v>489.06</v>
      </c>
      <c r="H365" s="24">
        <v>2445.3000000000002</v>
      </c>
      <c r="I365" s="6">
        <v>5</v>
      </c>
      <c r="J365" s="2" t="s">
        <v>144</v>
      </c>
      <c r="K365" s="25" t="s">
        <v>145</v>
      </c>
      <c r="L365" s="26">
        <v>0.85</v>
      </c>
      <c r="M365" s="26">
        <v>0</v>
      </c>
      <c r="N365" s="26">
        <v>0.05</v>
      </c>
      <c r="O365" s="26">
        <v>0.03</v>
      </c>
      <c r="P365" s="26">
        <v>7.0000000000000007E-2</v>
      </c>
      <c r="Q365" s="27">
        <v>1</v>
      </c>
      <c r="R365" s="25" t="s">
        <v>180</v>
      </c>
      <c r="S365" s="2" t="s">
        <v>147</v>
      </c>
      <c r="T365" s="6" t="s">
        <v>147</v>
      </c>
      <c r="U365" s="6" t="s">
        <v>107</v>
      </c>
      <c r="V365" s="6"/>
    </row>
    <row r="366" spans="1:22" ht="30" customHeight="1" x14ac:dyDescent="0.25">
      <c r="A366" s="188"/>
      <c r="B366" s="188"/>
      <c r="C366" s="189"/>
      <c r="D366" s="190"/>
      <c r="E366" s="191"/>
      <c r="F366" s="34" t="s">
        <v>182</v>
      </c>
      <c r="G366" s="24">
        <v>1328.67</v>
      </c>
      <c r="H366" s="24">
        <v>3986.01</v>
      </c>
      <c r="I366" s="6">
        <v>3</v>
      </c>
      <c r="J366" s="2" t="s">
        <v>209</v>
      </c>
      <c r="K366" s="25" t="s">
        <v>184</v>
      </c>
      <c r="L366" s="6">
        <v>60</v>
      </c>
      <c r="M366" s="6">
        <v>0</v>
      </c>
      <c r="N366" s="6">
        <v>0</v>
      </c>
      <c r="O366" s="6">
        <v>10</v>
      </c>
      <c r="P366" s="6">
        <v>30</v>
      </c>
      <c r="Q366" s="6">
        <v>100</v>
      </c>
      <c r="R366" s="25">
        <v>15.375299999999999</v>
      </c>
      <c r="S366" s="2" t="s">
        <v>185</v>
      </c>
      <c r="T366" s="6" t="s">
        <v>186</v>
      </c>
      <c r="U366" s="6" t="s">
        <v>19</v>
      </c>
      <c r="V366" s="6"/>
    </row>
    <row r="367" spans="1:22" ht="30" customHeight="1" x14ac:dyDescent="0.25">
      <c r="A367" s="188"/>
      <c r="B367" s="188"/>
      <c r="C367" s="189"/>
      <c r="D367" s="190"/>
      <c r="E367" s="191"/>
      <c r="F367" s="34" t="s">
        <v>187</v>
      </c>
      <c r="G367" s="35">
        <v>1047.3800000000001</v>
      </c>
      <c r="H367" s="36">
        <f>G367*I367</f>
        <v>5236.9000000000005</v>
      </c>
      <c r="I367" s="37">
        <v>5</v>
      </c>
      <c r="J367" s="2" t="s">
        <v>188</v>
      </c>
      <c r="K367" s="28" t="s">
        <v>189</v>
      </c>
      <c r="L367" s="6">
        <v>70</v>
      </c>
      <c r="M367" s="6">
        <v>0</v>
      </c>
      <c r="N367" s="6">
        <v>10</v>
      </c>
      <c r="O367" s="6">
        <v>10</v>
      </c>
      <c r="P367" s="6">
        <v>10</v>
      </c>
      <c r="Q367" s="6">
        <f>SUM(L367:P367)</f>
        <v>100</v>
      </c>
      <c r="R367" s="25">
        <v>13.3954</v>
      </c>
      <c r="S367" s="6" t="s">
        <v>203</v>
      </c>
      <c r="T367" s="6" t="s">
        <v>191</v>
      </c>
      <c r="U367" s="6" t="s">
        <v>158</v>
      </c>
      <c r="V367" s="6"/>
    </row>
    <row r="368" spans="1:22" ht="30" customHeight="1" x14ac:dyDescent="0.25">
      <c r="A368" s="188"/>
      <c r="B368" s="188"/>
      <c r="C368" s="189"/>
      <c r="D368" s="190"/>
      <c r="E368" s="191"/>
      <c r="F368" s="2" t="s">
        <v>168</v>
      </c>
      <c r="G368" s="24">
        <v>738.87</v>
      </c>
      <c r="H368" s="24">
        <v>738.87</v>
      </c>
      <c r="I368" s="2" t="s">
        <v>421</v>
      </c>
      <c r="J368" s="2" t="s">
        <v>422</v>
      </c>
      <c r="K368" s="25" t="s">
        <v>171</v>
      </c>
      <c r="L368" s="6">
        <v>65</v>
      </c>
      <c r="M368" s="6">
        <v>0</v>
      </c>
      <c r="N368" s="6">
        <v>21</v>
      </c>
      <c r="O368" s="6">
        <v>6</v>
      </c>
      <c r="P368" s="6">
        <v>8</v>
      </c>
      <c r="Q368" s="6">
        <v>100</v>
      </c>
      <c r="R368" s="25">
        <v>134963</v>
      </c>
      <c r="S368" s="6" t="s">
        <v>218</v>
      </c>
      <c r="T368" s="6" t="s">
        <v>173</v>
      </c>
      <c r="U368" s="6" t="s">
        <v>107</v>
      </c>
      <c r="V368" s="6"/>
    </row>
    <row r="369" spans="1:22" ht="30" customHeight="1" x14ac:dyDescent="0.25">
      <c r="A369" s="188">
        <v>81</v>
      </c>
      <c r="B369" s="188">
        <v>199187</v>
      </c>
      <c r="C369" s="189" t="s">
        <v>431</v>
      </c>
      <c r="D369" s="190">
        <v>30</v>
      </c>
      <c r="E369" s="191" t="s">
        <v>137</v>
      </c>
      <c r="F369" s="51" t="s">
        <v>425</v>
      </c>
      <c r="G369" s="24">
        <v>860</v>
      </c>
      <c r="H369" s="24">
        <v>4300</v>
      </c>
      <c r="I369" s="6">
        <v>5</v>
      </c>
      <c r="J369" s="2" t="s">
        <v>429</v>
      </c>
      <c r="K369" s="28" t="s">
        <v>427</v>
      </c>
      <c r="L369" s="6">
        <v>47</v>
      </c>
      <c r="M369" s="6">
        <v>2</v>
      </c>
      <c r="N369" s="6">
        <v>12</v>
      </c>
      <c r="O369" s="6">
        <v>16</v>
      </c>
      <c r="P369" s="6">
        <v>23</v>
      </c>
      <c r="Q369" s="6">
        <v>100</v>
      </c>
      <c r="R369" s="25">
        <v>13.48</v>
      </c>
      <c r="S369" s="6" t="s">
        <v>141</v>
      </c>
      <c r="T369" s="6" t="s">
        <v>142</v>
      </c>
      <c r="U369" s="6" t="s">
        <v>194</v>
      </c>
      <c r="V369" s="6"/>
    </row>
    <row r="370" spans="1:22" ht="30" customHeight="1" x14ac:dyDescent="0.25">
      <c r="A370" s="188"/>
      <c r="B370" s="188"/>
      <c r="C370" s="189"/>
      <c r="D370" s="190"/>
      <c r="E370" s="191"/>
      <c r="F370" s="2" t="s">
        <v>143</v>
      </c>
      <c r="G370" s="24">
        <v>365.72</v>
      </c>
      <c r="H370" s="24">
        <v>2445.3000000000002</v>
      </c>
      <c r="I370" s="6">
        <v>5</v>
      </c>
      <c r="J370" s="2" t="s">
        <v>144</v>
      </c>
      <c r="K370" s="25" t="s">
        <v>145</v>
      </c>
      <c r="L370" s="26">
        <v>0.85</v>
      </c>
      <c r="M370" s="26">
        <v>0</v>
      </c>
      <c r="N370" s="26">
        <v>0.05</v>
      </c>
      <c r="O370" s="26">
        <v>0.03</v>
      </c>
      <c r="P370" s="26">
        <v>7.0000000000000007E-2</v>
      </c>
      <c r="Q370" s="27">
        <v>1</v>
      </c>
      <c r="R370" s="25" t="s">
        <v>180</v>
      </c>
      <c r="S370" s="2" t="s">
        <v>147</v>
      </c>
      <c r="T370" s="6" t="s">
        <v>147</v>
      </c>
      <c r="U370" s="6" t="s">
        <v>107</v>
      </c>
      <c r="V370" s="6"/>
    </row>
    <row r="371" spans="1:22" ht="30" customHeight="1" x14ac:dyDescent="0.25">
      <c r="A371" s="188"/>
      <c r="B371" s="188"/>
      <c r="C371" s="189"/>
      <c r="D371" s="190"/>
      <c r="E371" s="191"/>
      <c r="F371" s="34" t="s">
        <v>187</v>
      </c>
      <c r="G371" s="35">
        <v>1047.3800000000001</v>
      </c>
      <c r="H371" s="36">
        <f>G371*I371</f>
        <v>5236.9000000000005</v>
      </c>
      <c r="I371" s="37">
        <v>5</v>
      </c>
      <c r="J371" s="2" t="s">
        <v>188</v>
      </c>
      <c r="K371" s="28" t="s">
        <v>189</v>
      </c>
      <c r="L371" s="6">
        <v>70</v>
      </c>
      <c r="M371" s="6">
        <v>0</v>
      </c>
      <c r="N371" s="6">
        <v>10</v>
      </c>
      <c r="O371" s="6">
        <v>10</v>
      </c>
      <c r="P371" s="6">
        <v>10</v>
      </c>
      <c r="Q371" s="6">
        <f>SUM(L371:P371)</f>
        <v>100</v>
      </c>
      <c r="R371" s="25">
        <v>13.3954</v>
      </c>
      <c r="S371" s="6" t="s">
        <v>203</v>
      </c>
      <c r="T371" s="6" t="s">
        <v>191</v>
      </c>
      <c r="U371" s="6" t="s">
        <v>158</v>
      </c>
      <c r="V371" s="6"/>
    </row>
    <row r="372" spans="1:22" ht="30" customHeight="1" x14ac:dyDescent="0.25">
      <c r="A372" s="188"/>
      <c r="B372" s="188"/>
      <c r="C372" s="189"/>
      <c r="D372" s="190"/>
      <c r="E372" s="191"/>
      <c r="F372" s="2" t="s">
        <v>432</v>
      </c>
      <c r="G372" s="24">
        <v>753.2</v>
      </c>
      <c r="H372" s="24">
        <v>753.2</v>
      </c>
      <c r="I372" s="2" t="s">
        <v>421</v>
      </c>
      <c r="J372" s="2" t="s">
        <v>422</v>
      </c>
      <c r="K372" s="25" t="s">
        <v>171</v>
      </c>
      <c r="L372" s="6">
        <v>65</v>
      </c>
      <c r="M372" s="6">
        <v>0</v>
      </c>
      <c r="N372" s="6">
        <v>21</v>
      </c>
      <c r="O372" s="6">
        <v>6</v>
      </c>
      <c r="P372" s="6">
        <v>8</v>
      </c>
      <c r="Q372" s="6">
        <v>100</v>
      </c>
      <c r="R372" s="25">
        <v>134963</v>
      </c>
      <c r="S372" s="6" t="s">
        <v>218</v>
      </c>
      <c r="T372" s="6" t="s">
        <v>173</v>
      </c>
      <c r="U372" s="6" t="s">
        <v>107</v>
      </c>
      <c r="V372" s="6"/>
    </row>
    <row r="373" spans="1:22" ht="30" customHeight="1" x14ac:dyDescent="0.25">
      <c r="A373" s="188"/>
      <c r="B373" s="188"/>
      <c r="C373" s="189"/>
      <c r="D373" s="190"/>
      <c r="E373" s="191"/>
      <c r="F373" s="2" t="s">
        <v>433</v>
      </c>
      <c r="G373" s="24">
        <v>835.76</v>
      </c>
      <c r="H373" s="24">
        <v>835.76</v>
      </c>
      <c r="I373" s="2" t="s">
        <v>434</v>
      </c>
      <c r="J373" s="2" t="s">
        <v>422</v>
      </c>
      <c r="K373" s="25" t="s">
        <v>171</v>
      </c>
      <c r="L373" s="6">
        <v>65</v>
      </c>
      <c r="M373" s="6">
        <v>0</v>
      </c>
      <c r="N373" s="6">
        <v>21</v>
      </c>
      <c r="O373" s="6">
        <v>6</v>
      </c>
      <c r="P373" s="6">
        <v>8</v>
      </c>
      <c r="Q373" s="6">
        <v>100</v>
      </c>
      <c r="R373" s="25">
        <v>134963</v>
      </c>
      <c r="S373" s="6" t="s">
        <v>435</v>
      </c>
      <c r="T373" s="6" t="s">
        <v>173</v>
      </c>
      <c r="U373" s="6" t="s">
        <v>107</v>
      </c>
      <c r="V373" s="6"/>
    </row>
    <row r="374" spans="1:22" ht="30" customHeight="1" x14ac:dyDescent="0.25">
      <c r="A374" s="188"/>
      <c r="B374" s="188"/>
      <c r="C374" s="189"/>
      <c r="D374" s="190"/>
      <c r="E374" s="191"/>
      <c r="F374" s="2" t="s">
        <v>436</v>
      </c>
      <c r="G374" s="24">
        <v>788.58</v>
      </c>
      <c r="H374" s="24">
        <v>788.58</v>
      </c>
      <c r="I374" s="2" t="s">
        <v>437</v>
      </c>
      <c r="J374" s="2" t="s">
        <v>422</v>
      </c>
      <c r="K374" s="25" t="s">
        <v>171</v>
      </c>
      <c r="L374" s="6">
        <v>65</v>
      </c>
      <c r="M374" s="6">
        <v>0</v>
      </c>
      <c r="N374" s="6">
        <v>21</v>
      </c>
      <c r="O374" s="6">
        <v>6</v>
      </c>
      <c r="P374" s="6">
        <v>8</v>
      </c>
      <c r="Q374" s="6">
        <v>100</v>
      </c>
      <c r="R374" s="25">
        <v>134963</v>
      </c>
      <c r="S374" s="6" t="s">
        <v>438</v>
      </c>
      <c r="T374" s="6" t="s">
        <v>173</v>
      </c>
      <c r="U374" s="6" t="s">
        <v>107</v>
      </c>
      <c r="V374" s="6"/>
    </row>
    <row r="375" spans="1:22" ht="30" customHeight="1" x14ac:dyDescent="0.25">
      <c r="A375" s="188">
        <v>82</v>
      </c>
      <c r="B375" s="188">
        <v>179098</v>
      </c>
      <c r="C375" s="189" t="s">
        <v>439</v>
      </c>
      <c r="D375" s="190">
        <v>0</v>
      </c>
      <c r="E375" s="191" t="s">
        <v>137</v>
      </c>
      <c r="F375" s="2" t="s">
        <v>416</v>
      </c>
      <c r="G375" s="24">
        <v>670</v>
      </c>
      <c r="H375" s="24">
        <v>3350</v>
      </c>
      <c r="I375" s="6">
        <v>5</v>
      </c>
      <c r="J375" s="2" t="s">
        <v>440</v>
      </c>
      <c r="K375" s="28" t="s">
        <v>427</v>
      </c>
      <c r="L375" s="6">
        <v>47</v>
      </c>
      <c r="M375" s="6">
        <v>2</v>
      </c>
      <c r="N375" s="6">
        <v>12</v>
      </c>
      <c r="O375" s="6">
        <v>16</v>
      </c>
      <c r="P375" s="6">
        <v>23</v>
      </c>
      <c r="Q375" s="6">
        <v>100</v>
      </c>
      <c r="R375" s="25">
        <v>13.48</v>
      </c>
      <c r="S375" s="6" t="s">
        <v>141</v>
      </c>
      <c r="T375" s="6" t="s">
        <v>142</v>
      </c>
      <c r="U375" s="6" t="s">
        <v>194</v>
      </c>
      <c r="V375" s="6"/>
    </row>
    <row r="376" spans="1:22" ht="30" customHeight="1" x14ac:dyDescent="0.25">
      <c r="A376" s="188"/>
      <c r="B376" s="188"/>
      <c r="C376" s="189"/>
      <c r="D376" s="190"/>
      <c r="E376" s="191"/>
      <c r="F376" s="2" t="s">
        <v>419</v>
      </c>
      <c r="G376" s="24">
        <v>1980</v>
      </c>
      <c r="H376" s="24">
        <v>9900</v>
      </c>
      <c r="I376" s="6">
        <v>5</v>
      </c>
      <c r="J376" s="2" t="s">
        <v>426</v>
      </c>
      <c r="K376" s="28" t="s">
        <v>427</v>
      </c>
      <c r="L376" s="6">
        <v>47</v>
      </c>
      <c r="M376" s="6">
        <v>2</v>
      </c>
      <c r="N376" s="6">
        <v>12</v>
      </c>
      <c r="O376" s="6">
        <v>16</v>
      </c>
      <c r="P376" s="6">
        <v>23</v>
      </c>
      <c r="Q376" s="6">
        <v>100</v>
      </c>
      <c r="R376" s="25">
        <v>13.48</v>
      </c>
      <c r="S376" s="6" t="s">
        <v>141</v>
      </c>
      <c r="T376" s="6" t="s">
        <v>142</v>
      </c>
      <c r="U376" s="6" t="s">
        <v>194</v>
      </c>
      <c r="V376" s="6"/>
    </row>
    <row r="377" spans="1:22" ht="30" customHeight="1" x14ac:dyDescent="0.25">
      <c r="A377" s="188"/>
      <c r="B377" s="188"/>
      <c r="C377" s="189"/>
      <c r="D377" s="190"/>
      <c r="E377" s="191"/>
      <c r="F377" s="2" t="s">
        <v>143</v>
      </c>
      <c r="G377" s="24">
        <v>649.29</v>
      </c>
      <c r="H377" s="24">
        <v>3246.45</v>
      </c>
      <c r="I377" s="6">
        <v>5</v>
      </c>
      <c r="J377" s="2" t="s">
        <v>144</v>
      </c>
      <c r="K377" s="25" t="s">
        <v>145</v>
      </c>
      <c r="L377" s="26">
        <v>0.85</v>
      </c>
      <c r="M377" s="26">
        <v>0</v>
      </c>
      <c r="N377" s="26">
        <v>0.05</v>
      </c>
      <c r="O377" s="26">
        <v>0.03</v>
      </c>
      <c r="P377" s="26">
        <v>7.0000000000000007E-2</v>
      </c>
      <c r="Q377" s="27">
        <v>1</v>
      </c>
      <c r="R377" s="25" t="s">
        <v>180</v>
      </c>
      <c r="S377" s="2" t="s">
        <v>147</v>
      </c>
      <c r="T377" s="6" t="s">
        <v>147</v>
      </c>
      <c r="U377" s="6" t="s">
        <v>107</v>
      </c>
      <c r="V377" s="6"/>
    </row>
    <row r="378" spans="1:22" ht="30" customHeight="1" x14ac:dyDescent="0.25">
      <c r="A378" s="188"/>
      <c r="B378" s="188"/>
      <c r="C378" s="189"/>
      <c r="D378" s="190"/>
      <c r="E378" s="191"/>
      <c r="F378" s="34" t="s">
        <v>182</v>
      </c>
      <c r="G378" s="24">
        <v>1328.67</v>
      </c>
      <c r="H378" s="24">
        <v>3986.01</v>
      </c>
      <c r="I378" s="6">
        <v>3</v>
      </c>
      <c r="J378" s="2" t="s">
        <v>209</v>
      </c>
      <c r="K378" s="25" t="s">
        <v>184</v>
      </c>
      <c r="L378" s="6">
        <v>60</v>
      </c>
      <c r="M378" s="6">
        <v>0</v>
      </c>
      <c r="N378" s="6">
        <v>0</v>
      </c>
      <c r="O378" s="6">
        <v>10</v>
      </c>
      <c r="P378" s="6">
        <v>30</v>
      </c>
      <c r="Q378" s="6">
        <v>100</v>
      </c>
      <c r="R378" s="25">
        <v>15.375299999999999</v>
      </c>
      <c r="S378" s="2" t="s">
        <v>185</v>
      </c>
      <c r="T378" s="6" t="s">
        <v>186</v>
      </c>
      <c r="U378" s="6" t="s">
        <v>19</v>
      </c>
      <c r="V378" s="6"/>
    </row>
    <row r="379" spans="1:22" ht="30" customHeight="1" x14ac:dyDescent="0.25">
      <c r="A379" s="188"/>
      <c r="B379" s="188"/>
      <c r="C379" s="189"/>
      <c r="D379" s="190"/>
      <c r="E379" s="191"/>
      <c r="F379" s="34" t="s">
        <v>187</v>
      </c>
      <c r="G379" s="35">
        <v>1047.3800000000001</v>
      </c>
      <c r="H379" s="36">
        <f>G379*I379</f>
        <v>5236.9000000000005</v>
      </c>
      <c r="I379" s="37">
        <v>5</v>
      </c>
      <c r="J379" s="2" t="s">
        <v>188</v>
      </c>
      <c r="K379" s="28" t="s">
        <v>189</v>
      </c>
      <c r="L379" s="6">
        <v>70</v>
      </c>
      <c r="M379" s="6">
        <v>0</v>
      </c>
      <c r="N379" s="6">
        <v>10</v>
      </c>
      <c r="O379" s="6">
        <v>10</v>
      </c>
      <c r="P379" s="6">
        <v>10</v>
      </c>
      <c r="Q379" s="6">
        <f>SUM(L379:P379)</f>
        <v>100</v>
      </c>
      <c r="R379" s="25">
        <v>13.3954</v>
      </c>
      <c r="S379" s="6" t="s">
        <v>203</v>
      </c>
      <c r="T379" s="6" t="s">
        <v>191</v>
      </c>
      <c r="U379" s="6" t="s">
        <v>158</v>
      </c>
      <c r="V379" s="6"/>
    </row>
    <row r="380" spans="1:22" ht="30" customHeight="1" x14ac:dyDescent="0.25">
      <c r="A380" s="188"/>
      <c r="B380" s="188"/>
      <c r="C380" s="189"/>
      <c r="D380" s="190"/>
      <c r="E380" s="191"/>
      <c r="F380" s="2" t="s">
        <v>168</v>
      </c>
      <c r="G380" s="24">
        <v>590.25</v>
      </c>
      <c r="H380" s="24">
        <v>590.25</v>
      </c>
      <c r="I380" s="2" t="s">
        <v>421</v>
      </c>
      <c r="J380" s="2" t="s">
        <v>422</v>
      </c>
      <c r="K380" s="25" t="s">
        <v>171</v>
      </c>
      <c r="L380" s="6">
        <v>65</v>
      </c>
      <c r="M380" s="6">
        <v>0</v>
      </c>
      <c r="N380" s="6">
        <v>21</v>
      </c>
      <c r="O380" s="6">
        <v>6</v>
      </c>
      <c r="P380" s="6">
        <v>8</v>
      </c>
      <c r="Q380" s="6">
        <v>100</v>
      </c>
      <c r="R380" s="25">
        <v>134963</v>
      </c>
      <c r="S380" s="6" t="s">
        <v>218</v>
      </c>
      <c r="T380" s="6" t="s">
        <v>173</v>
      </c>
      <c r="U380" s="6" t="s">
        <v>107</v>
      </c>
      <c r="V380" s="6"/>
    </row>
    <row r="381" spans="1:22" ht="49.5" customHeight="1" x14ac:dyDescent="0.25">
      <c r="A381" s="188">
        <v>83</v>
      </c>
      <c r="B381" s="188">
        <v>179095</v>
      </c>
      <c r="C381" s="189" t="s">
        <v>441</v>
      </c>
      <c r="D381" s="190">
        <v>225</v>
      </c>
      <c r="E381" s="191" t="s">
        <v>137</v>
      </c>
      <c r="F381" s="2" t="s">
        <v>416</v>
      </c>
      <c r="G381" s="24">
        <v>860</v>
      </c>
      <c r="H381" s="24">
        <v>4300</v>
      </c>
      <c r="I381" s="6">
        <v>5</v>
      </c>
      <c r="J381" s="2" t="s">
        <v>442</v>
      </c>
      <c r="K381" s="28" t="s">
        <v>427</v>
      </c>
      <c r="L381" s="6">
        <v>47</v>
      </c>
      <c r="M381" s="6">
        <v>2</v>
      </c>
      <c r="N381" s="6">
        <v>12</v>
      </c>
      <c r="O381" s="6">
        <v>16</v>
      </c>
      <c r="P381" s="6">
        <v>23</v>
      </c>
      <c r="Q381" s="6">
        <v>100</v>
      </c>
      <c r="R381" s="25">
        <v>13.48</v>
      </c>
      <c r="S381" s="6" t="s">
        <v>141</v>
      </c>
      <c r="T381" s="6" t="s">
        <v>142</v>
      </c>
      <c r="U381" s="6" t="s">
        <v>194</v>
      </c>
      <c r="V381" s="6"/>
    </row>
    <row r="382" spans="1:22" ht="35.25" customHeight="1" x14ac:dyDescent="0.25">
      <c r="A382" s="188"/>
      <c r="B382" s="188"/>
      <c r="C382" s="189"/>
      <c r="D382" s="190"/>
      <c r="E382" s="191"/>
      <c r="F382" s="2" t="s">
        <v>419</v>
      </c>
      <c r="G382" s="24">
        <v>1995</v>
      </c>
      <c r="H382" s="24">
        <v>9975</v>
      </c>
      <c r="I382" s="6">
        <v>5</v>
      </c>
      <c r="J382" s="2" t="s">
        <v>420</v>
      </c>
      <c r="K382" s="28" t="s">
        <v>418</v>
      </c>
      <c r="L382" s="6">
        <v>47</v>
      </c>
      <c r="M382" s="6">
        <v>2</v>
      </c>
      <c r="N382" s="6">
        <v>12</v>
      </c>
      <c r="O382" s="6">
        <v>16</v>
      </c>
      <c r="P382" s="6">
        <v>23</v>
      </c>
      <c r="Q382" s="6">
        <v>100</v>
      </c>
      <c r="R382" s="25">
        <v>13.48</v>
      </c>
      <c r="S382" s="6" t="s">
        <v>141</v>
      </c>
      <c r="T382" s="6" t="s">
        <v>142</v>
      </c>
      <c r="U382" s="6" t="s">
        <v>194</v>
      </c>
      <c r="V382" s="6"/>
    </row>
    <row r="383" spans="1:22" ht="35.25" customHeight="1" x14ac:dyDescent="0.25">
      <c r="A383" s="188"/>
      <c r="B383" s="188"/>
      <c r="C383" s="189"/>
      <c r="D383" s="190"/>
      <c r="E383" s="191"/>
      <c r="F383" s="2" t="s">
        <v>143</v>
      </c>
      <c r="G383" s="24">
        <v>973.04</v>
      </c>
      <c r="H383" s="24">
        <v>4865.2</v>
      </c>
      <c r="I383" s="6">
        <v>5</v>
      </c>
      <c r="J383" s="2" t="s">
        <v>144</v>
      </c>
      <c r="K383" s="25" t="s">
        <v>145</v>
      </c>
      <c r="L383" s="26">
        <v>0.85</v>
      </c>
      <c r="M383" s="26">
        <v>0</v>
      </c>
      <c r="N383" s="26">
        <v>0.05</v>
      </c>
      <c r="O383" s="26">
        <v>0.03</v>
      </c>
      <c r="P383" s="26">
        <v>7.0000000000000007E-2</v>
      </c>
      <c r="Q383" s="27">
        <v>1</v>
      </c>
      <c r="R383" s="25" t="s">
        <v>180</v>
      </c>
      <c r="S383" s="2" t="s">
        <v>147</v>
      </c>
      <c r="T383" s="6" t="s">
        <v>147</v>
      </c>
      <c r="U383" s="6" t="s">
        <v>107</v>
      </c>
      <c r="V383" s="6"/>
    </row>
    <row r="384" spans="1:22" ht="35.25" customHeight="1" x14ac:dyDescent="0.25">
      <c r="A384" s="188"/>
      <c r="B384" s="188"/>
      <c r="C384" s="189"/>
      <c r="D384" s="190"/>
      <c r="E384" s="191"/>
      <c r="F384" s="34" t="s">
        <v>182</v>
      </c>
      <c r="G384" s="24">
        <v>1898.1</v>
      </c>
      <c r="H384" s="24">
        <v>5694.3</v>
      </c>
      <c r="I384" s="6">
        <v>3</v>
      </c>
      <c r="J384" s="2" t="s">
        <v>209</v>
      </c>
      <c r="K384" s="25" t="s">
        <v>184</v>
      </c>
      <c r="L384" s="6">
        <v>60</v>
      </c>
      <c r="M384" s="6">
        <v>0</v>
      </c>
      <c r="N384" s="6">
        <v>0</v>
      </c>
      <c r="O384" s="6">
        <v>10</v>
      </c>
      <c r="P384" s="6">
        <v>30</v>
      </c>
      <c r="Q384" s="6">
        <v>100</v>
      </c>
      <c r="R384" s="25">
        <v>15.375299999999999</v>
      </c>
      <c r="S384" s="2" t="s">
        <v>185</v>
      </c>
      <c r="T384" s="6" t="s">
        <v>186</v>
      </c>
      <c r="U384" s="6" t="s">
        <v>19</v>
      </c>
      <c r="V384" s="6"/>
    </row>
    <row r="385" spans="1:22" ht="35.25" customHeight="1" x14ac:dyDescent="0.25">
      <c r="A385" s="188"/>
      <c r="B385" s="188"/>
      <c r="C385" s="189"/>
      <c r="D385" s="190"/>
      <c r="E385" s="191"/>
      <c r="F385" s="34" t="s">
        <v>187</v>
      </c>
      <c r="G385" s="35">
        <v>1047.3800000000001</v>
      </c>
      <c r="H385" s="36">
        <f>G385*I385</f>
        <v>5236.9000000000005</v>
      </c>
      <c r="I385" s="37">
        <v>5</v>
      </c>
      <c r="J385" s="2" t="s">
        <v>188</v>
      </c>
      <c r="K385" s="28" t="s">
        <v>189</v>
      </c>
      <c r="L385" s="6">
        <v>70</v>
      </c>
      <c r="M385" s="6">
        <v>0</v>
      </c>
      <c r="N385" s="6">
        <v>10</v>
      </c>
      <c r="O385" s="6">
        <v>10</v>
      </c>
      <c r="P385" s="6">
        <v>10</v>
      </c>
      <c r="Q385" s="6">
        <f>SUM(L385:P385)</f>
        <v>100</v>
      </c>
      <c r="R385" s="25">
        <v>13.3954</v>
      </c>
      <c r="S385" s="6" t="s">
        <v>203</v>
      </c>
      <c r="T385" s="6" t="s">
        <v>191</v>
      </c>
      <c r="U385" s="6" t="s">
        <v>158</v>
      </c>
      <c r="V385" s="6"/>
    </row>
    <row r="386" spans="1:22" ht="42.75" customHeight="1" x14ac:dyDescent="0.25">
      <c r="A386" s="188"/>
      <c r="B386" s="188"/>
      <c r="C386" s="189"/>
      <c r="D386" s="190"/>
      <c r="E386" s="191"/>
      <c r="F386" s="2" t="s">
        <v>168</v>
      </c>
      <c r="G386" s="24">
        <v>1561.12</v>
      </c>
      <c r="H386" s="24">
        <v>1561.12</v>
      </c>
      <c r="I386" s="2" t="s">
        <v>421</v>
      </c>
      <c r="J386" s="2" t="s">
        <v>422</v>
      </c>
      <c r="K386" s="25" t="s">
        <v>171</v>
      </c>
      <c r="L386" s="6">
        <v>65</v>
      </c>
      <c r="M386" s="6">
        <v>0</v>
      </c>
      <c r="N386" s="6">
        <v>21</v>
      </c>
      <c r="O386" s="6">
        <v>6</v>
      </c>
      <c r="P386" s="6">
        <v>8</v>
      </c>
      <c r="Q386" s="6">
        <v>100</v>
      </c>
      <c r="R386" s="25">
        <v>134963</v>
      </c>
      <c r="S386" s="6" t="s">
        <v>218</v>
      </c>
      <c r="T386" s="6" t="s">
        <v>173</v>
      </c>
      <c r="U386" s="6" t="s">
        <v>107</v>
      </c>
      <c r="V386" s="6"/>
    </row>
    <row r="387" spans="1:22" ht="30" customHeight="1" x14ac:dyDescent="0.25">
      <c r="A387" s="188">
        <v>84</v>
      </c>
      <c r="B387" s="188">
        <v>179096</v>
      </c>
      <c r="C387" s="189" t="s">
        <v>443</v>
      </c>
      <c r="D387" s="190">
        <v>10</v>
      </c>
      <c r="E387" s="191" t="s">
        <v>137</v>
      </c>
      <c r="F387" s="2" t="s">
        <v>416</v>
      </c>
      <c r="G387" s="24">
        <v>860</v>
      </c>
      <c r="H387" s="24">
        <v>4300</v>
      </c>
      <c r="I387" s="6">
        <v>5</v>
      </c>
      <c r="J387" s="2" t="s">
        <v>442</v>
      </c>
      <c r="K387" s="28" t="s">
        <v>427</v>
      </c>
      <c r="L387" s="6">
        <v>47</v>
      </c>
      <c r="M387" s="6">
        <v>2</v>
      </c>
      <c r="N387" s="6">
        <v>12</v>
      </c>
      <c r="O387" s="6">
        <v>16</v>
      </c>
      <c r="P387" s="6">
        <v>23</v>
      </c>
      <c r="Q387" s="6">
        <v>100</v>
      </c>
      <c r="R387" s="25">
        <v>13.48</v>
      </c>
      <c r="S387" s="6" t="s">
        <v>141</v>
      </c>
      <c r="T387" s="6" t="s">
        <v>142</v>
      </c>
      <c r="U387" s="6" t="s">
        <v>194</v>
      </c>
      <c r="V387" s="6"/>
    </row>
    <row r="388" spans="1:22" ht="30" customHeight="1" x14ac:dyDescent="0.25">
      <c r="A388" s="188"/>
      <c r="B388" s="188"/>
      <c r="C388" s="189"/>
      <c r="D388" s="190"/>
      <c r="E388" s="191"/>
      <c r="F388" s="2" t="s">
        <v>419</v>
      </c>
      <c r="G388" s="24">
        <v>1995</v>
      </c>
      <c r="H388" s="24">
        <v>9975</v>
      </c>
      <c r="I388" s="6">
        <v>5</v>
      </c>
      <c r="J388" s="2" t="s">
        <v>420</v>
      </c>
      <c r="K388" s="28" t="s">
        <v>418</v>
      </c>
      <c r="L388" s="6">
        <v>47</v>
      </c>
      <c r="M388" s="6">
        <v>2</v>
      </c>
      <c r="N388" s="6">
        <v>12</v>
      </c>
      <c r="O388" s="6">
        <v>16</v>
      </c>
      <c r="P388" s="6">
        <v>23</v>
      </c>
      <c r="Q388" s="6">
        <v>100</v>
      </c>
      <c r="R388" s="25">
        <v>13.48</v>
      </c>
      <c r="S388" s="6" t="s">
        <v>141</v>
      </c>
      <c r="T388" s="6" t="s">
        <v>142</v>
      </c>
      <c r="U388" s="6" t="s">
        <v>194</v>
      </c>
      <c r="V388" s="6"/>
    </row>
    <row r="389" spans="1:22" ht="35.25" customHeight="1" x14ac:dyDescent="0.25">
      <c r="A389" s="188"/>
      <c r="B389" s="188"/>
      <c r="C389" s="189"/>
      <c r="D389" s="190"/>
      <c r="E389" s="191"/>
      <c r="F389" s="2" t="s">
        <v>143</v>
      </c>
      <c r="G389" s="24">
        <v>829.6</v>
      </c>
      <c r="H389" s="24">
        <v>4148</v>
      </c>
      <c r="I389" s="6">
        <v>5</v>
      </c>
      <c r="J389" s="2" t="s">
        <v>144</v>
      </c>
      <c r="K389" s="25" t="s">
        <v>145</v>
      </c>
      <c r="L389" s="26">
        <v>0.85</v>
      </c>
      <c r="M389" s="26">
        <v>0</v>
      </c>
      <c r="N389" s="26">
        <v>0.05</v>
      </c>
      <c r="O389" s="26">
        <v>0.03</v>
      </c>
      <c r="P389" s="26">
        <v>7.0000000000000007E-2</v>
      </c>
      <c r="Q389" s="27">
        <v>1</v>
      </c>
      <c r="R389" s="25" t="s">
        <v>180</v>
      </c>
      <c r="S389" s="2" t="s">
        <v>147</v>
      </c>
      <c r="T389" s="6" t="s">
        <v>147</v>
      </c>
      <c r="U389" s="6" t="s">
        <v>107</v>
      </c>
      <c r="V389" s="6"/>
    </row>
    <row r="390" spans="1:22" ht="46.5" customHeight="1" x14ac:dyDescent="0.25">
      <c r="A390" s="188"/>
      <c r="B390" s="188"/>
      <c r="C390" s="189"/>
      <c r="D390" s="190"/>
      <c r="E390" s="191"/>
      <c r="F390" s="2" t="s">
        <v>168</v>
      </c>
      <c r="G390" s="24">
        <v>791.74</v>
      </c>
      <c r="H390" s="24">
        <v>791.74</v>
      </c>
      <c r="I390" s="2" t="s">
        <v>421</v>
      </c>
      <c r="J390" s="2" t="s">
        <v>422</v>
      </c>
      <c r="K390" s="25" t="s">
        <v>171</v>
      </c>
      <c r="L390" s="6">
        <v>65</v>
      </c>
      <c r="M390" s="6">
        <v>0</v>
      </c>
      <c r="N390" s="6">
        <v>21</v>
      </c>
      <c r="O390" s="6">
        <v>6</v>
      </c>
      <c r="P390" s="6">
        <v>8</v>
      </c>
      <c r="Q390" s="6">
        <v>100</v>
      </c>
      <c r="R390" s="25">
        <v>134963</v>
      </c>
      <c r="S390" s="6" t="s">
        <v>218</v>
      </c>
      <c r="T390" s="6" t="s">
        <v>173</v>
      </c>
      <c r="U390" s="6" t="s">
        <v>107</v>
      </c>
      <c r="V390" s="6"/>
    </row>
    <row r="391" spans="1:22" ht="30" customHeight="1" x14ac:dyDescent="0.35">
      <c r="A391" s="188">
        <v>85</v>
      </c>
      <c r="B391" s="188"/>
      <c r="C391" s="189" t="s">
        <v>444</v>
      </c>
      <c r="D391" s="190" t="s">
        <v>25</v>
      </c>
      <c r="E391" s="191" t="s">
        <v>137</v>
      </c>
      <c r="F391" s="52" t="s">
        <v>425</v>
      </c>
      <c r="G391" s="24">
        <v>1980</v>
      </c>
      <c r="H391" s="24">
        <v>9900</v>
      </c>
      <c r="I391" s="6">
        <v>5</v>
      </c>
      <c r="J391" s="2" t="s">
        <v>445</v>
      </c>
      <c r="K391" s="28" t="s">
        <v>427</v>
      </c>
      <c r="L391" s="6">
        <v>47</v>
      </c>
      <c r="M391" s="6">
        <v>2</v>
      </c>
      <c r="N391" s="6">
        <v>12</v>
      </c>
      <c r="O391" s="6">
        <v>16</v>
      </c>
      <c r="P391" s="6">
        <v>23</v>
      </c>
      <c r="Q391" s="6">
        <v>100</v>
      </c>
      <c r="R391" s="25">
        <v>13.48</v>
      </c>
      <c r="S391" s="6" t="s">
        <v>141</v>
      </c>
      <c r="T391" s="6" t="s">
        <v>142</v>
      </c>
      <c r="U391" s="6" t="s">
        <v>194</v>
      </c>
      <c r="V391" s="6"/>
    </row>
    <row r="392" spans="1:22" ht="30" customHeight="1" x14ac:dyDescent="0.25">
      <c r="A392" s="188"/>
      <c r="B392" s="188"/>
      <c r="C392" s="189"/>
      <c r="D392" s="190"/>
      <c r="E392" s="191"/>
      <c r="F392" s="2" t="s">
        <v>143</v>
      </c>
      <c r="G392" s="24">
        <v>649.29</v>
      </c>
      <c r="H392" s="24">
        <v>3246.45</v>
      </c>
      <c r="I392" s="6">
        <v>5</v>
      </c>
      <c r="J392" s="2" t="s">
        <v>144</v>
      </c>
      <c r="K392" s="25" t="s">
        <v>145</v>
      </c>
      <c r="L392" s="26">
        <v>0.85</v>
      </c>
      <c r="M392" s="26">
        <v>0</v>
      </c>
      <c r="N392" s="26">
        <v>0.05</v>
      </c>
      <c r="O392" s="26">
        <v>0.03</v>
      </c>
      <c r="P392" s="26">
        <v>7.0000000000000007E-2</v>
      </c>
      <c r="Q392" s="27">
        <v>1</v>
      </c>
      <c r="R392" s="25" t="s">
        <v>180</v>
      </c>
      <c r="S392" s="2" t="s">
        <v>147</v>
      </c>
      <c r="T392" s="6" t="s">
        <v>147</v>
      </c>
      <c r="U392" s="6" t="s">
        <v>107</v>
      </c>
      <c r="V392" s="6"/>
    </row>
    <row r="393" spans="1:22" ht="30" customHeight="1" x14ac:dyDescent="0.25">
      <c r="A393" s="188"/>
      <c r="B393" s="188"/>
      <c r="C393" s="189"/>
      <c r="D393" s="190"/>
      <c r="E393" s="191"/>
      <c r="F393" s="34" t="s">
        <v>182</v>
      </c>
      <c r="G393" s="24">
        <v>2391.61</v>
      </c>
      <c r="H393" s="24">
        <v>7174.83</v>
      </c>
      <c r="I393" s="6">
        <v>3</v>
      </c>
      <c r="J393" s="2" t="s">
        <v>209</v>
      </c>
      <c r="K393" s="25" t="s">
        <v>184</v>
      </c>
      <c r="L393" s="6">
        <v>60</v>
      </c>
      <c r="M393" s="6">
        <v>0</v>
      </c>
      <c r="N393" s="6">
        <v>0</v>
      </c>
      <c r="O393" s="6">
        <v>10</v>
      </c>
      <c r="P393" s="6">
        <v>30</v>
      </c>
      <c r="Q393" s="6">
        <v>100</v>
      </c>
      <c r="R393" s="25">
        <v>15.375299999999999</v>
      </c>
      <c r="S393" s="2" t="s">
        <v>185</v>
      </c>
      <c r="T393" s="6" t="s">
        <v>186</v>
      </c>
      <c r="U393" s="6" t="s">
        <v>19</v>
      </c>
      <c r="V393" s="6"/>
    </row>
    <row r="394" spans="1:22" ht="30" customHeight="1" x14ac:dyDescent="0.25">
      <c r="A394" s="188"/>
      <c r="B394" s="188"/>
      <c r="C394" s="189"/>
      <c r="D394" s="190"/>
      <c r="E394" s="191"/>
      <c r="F394" s="34" t="s">
        <v>187</v>
      </c>
      <c r="G394" s="35">
        <v>1047.3800000000001</v>
      </c>
      <c r="H394" s="36">
        <f>G394*I394</f>
        <v>5236.9000000000005</v>
      </c>
      <c r="I394" s="37">
        <v>5</v>
      </c>
      <c r="J394" s="2" t="s">
        <v>188</v>
      </c>
      <c r="K394" s="28" t="s">
        <v>189</v>
      </c>
      <c r="L394" s="6">
        <v>70</v>
      </c>
      <c r="M394" s="6">
        <v>0</v>
      </c>
      <c r="N394" s="6">
        <v>10</v>
      </c>
      <c r="O394" s="6">
        <v>10</v>
      </c>
      <c r="P394" s="6">
        <v>10</v>
      </c>
      <c r="Q394" s="6">
        <f>SUM(L394:P394)</f>
        <v>100</v>
      </c>
      <c r="R394" s="25">
        <v>13.3954</v>
      </c>
      <c r="S394" s="6" t="s">
        <v>203</v>
      </c>
      <c r="T394" s="6" t="s">
        <v>191</v>
      </c>
      <c r="U394" s="6" t="s">
        <v>158</v>
      </c>
      <c r="V394" s="6"/>
    </row>
    <row r="395" spans="1:22" ht="36" customHeight="1" x14ac:dyDescent="0.25">
      <c r="A395" s="188"/>
      <c r="B395" s="188"/>
      <c r="C395" s="189"/>
      <c r="D395" s="190"/>
      <c r="E395" s="191"/>
      <c r="F395" s="2" t="s">
        <v>168</v>
      </c>
      <c r="G395" s="24">
        <v>1444.61</v>
      </c>
      <c r="H395" s="24">
        <v>1444.61</v>
      </c>
      <c r="I395" s="2" t="s">
        <v>421</v>
      </c>
      <c r="J395" s="2" t="s">
        <v>422</v>
      </c>
      <c r="K395" s="25" t="s">
        <v>171</v>
      </c>
      <c r="L395" s="6">
        <v>65</v>
      </c>
      <c r="M395" s="6">
        <v>0</v>
      </c>
      <c r="N395" s="6">
        <v>21</v>
      </c>
      <c r="O395" s="6">
        <v>6</v>
      </c>
      <c r="P395" s="6">
        <v>8</v>
      </c>
      <c r="Q395" s="6">
        <v>100</v>
      </c>
      <c r="R395" s="25">
        <v>134963</v>
      </c>
      <c r="S395" s="6" t="s">
        <v>218</v>
      </c>
      <c r="T395" s="6" t="s">
        <v>173</v>
      </c>
      <c r="U395" s="6" t="s">
        <v>107</v>
      </c>
      <c r="V395" s="6"/>
    </row>
    <row r="396" spans="1:22" ht="36.75" customHeight="1" x14ac:dyDescent="0.25">
      <c r="A396" s="188"/>
      <c r="B396" s="188"/>
      <c r="C396" s="189"/>
      <c r="D396" s="190"/>
      <c r="E396" s="191"/>
      <c r="F396" s="34" t="s">
        <v>250</v>
      </c>
      <c r="G396" s="42">
        <v>108.3</v>
      </c>
      <c r="H396" s="42">
        <v>1083</v>
      </c>
      <c r="I396" s="6">
        <v>10</v>
      </c>
      <c r="J396" s="2" t="s">
        <v>446</v>
      </c>
      <c r="K396" s="25" t="s">
        <v>177</v>
      </c>
      <c r="L396" s="41">
        <v>87.4</v>
      </c>
      <c r="M396" s="6"/>
      <c r="N396" s="41"/>
      <c r="O396" s="41">
        <v>7.6</v>
      </c>
      <c r="P396" s="41">
        <v>5</v>
      </c>
      <c r="Q396" s="6">
        <v>100</v>
      </c>
      <c r="R396" s="25">
        <v>15.03</v>
      </c>
      <c r="S396" s="6" t="s">
        <v>147</v>
      </c>
      <c r="T396" s="6" t="s">
        <v>252</v>
      </c>
      <c r="U396" s="6" t="s">
        <v>193</v>
      </c>
      <c r="V396" s="6"/>
    </row>
    <row r="397" spans="1:22" ht="46.5" customHeight="1" x14ac:dyDescent="0.25">
      <c r="A397" s="188">
        <v>86</v>
      </c>
      <c r="B397" s="188"/>
      <c r="C397" s="189" t="s">
        <v>447</v>
      </c>
      <c r="D397" s="190" t="s">
        <v>25</v>
      </c>
      <c r="E397" s="191" t="s">
        <v>137</v>
      </c>
      <c r="F397" s="51" t="s">
        <v>425</v>
      </c>
      <c r="G397" s="24">
        <v>1980</v>
      </c>
      <c r="H397" s="24">
        <v>9900</v>
      </c>
      <c r="I397" s="6">
        <v>5</v>
      </c>
      <c r="J397" s="2" t="s">
        <v>445</v>
      </c>
      <c r="K397" s="28" t="s">
        <v>427</v>
      </c>
      <c r="L397" s="6">
        <v>47</v>
      </c>
      <c r="M397" s="6">
        <v>2</v>
      </c>
      <c r="N397" s="6">
        <v>12</v>
      </c>
      <c r="O397" s="6">
        <v>16</v>
      </c>
      <c r="P397" s="6">
        <v>23</v>
      </c>
      <c r="Q397" s="6">
        <v>100</v>
      </c>
      <c r="R397" s="25">
        <v>13.48</v>
      </c>
      <c r="S397" s="6" t="s">
        <v>141</v>
      </c>
      <c r="T397" s="6" t="s">
        <v>142</v>
      </c>
      <c r="U397" s="6" t="s">
        <v>194</v>
      </c>
      <c r="V397" s="6"/>
    </row>
    <row r="398" spans="1:22" ht="51" customHeight="1" x14ac:dyDescent="0.25">
      <c r="A398" s="188"/>
      <c r="B398" s="188"/>
      <c r="C398" s="189"/>
      <c r="D398" s="190"/>
      <c r="E398" s="191"/>
      <c r="F398" s="2" t="s">
        <v>168</v>
      </c>
      <c r="G398" s="24">
        <v>835.76</v>
      </c>
      <c r="H398" s="24">
        <v>835.76</v>
      </c>
      <c r="I398" s="2" t="s">
        <v>421</v>
      </c>
      <c r="J398" s="2" t="s">
        <v>422</v>
      </c>
      <c r="K398" s="25" t="s">
        <v>171</v>
      </c>
      <c r="L398" s="6">
        <v>65</v>
      </c>
      <c r="M398" s="6">
        <v>0</v>
      </c>
      <c r="N398" s="6">
        <v>21</v>
      </c>
      <c r="O398" s="6">
        <v>6</v>
      </c>
      <c r="P398" s="6">
        <v>8</v>
      </c>
      <c r="Q398" s="6">
        <v>100</v>
      </c>
      <c r="R398" s="25">
        <v>134963</v>
      </c>
      <c r="S398" s="6" t="s">
        <v>218</v>
      </c>
      <c r="T398" s="6" t="s">
        <v>173</v>
      </c>
      <c r="U398" s="6" t="s">
        <v>107</v>
      </c>
      <c r="V398" s="6"/>
    </row>
    <row r="399" spans="1:22" ht="30" customHeight="1" x14ac:dyDescent="0.25">
      <c r="A399" s="188">
        <v>87</v>
      </c>
      <c r="B399" s="188"/>
      <c r="C399" s="189" t="s">
        <v>448</v>
      </c>
      <c r="D399" s="190" t="s">
        <v>25</v>
      </c>
      <c r="E399" s="191" t="s">
        <v>137</v>
      </c>
      <c r="F399" s="2" t="s">
        <v>416</v>
      </c>
      <c r="G399" s="24">
        <v>860</v>
      </c>
      <c r="H399" s="24">
        <v>4300</v>
      </c>
      <c r="I399" s="6">
        <v>5</v>
      </c>
      <c r="J399" s="2" t="s">
        <v>417</v>
      </c>
      <c r="K399" s="28" t="s">
        <v>427</v>
      </c>
      <c r="L399" s="6">
        <v>47</v>
      </c>
      <c r="M399" s="6">
        <v>2</v>
      </c>
      <c r="N399" s="6">
        <v>12</v>
      </c>
      <c r="O399" s="6">
        <v>16</v>
      </c>
      <c r="P399" s="6">
        <v>23</v>
      </c>
      <c r="Q399" s="6">
        <v>100</v>
      </c>
      <c r="R399" s="25">
        <v>13.48</v>
      </c>
      <c r="S399" s="6" t="s">
        <v>141</v>
      </c>
      <c r="T399" s="6" t="s">
        <v>142</v>
      </c>
      <c r="U399" s="6" t="s">
        <v>194</v>
      </c>
      <c r="V399" s="6"/>
    </row>
    <row r="400" spans="1:22" ht="30" customHeight="1" x14ac:dyDescent="0.25">
      <c r="A400" s="188"/>
      <c r="B400" s="188"/>
      <c r="C400" s="189"/>
      <c r="D400" s="190"/>
      <c r="E400" s="191"/>
      <c r="F400" s="2" t="s">
        <v>419</v>
      </c>
      <c r="G400" s="24">
        <v>1995</v>
      </c>
      <c r="H400" s="24">
        <v>9975</v>
      </c>
      <c r="I400" s="6">
        <v>5</v>
      </c>
      <c r="J400" s="2" t="s">
        <v>420</v>
      </c>
      <c r="K400" s="28" t="s">
        <v>418</v>
      </c>
      <c r="L400" s="6">
        <v>47</v>
      </c>
      <c r="M400" s="6">
        <v>2</v>
      </c>
      <c r="N400" s="6">
        <v>12</v>
      </c>
      <c r="O400" s="6">
        <v>16</v>
      </c>
      <c r="P400" s="6">
        <v>23</v>
      </c>
      <c r="Q400" s="6">
        <v>100</v>
      </c>
      <c r="R400" s="25">
        <v>13.48</v>
      </c>
      <c r="S400" s="6" t="s">
        <v>141</v>
      </c>
      <c r="T400" s="6" t="s">
        <v>142</v>
      </c>
      <c r="U400" s="6" t="s">
        <v>194</v>
      </c>
      <c r="V400" s="6"/>
    </row>
    <row r="401" spans="1:22" ht="30" customHeight="1" x14ac:dyDescent="0.25">
      <c r="A401" s="188"/>
      <c r="B401" s="188"/>
      <c r="C401" s="189"/>
      <c r="D401" s="190"/>
      <c r="E401" s="191"/>
      <c r="F401" s="2" t="s">
        <v>143</v>
      </c>
      <c r="G401" s="24">
        <v>973.04</v>
      </c>
      <c r="H401" s="24">
        <v>4865.2</v>
      </c>
      <c r="I401" s="6">
        <v>5</v>
      </c>
      <c r="J401" s="2" t="s">
        <v>144</v>
      </c>
      <c r="K401" s="25" t="s">
        <v>145</v>
      </c>
      <c r="L401" s="26">
        <v>0.85</v>
      </c>
      <c r="M401" s="26">
        <v>0</v>
      </c>
      <c r="N401" s="26">
        <v>0.05</v>
      </c>
      <c r="O401" s="26">
        <v>0.03</v>
      </c>
      <c r="P401" s="26">
        <v>7.0000000000000007E-2</v>
      </c>
      <c r="Q401" s="27">
        <v>1</v>
      </c>
      <c r="R401" s="25" t="s">
        <v>180</v>
      </c>
      <c r="S401" s="2" t="s">
        <v>147</v>
      </c>
      <c r="T401" s="6" t="s">
        <v>147</v>
      </c>
      <c r="U401" s="6" t="s">
        <v>107</v>
      </c>
      <c r="V401" s="6"/>
    </row>
    <row r="402" spans="1:22" ht="30" customHeight="1" x14ac:dyDescent="0.25">
      <c r="A402" s="188"/>
      <c r="B402" s="188"/>
      <c r="C402" s="189"/>
      <c r="D402" s="190"/>
      <c r="E402" s="191"/>
      <c r="F402" s="34" t="s">
        <v>187</v>
      </c>
      <c r="G402" s="35">
        <v>1047.3800000000001</v>
      </c>
      <c r="H402" s="36">
        <f>G402*I402</f>
        <v>5236.9000000000005</v>
      </c>
      <c r="I402" s="37">
        <v>5</v>
      </c>
      <c r="J402" s="2" t="s">
        <v>188</v>
      </c>
      <c r="K402" s="28" t="s">
        <v>189</v>
      </c>
      <c r="L402" s="6">
        <v>70</v>
      </c>
      <c r="M402" s="6">
        <v>0</v>
      </c>
      <c r="N402" s="6">
        <v>10</v>
      </c>
      <c r="O402" s="6">
        <v>10</v>
      </c>
      <c r="P402" s="6">
        <v>10</v>
      </c>
      <c r="Q402" s="6">
        <f>SUM(L402:P402)</f>
        <v>100</v>
      </c>
      <c r="R402" s="25">
        <v>13.3954</v>
      </c>
      <c r="S402" s="6" t="s">
        <v>203</v>
      </c>
      <c r="T402" s="6" t="s">
        <v>191</v>
      </c>
      <c r="U402" s="6" t="s">
        <v>158</v>
      </c>
      <c r="V402" s="6"/>
    </row>
    <row r="403" spans="1:22" ht="30" customHeight="1" x14ac:dyDescent="0.25">
      <c r="A403" s="188"/>
      <c r="B403" s="188"/>
      <c r="C403" s="189"/>
      <c r="D403" s="190"/>
      <c r="E403" s="191"/>
      <c r="F403" s="2" t="s">
        <v>168</v>
      </c>
      <c r="G403" s="24">
        <v>1310.6199999999999</v>
      </c>
      <c r="H403" s="24">
        <v>1310.6199999999999</v>
      </c>
      <c r="I403" s="2" t="s">
        <v>421</v>
      </c>
      <c r="J403" s="2" t="s">
        <v>422</v>
      </c>
      <c r="K403" s="25" t="s">
        <v>171</v>
      </c>
      <c r="L403" s="6">
        <v>65</v>
      </c>
      <c r="M403" s="6">
        <v>0</v>
      </c>
      <c r="N403" s="6">
        <v>21</v>
      </c>
      <c r="O403" s="6">
        <v>6</v>
      </c>
      <c r="P403" s="6">
        <v>8</v>
      </c>
      <c r="Q403" s="6">
        <v>100</v>
      </c>
      <c r="R403" s="25">
        <v>134963</v>
      </c>
      <c r="S403" s="6" t="s">
        <v>218</v>
      </c>
      <c r="T403" s="6" t="s">
        <v>173</v>
      </c>
      <c r="U403" s="6" t="s">
        <v>107</v>
      </c>
      <c r="V403" s="6"/>
    </row>
    <row r="404" spans="1:22" ht="30" customHeight="1" x14ac:dyDescent="0.25">
      <c r="A404" s="188">
        <v>88</v>
      </c>
      <c r="B404" s="188"/>
      <c r="C404" s="189" t="s">
        <v>449</v>
      </c>
      <c r="D404" s="190" t="s">
        <v>25</v>
      </c>
      <c r="E404" s="191" t="s">
        <v>137</v>
      </c>
      <c r="F404" s="34" t="s">
        <v>187</v>
      </c>
      <c r="G404" s="35">
        <v>41.9</v>
      </c>
      <c r="H404" s="36">
        <f>G404*I404</f>
        <v>209.5</v>
      </c>
      <c r="I404" s="37">
        <v>5</v>
      </c>
      <c r="J404" s="2" t="s">
        <v>410</v>
      </c>
      <c r="K404" s="28" t="s">
        <v>177</v>
      </c>
      <c r="L404" s="6">
        <v>70</v>
      </c>
      <c r="M404" s="6">
        <v>0</v>
      </c>
      <c r="N404" s="6">
        <v>10</v>
      </c>
      <c r="O404" s="6">
        <v>10</v>
      </c>
      <c r="P404" s="6">
        <v>10</v>
      </c>
      <c r="Q404" s="6">
        <f>SUM(L404:P404)</f>
        <v>100</v>
      </c>
      <c r="R404" s="25">
        <v>13.3954</v>
      </c>
      <c r="S404" s="6" t="s">
        <v>203</v>
      </c>
      <c r="T404" s="6" t="s">
        <v>191</v>
      </c>
      <c r="U404" s="6" t="s">
        <v>158</v>
      </c>
      <c r="V404" s="6"/>
    </row>
    <row r="405" spans="1:22" ht="33.75" customHeight="1" x14ac:dyDescent="0.25">
      <c r="A405" s="188"/>
      <c r="B405" s="188"/>
      <c r="C405" s="189"/>
      <c r="D405" s="190"/>
      <c r="E405" s="191"/>
      <c r="F405" s="34" t="s">
        <v>264</v>
      </c>
      <c r="G405" s="6">
        <v>8.93</v>
      </c>
      <c r="H405" s="6">
        <v>8.93</v>
      </c>
      <c r="I405" s="6">
        <v>1</v>
      </c>
      <c r="J405" s="2" t="s">
        <v>450</v>
      </c>
      <c r="K405" s="28" t="s">
        <v>229</v>
      </c>
      <c r="L405" s="26">
        <v>0.59</v>
      </c>
      <c r="M405" s="26">
        <v>0</v>
      </c>
      <c r="N405" s="26">
        <v>0</v>
      </c>
      <c r="O405" s="26">
        <v>0.05</v>
      </c>
      <c r="P405" s="26">
        <v>0.36</v>
      </c>
      <c r="Q405" s="26">
        <v>1</v>
      </c>
      <c r="R405" s="25">
        <v>14.6647</v>
      </c>
      <c r="S405" s="6" t="s">
        <v>230</v>
      </c>
      <c r="T405" s="6" t="s">
        <v>230</v>
      </c>
      <c r="U405" s="6"/>
      <c r="V405" s="40" t="s">
        <v>231</v>
      </c>
    </row>
    <row r="406" spans="1:22" ht="33.75" customHeight="1" x14ac:dyDescent="0.25">
      <c r="A406" s="188"/>
      <c r="B406" s="188"/>
      <c r="C406" s="189"/>
      <c r="D406" s="190"/>
      <c r="E406" s="191"/>
      <c r="F406" s="34" t="s">
        <v>250</v>
      </c>
      <c r="G406" s="42">
        <v>30.21</v>
      </c>
      <c r="H406" s="42">
        <v>30.21</v>
      </c>
      <c r="I406" s="6">
        <v>1</v>
      </c>
      <c r="J406" s="2" t="s">
        <v>451</v>
      </c>
      <c r="K406" s="25" t="s">
        <v>177</v>
      </c>
      <c r="L406" s="41">
        <v>87.4</v>
      </c>
      <c r="M406" s="6"/>
      <c r="N406" s="41"/>
      <c r="O406" s="41">
        <v>7.6</v>
      </c>
      <c r="P406" s="41">
        <v>5</v>
      </c>
      <c r="Q406" s="6">
        <v>100</v>
      </c>
      <c r="R406" s="25">
        <v>15.03</v>
      </c>
      <c r="S406" s="6" t="s">
        <v>147</v>
      </c>
      <c r="T406" s="6" t="s">
        <v>252</v>
      </c>
      <c r="U406" s="6" t="s">
        <v>193</v>
      </c>
      <c r="V406" s="6"/>
    </row>
    <row r="407" spans="1:22" ht="30" customHeight="1" x14ac:dyDescent="0.25">
      <c r="A407" s="4">
        <v>89</v>
      </c>
      <c r="B407" s="6"/>
      <c r="C407" s="5" t="s">
        <v>452</v>
      </c>
      <c r="D407" s="4" t="s">
        <v>25</v>
      </c>
      <c r="E407" s="4" t="s">
        <v>137</v>
      </c>
      <c r="F407" s="34" t="s">
        <v>250</v>
      </c>
      <c r="G407" s="42">
        <v>4.37</v>
      </c>
      <c r="H407" s="42">
        <v>131.1</v>
      </c>
      <c r="I407" s="6">
        <v>30</v>
      </c>
      <c r="J407" s="2" t="s">
        <v>453</v>
      </c>
      <c r="K407" s="25" t="s">
        <v>177</v>
      </c>
      <c r="L407" s="41">
        <v>87.4</v>
      </c>
      <c r="M407" s="6"/>
      <c r="N407" s="41"/>
      <c r="O407" s="41">
        <v>7.6</v>
      </c>
      <c r="P407" s="41">
        <v>5</v>
      </c>
      <c r="Q407" s="6">
        <v>100</v>
      </c>
      <c r="R407" s="25">
        <v>15.03</v>
      </c>
      <c r="S407" s="6" t="s">
        <v>147</v>
      </c>
      <c r="T407" s="6" t="s">
        <v>252</v>
      </c>
      <c r="U407" s="6" t="s">
        <v>193</v>
      </c>
      <c r="V407" s="6"/>
    </row>
    <row r="408" spans="1:22" ht="30" customHeight="1" x14ac:dyDescent="0.25">
      <c r="A408" s="190">
        <v>90</v>
      </c>
      <c r="B408" s="188"/>
      <c r="C408" s="189" t="s">
        <v>454</v>
      </c>
      <c r="D408" s="190" t="s">
        <v>25</v>
      </c>
      <c r="E408" s="190" t="s">
        <v>137</v>
      </c>
      <c r="F408" s="34" t="s">
        <v>187</v>
      </c>
      <c r="G408" s="35">
        <v>66.8</v>
      </c>
      <c r="H408" s="36">
        <f>G408*I408</f>
        <v>6680</v>
      </c>
      <c r="I408" s="37">
        <v>100</v>
      </c>
      <c r="J408" s="2" t="s">
        <v>410</v>
      </c>
      <c r="K408" s="28" t="s">
        <v>189</v>
      </c>
      <c r="L408" s="6">
        <v>70</v>
      </c>
      <c r="M408" s="6">
        <v>0</v>
      </c>
      <c r="N408" s="6">
        <v>10</v>
      </c>
      <c r="O408" s="6">
        <v>10</v>
      </c>
      <c r="P408" s="6">
        <v>10</v>
      </c>
      <c r="Q408" s="6">
        <f>SUM(L408:P408)</f>
        <v>100</v>
      </c>
      <c r="R408" s="25">
        <v>13.3954</v>
      </c>
      <c r="S408" s="6" t="s">
        <v>203</v>
      </c>
      <c r="T408" s="6" t="s">
        <v>191</v>
      </c>
      <c r="U408" s="6" t="s">
        <v>158</v>
      </c>
      <c r="V408" s="6"/>
    </row>
    <row r="409" spans="1:22" ht="41.25" customHeight="1" x14ac:dyDescent="0.25">
      <c r="A409" s="190"/>
      <c r="B409" s="190"/>
      <c r="C409" s="189"/>
      <c r="D409" s="190"/>
      <c r="E409" s="190"/>
      <c r="F409" s="34" t="s">
        <v>250</v>
      </c>
      <c r="G409" s="42">
        <v>0.67</v>
      </c>
      <c r="H409" s="42">
        <v>40.47</v>
      </c>
      <c r="I409" s="6">
        <v>60</v>
      </c>
      <c r="J409" s="2" t="s">
        <v>451</v>
      </c>
      <c r="K409" s="25" t="s">
        <v>177</v>
      </c>
      <c r="L409" s="41">
        <v>87.4</v>
      </c>
      <c r="M409" s="6"/>
      <c r="N409" s="41"/>
      <c r="O409" s="41">
        <v>7.6</v>
      </c>
      <c r="P409" s="41">
        <v>5</v>
      </c>
      <c r="Q409" s="6">
        <v>100</v>
      </c>
      <c r="R409" s="25">
        <v>15.03</v>
      </c>
      <c r="S409" s="6" t="s">
        <v>147</v>
      </c>
      <c r="T409" s="6" t="s">
        <v>252</v>
      </c>
      <c r="U409" s="6" t="s">
        <v>193</v>
      </c>
      <c r="V409" s="6"/>
    </row>
    <row r="410" spans="1:22" ht="123.75" customHeight="1" x14ac:dyDescent="0.25">
      <c r="A410" s="4">
        <v>91</v>
      </c>
      <c r="B410" s="6"/>
      <c r="C410" s="5" t="s">
        <v>455</v>
      </c>
      <c r="D410" s="4" t="s">
        <v>25</v>
      </c>
      <c r="E410" s="4" t="s">
        <v>137</v>
      </c>
      <c r="F410" s="34" t="s">
        <v>250</v>
      </c>
      <c r="G410" s="42">
        <v>0.21</v>
      </c>
      <c r="H410" s="42">
        <v>12.54</v>
      </c>
      <c r="I410" s="6">
        <v>60</v>
      </c>
      <c r="J410" s="2" t="s">
        <v>456</v>
      </c>
      <c r="K410" s="25" t="s">
        <v>177</v>
      </c>
      <c r="L410" s="41">
        <v>87.4</v>
      </c>
      <c r="M410" s="6"/>
      <c r="N410" s="41"/>
      <c r="O410" s="41">
        <v>7.6</v>
      </c>
      <c r="P410" s="41">
        <v>5</v>
      </c>
      <c r="Q410" s="6">
        <v>100</v>
      </c>
      <c r="R410" s="25">
        <v>15.03</v>
      </c>
      <c r="S410" s="6" t="s">
        <v>147</v>
      </c>
      <c r="T410" s="6" t="s">
        <v>252</v>
      </c>
      <c r="U410" s="6" t="s">
        <v>193</v>
      </c>
      <c r="V410" s="6"/>
    </row>
    <row r="411" spans="1:22" ht="30" customHeight="1" x14ac:dyDescent="0.25">
      <c r="A411" s="190">
        <v>92</v>
      </c>
      <c r="B411" s="188"/>
      <c r="C411" s="189" t="s">
        <v>457</v>
      </c>
      <c r="D411" s="190" t="s">
        <v>25</v>
      </c>
      <c r="E411" s="190" t="s">
        <v>137</v>
      </c>
      <c r="F411" s="53" t="s">
        <v>425</v>
      </c>
      <c r="G411" s="24">
        <v>2165</v>
      </c>
      <c r="H411" s="24">
        <v>10823</v>
      </c>
      <c r="I411" s="6">
        <v>5</v>
      </c>
      <c r="J411" s="2" t="s">
        <v>458</v>
      </c>
      <c r="K411" s="28" t="s">
        <v>427</v>
      </c>
      <c r="L411" s="6">
        <v>47</v>
      </c>
      <c r="M411" s="6">
        <v>2</v>
      </c>
      <c r="N411" s="6">
        <v>12</v>
      </c>
      <c r="O411" s="6">
        <v>16</v>
      </c>
      <c r="P411" s="6">
        <v>23</v>
      </c>
      <c r="Q411" s="6">
        <v>100</v>
      </c>
      <c r="R411" s="25">
        <v>13.48</v>
      </c>
      <c r="S411" s="6" t="s">
        <v>141</v>
      </c>
      <c r="T411" s="6" t="s">
        <v>142</v>
      </c>
      <c r="U411" s="6" t="s">
        <v>194</v>
      </c>
      <c r="V411" s="6"/>
    </row>
    <row r="412" spans="1:22" ht="30" customHeight="1" x14ac:dyDescent="0.25">
      <c r="A412" s="190"/>
      <c r="B412" s="190"/>
      <c r="C412" s="189"/>
      <c r="D412" s="190"/>
      <c r="E412" s="190"/>
      <c r="F412" s="34" t="s">
        <v>187</v>
      </c>
      <c r="G412" s="35">
        <v>1431.61</v>
      </c>
      <c r="H412" s="36">
        <f>G412*I412</f>
        <v>14316.099999999999</v>
      </c>
      <c r="I412" s="37">
        <v>10</v>
      </c>
      <c r="J412" s="2" t="s">
        <v>410</v>
      </c>
      <c r="K412" s="28" t="s">
        <v>189</v>
      </c>
      <c r="L412" s="6">
        <v>70</v>
      </c>
      <c r="M412" s="6">
        <v>0</v>
      </c>
      <c r="N412" s="6">
        <v>10</v>
      </c>
      <c r="O412" s="6">
        <v>10</v>
      </c>
      <c r="P412" s="6">
        <v>10</v>
      </c>
      <c r="Q412" s="6">
        <f>SUM(L412:P412)</f>
        <v>100</v>
      </c>
      <c r="R412" s="25">
        <v>13.3954</v>
      </c>
      <c r="S412" s="6" t="s">
        <v>203</v>
      </c>
      <c r="T412" s="6" t="s">
        <v>191</v>
      </c>
      <c r="U412" s="6" t="s">
        <v>158</v>
      </c>
      <c r="V412" s="6"/>
    </row>
    <row r="413" spans="1:22" ht="30" customHeight="1" x14ac:dyDescent="0.25">
      <c r="A413" s="190"/>
      <c r="B413" s="190"/>
      <c r="C413" s="189"/>
      <c r="D413" s="190"/>
      <c r="E413" s="190"/>
      <c r="F413" s="2" t="s">
        <v>168</v>
      </c>
      <c r="G413" s="24">
        <v>1702.32</v>
      </c>
      <c r="H413" s="24">
        <v>1702.32</v>
      </c>
      <c r="I413" s="2" t="s">
        <v>421</v>
      </c>
      <c r="J413" s="2" t="s">
        <v>422</v>
      </c>
      <c r="K413" s="25" t="s">
        <v>171</v>
      </c>
      <c r="L413" s="6">
        <v>65</v>
      </c>
      <c r="M413" s="6">
        <v>0</v>
      </c>
      <c r="N413" s="6">
        <v>21</v>
      </c>
      <c r="O413" s="6">
        <v>6</v>
      </c>
      <c r="P413" s="6">
        <v>8</v>
      </c>
      <c r="Q413" s="6">
        <v>100</v>
      </c>
      <c r="R413" s="25">
        <v>134963</v>
      </c>
      <c r="S413" s="6" t="s">
        <v>218</v>
      </c>
      <c r="T413" s="6" t="s">
        <v>173</v>
      </c>
      <c r="U413" s="6" t="s">
        <v>107</v>
      </c>
      <c r="V413" s="6"/>
    </row>
    <row r="414" spans="1:22" ht="33.75" customHeight="1" x14ac:dyDescent="0.25">
      <c r="A414" s="190"/>
      <c r="B414" s="190"/>
      <c r="C414" s="189"/>
      <c r="D414" s="190"/>
      <c r="E414" s="190"/>
      <c r="F414" s="34" t="s">
        <v>250</v>
      </c>
      <c r="G414" s="42">
        <v>1368</v>
      </c>
      <c r="H414" s="42">
        <v>1368</v>
      </c>
      <c r="I414" s="6">
        <v>1</v>
      </c>
      <c r="J414" s="2" t="s">
        <v>459</v>
      </c>
      <c r="K414" s="25" t="s">
        <v>177</v>
      </c>
      <c r="L414" s="41">
        <v>87.4</v>
      </c>
      <c r="M414" s="6"/>
      <c r="N414" s="41"/>
      <c r="O414" s="41">
        <v>7.6</v>
      </c>
      <c r="P414" s="41">
        <v>5</v>
      </c>
      <c r="Q414" s="6">
        <v>100</v>
      </c>
      <c r="R414" s="25">
        <v>15.03</v>
      </c>
      <c r="S414" s="6" t="s">
        <v>147</v>
      </c>
      <c r="T414" s="6" t="s">
        <v>252</v>
      </c>
      <c r="U414" s="6" t="s">
        <v>193</v>
      </c>
      <c r="V414" s="6"/>
    </row>
    <row r="415" spans="1:22" ht="104.25" customHeight="1" x14ac:dyDescent="0.25">
      <c r="A415" s="4">
        <v>93</v>
      </c>
      <c r="B415" s="6"/>
      <c r="C415" s="5" t="s">
        <v>460</v>
      </c>
      <c r="D415" s="4" t="s">
        <v>25</v>
      </c>
      <c r="E415" s="4" t="s">
        <v>137</v>
      </c>
      <c r="F415" s="34" t="s">
        <v>187</v>
      </c>
      <c r="G415" s="35">
        <v>6.72</v>
      </c>
      <c r="H415" s="36">
        <f>G415*I415</f>
        <v>403.2</v>
      </c>
      <c r="I415" s="37">
        <v>60</v>
      </c>
      <c r="J415" s="2" t="s">
        <v>410</v>
      </c>
      <c r="K415" s="28" t="s">
        <v>189</v>
      </c>
      <c r="L415" s="6">
        <v>70</v>
      </c>
      <c r="M415" s="6">
        <v>0</v>
      </c>
      <c r="N415" s="6">
        <v>10</v>
      </c>
      <c r="O415" s="6">
        <v>10</v>
      </c>
      <c r="P415" s="6">
        <v>10</v>
      </c>
      <c r="Q415" s="6">
        <f>SUM(L415:P415)</f>
        <v>100</v>
      </c>
      <c r="R415" s="25">
        <v>13.3954</v>
      </c>
      <c r="S415" s="6" t="s">
        <v>203</v>
      </c>
      <c r="T415" s="6" t="s">
        <v>191</v>
      </c>
      <c r="U415" s="6" t="s">
        <v>158</v>
      </c>
      <c r="V415" s="6"/>
    </row>
    <row r="416" spans="1:22" ht="45" customHeight="1" x14ac:dyDescent="0.25">
      <c r="A416" s="190">
        <v>94</v>
      </c>
      <c r="B416" s="188"/>
      <c r="C416" s="189" t="s">
        <v>461</v>
      </c>
      <c r="D416" s="190" t="s">
        <v>25</v>
      </c>
      <c r="E416" s="190" t="s">
        <v>137</v>
      </c>
      <c r="F416" s="34" t="s">
        <v>187</v>
      </c>
      <c r="G416" s="35">
        <v>434.51</v>
      </c>
      <c r="H416" s="36">
        <f>G416*I416</f>
        <v>5214.12</v>
      </c>
      <c r="I416" s="37">
        <v>12</v>
      </c>
      <c r="J416" s="2" t="s">
        <v>410</v>
      </c>
      <c r="K416" s="28" t="s">
        <v>189</v>
      </c>
      <c r="L416" s="6">
        <v>70</v>
      </c>
      <c r="M416" s="6">
        <v>0</v>
      </c>
      <c r="N416" s="6">
        <v>10</v>
      </c>
      <c r="O416" s="6">
        <v>10</v>
      </c>
      <c r="P416" s="6">
        <v>10</v>
      </c>
      <c r="Q416" s="6">
        <f>SUM(L416:P416)</f>
        <v>100</v>
      </c>
      <c r="R416" s="25">
        <v>13.3954</v>
      </c>
      <c r="S416" s="6" t="s">
        <v>203</v>
      </c>
      <c r="T416" s="6" t="s">
        <v>191</v>
      </c>
      <c r="U416" s="6" t="s">
        <v>158</v>
      </c>
      <c r="V416" s="6"/>
    </row>
    <row r="417" spans="1:22" ht="50.25" customHeight="1" x14ac:dyDescent="0.25">
      <c r="A417" s="190"/>
      <c r="B417" s="190"/>
      <c r="C417" s="189"/>
      <c r="D417" s="190"/>
      <c r="E417" s="190"/>
      <c r="F417" s="34" t="s">
        <v>250</v>
      </c>
      <c r="G417" s="42">
        <v>347.7</v>
      </c>
      <c r="H417" s="42">
        <v>347.7</v>
      </c>
      <c r="I417" s="6">
        <v>1</v>
      </c>
      <c r="J417" s="2" t="s">
        <v>462</v>
      </c>
      <c r="K417" s="25" t="s">
        <v>177</v>
      </c>
      <c r="L417" s="41">
        <v>87.4</v>
      </c>
      <c r="M417" s="6"/>
      <c r="N417" s="6"/>
      <c r="O417" s="41">
        <v>7.6</v>
      </c>
      <c r="P417" s="41">
        <v>5</v>
      </c>
      <c r="Q417" s="6">
        <v>100</v>
      </c>
      <c r="R417" s="25">
        <v>1.65</v>
      </c>
      <c r="S417" s="6" t="s">
        <v>147</v>
      </c>
      <c r="T417" s="6" t="s">
        <v>252</v>
      </c>
      <c r="U417" s="6" t="s">
        <v>193</v>
      </c>
      <c r="V417" s="6"/>
    </row>
  </sheetData>
  <mergeCells count="373">
    <mergeCell ref="A416:A417"/>
    <mergeCell ref="B416:B417"/>
    <mergeCell ref="C416:C417"/>
    <mergeCell ref="D416:D417"/>
    <mergeCell ref="E416:E417"/>
    <mergeCell ref="A408:A409"/>
    <mergeCell ref="B408:B409"/>
    <mergeCell ref="C408:C409"/>
    <mergeCell ref="D408:D409"/>
    <mergeCell ref="E408:E409"/>
    <mergeCell ref="A411:A414"/>
    <mergeCell ref="B411:B414"/>
    <mergeCell ref="C411:C414"/>
    <mergeCell ref="D411:D414"/>
    <mergeCell ref="E411:E414"/>
    <mergeCell ref="A399:A403"/>
    <mergeCell ref="B399:B403"/>
    <mergeCell ref="C399:C403"/>
    <mergeCell ref="D399:D403"/>
    <mergeCell ref="E399:E403"/>
    <mergeCell ref="A404:A406"/>
    <mergeCell ref="B404:B406"/>
    <mergeCell ref="C404:C406"/>
    <mergeCell ref="D404:D406"/>
    <mergeCell ref="E404:E406"/>
    <mergeCell ref="A391:A396"/>
    <mergeCell ref="B391:B396"/>
    <mergeCell ref="C391:C396"/>
    <mergeCell ref="D391:D396"/>
    <mergeCell ref="E391:E396"/>
    <mergeCell ref="A397:A398"/>
    <mergeCell ref="B397:B398"/>
    <mergeCell ref="C397:C398"/>
    <mergeCell ref="D397:D398"/>
    <mergeCell ref="E397:E398"/>
    <mergeCell ref="A381:A386"/>
    <mergeCell ref="B381:B386"/>
    <mergeCell ref="C381:C386"/>
    <mergeCell ref="D381:D386"/>
    <mergeCell ref="E381:E386"/>
    <mergeCell ref="A387:A390"/>
    <mergeCell ref="B387:B390"/>
    <mergeCell ref="C387:C390"/>
    <mergeCell ref="D387:D390"/>
    <mergeCell ref="E387:E390"/>
    <mergeCell ref="A369:A374"/>
    <mergeCell ref="B369:B374"/>
    <mergeCell ref="C369:C374"/>
    <mergeCell ref="D369:D374"/>
    <mergeCell ref="E369:E374"/>
    <mergeCell ref="A375:A380"/>
    <mergeCell ref="B375:B380"/>
    <mergeCell ref="C375:C380"/>
    <mergeCell ref="D375:D380"/>
    <mergeCell ref="E375:E380"/>
    <mergeCell ref="A361:A363"/>
    <mergeCell ref="B361:B363"/>
    <mergeCell ref="C361:C363"/>
    <mergeCell ref="D361:D363"/>
    <mergeCell ref="E361:E363"/>
    <mergeCell ref="A364:A368"/>
    <mergeCell ref="B364:B368"/>
    <mergeCell ref="C364:C368"/>
    <mergeCell ref="D364:D368"/>
    <mergeCell ref="E364:E368"/>
    <mergeCell ref="A349:A355"/>
    <mergeCell ref="B349:B355"/>
    <mergeCell ref="C349:C355"/>
    <mergeCell ref="D349:D355"/>
    <mergeCell ref="E349:E355"/>
    <mergeCell ref="A356:A360"/>
    <mergeCell ref="B356:B360"/>
    <mergeCell ref="C356:C360"/>
    <mergeCell ref="D356:D360"/>
    <mergeCell ref="E356:E360"/>
    <mergeCell ref="F341:V341"/>
    <mergeCell ref="A342:A343"/>
    <mergeCell ref="B342:B343"/>
    <mergeCell ref="C342:C343"/>
    <mergeCell ref="D342:D343"/>
    <mergeCell ref="E342:E343"/>
    <mergeCell ref="F344:V344"/>
    <mergeCell ref="A346:A347"/>
    <mergeCell ref="B346:B347"/>
    <mergeCell ref="C346:C347"/>
    <mergeCell ref="D346:D347"/>
    <mergeCell ref="E346:E347"/>
    <mergeCell ref="A336:A337"/>
    <mergeCell ref="B336:B337"/>
    <mergeCell ref="C336:C337"/>
    <mergeCell ref="D336:D337"/>
    <mergeCell ref="E336:E337"/>
    <mergeCell ref="A338:A340"/>
    <mergeCell ref="B338:B340"/>
    <mergeCell ref="C338:C340"/>
    <mergeCell ref="D338:D340"/>
    <mergeCell ref="E338:E340"/>
    <mergeCell ref="F328:V328"/>
    <mergeCell ref="A330:A331"/>
    <mergeCell ref="B330:B331"/>
    <mergeCell ref="C330:C331"/>
    <mergeCell ref="D330:D331"/>
    <mergeCell ref="E330:E331"/>
    <mergeCell ref="A332:A335"/>
    <mergeCell ref="B332:B335"/>
    <mergeCell ref="C332:C335"/>
    <mergeCell ref="D332:D335"/>
    <mergeCell ref="E332:E335"/>
    <mergeCell ref="A321:A322"/>
    <mergeCell ref="B321:B322"/>
    <mergeCell ref="C321:C322"/>
    <mergeCell ref="D321:D322"/>
    <mergeCell ref="E321:E322"/>
    <mergeCell ref="A323:A324"/>
    <mergeCell ref="B323:B324"/>
    <mergeCell ref="C323:C324"/>
    <mergeCell ref="D323:D324"/>
    <mergeCell ref="E323:E324"/>
    <mergeCell ref="A305:A314"/>
    <mergeCell ref="B305:B314"/>
    <mergeCell ref="C305:C314"/>
    <mergeCell ref="D305:D314"/>
    <mergeCell ref="E305:E314"/>
    <mergeCell ref="A319:A320"/>
    <mergeCell ref="B319:B320"/>
    <mergeCell ref="C319:C320"/>
    <mergeCell ref="D319:D320"/>
    <mergeCell ref="E319:E320"/>
    <mergeCell ref="A287:A294"/>
    <mergeCell ref="B287:B294"/>
    <mergeCell ref="C287:C294"/>
    <mergeCell ref="D287:D294"/>
    <mergeCell ref="E287:E294"/>
    <mergeCell ref="A295:A304"/>
    <mergeCell ref="B295:B304"/>
    <mergeCell ref="C295:C304"/>
    <mergeCell ref="D295:D304"/>
    <mergeCell ref="E295:E304"/>
    <mergeCell ref="A275:A280"/>
    <mergeCell ref="B275:B280"/>
    <mergeCell ref="C275:C280"/>
    <mergeCell ref="D275:D280"/>
    <mergeCell ref="E275:E280"/>
    <mergeCell ref="A281:A286"/>
    <mergeCell ref="B281:B286"/>
    <mergeCell ref="C281:C286"/>
    <mergeCell ref="D281:D286"/>
    <mergeCell ref="E281:E286"/>
    <mergeCell ref="A268:A270"/>
    <mergeCell ref="B268:B270"/>
    <mergeCell ref="C268:C270"/>
    <mergeCell ref="D268:D270"/>
    <mergeCell ref="E268:E270"/>
    <mergeCell ref="A271:A274"/>
    <mergeCell ref="B271:B274"/>
    <mergeCell ref="C271:C274"/>
    <mergeCell ref="D271:D274"/>
    <mergeCell ref="E271:E274"/>
    <mergeCell ref="A253:A261"/>
    <mergeCell ref="B253:B261"/>
    <mergeCell ref="C253:C261"/>
    <mergeCell ref="D253:D261"/>
    <mergeCell ref="E253:E261"/>
    <mergeCell ref="A262:A267"/>
    <mergeCell ref="B262:B267"/>
    <mergeCell ref="C262:C267"/>
    <mergeCell ref="D262:D267"/>
    <mergeCell ref="E262:E267"/>
    <mergeCell ref="A234:A242"/>
    <mergeCell ref="B234:B242"/>
    <mergeCell ref="C234:C242"/>
    <mergeCell ref="D234:D242"/>
    <mergeCell ref="E234:E242"/>
    <mergeCell ref="A243:A252"/>
    <mergeCell ref="B243:B252"/>
    <mergeCell ref="C243:C252"/>
    <mergeCell ref="D243:D252"/>
    <mergeCell ref="E243:E252"/>
    <mergeCell ref="A225:A230"/>
    <mergeCell ref="B225:B230"/>
    <mergeCell ref="C225:C230"/>
    <mergeCell ref="D225:D230"/>
    <mergeCell ref="E225:E230"/>
    <mergeCell ref="A231:A233"/>
    <mergeCell ref="B231:B233"/>
    <mergeCell ref="C231:C233"/>
    <mergeCell ref="D231:D233"/>
    <mergeCell ref="A213:A218"/>
    <mergeCell ref="B213:B218"/>
    <mergeCell ref="C213:C218"/>
    <mergeCell ref="D213:D218"/>
    <mergeCell ref="E213:E218"/>
    <mergeCell ref="A219:A224"/>
    <mergeCell ref="B219:B224"/>
    <mergeCell ref="C219:C224"/>
    <mergeCell ref="D219:D224"/>
    <mergeCell ref="E219:E224"/>
    <mergeCell ref="A205:A209"/>
    <mergeCell ref="B205:B209"/>
    <mergeCell ref="C205:C209"/>
    <mergeCell ref="D205:D209"/>
    <mergeCell ref="E205:E209"/>
    <mergeCell ref="A210:A212"/>
    <mergeCell ref="B210:B212"/>
    <mergeCell ref="C210:C212"/>
    <mergeCell ref="D210:D212"/>
    <mergeCell ref="E210:E212"/>
    <mergeCell ref="F192:V192"/>
    <mergeCell ref="F193:V193"/>
    <mergeCell ref="A194:A198"/>
    <mergeCell ref="B194:B198"/>
    <mergeCell ref="C194:C198"/>
    <mergeCell ref="D194:D198"/>
    <mergeCell ref="E194:E198"/>
    <mergeCell ref="A199:A204"/>
    <mergeCell ref="B199:B204"/>
    <mergeCell ref="C199:C204"/>
    <mergeCell ref="D199:D204"/>
    <mergeCell ref="E199:E204"/>
    <mergeCell ref="A186:A187"/>
    <mergeCell ref="B186:B187"/>
    <mergeCell ref="C186:C187"/>
    <mergeCell ref="D186:D187"/>
    <mergeCell ref="E186:E187"/>
    <mergeCell ref="F188:V188"/>
    <mergeCell ref="F189:V189"/>
    <mergeCell ref="F190:V190"/>
    <mergeCell ref="F191:V191"/>
    <mergeCell ref="A181:A182"/>
    <mergeCell ref="B181:B182"/>
    <mergeCell ref="C181:C182"/>
    <mergeCell ref="D181:D182"/>
    <mergeCell ref="E181:E182"/>
    <mergeCell ref="A183:A185"/>
    <mergeCell ref="B183:B185"/>
    <mergeCell ref="C183:C185"/>
    <mergeCell ref="D183:D185"/>
    <mergeCell ref="E183:E185"/>
    <mergeCell ref="A177:A178"/>
    <mergeCell ref="B177:B178"/>
    <mergeCell ref="C177:C178"/>
    <mergeCell ref="D177:D178"/>
    <mergeCell ref="E177:E178"/>
    <mergeCell ref="A179:A180"/>
    <mergeCell ref="B179:B180"/>
    <mergeCell ref="C179:C180"/>
    <mergeCell ref="D179:D180"/>
    <mergeCell ref="E179:E180"/>
    <mergeCell ref="A167:A174"/>
    <mergeCell ref="B167:B174"/>
    <mergeCell ref="C167:C174"/>
    <mergeCell ref="D167:D174"/>
    <mergeCell ref="E167:E174"/>
    <mergeCell ref="A175:A176"/>
    <mergeCell ref="B175:B176"/>
    <mergeCell ref="C175:C176"/>
    <mergeCell ref="D175:D176"/>
    <mergeCell ref="E175:E176"/>
    <mergeCell ref="A153:A162"/>
    <mergeCell ref="B153:B162"/>
    <mergeCell ref="C153:C162"/>
    <mergeCell ref="D153:D162"/>
    <mergeCell ref="E153:E162"/>
    <mergeCell ref="A163:A166"/>
    <mergeCell ref="B163:B166"/>
    <mergeCell ref="C163:C166"/>
    <mergeCell ref="D163:D166"/>
    <mergeCell ref="E163:E166"/>
    <mergeCell ref="A140:A148"/>
    <mergeCell ref="B140:B148"/>
    <mergeCell ref="C140:C148"/>
    <mergeCell ref="D140:D148"/>
    <mergeCell ref="E140:E148"/>
    <mergeCell ref="A149:A152"/>
    <mergeCell ref="B149:B152"/>
    <mergeCell ref="C149:C152"/>
    <mergeCell ref="D149:D152"/>
    <mergeCell ref="E149:E152"/>
    <mergeCell ref="A123:A130"/>
    <mergeCell ref="B123:B130"/>
    <mergeCell ref="C123:C130"/>
    <mergeCell ref="D123:D130"/>
    <mergeCell ref="E123:E130"/>
    <mergeCell ref="A131:A139"/>
    <mergeCell ref="B131:B139"/>
    <mergeCell ref="C131:C139"/>
    <mergeCell ref="D131:D139"/>
    <mergeCell ref="E131:E139"/>
    <mergeCell ref="A109:A115"/>
    <mergeCell ref="B109:B115"/>
    <mergeCell ref="C109:C115"/>
    <mergeCell ref="D109:D115"/>
    <mergeCell ref="E109:E115"/>
    <mergeCell ref="A116:A122"/>
    <mergeCell ref="B116:B122"/>
    <mergeCell ref="C116:C122"/>
    <mergeCell ref="D116:D122"/>
    <mergeCell ref="E116:E122"/>
    <mergeCell ref="A89:A97"/>
    <mergeCell ref="B89:B97"/>
    <mergeCell ref="C89:C97"/>
    <mergeCell ref="D89:D97"/>
    <mergeCell ref="E89:E97"/>
    <mergeCell ref="A98:A108"/>
    <mergeCell ref="B98:B108"/>
    <mergeCell ref="C98:C108"/>
    <mergeCell ref="D98:D108"/>
    <mergeCell ref="E98:E108"/>
    <mergeCell ref="A76:A81"/>
    <mergeCell ref="B76:B81"/>
    <mergeCell ref="C76:C81"/>
    <mergeCell ref="D76:D81"/>
    <mergeCell ref="E76:E81"/>
    <mergeCell ref="A84:A88"/>
    <mergeCell ref="B84:B88"/>
    <mergeCell ref="C84:C88"/>
    <mergeCell ref="D84:D88"/>
    <mergeCell ref="E84:E88"/>
    <mergeCell ref="A57:A67"/>
    <mergeCell ref="B57:B67"/>
    <mergeCell ref="C57:C67"/>
    <mergeCell ref="D57:D67"/>
    <mergeCell ref="E57:E67"/>
    <mergeCell ref="A68:A75"/>
    <mergeCell ref="B68:B75"/>
    <mergeCell ref="C68:C75"/>
    <mergeCell ref="D68:D75"/>
    <mergeCell ref="E68:E75"/>
    <mergeCell ref="A38:A45"/>
    <mergeCell ref="B38:B45"/>
    <mergeCell ref="C38:C45"/>
    <mergeCell ref="D38:D45"/>
    <mergeCell ref="E38:E45"/>
    <mergeCell ref="A46:A56"/>
    <mergeCell ref="B46:B56"/>
    <mergeCell ref="C46:C56"/>
    <mergeCell ref="D46:D56"/>
    <mergeCell ref="E46:E56"/>
    <mergeCell ref="A22:A31"/>
    <mergeCell ref="B22:B31"/>
    <mergeCell ref="C22:C31"/>
    <mergeCell ref="D22:D31"/>
    <mergeCell ref="E22:E31"/>
    <mergeCell ref="A32:A37"/>
    <mergeCell ref="B32:B37"/>
    <mergeCell ref="C32:C37"/>
    <mergeCell ref="D32:D37"/>
    <mergeCell ref="E32:E37"/>
    <mergeCell ref="A5:A11"/>
    <mergeCell ref="B5:B11"/>
    <mergeCell ref="C5:C11"/>
    <mergeCell ref="D5:D11"/>
    <mergeCell ref="E5:E11"/>
    <mergeCell ref="A12:A21"/>
    <mergeCell ref="B12:B21"/>
    <mergeCell ref="C12:C21"/>
    <mergeCell ref="D12:D21"/>
    <mergeCell ref="E12:E21"/>
    <mergeCell ref="A1:V1"/>
    <mergeCell ref="A2:C2"/>
    <mergeCell ref="A3:A4"/>
    <mergeCell ref="B3:B4"/>
    <mergeCell ref="C3:C4"/>
    <mergeCell ref="D3:D4"/>
    <mergeCell ref="E3:E4"/>
    <mergeCell ref="F3:F4"/>
    <mergeCell ref="G3:G4"/>
    <mergeCell ref="H3:H4"/>
    <mergeCell ref="I3:I4"/>
    <mergeCell ref="J3:J4"/>
    <mergeCell ref="K3:K4"/>
    <mergeCell ref="L3:Q3"/>
    <mergeCell ref="R3:T3"/>
  </mergeCells>
  <pageMargins left="0.7" right="0.7" top="0.75" bottom="0.75" header="0.511811023622047" footer="0.511811023622047"/>
  <pageSetup paperSize="9"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31"/>
  <sheetViews>
    <sheetView view="pageBreakPreview" topLeftCell="C9" zoomScale="50" zoomScaleNormal="100" zoomScalePageLayoutView="50" workbookViewId="0">
      <selection activeCell="J21" sqref="J21"/>
    </sheetView>
  </sheetViews>
  <sheetFormatPr defaultColWidth="27" defaultRowHeight="15.5" x14ac:dyDescent="0.35"/>
  <cols>
    <col min="1" max="1" width="15.36328125" style="54" customWidth="1"/>
    <col min="2" max="2" width="30.90625" style="54" customWidth="1"/>
    <col min="3" max="3" width="25.54296875" style="55" customWidth="1"/>
    <col min="4" max="4" width="22.6328125" style="55" customWidth="1"/>
    <col min="5" max="5" width="19.1796875" style="56" customWidth="1"/>
    <col min="6" max="6" width="15.36328125" style="56" customWidth="1"/>
    <col min="7" max="7" width="21.54296875" style="56" customWidth="1"/>
    <col min="8" max="8" width="11.81640625" style="56" customWidth="1"/>
    <col min="9" max="9" width="12" style="56" customWidth="1"/>
    <col min="10" max="10" width="14.08984375" style="56" customWidth="1"/>
    <col min="11" max="11" width="11.81640625" style="56" customWidth="1"/>
    <col min="12" max="12" width="8.453125" style="56" customWidth="1"/>
    <col min="13" max="13" width="10.08984375" style="56" customWidth="1"/>
    <col min="14" max="14" width="16.36328125" style="57" customWidth="1"/>
    <col min="15" max="16384" width="27" style="56"/>
  </cols>
  <sheetData>
    <row r="1" spans="1:14" x14ac:dyDescent="0.35">
      <c r="A1" s="200"/>
      <c r="B1" s="200"/>
      <c r="C1" s="200"/>
      <c r="D1" s="200"/>
      <c r="E1" s="200"/>
      <c r="F1" s="200"/>
      <c r="G1" s="200"/>
      <c r="H1" s="200"/>
      <c r="I1" s="200"/>
      <c r="J1" s="200"/>
      <c r="K1" s="200"/>
      <c r="L1" s="200"/>
      <c r="M1" s="200"/>
      <c r="N1" s="200"/>
    </row>
    <row r="2" spans="1:14" ht="27.75" customHeight="1" x14ac:dyDescent="0.35">
      <c r="A2" s="201" t="s">
        <v>463</v>
      </c>
      <c r="B2" s="201"/>
      <c r="C2" s="201"/>
      <c r="D2" s="201"/>
      <c r="E2" s="201"/>
      <c r="F2" s="201"/>
      <c r="G2" s="201"/>
      <c r="H2" s="201"/>
      <c r="I2" s="201"/>
      <c r="J2" s="201"/>
      <c r="K2" s="201"/>
      <c r="L2" s="201"/>
      <c r="M2" s="201"/>
      <c r="N2" s="201"/>
    </row>
    <row r="3" spans="1:14" ht="33.75" customHeight="1" x14ac:dyDescent="0.35">
      <c r="A3" s="202" t="s">
        <v>464</v>
      </c>
      <c r="B3" s="202"/>
      <c r="C3" s="202"/>
      <c r="D3" s="202"/>
      <c r="E3" s="202"/>
      <c r="F3" s="202"/>
      <c r="G3" s="202"/>
      <c r="H3" s="202"/>
      <c r="I3" s="202"/>
      <c r="J3" s="202"/>
      <c r="K3" s="202"/>
      <c r="L3" s="202"/>
      <c r="M3" s="202"/>
      <c r="N3" s="202"/>
    </row>
    <row r="4" spans="1:14" s="59" customFormat="1" ht="124" x14ac:dyDescent="0.35">
      <c r="A4" s="58" t="s">
        <v>465</v>
      </c>
      <c r="B4" s="58" t="s">
        <v>466</v>
      </c>
      <c r="C4" s="58" t="s">
        <v>467</v>
      </c>
      <c r="D4" s="58" t="s">
        <v>468</v>
      </c>
      <c r="E4" s="58" t="s">
        <v>469</v>
      </c>
      <c r="F4" s="58" t="s">
        <v>470</v>
      </c>
      <c r="G4" s="58" t="s">
        <v>471</v>
      </c>
      <c r="H4" s="58" t="s">
        <v>472</v>
      </c>
      <c r="I4" s="58" t="s">
        <v>473</v>
      </c>
      <c r="J4" s="58" t="s">
        <v>474</v>
      </c>
      <c r="K4" s="58" t="s">
        <v>475</v>
      </c>
      <c r="L4" s="58" t="s">
        <v>476</v>
      </c>
      <c r="M4" s="58" t="s">
        <v>477</v>
      </c>
      <c r="N4" s="58" t="s">
        <v>478</v>
      </c>
    </row>
    <row r="5" spans="1:14" s="59" customFormat="1" ht="81.75" hidden="1" customHeight="1" x14ac:dyDescent="0.35">
      <c r="A5" s="60" t="s">
        <v>479</v>
      </c>
      <c r="B5" s="61" t="s">
        <v>480</v>
      </c>
      <c r="C5" s="62" t="s">
        <v>481</v>
      </c>
      <c r="D5" s="63" t="s">
        <v>482</v>
      </c>
      <c r="E5" s="60" t="s">
        <v>483</v>
      </c>
      <c r="F5" s="60" t="s">
        <v>484</v>
      </c>
      <c r="G5" s="64" t="s">
        <v>485</v>
      </c>
      <c r="H5" s="65" t="s">
        <v>158</v>
      </c>
      <c r="I5" s="65" t="s">
        <v>158</v>
      </c>
      <c r="J5" s="60" t="s">
        <v>486</v>
      </c>
      <c r="K5" s="60" t="s">
        <v>487</v>
      </c>
      <c r="L5" s="66" t="s">
        <v>108</v>
      </c>
      <c r="M5" s="60" t="s">
        <v>158</v>
      </c>
      <c r="N5" s="60" t="s">
        <v>488</v>
      </c>
    </row>
    <row r="6" spans="1:14" s="59" customFormat="1" ht="61.5" hidden="1" customHeight="1" x14ac:dyDescent="0.35">
      <c r="A6" s="60" t="s">
        <v>489</v>
      </c>
      <c r="B6" s="61" t="s">
        <v>490</v>
      </c>
      <c r="C6" s="62" t="s">
        <v>491</v>
      </c>
      <c r="D6" s="63" t="s">
        <v>492</v>
      </c>
      <c r="E6" s="60" t="s">
        <v>493</v>
      </c>
      <c r="F6" s="60" t="s">
        <v>494</v>
      </c>
      <c r="G6" s="64" t="s">
        <v>495</v>
      </c>
      <c r="H6" s="65" t="s">
        <v>158</v>
      </c>
      <c r="I6" s="65" t="s">
        <v>158</v>
      </c>
      <c r="J6" s="60" t="s">
        <v>496</v>
      </c>
      <c r="K6" s="60" t="s">
        <v>497</v>
      </c>
      <c r="L6" s="66" t="s">
        <v>108</v>
      </c>
      <c r="M6" s="60" t="s">
        <v>158</v>
      </c>
      <c r="N6" s="60" t="s">
        <v>488</v>
      </c>
    </row>
    <row r="7" spans="1:14" s="59" customFormat="1" ht="68.25" hidden="1" customHeight="1" x14ac:dyDescent="0.35">
      <c r="A7" s="60" t="s">
        <v>498</v>
      </c>
      <c r="B7" s="61" t="s">
        <v>499</v>
      </c>
      <c r="C7" s="62" t="s">
        <v>500</v>
      </c>
      <c r="D7" s="63" t="s">
        <v>501</v>
      </c>
      <c r="E7" s="60" t="s">
        <v>502</v>
      </c>
      <c r="F7" s="60" t="s">
        <v>503</v>
      </c>
      <c r="G7" s="64" t="s">
        <v>504</v>
      </c>
      <c r="H7" s="65" t="s">
        <v>158</v>
      </c>
      <c r="I7" s="65" t="s">
        <v>158</v>
      </c>
      <c r="J7" s="60" t="s">
        <v>505</v>
      </c>
      <c r="K7" s="60" t="s">
        <v>506</v>
      </c>
      <c r="L7" s="66" t="s">
        <v>507</v>
      </c>
      <c r="M7" s="60" t="s">
        <v>158</v>
      </c>
      <c r="N7" s="60" t="s">
        <v>488</v>
      </c>
    </row>
    <row r="8" spans="1:14" ht="80.25" hidden="1" customHeight="1" x14ac:dyDescent="0.35">
      <c r="A8" s="60" t="s">
        <v>508</v>
      </c>
      <c r="B8" s="61" t="s">
        <v>509</v>
      </c>
      <c r="C8" s="62" t="s">
        <v>510</v>
      </c>
      <c r="D8" s="63" t="s">
        <v>511</v>
      </c>
      <c r="E8" s="60" t="s">
        <v>512</v>
      </c>
      <c r="F8" s="60" t="s">
        <v>503</v>
      </c>
      <c r="G8" s="64" t="s">
        <v>513</v>
      </c>
      <c r="H8" s="65" t="s">
        <v>158</v>
      </c>
      <c r="I8" s="65" t="s">
        <v>158</v>
      </c>
      <c r="J8" s="60" t="s">
        <v>514</v>
      </c>
      <c r="K8" s="60" t="s">
        <v>515</v>
      </c>
      <c r="L8" s="66" t="s">
        <v>507</v>
      </c>
      <c r="M8" s="60" t="s">
        <v>505</v>
      </c>
      <c r="N8" s="60" t="s">
        <v>505</v>
      </c>
    </row>
    <row r="9" spans="1:14" ht="50.25" customHeight="1" x14ac:dyDescent="0.35">
      <c r="A9" s="60" t="s">
        <v>516</v>
      </c>
      <c r="B9" s="61" t="s">
        <v>517</v>
      </c>
      <c r="C9" s="60" t="s">
        <v>518</v>
      </c>
      <c r="D9" s="63" t="s">
        <v>519</v>
      </c>
      <c r="E9" s="60" t="s">
        <v>520</v>
      </c>
      <c r="F9" s="60" t="s">
        <v>484</v>
      </c>
      <c r="G9" s="64" t="s">
        <v>521</v>
      </c>
      <c r="H9" s="65" t="s">
        <v>158</v>
      </c>
      <c r="I9" s="65" t="s">
        <v>158</v>
      </c>
      <c r="J9" s="60" t="s">
        <v>522</v>
      </c>
      <c r="K9" s="60" t="s">
        <v>523</v>
      </c>
      <c r="L9" s="66" t="s">
        <v>108</v>
      </c>
      <c r="M9" s="67">
        <v>42064</v>
      </c>
      <c r="N9" s="60" t="s">
        <v>488</v>
      </c>
    </row>
    <row r="10" spans="1:14" ht="53.25" customHeight="1" x14ac:dyDescent="0.35">
      <c r="A10" s="60" t="s">
        <v>524</v>
      </c>
      <c r="B10" s="61" t="s">
        <v>525</v>
      </c>
      <c r="C10" s="62" t="s">
        <v>526</v>
      </c>
      <c r="D10" s="63" t="s">
        <v>527</v>
      </c>
      <c r="E10" s="60" t="s">
        <v>528</v>
      </c>
      <c r="F10" s="60" t="s">
        <v>529</v>
      </c>
      <c r="G10" s="64" t="s">
        <v>530</v>
      </c>
      <c r="H10" s="65" t="s">
        <v>158</v>
      </c>
      <c r="I10" s="65" t="s">
        <v>158</v>
      </c>
      <c r="J10" s="60" t="s">
        <v>531</v>
      </c>
      <c r="K10" s="60" t="s">
        <v>532</v>
      </c>
      <c r="L10" s="66" t="s">
        <v>533</v>
      </c>
      <c r="M10" s="67">
        <v>42095</v>
      </c>
      <c r="N10" s="60" t="s">
        <v>488</v>
      </c>
    </row>
    <row r="11" spans="1:14" ht="63.75" customHeight="1" x14ac:dyDescent="0.35">
      <c r="A11" s="60" t="s">
        <v>534</v>
      </c>
      <c r="B11" s="61" t="s">
        <v>535</v>
      </c>
      <c r="C11" s="62" t="s">
        <v>536</v>
      </c>
      <c r="D11" s="63" t="s">
        <v>537</v>
      </c>
      <c r="E11" s="60" t="s">
        <v>538</v>
      </c>
      <c r="F11" s="60" t="s">
        <v>539</v>
      </c>
      <c r="G11" s="64" t="s">
        <v>540</v>
      </c>
      <c r="H11" s="65" t="s">
        <v>158</v>
      </c>
      <c r="I11" s="65" t="s">
        <v>158</v>
      </c>
      <c r="J11" s="60" t="s">
        <v>541</v>
      </c>
      <c r="K11" s="60" t="s">
        <v>542</v>
      </c>
      <c r="L11" s="66" t="s">
        <v>108</v>
      </c>
      <c r="M11" s="60" t="s">
        <v>543</v>
      </c>
      <c r="N11" s="60" t="s">
        <v>488</v>
      </c>
    </row>
    <row r="12" spans="1:14" ht="93" x14ac:dyDescent="0.35">
      <c r="A12" s="60" t="s">
        <v>544</v>
      </c>
      <c r="B12" s="61" t="s">
        <v>545</v>
      </c>
      <c r="C12" s="62" t="s">
        <v>546</v>
      </c>
      <c r="D12" s="63" t="s">
        <v>547</v>
      </c>
      <c r="E12" s="60" t="s">
        <v>548</v>
      </c>
      <c r="F12" s="60" t="s">
        <v>484</v>
      </c>
      <c r="G12" s="64" t="s">
        <v>549</v>
      </c>
      <c r="H12" s="65" t="s">
        <v>158</v>
      </c>
      <c r="I12" s="65" t="s">
        <v>158</v>
      </c>
      <c r="J12" s="60" t="s">
        <v>550</v>
      </c>
      <c r="K12" s="60" t="s">
        <v>551</v>
      </c>
      <c r="L12" s="66" t="s">
        <v>507</v>
      </c>
      <c r="M12" s="68">
        <v>42063</v>
      </c>
      <c r="N12" s="60" t="s">
        <v>488</v>
      </c>
    </row>
    <row r="13" spans="1:14" ht="46.5" x14ac:dyDescent="0.35">
      <c r="A13" s="60" t="s">
        <v>552</v>
      </c>
      <c r="B13" s="61" t="s">
        <v>553</v>
      </c>
      <c r="C13" s="62" t="s">
        <v>554</v>
      </c>
      <c r="D13" s="63" t="s">
        <v>555</v>
      </c>
      <c r="E13" s="60" t="s">
        <v>556</v>
      </c>
      <c r="F13" s="60" t="s">
        <v>503</v>
      </c>
      <c r="G13" s="64" t="s">
        <v>557</v>
      </c>
      <c r="H13" s="65" t="s">
        <v>158</v>
      </c>
      <c r="I13" s="65" t="s">
        <v>158</v>
      </c>
      <c r="J13" s="60" t="s">
        <v>505</v>
      </c>
      <c r="K13" s="60" t="s">
        <v>558</v>
      </c>
      <c r="L13" s="66" t="s">
        <v>559</v>
      </c>
      <c r="M13" s="60" t="s">
        <v>158</v>
      </c>
      <c r="N13" s="60" t="s">
        <v>488</v>
      </c>
    </row>
    <row r="14" spans="1:14" ht="124" x14ac:dyDescent="0.35">
      <c r="A14" s="60" t="s">
        <v>560</v>
      </c>
      <c r="B14" s="61" t="s">
        <v>561</v>
      </c>
      <c r="C14" s="62" t="s">
        <v>562</v>
      </c>
      <c r="D14" s="63" t="s">
        <v>563</v>
      </c>
      <c r="E14" s="60" t="s">
        <v>564</v>
      </c>
      <c r="F14" s="60" t="s">
        <v>503</v>
      </c>
      <c r="G14" s="64" t="s">
        <v>565</v>
      </c>
      <c r="H14" s="60" t="s">
        <v>158</v>
      </c>
      <c r="I14" s="60" t="s">
        <v>158</v>
      </c>
      <c r="J14" s="60" t="s">
        <v>566</v>
      </c>
      <c r="K14" s="60" t="s">
        <v>567</v>
      </c>
      <c r="L14" s="66" t="s">
        <v>507</v>
      </c>
      <c r="M14" s="68">
        <v>42429</v>
      </c>
      <c r="N14" s="60" t="s">
        <v>488</v>
      </c>
    </row>
    <row r="15" spans="1:14" ht="62" x14ac:dyDescent="0.35">
      <c r="A15" s="60" t="s">
        <v>568</v>
      </c>
      <c r="B15" s="61" t="s">
        <v>569</v>
      </c>
      <c r="C15" s="62" t="s">
        <v>570</v>
      </c>
      <c r="D15" s="63" t="s">
        <v>571</v>
      </c>
      <c r="E15" s="60" t="s">
        <v>572</v>
      </c>
      <c r="F15" s="60" t="s">
        <v>573</v>
      </c>
      <c r="G15" s="64" t="s">
        <v>574</v>
      </c>
      <c r="H15" s="60" t="s">
        <v>158</v>
      </c>
      <c r="I15" s="60" t="s">
        <v>158</v>
      </c>
      <c r="J15" s="60" t="s">
        <v>575</v>
      </c>
      <c r="K15" s="60" t="s">
        <v>576</v>
      </c>
      <c r="L15" s="66" t="s">
        <v>577</v>
      </c>
      <c r="M15" s="60" t="s">
        <v>578</v>
      </c>
      <c r="N15" s="60" t="s">
        <v>488</v>
      </c>
    </row>
    <row r="16" spans="1:14" ht="77.5" x14ac:dyDescent="0.35">
      <c r="A16" s="60" t="s">
        <v>579</v>
      </c>
      <c r="B16" s="61" t="s">
        <v>580</v>
      </c>
      <c r="C16" s="62" t="s">
        <v>581</v>
      </c>
      <c r="D16" s="63" t="s">
        <v>582</v>
      </c>
      <c r="E16" s="60" t="s">
        <v>583</v>
      </c>
      <c r="F16" s="60" t="s">
        <v>584</v>
      </c>
      <c r="G16" s="64" t="s">
        <v>585</v>
      </c>
      <c r="H16" s="60" t="s">
        <v>158</v>
      </c>
      <c r="I16" s="60"/>
      <c r="J16" s="60" t="s">
        <v>586</v>
      </c>
      <c r="K16" s="60" t="s">
        <v>587</v>
      </c>
      <c r="L16" s="66" t="s">
        <v>588</v>
      </c>
      <c r="M16" s="67">
        <v>41974</v>
      </c>
      <c r="N16" s="60" t="s">
        <v>488</v>
      </c>
    </row>
    <row r="17" spans="1:14" ht="78.75" customHeight="1" x14ac:dyDescent="0.35">
      <c r="A17" s="60" t="s">
        <v>589</v>
      </c>
      <c r="B17" s="61" t="s">
        <v>590</v>
      </c>
      <c r="C17" s="62" t="s">
        <v>591</v>
      </c>
      <c r="D17" s="63" t="s">
        <v>592</v>
      </c>
      <c r="E17" s="60" t="s">
        <v>593</v>
      </c>
      <c r="F17" s="60" t="s">
        <v>584</v>
      </c>
      <c r="G17" s="64" t="s">
        <v>594</v>
      </c>
      <c r="H17" s="60" t="s">
        <v>158</v>
      </c>
      <c r="I17" s="60" t="s">
        <v>158</v>
      </c>
      <c r="J17" s="60" t="s">
        <v>595</v>
      </c>
      <c r="K17" s="60" t="s">
        <v>596</v>
      </c>
      <c r="L17" s="66" t="s">
        <v>588</v>
      </c>
      <c r="M17" s="67">
        <v>42095</v>
      </c>
      <c r="N17" s="60" t="s">
        <v>597</v>
      </c>
    </row>
    <row r="18" spans="1:14" ht="78.75" customHeight="1" x14ac:dyDescent="0.35">
      <c r="A18" s="60" t="s">
        <v>598</v>
      </c>
      <c r="B18" s="61" t="s">
        <v>599</v>
      </c>
      <c r="C18" s="62" t="s">
        <v>600</v>
      </c>
      <c r="D18" s="63" t="s">
        <v>601</v>
      </c>
      <c r="E18" s="60" t="s">
        <v>602</v>
      </c>
      <c r="F18" s="60" t="s">
        <v>603</v>
      </c>
      <c r="G18" s="64" t="s">
        <v>604</v>
      </c>
      <c r="H18" s="65" t="s">
        <v>158</v>
      </c>
      <c r="I18" s="65" t="s">
        <v>158</v>
      </c>
      <c r="J18" s="60" t="s">
        <v>605</v>
      </c>
      <c r="K18" s="60" t="s">
        <v>587</v>
      </c>
      <c r="L18" s="66" t="s">
        <v>606</v>
      </c>
      <c r="M18" s="60" t="s">
        <v>607</v>
      </c>
      <c r="N18" s="60" t="s">
        <v>488</v>
      </c>
    </row>
    <row r="19" spans="1:14" ht="66" customHeight="1" x14ac:dyDescent="0.35">
      <c r="A19" s="60" t="s">
        <v>608</v>
      </c>
      <c r="B19" s="61" t="s">
        <v>609</v>
      </c>
      <c r="C19" s="62" t="s">
        <v>610</v>
      </c>
      <c r="D19" s="63" t="s">
        <v>611</v>
      </c>
      <c r="E19" s="60" t="s">
        <v>612</v>
      </c>
      <c r="F19" s="60" t="s">
        <v>613</v>
      </c>
      <c r="G19" s="64" t="s">
        <v>614</v>
      </c>
      <c r="H19" s="65" t="s">
        <v>158</v>
      </c>
      <c r="I19" s="65" t="s">
        <v>158</v>
      </c>
      <c r="J19" s="60" t="s">
        <v>615</v>
      </c>
      <c r="K19" s="60" t="s">
        <v>576</v>
      </c>
      <c r="L19" s="66" t="s">
        <v>616</v>
      </c>
      <c r="M19" s="60" t="s">
        <v>617</v>
      </c>
      <c r="N19" s="60" t="s">
        <v>488</v>
      </c>
    </row>
    <row r="20" spans="1:14" ht="97.5" customHeight="1" x14ac:dyDescent="0.35">
      <c r="A20" s="60" t="s">
        <v>598</v>
      </c>
      <c r="B20" s="61" t="s">
        <v>618</v>
      </c>
      <c r="C20" s="62" t="s">
        <v>619</v>
      </c>
      <c r="D20" s="63" t="s">
        <v>620</v>
      </c>
      <c r="E20" s="60" t="s">
        <v>621</v>
      </c>
      <c r="F20" s="60" t="s">
        <v>622</v>
      </c>
      <c r="G20" s="64" t="s">
        <v>623</v>
      </c>
      <c r="H20" s="65" t="s">
        <v>158</v>
      </c>
      <c r="I20" s="65" t="s">
        <v>158</v>
      </c>
      <c r="J20" s="60" t="s">
        <v>624</v>
      </c>
      <c r="K20" s="60" t="s">
        <v>625</v>
      </c>
      <c r="L20" s="66" t="s">
        <v>626</v>
      </c>
      <c r="M20" s="60" t="s">
        <v>607</v>
      </c>
      <c r="N20" s="60" t="s">
        <v>488</v>
      </c>
    </row>
    <row r="21" spans="1:14" ht="75" customHeight="1" x14ac:dyDescent="0.35">
      <c r="A21" s="60" t="s">
        <v>598</v>
      </c>
      <c r="B21" s="61" t="s">
        <v>627</v>
      </c>
      <c r="C21" s="62" t="s">
        <v>628</v>
      </c>
      <c r="D21" s="63" t="s">
        <v>629</v>
      </c>
      <c r="E21" s="60" t="s">
        <v>630</v>
      </c>
      <c r="F21" s="60" t="s">
        <v>631</v>
      </c>
      <c r="G21" s="64" t="s">
        <v>632</v>
      </c>
      <c r="H21" s="65" t="s">
        <v>158</v>
      </c>
      <c r="I21" s="65" t="s">
        <v>158</v>
      </c>
      <c r="J21" s="60" t="s">
        <v>633</v>
      </c>
      <c r="K21" s="60" t="s">
        <v>587</v>
      </c>
      <c r="L21" s="66" t="s">
        <v>606</v>
      </c>
      <c r="M21" s="60" t="s">
        <v>607</v>
      </c>
      <c r="N21" s="60" t="s">
        <v>488</v>
      </c>
    </row>
    <row r="33" s="56" customFormat="1" x14ac:dyDescent="0.35"/>
    <row r="34" s="56" customFormat="1" x14ac:dyDescent="0.35"/>
    <row r="35" s="56" customFormat="1" x14ac:dyDescent="0.35"/>
    <row r="36" s="56" customFormat="1" x14ac:dyDescent="0.35"/>
    <row r="37" s="56" customFormat="1" x14ac:dyDescent="0.35"/>
    <row r="38" s="56" customFormat="1" x14ac:dyDescent="0.35"/>
    <row r="39" s="56" customFormat="1" x14ac:dyDescent="0.35"/>
    <row r="40" s="56" customFormat="1" x14ac:dyDescent="0.35"/>
    <row r="41" s="56" customFormat="1" x14ac:dyDescent="0.35"/>
    <row r="42" s="56" customFormat="1" x14ac:dyDescent="0.35"/>
    <row r="43" s="56" customFormat="1" x14ac:dyDescent="0.35"/>
    <row r="44" s="56" customFormat="1" x14ac:dyDescent="0.35"/>
    <row r="45" s="56" customFormat="1" x14ac:dyDescent="0.35"/>
    <row r="46" s="56" customFormat="1" x14ac:dyDescent="0.35"/>
    <row r="47" s="56" customFormat="1" x14ac:dyDescent="0.35"/>
    <row r="48" s="56" customFormat="1" x14ac:dyDescent="0.35"/>
    <row r="49" s="56" customFormat="1" x14ac:dyDescent="0.35"/>
    <row r="50" s="56" customFormat="1" x14ac:dyDescent="0.35"/>
    <row r="51" s="56" customFormat="1" x14ac:dyDescent="0.35"/>
    <row r="52" s="56" customFormat="1" x14ac:dyDescent="0.35"/>
    <row r="53" s="56" customFormat="1" x14ac:dyDescent="0.35"/>
    <row r="54" s="56" customFormat="1" x14ac:dyDescent="0.35"/>
    <row r="55" s="56" customFormat="1" x14ac:dyDescent="0.35"/>
    <row r="56" s="56" customFormat="1" x14ac:dyDescent="0.35"/>
    <row r="57" s="56" customFormat="1" x14ac:dyDescent="0.35"/>
    <row r="58" s="56" customFormat="1" x14ac:dyDescent="0.35"/>
    <row r="59" s="56" customFormat="1" x14ac:dyDescent="0.35"/>
    <row r="60" s="56" customFormat="1" x14ac:dyDescent="0.35"/>
    <row r="61" s="56" customFormat="1" x14ac:dyDescent="0.35"/>
    <row r="62" s="56" customFormat="1" x14ac:dyDescent="0.35"/>
    <row r="63" s="56" customFormat="1" x14ac:dyDescent="0.35"/>
    <row r="64" s="56" customFormat="1" x14ac:dyDescent="0.35"/>
    <row r="65" s="56" customFormat="1" x14ac:dyDescent="0.35"/>
    <row r="66" s="56" customFormat="1" x14ac:dyDescent="0.35"/>
    <row r="67" s="56" customFormat="1" x14ac:dyDescent="0.35"/>
    <row r="68" s="56" customFormat="1" x14ac:dyDescent="0.35"/>
    <row r="69" s="56" customFormat="1" x14ac:dyDescent="0.35"/>
    <row r="70" s="56" customFormat="1" x14ac:dyDescent="0.35"/>
    <row r="71" s="56" customFormat="1" x14ac:dyDescent="0.35"/>
    <row r="72" s="56" customFormat="1" x14ac:dyDescent="0.35"/>
    <row r="73" s="56" customFormat="1" x14ac:dyDescent="0.35"/>
    <row r="74" s="56" customFormat="1" x14ac:dyDescent="0.35"/>
    <row r="75" s="56" customFormat="1" x14ac:dyDescent="0.35"/>
    <row r="76" s="56" customFormat="1" x14ac:dyDescent="0.35"/>
    <row r="77" s="56" customFormat="1" x14ac:dyDescent="0.35"/>
    <row r="78" s="56" customFormat="1" x14ac:dyDescent="0.35"/>
    <row r="79" s="56" customFormat="1" x14ac:dyDescent="0.35"/>
    <row r="80" s="56" customFormat="1" x14ac:dyDescent="0.35"/>
    <row r="81" s="56" customFormat="1" x14ac:dyDescent="0.35"/>
    <row r="82" s="56" customFormat="1" x14ac:dyDescent="0.35"/>
    <row r="83" s="56" customFormat="1" x14ac:dyDescent="0.35"/>
    <row r="84" s="56" customFormat="1" x14ac:dyDescent="0.35"/>
    <row r="85" s="56" customFormat="1" x14ac:dyDescent="0.35"/>
    <row r="86" s="56" customFormat="1" x14ac:dyDescent="0.35"/>
    <row r="87" s="56" customFormat="1" x14ac:dyDescent="0.35"/>
    <row r="88" s="56" customFormat="1" x14ac:dyDescent="0.35"/>
    <row r="89" s="56" customFormat="1" x14ac:dyDescent="0.35"/>
    <row r="90" s="56" customFormat="1" x14ac:dyDescent="0.35"/>
    <row r="91" s="56" customFormat="1" x14ac:dyDescent="0.35"/>
    <row r="92" s="56" customFormat="1" x14ac:dyDescent="0.35"/>
    <row r="93" s="56" customFormat="1" x14ac:dyDescent="0.35"/>
    <row r="94" s="56" customFormat="1" x14ac:dyDescent="0.35"/>
    <row r="95" s="56" customFormat="1" x14ac:dyDescent="0.35"/>
    <row r="96" s="56" customFormat="1" x14ac:dyDescent="0.35"/>
    <row r="97" s="56" customFormat="1" x14ac:dyDescent="0.35"/>
    <row r="98" s="56" customFormat="1" x14ac:dyDescent="0.35"/>
    <row r="99" s="56" customFormat="1" x14ac:dyDescent="0.35"/>
    <row r="100" s="56" customFormat="1" x14ac:dyDescent="0.35"/>
    <row r="101" s="56" customFormat="1" x14ac:dyDescent="0.35"/>
    <row r="102" s="56" customFormat="1" x14ac:dyDescent="0.35"/>
    <row r="103" s="56" customFormat="1" x14ac:dyDescent="0.35"/>
    <row r="104" s="56" customFormat="1" x14ac:dyDescent="0.35"/>
    <row r="105" s="56" customFormat="1" x14ac:dyDescent="0.35"/>
    <row r="106" s="56" customFormat="1" x14ac:dyDescent="0.35"/>
    <row r="107" s="56" customFormat="1" x14ac:dyDescent="0.35"/>
    <row r="108" s="56" customFormat="1" x14ac:dyDescent="0.35"/>
    <row r="109" s="56" customFormat="1" x14ac:dyDescent="0.35"/>
    <row r="110" s="56" customFormat="1" x14ac:dyDescent="0.35"/>
    <row r="111" s="56" customFormat="1" x14ac:dyDescent="0.35"/>
    <row r="112" s="56" customFormat="1" x14ac:dyDescent="0.35"/>
    <row r="113" s="56" customFormat="1" x14ac:dyDescent="0.35"/>
    <row r="114" s="56" customFormat="1" x14ac:dyDescent="0.35"/>
    <row r="115" s="56" customFormat="1" x14ac:dyDescent="0.35"/>
    <row r="116" s="56" customFormat="1" x14ac:dyDescent="0.35"/>
    <row r="117" s="56" customFormat="1" x14ac:dyDescent="0.35"/>
    <row r="118" s="56" customFormat="1" x14ac:dyDescent="0.35"/>
    <row r="119" s="56" customFormat="1" x14ac:dyDescent="0.35"/>
    <row r="120" s="56" customFormat="1" x14ac:dyDescent="0.35"/>
    <row r="121" s="56" customFormat="1" x14ac:dyDescent="0.35"/>
    <row r="122" s="56" customFormat="1" x14ac:dyDescent="0.35"/>
    <row r="123" s="56" customFormat="1" x14ac:dyDescent="0.35"/>
    <row r="124" s="56" customFormat="1" x14ac:dyDescent="0.35"/>
    <row r="125" s="56" customFormat="1" x14ac:dyDescent="0.35"/>
    <row r="126" s="56" customFormat="1" x14ac:dyDescent="0.35"/>
    <row r="127" s="56" customFormat="1" x14ac:dyDescent="0.35"/>
    <row r="128" s="56" customFormat="1" x14ac:dyDescent="0.35"/>
    <row r="129" s="56" customFormat="1" x14ac:dyDescent="0.35"/>
    <row r="130" s="56" customFormat="1" x14ac:dyDescent="0.35"/>
    <row r="131" s="56" customFormat="1" x14ac:dyDescent="0.35"/>
    <row r="132" s="56" customFormat="1" x14ac:dyDescent="0.35"/>
    <row r="133" s="56" customFormat="1" x14ac:dyDescent="0.35"/>
    <row r="134" s="56" customFormat="1" x14ac:dyDescent="0.35"/>
    <row r="135" s="56" customFormat="1" x14ac:dyDescent="0.35"/>
    <row r="136" s="56" customFormat="1" x14ac:dyDescent="0.35"/>
    <row r="137" s="56" customFormat="1" x14ac:dyDescent="0.35"/>
    <row r="138" s="56" customFormat="1" x14ac:dyDescent="0.35"/>
    <row r="139" s="56" customFormat="1" x14ac:dyDescent="0.35"/>
    <row r="140" s="56" customFormat="1" x14ac:dyDescent="0.35"/>
    <row r="141" s="56" customFormat="1" x14ac:dyDescent="0.35"/>
    <row r="142" s="56" customFormat="1" x14ac:dyDescent="0.35"/>
    <row r="143" s="56" customFormat="1" x14ac:dyDescent="0.35"/>
    <row r="144" s="56" customFormat="1" x14ac:dyDescent="0.35"/>
    <row r="145" s="56" customFormat="1" x14ac:dyDescent="0.35"/>
    <row r="146" s="56" customFormat="1" x14ac:dyDescent="0.35"/>
    <row r="147" s="56" customFormat="1" x14ac:dyDescent="0.35"/>
    <row r="148" s="56" customFormat="1" x14ac:dyDescent="0.35"/>
    <row r="149" s="56" customFormat="1" x14ac:dyDescent="0.35"/>
    <row r="150" s="56" customFormat="1" x14ac:dyDescent="0.35"/>
    <row r="151" s="56" customFormat="1" x14ac:dyDescent="0.35"/>
    <row r="152" s="56" customFormat="1" x14ac:dyDescent="0.35"/>
    <row r="153" s="56" customFormat="1" x14ac:dyDescent="0.35"/>
    <row r="154" s="56" customFormat="1" x14ac:dyDescent="0.35"/>
    <row r="155" s="56" customFormat="1" x14ac:dyDescent="0.35"/>
    <row r="156" s="56" customFormat="1" x14ac:dyDescent="0.35"/>
    <row r="157" s="56" customFormat="1" x14ac:dyDescent="0.35"/>
    <row r="158" s="56" customFormat="1" x14ac:dyDescent="0.35"/>
    <row r="159" s="56" customFormat="1" x14ac:dyDescent="0.35"/>
    <row r="160" s="56" customFormat="1" x14ac:dyDescent="0.35"/>
    <row r="161" s="56" customFormat="1" x14ac:dyDescent="0.35"/>
    <row r="162" s="56" customFormat="1" x14ac:dyDescent="0.35"/>
    <row r="163" s="56" customFormat="1" x14ac:dyDescent="0.35"/>
    <row r="164" s="56" customFormat="1" x14ac:dyDescent="0.35"/>
    <row r="165" s="56" customFormat="1" x14ac:dyDescent="0.35"/>
    <row r="166" s="56" customFormat="1" x14ac:dyDescent="0.35"/>
    <row r="167" s="56" customFormat="1" x14ac:dyDescent="0.35"/>
    <row r="168" s="56" customFormat="1" x14ac:dyDescent="0.35"/>
    <row r="169" s="56" customFormat="1" x14ac:dyDescent="0.35"/>
    <row r="170" s="56" customFormat="1" x14ac:dyDescent="0.35"/>
    <row r="171" s="56" customFormat="1" x14ac:dyDescent="0.35"/>
    <row r="172" s="56" customFormat="1" x14ac:dyDescent="0.35"/>
    <row r="173" s="56" customFormat="1" x14ac:dyDescent="0.35"/>
    <row r="174" s="56" customFormat="1" x14ac:dyDescent="0.35"/>
    <row r="175" s="56" customFormat="1" x14ac:dyDescent="0.35"/>
    <row r="176" s="56" customFormat="1" x14ac:dyDescent="0.35"/>
    <row r="177" s="56" customFormat="1" x14ac:dyDescent="0.35"/>
    <row r="178" s="56" customFormat="1" x14ac:dyDescent="0.35"/>
    <row r="179" s="56" customFormat="1" x14ac:dyDescent="0.35"/>
    <row r="180" s="56" customFormat="1" x14ac:dyDescent="0.35"/>
    <row r="181" s="56" customFormat="1" x14ac:dyDescent="0.35"/>
    <row r="182" s="56" customFormat="1" x14ac:dyDescent="0.35"/>
    <row r="183" s="56" customFormat="1" x14ac:dyDescent="0.35"/>
    <row r="184" s="56" customFormat="1" x14ac:dyDescent="0.35"/>
    <row r="185" s="56" customFormat="1" x14ac:dyDescent="0.35"/>
    <row r="186" s="56" customFormat="1" x14ac:dyDescent="0.35"/>
    <row r="187" s="56" customFormat="1" x14ac:dyDescent="0.35"/>
    <row r="188" s="56" customFormat="1" x14ac:dyDescent="0.35"/>
    <row r="189" s="56" customFormat="1" x14ac:dyDescent="0.35"/>
    <row r="190" s="56" customFormat="1" x14ac:dyDescent="0.35"/>
    <row r="191" s="56" customFormat="1" x14ac:dyDescent="0.35"/>
    <row r="192" s="56" customFormat="1" x14ac:dyDescent="0.35"/>
    <row r="193" s="56" customFormat="1" x14ac:dyDescent="0.35"/>
    <row r="194" s="56" customFormat="1" x14ac:dyDescent="0.35"/>
    <row r="195" s="56" customFormat="1" x14ac:dyDescent="0.35"/>
    <row r="196" s="56" customFormat="1" x14ac:dyDescent="0.35"/>
    <row r="197" s="56" customFormat="1" x14ac:dyDescent="0.35"/>
    <row r="198" s="56" customFormat="1" x14ac:dyDescent="0.35"/>
    <row r="199" s="56" customFormat="1" x14ac:dyDescent="0.35"/>
    <row r="200" s="56" customFormat="1" x14ac:dyDescent="0.35"/>
    <row r="201" s="56" customFormat="1" x14ac:dyDescent="0.35"/>
    <row r="202" s="56" customFormat="1" x14ac:dyDescent="0.35"/>
    <row r="203" s="56" customFormat="1" x14ac:dyDescent="0.35"/>
    <row r="204" s="56" customFormat="1" x14ac:dyDescent="0.35"/>
    <row r="205" s="56" customFormat="1" x14ac:dyDescent="0.35"/>
    <row r="206" s="56" customFormat="1" x14ac:dyDescent="0.35"/>
    <row r="207" s="56" customFormat="1" x14ac:dyDescent="0.35"/>
    <row r="208" s="56" customFormat="1" x14ac:dyDescent="0.35"/>
    <row r="209" s="56" customFormat="1" x14ac:dyDescent="0.35"/>
    <row r="210" s="56" customFormat="1" x14ac:dyDescent="0.35"/>
    <row r="211" s="56" customFormat="1" x14ac:dyDescent="0.35"/>
    <row r="212" s="56" customFormat="1" x14ac:dyDescent="0.35"/>
    <row r="213" s="56" customFormat="1" x14ac:dyDescent="0.35"/>
    <row r="214" s="56" customFormat="1" x14ac:dyDescent="0.35"/>
    <row r="215" s="56" customFormat="1" x14ac:dyDescent="0.35"/>
    <row r="216" s="56" customFormat="1" x14ac:dyDescent="0.35"/>
    <row r="217" s="56" customFormat="1" x14ac:dyDescent="0.35"/>
    <row r="218" s="56" customFormat="1" x14ac:dyDescent="0.35"/>
    <row r="219" s="56" customFormat="1" x14ac:dyDescent="0.35"/>
    <row r="220" s="56" customFormat="1" x14ac:dyDescent="0.35"/>
    <row r="221" s="56" customFormat="1" x14ac:dyDescent="0.35"/>
    <row r="222" s="56" customFormat="1" x14ac:dyDescent="0.35"/>
    <row r="223" s="56" customFormat="1" x14ac:dyDescent="0.35"/>
    <row r="224" s="56" customFormat="1" x14ac:dyDescent="0.35"/>
    <row r="225" s="56" customFormat="1" x14ac:dyDescent="0.35"/>
    <row r="226" s="56" customFormat="1" x14ac:dyDescent="0.35"/>
    <row r="227" s="56" customFormat="1" x14ac:dyDescent="0.35"/>
    <row r="228" s="56" customFormat="1" x14ac:dyDescent="0.35"/>
    <row r="229" s="56" customFormat="1" x14ac:dyDescent="0.35"/>
    <row r="230" s="56" customFormat="1" x14ac:dyDescent="0.35"/>
    <row r="231" s="56" customFormat="1" x14ac:dyDescent="0.35"/>
    <row r="232" s="56" customFormat="1" x14ac:dyDescent="0.35"/>
    <row r="233" s="56" customFormat="1" x14ac:dyDescent="0.35"/>
    <row r="234" s="56" customFormat="1" x14ac:dyDescent="0.35"/>
    <row r="235" s="56" customFormat="1" x14ac:dyDescent="0.35"/>
    <row r="236" s="56" customFormat="1" x14ac:dyDescent="0.35"/>
    <row r="237" s="56" customFormat="1" x14ac:dyDescent="0.35"/>
    <row r="238" s="56" customFormat="1" x14ac:dyDescent="0.35"/>
    <row r="239" s="56" customFormat="1" x14ac:dyDescent="0.35"/>
    <row r="240" s="56" customFormat="1" x14ac:dyDescent="0.35"/>
    <row r="241" s="56" customFormat="1" x14ac:dyDescent="0.35"/>
    <row r="242" s="56" customFormat="1" x14ac:dyDescent="0.35"/>
    <row r="243" s="56" customFormat="1" x14ac:dyDescent="0.35"/>
    <row r="244" s="56" customFormat="1" x14ac:dyDescent="0.35"/>
    <row r="245" s="56" customFormat="1" x14ac:dyDescent="0.35"/>
    <row r="246" s="56" customFormat="1" x14ac:dyDescent="0.35"/>
    <row r="247" s="56" customFormat="1" x14ac:dyDescent="0.35"/>
    <row r="248" s="56" customFormat="1" x14ac:dyDescent="0.35"/>
    <row r="249" s="56" customFormat="1" x14ac:dyDescent="0.35"/>
    <row r="250" s="56" customFormat="1" x14ac:dyDescent="0.35"/>
    <row r="251" s="56" customFormat="1" x14ac:dyDescent="0.35"/>
    <row r="252" s="56" customFormat="1" x14ac:dyDescent="0.35"/>
    <row r="253" s="56" customFormat="1" x14ac:dyDescent="0.35"/>
    <row r="254" s="56" customFormat="1" x14ac:dyDescent="0.35"/>
    <row r="255" s="56" customFormat="1" x14ac:dyDescent="0.35"/>
    <row r="256" s="56" customFormat="1" x14ac:dyDescent="0.35"/>
    <row r="257" s="56" customFormat="1" x14ac:dyDescent="0.35"/>
    <row r="258" s="56" customFormat="1" x14ac:dyDescent="0.35"/>
    <row r="259" s="56" customFormat="1" x14ac:dyDescent="0.35"/>
    <row r="260" s="56" customFormat="1" x14ac:dyDescent="0.35"/>
    <row r="261" s="56" customFormat="1" x14ac:dyDescent="0.35"/>
    <row r="262" s="56" customFormat="1" x14ac:dyDescent="0.35"/>
    <row r="263" s="56" customFormat="1" x14ac:dyDescent="0.35"/>
    <row r="264" s="56" customFormat="1" x14ac:dyDescent="0.35"/>
    <row r="265" s="56" customFormat="1" x14ac:dyDescent="0.35"/>
    <row r="266" s="56" customFormat="1" x14ac:dyDescent="0.35"/>
    <row r="267" s="56" customFormat="1" x14ac:dyDescent="0.35"/>
    <row r="268" s="56" customFormat="1" x14ac:dyDescent="0.35"/>
    <row r="269" s="56" customFormat="1" x14ac:dyDescent="0.35"/>
    <row r="270" s="56" customFormat="1" x14ac:dyDescent="0.35"/>
    <row r="271" s="56" customFormat="1" x14ac:dyDescent="0.35"/>
    <row r="272" s="56" customFormat="1" x14ac:dyDescent="0.35"/>
    <row r="273" s="56" customFormat="1" x14ac:dyDescent="0.35"/>
    <row r="274" s="56" customFormat="1" x14ac:dyDescent="0.35"/>
    <row r="275" s="56" customFormat="1" x14ac:dyDescent="0.35"/>
    <row r="276" s="56" customFormat="1" x14ac:dyDescent="0.35"/>
    <row r="277" s="56" customFormat="1" x14ac:dyDescent="0.35"/>
    <row r="278" s="56" customFormat="1" x14ac:dyDescent="0.35"/>
    <row r="279" s="56" customFormat="1" x14ac:dyDescent="0.35"/>
    <row r="280" s="56" customFormat="1" x14ac:dyDescent="0.35"/>
    <row r="281" s="56" customFormat="1" x14ac:dyDescent="0.35"/>
    <row r="282" s="56" customFormat="1" x14ac:dyDescent="0.35"/>
    <row r="283" s="56" customFormat="1" x14ac:dyDescent="0.35"/>
    <row r="284" s="56" customFormat="1" x14ac:dyDescent="0.35"/>
    <row r="285" s="56" customFormat="1" x14ac:dyDescent="0.35"/>
    <row r="286" s="56" customFormat="1" x14ac:dyDescent="0.35"/>
    <row r="287" s="56" customFormat="1" x14ac:dyDescent="0.35"/>
    <row r="288" s="56" customFormat="1" x14ac:dyDescent="0.35"/>
    <row r="289" s="56" customFormat="1" x14ac:dyDescent="0.35"/>
    <row r="290" s="56" customFormat="1" x14ac:dyDescent="0.35"/>
    <row r="291" s="56" customFormat="1" x14ac:dyDescent="0.35"/>
    <row r="292" s="56" customFormat="1" x14ac:dyDescent="0.35"/>
    <row r="293" s="56" customFormat="1" x14ac:dyDescent="0.35"/>
    <row r="294" s="56" customFormat="1" x14ac:dyDescent="0.35"/>
    <row r="295" s="56" customFormat="1" x14ac:dyDescent="0.35"/>
    <row r="296" s="56" customFormat="1" x14ac:dyDescent="0.35"/>
    <row r="297" s="56" customFormat="1" x14ac:dyDescent="0.35"/>
    <row r="298" s="56" customFormat="1" x14ac:dyDescent="0.35"/>
    <row r="299" s="56" customFormat="1" x14ac:dyDescent="0.35"/>
    <row r="300" s="56" customFormat="1" x14ac:dyDescent="0.35"/>
    <row r="301" s="56" customFormat="1" x14ac:dyDescent="0.35"/>
    <row r="302" s="56" customFormat="1" x14ac:dyDescent="0.35"/>
    <row r="303" s="56" customFormat="1" x14ac:dyDescent="0.35"/>
    <row r="304" s="56" customFormat="1" x14ac:dyDescent="0.35"/>
    <row r="305" s="56" customFormat="1" x14ac:dyDescent="0.35"/>
    <row r="306" s="56" customFormat="1" x14ac:dyDescent="0.35"/>
    <row r="307" s="56" customFormat="1" x14ac:dyDescent="0.35"/>
    <row r="308" s="56" customFormat="1" x14ac:dyDescent="0.35"/>
    <row r="309" s="56" customFormat="1" x14ac:dyDescent="0.35"/>
    <row r="310" s="56" customFormat="1" x14ac:dyDescent="0.35"/>
    <row r="311" s="56" customFormat="1" x14ac:dyDescent="0.35"/>
    <row r="312" s="56" customFormat="1" x14ac:dyDescent="0.35"/>
    <row r="313" s="56" customFormat="1" x14ac:dyDescent="0.35"/>
    <row r="314" s="56" customFormat="1" x14ac:dyDescent="0.35"/>
    <row r="315" s="56" customFormat="1" x14ac:dyDescent="0.35"/>
    <row r="316" s="56" customFormat="1" x14ac:dyDescent="0.35"/>
    <row r="317" s="56" customFormat="1" x14ac:dyDescent="0.35"/>
    <row r="318" s="56" customFormat="1" x14ac:dyDescent="0.35"/>
    <row r="319" s="56" customFormat="1" x14ac:dyDescent="0.35"/>
    <row r="320" s="56" customFormat="1" x14ac:dyDescent="0.35"/>
    <row r="321" s="56" customFormat="1" x14ac:dyDescent="0.35"/>
    <row r="322" s="56" customFormat="1" x14ac:dyDescent="0.35"/>
    <row r="323" s="56" customFormat="1" x14ac:dyDescent="0.35"/>
    <row r="324" s="56" customFormat="1" x14ac:dyDescent="0.35"/>
    <row r="325" s="56" customFormat="1" x14ac:dyDescent="0.35"/>
    <row r="326" s="56" customFormat="1" x14ac:dyDescent="0.35"/>
    <row r="327" s="56" customFormat="1" x14ac:dyDescent="0.35"/>
    <row r="328" s="56" customFormat="1" x14ac:dyDescent="0.35"/>
    <row r="329" s="56" customFormat="1" x14ac:dyDescent="0.35"/>
    <row r="330" s="56" customFormat="1" x14ac:dyDescent="0.35"/>
    <row r="331" s="56" customFormat="1" x14ac:dyDescent="0.35"/>
    <row r="332" s="56" customFormat="1" x14ac:dyDescent="0.35"/>
    <row r="333" s="56" customFormat="1" x14ac:dyDescent="0.35"/>
    <row r="334" s="56" customFormat="1" x14ac:dyDescent="0.35"/>
    <row r="335" s="56" customFormat="1" x14ac:dyDescent="0.35"/>
    <row r="336" s="56" customFormat="1" x14ac:dyDescent="0.35"/>
    <row r="337" s="56" customFormat="1" x14ac:dyDescent="0.35"/>
    <row r="338" s="56" customFormat="1" x14ac:dyDescent="0.35"/>
    <row r="339" s="56" customFormat="1" x14ac:dyDescent="0.35"/>
    <row r="340" s="56" customFormat="1" x14ac:dyDescent="0.35"/>
    <row r="341" s="56" customFormat="1" x14ac:dyDescent="0.35"/>
    <row r="342" s="56" customFormat="1" x14ac:dyDescent="0.35"/>
    <row r="343" s="56" customFormat="1" x14ac:dyDescent="0.35"/>
    <row r="344" s="56" customFormat="1" x14ac:dyDescent="0.35"/>
    <row r="345" s="56" customFormat="1" x14ac:dyDescent="0.35"/>
    <row r="346" s="56" customFormat="1" x14ac:dyDescent="0.35"/>
    <row r="347" s="56" customFormat="1" x14ac:dyDescent="0.35"/>
    <row r="348" s="56" customFormat="1" x14ac:dyDescent="0.35"/>
    <row r="349" s="56" customFormat="1" x14ac:dyDescent="0.35"/>
    <row r="350" s="56" customFormat="1" x14ac:dyDescent="0.35"/>
    <row r="351" s="56" customFormat="1" x14ac:dyDescent="0.35"/>
    <row r="352" s="56" customFormat="1" x14ac:dyDescent="0.35"/>
    <row r="353" s="56" customFormat="1" x14ac:dyDescent="0.35"/>
    <row r="354" s="56" customFormat="1" x14ac:dyDescent="0.35"/>
    <row r="355" s="56" customFormat="1" x14ac:dyDescent="0.35"/>
    <row r="356" s="56" customFormat="1" x14ac:dyDescent="0.35"/>
    <row r="357" s="56" customFormat="1" x14ac:dyDescent="0.35"/>
    <row r="358" s="56" customFormat="1" x14ac:dyDescent="0.35"/>
    <row r="359" s="56" customFormat="1" x14ac:dyDescent="0.35"/>
    <row r="360" s="56" customFormat="1" x14ac:dyDescent="0.35"/>
    <row r="361" s="56" customFormat="1" x14ac:dyDescent="0.35"/>
    <row r="362" s="56" customFormat="1" x14ac:dyDescent="0.35"/>
    <row r="363" s="56" customFormat="1" x14ac:dyDescent="0.35"/>
    <row r="364" s="56" customFormat="1" x14ac:dyDescent="0.35"/>
    <row r="365" s="56" customFormat="1" x14ac:dyDescent="0.35"/>
    <row r="366" s="56" customFormat="1" x14ac:dyDescent="0.35"/>
    <row r="367" s="56" customFormat="1" x14ac:dyDescent="0.35"/>
    <row r="368" s="56" customFormat="1" x14ac:dyDescent="0.35"/>
    <row r="369" s="56" customFormat="1" x14ac:dyDescent="0.35"/>
    <row r="370" s="56" customFormat="1" x14ac:dyDescent="0.35"/>
    <row r="371" s="56" customFormat="1" x14ac:dyDescent="0.35"/>
    <row r="372" s="56" customFormat="1" x14ac:dyDescent="0.35"/>
    <row r="373" s="56" customFormat="1" x14ac:dyDescent="0.35"/>
    <row r="374" s="56" customFormat="1" x14ac:dyDescent="0.35"/>
    <row r="375" s="56" customFormat="1" x14ac:dyDescent="0.35"/>
    <row r="376" s="56" customFormat="1" x14ac:dyDescent="0.35"/>
    <row r="377" s="56" customFormat="1" x14ac:dyDescent="0.35"/>
    <row r="378" s="56" customFormat="1" x14ac:dyDescent="0.35"/>
    <row r="379" s="56" customFormat="1" x14ac:dyDescent="0.35"/>
    <row r="380" s="56" customFormat="1" x14ac:dyDescent="0.35"/>
    <row r="381" s="56" customFormat="1" x14ac:dyDescent="0.35"/>
    <row r="382" s="56" customFormat="1" x14ac:dyDescent="0.35"/>
    <row r="383" s="56" customFormat="1" x14ac:dyDescent="0.35"/>
    <row r="384" s="56" customFormat="1" x14ac:dyDescent="0.35"/>
    <row r="385" s="56" customFormat="1" x14ac:dyDescent="0.35"/>
    <row r="386" s="56" customFormat="1" x14ac:dyDescent="0.35"/>
    <row r="387" s="56" customFormat="1" x14ac:dyDescent="0.35"/>
    <row r="388" s="56" customFormat="1" x14ac:dyDescent="0.35"/>
    <row r="389" s="56" customFormat="1" x14ac:dyDescent="0.35"/>
    <row r="390" s="56" customFormat="1" x14ac:dyDescent="0.35"/>
    <row r="391" s="56" customFormat="1" x14ac:dyDescent="0.35"/>
    <row r="392" s="56" customFormat="1" x14ac:dyDescent="0.35"/>
    <row r="393" s="56" customFormat="1" x14ac:dyDescent="0.35"/>
    <row r="394" s="56" customFormat="1" x14ac:dyDescent="0.35"/>
    <row r="395" s="56" customFormat="1" x14ac:dyDescent="0.35"/>
    <row r="396" s="56" customFormat="1" x14ac:dyDescent="0.35"/>
    <row r="397" s="56" customFormat="1" x14ac:dyDescent="0.35"/>
    <row r="398" s="56" customFormat="1" x14ac:dyDescent="0.35"/>
    <row r="399" s="56" customFormat="1" x14ac:dyDescent="0.35"/>
    <row r="400" s="56" customFormat="1" x14ac:dyDescent="0.35"/>
    <row r="401" s="56" customFormat="1" x14ac:dyDescent="0.35"/>
    <row r="402" s="56" customFormat="1" x14ac:dyDescent="0.35"/>
    <row r="403" s="56" customFormat="1" x14ac:dyDescent="0.35"/>
    <row r="404" s="56" customFormat="1" x14ac:dyDescent="0.35"/>
    <row r="405" s="56" customFormat="1" x14ac:dyDescent="0.35"/>
    <row r="406" s="56" customFormat="1" x14ac:dyDescent="0.35"/>
    <row r="407" s="56" customFormat="1" x14ac:dyDescent="0.35"/>
    <row r="408" s="56" customFormat="1" x14ac:dyDescent="0.35"/>
    <row r="409" s="56" customFormat="1" x14ac:dyDescent="0.35"/>
    <row r="410" s="56" customFormat="1" x14ac:dyDescent="0.35"/>
    <row r="411" s="56" customFormat="1" x14ac:dyDescent="0.35"/>
    <row r="412" s="56" customFormat="1" x14ac:dyDescent="0.35"/>
    <row r="413" s="56" customFormat="1" x14ac:dyDescent="0.35"/>
    <row r="414" s="56" customFormat="1" x14ac:dyDescent="0.35"/>
    <row r="415" s="56" customFormat="1" x14ac:dyDescent="0.35"/>
    <row r="416" s="56" customFormat="1" x14ac:dyDescent="0.35"/>
    <row r="417" s="56" customFormat="1" x14ac:dyDescent="0.35"/>
    <row r="418" s="56" customFormat="1" x14ac:dyDescent="0.35"/>
    <row r="419" s="56" customFormat="1" x14ac:dyDescent="0.35"/>
    <row r="420" s="56" customFormat="1" x14ac:dyDescent="0.35"/>
    <row r="421" s="56" customFormat="1" x14ac:dyDescent="0.35"/>
    <row r="422" s="56" customFormat="1" x14ac:dyDescent="0.35"/>
    <row r="423" s="56" customFormat="1" x14ac:dyDescent="0.35"/>
    <row r="424" s="56" customFormat="1" x14ac:dyDescent="0.35"/>
    <row r="425" s="56" customFormat="1" x14ac:dyDescent="0.35"/>
    <row r="426" s="56" customFormat="1" x14ac:dyDescent="0.35"/>
    <row r="427" s="56" customFormat="1" x14ac:dyDescent="0.35"/>
    <row r="428" s="56" customFormat="1" x14ac:dyDescent="0.35"/>
    <row r="429" s="56" customFormat="1" x14ac:dyDescent="0.35"/>
    <row r="430" s="56" customFormat="1" x14ac:dyDescent="0.35"/>
    <row r="431" s="56" customFormat="1" x14ac:dyDescent="0.35"/>
  </sheetData>
  <mergeCells count="3">
    <mergeCell ref="A1:N1"/>
    <mergeCell ref="A2:N2"/>
    <mergeCell ref="A3:N3"/>
  </mergeCells>
  <hyperlinks>
    <hyperlink ref="G5" r:id="rId1" xr:uid="{00000000-0004-0000-0200-000000000000}"/>
    <hyperlink ref="G6" r:id="rId2" xr:uid="{00000000-0004-0000-0200-000001000000}"/>
    <hyperlink ref="G7" r:id="rId3" xr:uid="{00000000-0004-0000-0200-000002000000}"/>
    <hyperlink ref="G8" r:id="rId4" xr:uid="{00000000-0004-0000-0200-000003000000}"/>
    <hyperlink ref="G9" r:id="rId5" xr:uid="{00000000-0004-0000-0200-000004000000}"/>
    <hyperlink ref="G10" r:id="rId6" xr:uid="{00000000-0004-0000-0200-000005000000}"/>
    <hyperlink ref="G11" r:id="rId7" xr:uid="{00000000-0004-0000-0200-000006000000}"/>
    <hyperlink ref="G12" r:id="rId8" xr:uid="{00000000-0004-0000-0200-000007000000}"/>
    <hyperlink ref="G13" r:id="rId9" xr:uid="{00000000-0004-0000-0200-000008000000}"/>
    <hyperlink ref="G14" r:id="rId10" xr:uid="{00000000-0004-0000-0200-000009000000}"/>
    <hyperlink ref="G15" r:id="rId11" xr:uid="{00000000-0004-0000-0200-00000A000000}"/>
    <hyperlink ref="G16" r:id="rId12" xr:uid="{00000000-0004-0000-0200-00000B000000}"/>
    <hyperlink ref="G17" r:id="rId13" xr:uid="{00000000-0004-0000-0200-00000C000000}"/>
    <hyperlink ref="G18" r:id="rId14" xr:uid="{00000000-0004-0000-0200-00000D000000}"/>
    <hyperlink ref="G19" r:id="rId15" xr:uid="{00000000-0004-0000-0200-00000E000000}"/>
    <hyperlink ref="G20" r:id="rId16" xr:uid="{00000000-0004-0000-0200-00000F000000}"/>
    <hyperlink ref="G21" r:id="rId17" xr:uid="{00000000-0004-0000-0200-000010000000}"/>
  </hyperlinks>
  <pageMargins left="0.7" right="0.7" top="0.75" bottom="0.75" header="0.511811023622047" footer="0.511811023622047"/>
  <pageSetup paperSize="9" orientation="portrait" horizontalDpi="300" verticalDpi="300" r:id="rId18"/>
  <drawing r:id="rId19"/>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D416"/>
  <sheetViews>
    <sheetView view="pageBreakPreview" topLeftCell="A201" zoomScale="50" zoomScaleNormal="100" zoomScalePageLayoutView="50" workbookViewId="0">
      <pane xSplit="11240" topLeftCell="AQ1"/>
      <selection activeCell="AQ201" sqref="AQ201"/>
      <selection pane="topRight" activeCell="AQ201" sqref="AQ201"/>
    </sheetView>
  </sheetViews>
  <sheetFormatPr defaultColWidth="9.1796875" defaultRowHeight="14.5" x14ac:dyDescent="0.25"/>
  <cols>
    <col min="1" max="1" width="6.453125" style="13" customWidth="1"/>
    <col min="2" max="2" width="7.1796875" style="14" customWidth="1"/>
    <col min="3" max="3" width="30.54296875" style="15" customWidth="1"/>
    <col min="4" max="4" width="5.08984375" style="16" customWidth="1"/>
    <col min="5" max="5" width="6.81640625" style="16" customWidth="1"/>
    <col min="6" max="6" width="19.90625" style="17" customWidth="1"/>
    <col min="7" max="7" width="10.1796875" style="18" customWidth="1"/>
    <col min="8" max="8" width="11.1796875" style="18" customWidth="1"/>
    <col min="9" max="9" width="8.81640625" style="15" customWidth="1"/>
    <col min="10" max="10" width="13" style="19" customWidth="1"/>
    <col min="11" max="11" width="7.6328125" style="15" hidden="1" customWidth="1"/>
    <col min="12" max="12" width="6.54296875" style="15" hidden="1" customWidth="1"/>
    <col min="13" max="13" width="7" style="15" hidden="1" customWidth="1"/>
    <col min="14" max="14" width="6.81640625" style="15" hidden="1" customWidth="1"/>
    <col min="15" max="15" width="6.54296875" style="15" hidden="1" customWidth="1"/>
    <col min="16" max="16" width="7" style="15" hidden="1" customWidth="1"/>
    <col min="17" max="18" width="7.6328125" style="15" hidden="1" customWidth="1"/>
    <col min="19" max="19" width="8.81640625" style="15" hidden="1" customWidth="1"/>
    <col min="20" max="20" width="9.6328125" style="15" hidden="1" customWidth="1"/>
    <col min="21" max="21" width="3.81640625" style="15" hidden="1" customWidth="1"/>
    <col min="22" max="22" width="8.6328125" style="15" hidden="1" customWidth="1"/>
    <col min="23" max="23" width="9.1796875" style="15"/>
    <col min="24" max="24" width="12.08984375" style="69" customWidth="1"/>
    <col min="25" max="126" width="9.1796875" style="15"/>
    <col min="127" max="134" width="9.1796875" style="15" hidden="1"/>
    <col min="135" max="16384" width="9.1796875" style="15"/>
  </cols>
  <sheetData>
    <row r="1" spans="1:25" ht="64.5" customHeight="1" x14ac:dyDescent="0.25">
      <c r="A1" s="203" t="s">
        <v>105</v>
      </c>
      <c r="B1" s="203"/>
      <c r="C1" s="203"/>
      <c r="D1" s="203"/>
      <c r="E1" s="203"/>
      <c r="F1" s="203"/>
      <c r="G1" s="203"/>
      <c r="H1" s="203"/>
      <c r="I1" s="203"/>
      <c r="J1" s="203"/>
      <c r="K1" s="203"/>
      <c r="L1" s="203"/>
      <c r="M1" s="203"/>
      <c r="N1" s="203"/>
      <c r="O1" s="203"/>
      <c r="P1" s="203"/>
      <c r="Q1" s="203"/>
      <c r="R1" s="203"/>
      <c r="S1" s="203"/>
      <c r="T1" s="203"/>
      <c r="U1" s="203"/>
      <c r="V1" s="203"/>
      <c r="W1" s="203"/>
      <c r="X1" s="203"/>
      <c r="Y1" s="203"/>
    </row>
    <row r="2" spans="1:25" ht="19.5" hidden="1" customHeight="1" x14ac:dyDescent="0.25">
      <c r="A2" s="185" t="s">
        <v>106</v>
      </c>
      <c r="B2" s="185"/>
      <c r="C2" s="185"/>
      <c r="D2" s="20"/>
      <c r="E2" s="20" t="s">
        <v>107</v>
      </c>
      <c r="F2" s="20"/>
      <c r="G2" s="21" t="s">
        <v>108</v>
      </c>
      <c r="H2" s="21"/>
      <c r="I2" s="20"/>
      <c r="J2" s="20"/>
      <c r="K2" s="20"/>
      <c r="L2" s="20" t="s">
        <v>109</v>
      </c>
      <c r="M2" s="20"/>
      <c r="N2" s="20"/>
      <c r="O2" s="20"/>
      <c r="P2" s="20"/>
      <c r="Q2" s="20"/>
      <c r="R2" s="20" t="s">
        <v>110</v>
      </c>
      <c r="S2" s="20"/>
      <c r="T2" s="20"/>
      <c r="U2" s="22" t="s">
        <v>111</v>
      </c>
      <c r="V2" s="70"/>
    </row>
    <row r="3" spans="1:25" ht="30.75" customHeight="1" x14ac:dyDescent="0.25">
      <c r="A3" s="184" t="s">
        <v>112</v>
      </c>
      <c r="B3" s="184" t="s">
        <v>113</v>
      </c>
      <c r="C3" s="184" t="s">
        <v>114</v>
      </c>
      <c r="D3" s="186" t="s">
        <v>115</v>
      </c>
      <c r="E3" s="184" t="s">
        <v>116</v>
      </c>
      <c r="F3" s="184" t="s">
        <v>117</v>
      </c>
      <c r="G3" s="187" t="s">
        <v>118</v>
      </c>
      <c r="H3" s="187" t="s">
        <v>119</v>
      </c>
      <c r="I3" s="184" t="s">
        <v>120</v>
      </c>
      <c r="J3" s="184" t="s">
        <v>121</v>
      </c>
      <c r="K3" s="184" t="s">
        <v>122</v>
      </c>
      <c r="L3" s="185" t="s">
        <v>123</v>
      </c>
      <c r="M3" s="185"/>
      <c r="N3" s="185"/>
      <c r="O3" s="185"/>
      <c r="P3" s="185"/>
      <c r="Q3" s="185"/>
      <c r="R3" s="185" t="s">
        <v>124</v>
      </c>
      <c r="S3" s="185"/>
      <c r="T3" s="185"/>
      <c r="U3" s="8" t="s">
        <v>125</v>
      </c>
      <c r="V3" s="71" t="s">
        <v>126</v>
      </c>
      <c r="W3" s="204" t="s">
        <v>634</v>
      </c>
      <c r="X3" s="205" t="s">
        <v>635</v>
      </c>
      <c r="Y3" s="204" t="s">
        <v>636</v>
      </c>
    </row>
    <row r="4" spans="1:25" ht="58.5" customHeight="1" x14ac:dyDescent="0.25">
      <c r="A4" s="184"/>
      <c r="B4" s="184"/>
      <c r="C4" s="184"/>
      <c r="D4" s="184"/>
      <c r="E4" s="184"/>
      <c r="F4" s="184"/>
      <c r="G4" s="184"/>
      <c r="H4" s="184"/>
      <c r="I4" s="184"/>
      <c r="J4" s="184"/>
      <c r="K4" s="184"/>
      <c r="L4" s="7" t="s">
        <v>127</v>
      </c>
      <c r="M4" s="7" t="s">
        <v>128</v>
      </c>
      <c r="N4" s="7" t="s">
        <v>129</v>
      </c>
      <c r="O4" s="7" t="s">
        <v>130</v>
      </c>
      <c r="P4" s="7" t="s">
        <v>131</v>
      </c>
      <c r="Q4" s="23" t="s">
        <v>132</v>
      </c>
      <c r="R4" s="7" t="s">
        <v>133</v>
      </c>
      <c r="S4" s="7" t="s">
        <v>134</v>
      </c>
      <c r="T4" s="7" t="s">
        <v>135</v>
      </c>
      <c r="U4" s="8"/>
      <c r="V4" s="71"/>
      <c r="W4" s="204"/>
      <c r="X4" s="205"/>
      <c r="Y4" s="204"/>
    </row>
    <row r="5" spans="1:25" ht="33" customHeight="1" x14ac:dyDescent="0.25">
      <c r="A5" s="188">
        <v>1</v>
      </c>
      <c r="B5" s="188">
        <v>173117</v>
      </c>
      <c r="C5" s="189" t="s">
        <v>136</v>
      </c>
      <c r="D5" s="190">
        <v>10</v>
      </c>
      <c r="E5" s="191" t="s">
        <v>137</v>
      </c>
      <c r="F5" s="2" t="s">
        <v>153</v>
      </c>
      <c r="G5" s="24">
        <v>283.17599999999999</v>
      </c>
      <c r="H5" s="29">
        <f>G5*I5</f>
        <v>9911.16</v>
      </c>
      <c r="I5" s="6">
        <v>35</v>
      </c>
      <c r="J5" s="6" t="s">
        <v>154</v>
      </c>
      <c r="K5" s="25" t="s">
        <v>155</v>
      </c>
      <c r="L5" s="26">
        <v>0.55000000000000004</v>
      </c>
      <c r="M5" s="26">
        <v>0</v>
      </c>
      <c r="N5" s="26">
        <v>0</v>
      </c>
      <c r="O5" s="26">
        <v>0.15</v>
      </c>
      <c r="P5" s="26">
        <v>0.3</v>
      </c>
      <c r="Q5" s="30">
        <f>SUBTOTAL(9,L5:P5)</f>
        <v>1</v>
      </c>
      <c r="R5" s="25">
        <v>13.48</v>
      </c>
      <c r="S5" s="6" t="s">
        <v>156</v>
      </c>
      <c r="T5" s="31" t="s">
        <v>157</v>
      </c>
      <c r="U5" s="6" t="s">
        <v>158</v>
      </c>
      <c r="V5" s="72"/>
      <c r="W5" s="73">
        <v>8</v>
      </c>
      <c r="X5" s="74">
        <f t="shared" ref="X5:X11" si="0">90*(1-(G5-$G$5)/$G$5)</f>
        <v>90</v>
      </c>
      <c r="Y5" s="74">
        <f t="shared" ref="Y5:Y36" si="1">W5+X5</f>
        <v>98</v>
      </c>
    </row>
    <row r="6" spans="1:25" ht="33" customHeight="1" x14ac:dyDescent="0.25">
      <c r="A6" s="188"/>
      <c r="B6" s="188"/>
      <c r="C6" s="189"/>
      <c r="D6" s="190"/>
      <c r="E6" s="191"/>
      <c r="F6" s="2" t="s">
        <v>159</v>
      </c>
      <c r="G6" s="32">
        <v>338.65980000000002</v>
      </c>
      <c r="H6" s="33">
        <v>338.65980000000002</v>
      </c>
      <c r="I6" s="6" t="s">
        <v>160</v>
      </c>
      <c r="J6" s="6" t="s">
        <v>161</v>
      </c>
      <c r="K6" s="25" t="s">
        <v>162</v>
      </c>
      <c r="L6" s="6">
        <v>89</v>
      </c>
      <c r="M6" s="6">
        <v>0</v>
      </c>
      <c r="N6" s="6">
        <v>2</v>
      </c>
      <c r="O6" s="6">
        <v>2</v>
      </c>
      <c r="P6" s="6">
        <v>7</v>
      </c>
      <c r="Q6" s="6">
        <f>SUM(L6:P6)</f>
        <v>100</v>
      </c>
      <c r="R6" s="28" t="s">
        <v>163</v>
      </c>
      <c r="S6" s="2" t="s">
        <v>164</v>
      </c>
      <c r="T6" s="2" t="s">
        <v>165</v>
      </c>
      <c r="U6" s="6" t="s">
        <v>158</v>
      </c>
      <c r="V6" s="72"/>
      <c r="W6" s="73">
        <v>9</v>
      </c>
      <c r="X6" s="74">
        <f t="shared" si="0"/>
        <v>72.365942028985501</v>
      </c>
      <c r="Y6" s="74">
        <f t="shared" si="1"/>
        <v>81.365942028985501</v>
      </c>
    </row>
    <row r="7" spans="1:25" ht="36" customHeight="1" x14ac:dyDescent="0.25">
      <c r="A7" s="188"/>
      <c r="B7" s="188"/>
      <c r="C7" s="189"/>
      <c r="D7" s="190"/>
      <c r="E7" s="191"/>
      <c r="F7" s="2" t="s">
        <v>148</v>
      </c>
      <c r="G7" s="24">
        <v>570</v>
      </c>
      <c r="H7" s="24">
        <v>5700</v>
      </c>
      <c r="I7" s="6">
        <v>10</v>
      </c>
      <c r="J7" s="2" t="s">
        <v>149</v>
      </c>
      <c r="K7" s="25" t="s">
        <v>150</v>
      </c>
      <c r="L7" s="6">
        <v>75</v>
      </c>
      <c r="M7" s="6"/>
      <c r="N7" s="6">
        <v>5</v>
      </c>
      <c r="O7" s="6">
        <v>10</v>
      </c>
      <c r="P7" s="6">
        <v>10</v>
      </c>
      <c r="Q7" s="6">
        <v>100</v>
      </c>
      <c r="R7" s="28" t="s">
        <v>151</v>
      </c>
      <c r="S7" s="6" t="s">
        <v>152</v>
      </c>
      <c r="T7" s="6" t="s">
        <v>147</v>
      </c>
      <c r="U7" s="6" t="s">
        <v>107</v>
      </c>
      <c r="V7" s="72"/>
      <c r="W7" s="73">
        <v>0</v>
      </c>
      <c r="X7" s="74">
        <f t="shared" si="0"/>
        <v>-1.1594202898550776</v>
      </c>
      <c r="Y7" s="74">
        <f t="shared" si="1"/>
        <v>-1.1594202898550776</v>
      </c>
    </row>
    <row r="8" spans="1:25" ht="30" customHeight="1" x14ac:dyDescent="0.25">
      <c r="A8" s="188"/>
      <c r="B8" s="188"/>
      <c r="C8" s="189"/>
      <c r="D8" s="190"/>
      <c r="E8" s="191"/>
      <c r="F8" s="2" t="s">
        <v>143</v>
      </c>
      <c r="G8" s="24">
        <v>759.66</v>
      </c>
      <c r="H8" s="24">
        <v>7596.6</v>
      </c>
      <c r="I8" s="6">
        <v>10</v>
      </c>
      <c r="J8" s="2" t="s">
        <v>144</v>
      </c>
      <c r="K8" s="25" t="s">
        <v>145</v>
      </c>
      <c r="L8" s="26">
        <v>0.85</v>
      </c>
      <c r="M8" s="26">
        <v>0</v>
      </c>
      <c r="N8" s="26">
        <v>0.05</v>
      </c>
      <c r="O8" s="26">
        <v>0.03</v>
      </c>
      <c r="P8" s="26">
        <v>7.0000000000000007E-2</v>
      </c>
      <c r="Q8" s="27">
        <v>1</v>
      </c>
      <c r="R8" s="28" t="s">
        <v>146</v>
      </c>
      <c r="S8" s="6" t="s">
        <v>147</v>
      </c>
      <c r="T8" s="6" t="s">
        <v>147</v>
      </c>
      <c r="U8" s="6" t="s">
        <v>107</v>
      </c>
      <c r="V8" s="72"/>
      <c r="W8" s="73">
        <v>8</v>
      </c>
      <c r="X8" s="74">
        <f t="shared" si="0"/>
        <v>-61.437833714721592</v>
      </c>
      <c r="Y8" s="74">
        <f t="shared" si="1"/>
        <v>-53.437833714721592</v>
      </c>
    </row>
    <row r="9" spans="1:25" ht="36" customHeight="1" x14ac:dyDescent="0.25">
      <c r="A9" s="188"/>
      <c r="B9" s="188"/>
      <c r="C9" s="189"/>
      <c r="D9" s="190"/>
      <c r="E9" s="191"/>
      <c r="F9" s="2" t="s">
        <v>166</v>
      </c>
      <c r="G9" s="24">
        <v>879.8</v>
      </c>
      <c r="H9" s="24">
        <v>879.8</v>
      </c>
      <c r="I9" s="6">
        <v>1</v>
      </c>
      <c r="J9" s="2" t="s">
        <v>167</v>
      </c>
      <c r="K9" s="25" t="s">
        <v>162</v>
      </c>
      <c r="L9" s="26">
        <v>0.8</v>
      </c>
      <c r="M9" s="26">
        <v>0</v>
      </c>
      <c r="N9" s="26">
        <v>0</v>
      </c>
      <c r="O9" s="6">
        <v>10</v>
      </c>
      <c r="P9" s="6">
        <v>10</v>
      </c>
      <c r="Q9" s="6">
        <v>100</v>
      </c>
      <c r="R9" s="25"/>
      <c r="S9" s="6"/>
      <c r="T9" s="6"/>
      <c r="U9" s="6" t="s">
        <v>158</v>
      </c>
      <c r="V9" s="72"/>
      <c r="W9" s="73">
        <v>3</v>
      </c>
      <c r="X9" s="74">
        <f t="shared" si="0"/>
        <v>-99.621154335113175</v>
      </c>
      <c r="Y9" s="74">
        <f t="shared" si="1"/>
        <v>-96.621154335113175</v>
      </c>
    </row>
    <row r="10" spans="1:25" ht="36" customHeight="1" x14ac:dyDescent="0.25">
      <c r="A10" s="188"/>
      <c r="B10" s="188"/>
      <c r="C10" s="189"/>
      <c r="D10" s="190"/>
      <c r="E10" s="191"/>
      <c r="F10" s="2" t="s">
        <v>168</v>
      </c>
      <c r="G10" s="24">
        <v>1024.4100000000001</v>
      </c>
      <c r="H10" s="24">
        <v>5122.05</v>
      </c>
      <c r="I10" s="2" t="s">
        <v>169</v>
      </c>
      <c r="J10" s="2" t="s">
        <v>170</v>
      </c>
      <c r="K10" s="25" t="s">
        <v>171</v>
      </c>
      <c r="L10" s="6">
        <v>65</v>
      </c>
      <c r="M10" s="6">
        <v>0</v>
      </c>
      <c r="N10" s="6">
        <v>21</v>
      </c>
      <c r="O10" s="6">
        <v>6</v>
      </c>
      <c r="P10" s="6">
        <v>8</v>
      </c>
      <c r="Q10" s="6">
        <v>100</v>
      </c>
      <c r="R10" s="25">
        <v>134963</v>
      </c>
      <c r="S10" s="6" t="s">
        <v>172</v>
      </c>
      <c r="T10" s="6" t="s">
        <v>173</v>
      </c>
      <c r="U10" s="6" t="s">
        <v>107</v>
      </c>
      <c r="V10" s="72"/>
      <c r="W10" s="73">
        <v>4</v>
      </c>
      <c r="X10" s="74">
        <f t="shared" si="0"/>
        <v>-145.5816170861938</v>
      </c>
      <c r="Y10" s="74">
        <f t="shared" si="1"/>
        <v>-141.5816170861938</v>
      </c>
    </row>
    <row r="11" spans="1:25" ht="36" customHeight="1" x14ac:dyDescent="0.25">
      <c r="A11" s="188"/>
      <c r="B11" s="188"/>
      <c r="C11" s="189"/>
      <c r="D11" s="190"/>
      <c r="E11" s="191"/>
      <c r="F11" s="6" t="s">
        <v>138</v>
      </c>
      <c r="G11" s="24">
        <v>1610</v>
      </c>
      <c r="H11" s="24">
        <v>8050</v>
      </c>
      <c r="I11" s="6">
        <v>5</v>
      </c>
      <c r="J11" s="2" t="s">
        <v>139</v>
      </c>
      <c r="K11" s="25" t="s">
        <v>140</v>
      </c>
      <c r="L11" s="6">
        <v>47</v>
      </c>
      <c r="M11" s="6">
        <v>2</v>
      </c>
      <c r="N11" s="6">
        <v>12</v>
      </c>
      <c r="O11" s="6">
        <v>16</v>
      </c>
      <c r="P11" s="6">
        <v>23</v>
      </c>
      <c r="Q11" s="6">
        <v>100</v>
      </c>
      <c r="R11" s="25">
        <v>13.48</v>
      </c>
      <c r="S11" s="6" t="s">
        <v>141</v>
      </c>
      <c r="T11" s="6" t="s">
        <v>142</v>
      </c>
      <c r="U11" s="6" t="s">
        <v>107</v>
      </c>
      <c r="V11" s="72"/>
      <c r="W11" s="73">
        <v>5</v>
      </c>
      <c r="X11" s="74">
        <f t="shared" si="0"/>
        <v>-331.69590643274859</v>
      </c>
      <c r="Y11" s="74">
        <f t="shared" si="1"/>
        <v>-326.69590643274859</v>
      </c>
    </row>
    <row r="12" spans="1:25" ht="30" customHeight="1" x14ac:dyDescent="0.25">
      <c r="A12" s="188">
        <v>2</v>
      </c>
      <c r="B12" s="188"/>
      <c r="C12" s="189" t="s">
        <v>174</v>
      </c>
      <c r="D12" s="190" t="s">
        <v>25</v>
      </c>
      <c r="E12" s="191" t="s">
        <v>137</v>
      </c>
      <c r="F12" s="2" t="s">
        <v>153</v>
      </c>
      <c r="G12" s="24">
        <v>283.17599999999999</v>
      </c>
      <c r="H12" s="29">
        <f>I12*G12</f>
        <v>9911.16</v>
      </c>
      <c r="I12" s="6">
        <v>35</v>
      </c>
      <c r="J12" s="6" t="s">
        <v>154</v>
      </c>
      <c r="K12" s="25" t="s">
        <v>155</v>
      </c>
      <c r="L12" s="26">
        <v>0.55000000000000004</v>
      </c>
      <c r="M12" s="26">
        <v>0</v>
      </c>
      <c r="N12" s="26">
        <v>0</v>
      </c>
      <c r="O12" s="26">
        <v>0.15</v>
      </c>
      <c r="P12" s="26">
        <v>0.3</v>
      </c>
      <c r="Q12" s="30">
        <f>SUBTOTAL(9,L12:P12)</f>
        <v>1</v>
      </c>
      <c r="R12" s="25">
        <v>13.48</v>
      </c>
      <c r="S12" s="6" t="s">
        <v>156</v>
      </c>
      <c r="T12" s="31" t="s">
        <v>157</v>
      </c>
      <c r="U12" s="6" t="s">
        <v>158</v>
      </c>
      <c r="V12" s="72"/>
      <c r="W12" s="73">
        <v>8</v>
      </c>
      <c r="X12" s="74">
        <f t="shared" ref="X12:X21" si="2">90*(1-(G12-$G$12)/$G$12)</f>
        <v>90</v>
      </c>
      <c r="Y12" s="74">
        <f t="shared" si="1"/>
        <v>98</v>
      </c>
    </row>
    <row r="13" spans="1:25" ht="30" customHeight="1" x14ac:dyDescent="0.25">
      <c r="A13" s="188"/>
      <c r="B13" s="188"/>
      <c r="C13" s="189"/>
      <c r="D13" s="190"/>
      <c r="E13" s="191"/>
      <c r="F13" s="2" t="s">
        <v>159</v>
      </c>
      <c r="G13" s="32">
        <v>318.33359999999999</v>
      </c>
      <c r="H13" s="33">
        <v>318.33359999999999</v>
      </c>
      <c r="I13" s="6" t="s">
        <v>160</v>
      </c>
      <c r="J13" s="6" t="s">
        <v>161</v>
      </c>
      <c r="K13" s="25" t="s">
        <v>162</v>
      </c>
      <c r="L13" s="6">
        <v>89</v>
      </c>
      <c r="M13" s="6">
        <v>0</v>
      </c>
      <c r="N13" s="6">
        <v>2</v>
      </c>
      <c r="O13" s="6">
        <v>2</v>
      </c>
      <c r="P13" s="6">
        <v>7</v>
      </c>
      <c r="Q13" s="6">
        <f>SUM(L13:P13)</f>
        <v>100</v>
      </c>
      <c r="R13" s="28" t="s">
        <v>163</v>
      </c>
      <c r="S13" s="2" t="s">
        <v>164</v>
      </c>
      <c r="T13" s="2" t="s">
        <v>165</v>
      </c>
      <c r="U13" s="6" t="s">
        <v>158</v>
      </c>
      <c r="V13" s="72"/>
      <c r="W13" s="73">
        <v>9</v>
      </c>
      <c r="X13" s="74">
        <f t="shared" si="2"/>
        <v>78.826086956521735</v>
      </c>
      <c r="Y13" s="74">
        <f t="shared" si="1"/>
        <v>87.826086956521735</v>
      </c>
    </row>
    <row r="14" spans="1:25" ht="30" customHeight="1" x14ac:dyDescent="0.25">
      <c r="A14" s="188"/>
      <c r="B14" s="188"/>
      <c r="C14" s="189"/>
      <c r="D14" s="190"/>
      <c r="E14" s="191"/>
      <c r="F14" s="2" t="s">
        <v>148</v>
      </c>
      <c r="G14" s="24">
        <v>467.4</v>
      </c>
      <c r="H14" s="24">
        <v>4674</v>
      </c>
      <c r="I14" s="6">
        <v>10</v>
      </c>
      <c r="J14" s="2" t="s">
        <v>181</v>
      </c>
      <c r="K14" s="25" t="s">
        <v>150</v>
      </c>
      <c r="L14" s="6">
        <v>75</v>
      </c>
      <c r="M14" s="6"/>
      <c r="N14" s="6">
        <v>5</v>
      </c>
      <c r="O14" s="6">
        <v>10</v>
      </c>
      <c r="P14" s="6">
        <v>10</v>
      </c>
      <c r="Q14" s="6">
        <v>100</v>
      </c>
      <c r="R14" s="28" t="s">
        <v>151</v>
      </c>
      <c r="S14" s="6" t="s">
        <v>152</v>
      </c>
      <c r="T14" s="6" t="s">
        <v>147</v>
      </c>
      <c r="U14" s="6" t="s">
        <v>107</v>
      </c>
      <c r="V14" s="72"/>
      <c r="W14" s="73">
        <v>0</v>
      </c>
      <c r="X14" s="74">
        <f t="shared" si="2"/>
        <v>31.44927536231884</v>
      </c>
      <c r="Y14" s="74">
        <f t="shared" si="1"/>
        <v>31.44927536231884</v>
      </c>
    </row>
    <row r="15" spans="1:25" ht="30" customHeight="1" x14ac:dyDescent="0.25">
      <c r="A15" s="188"/>
      <c r="B15" s="188"/>
      <c r="C15" s="189"/>
      <c r="D15" s="190"/>
      <c r="E15" s="191"/>
      <c r="F15" s="34" t="s">
        <v>182</v>
      </c>
      <c r="G15" s="24">
        <v>539.85</v>
      </c>
      <c r="H15" s="24">
        <v>5398.5</v>
      </c>
      <c r="I15" s="6">
        <v>10</v>
      </c>
      <c r="J15" s="2" t="s">
        <v>183</v>
      </c>
      <c r="K15" s="25" t="s">
        <v>184</v>
      </c>
      <c r="L15" s="6">
        <v>60</v>
      </c>
      <c r="M15" s="6">
        <v>0</v>
      </c>
      <c r="N15" s="6">
        <v>0</v>
      </c>
      <c r="O15" s="6">
        <v>10</v>
      </c>
      <c r="P15" s="6">
        <v>30</v>
      </c>
      <c r="Q15" s="6">
        <v>100</v>
      </c>
      <c r="R15" s="25">
        <v>13.7416</v>
      </c>
      <c r="S15" s="2" t="s">
        <v>185</v>
      </c>
      <c r="T15" s="6" t="s">
        <v>186</v>
      </c>
      <c r="U15" s="6" t="s">
        <v>19</v>
      </c>
      <c r="V15" s="72"/>
      <c r="W15" s="73">
        <v>10</v>
      </c>
      <c r="X15" s="74">
        <f t="shared" si="2"/>
        <v>8.4229595728451407</v>
      </c>
      <c r="Y15" s="74">
        <f t="shared" si="1"/>
        <v>18.422959572845141</v>
      </c>
    </row>
    <row r="16" spans="1:25" ht="30" customHeight="1" x14ac:dyDescent="0.25">
      <c r="A16" s="188"/>
      <c r="B16" s="188"/>
      <c r="C16" s="189"/>
      <c r="D16" s="190"/>
      <c r="E16" s="191"/>
      <c r="F16" s="2" t="s">
        <v>168</v>
      </c>
      <c r="G16" s="24">
        <v>557.26</v>
      </c>
      <c r="H16" s="24">
        <v>2786.3</v>
      </c>
      <c r="I16" s="2" t="s">
        <v>169</v>
      </c>
      <c r="J16" s="2" t="s">
        <v>170</v>
      </c>
      <c r="K16" s="25" t="s">
        <v>171</v>
      </c>
      <c r="L16" s="6">
        <v>65</v>
      </c>
      <c r="M16" s="6">
        <v>0</v>
      </c>
      <c r="N16" s="6">
        <v>21</v>
      </c>
      <c r="O16" s="6">
        <v>6</v>
      </c>
      <c r="P16" s="6">
        <v>8</v>
      </c>
      <c r="Q16" s="6">
        <v>100</v>
      </c>
      <c r="R16" s="25">
        <v>134963</v>
      </c>
      <c r="S16" s="6" t="s">
        <v>172</v>
      </c>
      <c r="T16" s="6" t="s">
        <v>173</v>
      </c>
      <c r="U16" s="6" t="s">
        <v>107</v>
      </c>
      <c r="V16" s="72"/>
      <c r="W16" s="73">
        <v>4</v>
      </c>
      <c r="X16" s="74">
        <f t="shared" si="2"/>
        <v>2.8896516653953674</v>
      </c>
      <c r="Y16" s="74">
        <f t="shared" si="1"/>
        <v>6.8896516653953679</v>
      </c>
    </row>
    <row r="17" spans="1:25" ht="30" customHeight="1" x14ac:dyDescent="0.25">
      <c r="A17" s="188"/>
      <c r="B17" s="188"/>
      <c r="C17" s="189"/>
      <c r="D17" s="190"/>
      <c r="E17" s="191"/>
      <c r="F17" s="2" t="s">
        <v>166</v>
      </c>
      <c r="G17" s="24">
        <v>593.87</v>
      </c>
      <c r="H17" s="24">
        <v>593.87</v>
      </c>
      <c r="I17" s="6">
        <v>1</v>
      </c>
      <c r="J17" s="2" t="s">
        <v>167</v>
      </c>
      <c r="K17" s="25" t="s">
        <v>162</v>
      </c>
      <c r="L17" s="26">
        <v>0.8</v>
      </c>
      <c r="M17" s="26">
        <v>0</v>
      </c>
      <c r="N17" s="26">
        <v>0</v>
      </c>
      <c r="O17" s="6">
        <v>10</v>
      </c>
      <c r="P17" s="6">
        <v>10</v>
      </c>
      <c r="Q17" s="6">
        <v>100</v>
      </c>
      <c r="R17" s="25"/>
      <c r="S17" s="6"/>
      <c r="T17" s="6"/>
      <c r="U17" s="6" t="s">
        <v>158</v>
      </c>
      <c r="V17" s="72"/>
      <c r="W17" s="73">
        <v>3</v>
      </c>
      <c r="X17" s="74">
        <f t="shared" si="2"/>
        <v>-8.745868293923218</v>
      </c>
      <c r="Y17" s="74">
        <f t="shared" si="1"/>
        <v>-5.745868293923218</v>
      </c>
    </row>
    <row r="18" spans="1:25" ht="30" customHeight="1" x14ac:dyDescent="0.25">
      <c r="A18" s="188"/>
      <c r="B18" s="188"/>
      <c r="C18" s="189"/>
      <c r="D18" s="190"/>
      <c r="E18" s="191"/>
      <c r="F18" s="2" t="s">
        <v>143</v>
      </c>
      <c r="G18" s="24">
        <v>596.13</v>
      </c>
      <c r="H18" s="24">
        <v>5961.3</v>
      </c>
      <c r="I18" s="6">
        <v>10</v>
      </c>
      <c r="J18" s="2" t="s">
        <v>144</v>
      </c>
      <c r="K18" s="25" t="s">
        <v>145</v>
      </c>
      <c r="L18" s="26">
        <v>0.85</v>
      </c>
      <c r="M18" s="26">
        <v>0</v>
      </c>
      <c r="N18" s="26">
        <v>0.05</v>
      </c>
      <c r="O18" s="26">
        <v>0.03</v>
      </c>
      <c r="P18" s="26">
        <v>7.0000000000000007E-2</v>
      </c>
      <c r="Q18" s="27">
        <v>1</v>
      </c>
      <c r="R18" s="25" t="s">
        <v>180</v>
      </c>
      <c r="S18" s="2" t="s">
        <v>147</v>
      </c>
      <c r="T18" s="6" t="s">
        <v>147</v>
      </c>
      <c r="U18" s="6" t="s">
        <v>107</v>
      </c>
      <c r="V18" s="72"/>
      <c r="W18" s="73">
        <v>8</v>
      </c>
      <c r="X18" s="74">
        <f t="shared" si="2"/>
        <v>-9.464149504195273</v>
      </c>
      <c r="Y18" s="74">
        <f t="shared" si="1"/>
        <v>-1.464149504195273</v>
      </c>
    </row>
    <row r="19" spans="1:25" ht="30" customHeight="1" x14ac:dyDescent="0.25">
      <c r="A19" s="188"/>
      <c r="B19" s="188"/>
      <c r="C19" s="189"/>
      <c r="D19" s="190"/>
      <c r="E19" s="191"/>
      <c r="F19" s="6" t="s">
        <v>138</v>
      </c>
      <c r="G19" s="24">
        <v>620</v>
      </c>
      <c r="H19" s="24">
        <v>6200</v>
      </c>
      <c r="I19" s="6">
        <v>10</v>
      </c>
      <c r="J19" s="2" t="s">
        <v>139</v>
      </c>
      <c r="K19" s="25" t="s">
        <v>140</v>
      </c>
      <c r="L19" s="6">
        <v>47</v>
      </c>
      <c r="M19" s="6">
        <v>2</v>
      </c>
      <c r="N19" s="6">
        <v>12</v>
      </c>
      <c r="O19" s="6">
        <v>16</v>
      </c>
      <c r="P19" s="6">
        <v>23</v>
      </c>
      <c r="Q19" s="6">
        <v>100</v>
      </c>
      <c r="R19" s="25">
        <v>13.48</v>
      </c>
      <c r="S19" s="6" t="s">
        <v>141</v>
      </c>
      <c r="T19" s="6" t="s">
        <v>142</v>
      </c>
      <c r="U19" s="6" t="s">
        <v>107</v>
      </c>
      <c r="V19" s="72"/>
      <c r="W19" s="73">
        <v>5</v>
      </c>
      <c r="X19" s="74">
        <f t="shared" si="2"/>
        <v>-17.050597508263415</v>
      </c>
      <c r="Y19" s="74">
        <f t="shared" si="1"/>
        <v>-12.050597508263415</v>
      </c>
    </row>
    <row r="20" spans="1:25" ht="30" customHeight="1" x14ac:dyDescent="0.25">
      <c r="A20" s="188"/>
      <c r="B20" s="188"/>
      <c r="C20" s="189"/>
      <c r="D20" s="190"/>
      <c r="E20" s="191"/>
      <c r="F20" s="34" t="s">
        <v>187</v>
      </c>
      <c r="G20" s="35">
        <v>646.38</v>
      </c>
      <c r="H20" s="36">
        <f>G20*I20</f>
        <v>3231.9</v>
      </c>
      <c r="I20" s="37">
        <v>5</v>
      </c>
      <c r="J20" s="2" t="s">
        <v>188</v>
      </c>
      <c r="K20" s="28" t="s">
        <v>189</v>
      </c>
      <c r="L20" s="6">
        <v>70</v>
      </c>
      <c r="M20" s="6">
        <v>0</v>
      </c>
      <c r="N20" s="6">
        <v>10</v>
      </c>
      <c r="O20" s="6">
        <v>10</v>
      </c>
      <c r="P20" s="6">
        <v>10</v>
      </c>
      <c r="Q20" s="6">
        <f>SUM(L20:P20)</f>
        <v>100</v>
      </c>
      <c r="R20" s="25">
        <v>13.3954</v>
      </c>
      <c r="S20" s="6" t="s">
        <v>190</v>
      </c>
      <c r="T20" s="6" t="s">
        <v>191</v>
      </c>
      <c r="U20" s="6" t="s">
        <v>158</v>
      </c>
      <c r="V20" s="72"/>
      <c r="W20" s="73">
        <v>10</v>
      </c>
      <c r="X20" s="74">
        <f t="shared" si="2"/>
        <v>-25.434782608695667</v>
      </c>
      <c r="Y20" s="74">
        <f t="shared" si="1"/>
        <v>-15.434782608695667</v>
      </c>
    </row>
    <row r="21" spans="1:25" ht="30" customHeight="1" x14ac:dyDescent="0.25">
      <c r="A21" s="188"/>
      <c r="B21" s="188"/>
      <c r="C21" s="189"/>
      <c r="D21" s="190"/>
      <c r="E21" s="191"/>
      <c r="F21" s="34" t="s">
        <v>175</v>
      </c>
      <c r="G21" s="24">
        <v>1116.92</v>
      </c>
      <c r="H21" s="24">
        <v>5584.6</v>
      </c>
      <c r="I21" s="6">
        <v>5</v>
      </c>
      <c r="J21" s="2" t="s">
        <v>176</v>
      </c>
      <c r="K21" s="25" t="s">
        <v>177</v>
      </c>
      <c r="L21" s="26">
        <v>1</v>
      </c>
      <c r="M21" s="26">
        <v>0</v>
      </c>
      <c r="N21" s="26">
        <v>0.5</v>
      </c>
      <c r="O21" s="26">
        <v>0.2</v>
      </c>
      <c r="P21" s="26">
        <v>0.3</v>
      </c>
      <c r="Q21" s="26">
        <v>1</v>
      </c>
      <c r="R21" s="25">
        <v>14.16</v>
      </c>
      <c r="S21" s="2" t="s">
        <v>178</v>
      </c>
      <c r="T21" s="2" t="s">
        <v>179</v>
      </c>
      <c r="U21" s="6" t="s">
        <v>107</v>
      </c>
      <c r="V21" s="72"/>
      <c r="W21" s="73">
        <v>2</v>
      </c>
      <c r="X21" s="74">
        <f t="shared" si="2"/>
        <v>-174.98347317569289</v>
      </c>
      <c r="Y21" s="74">
        <f t="shared" si="1"/>
        <v>-172.98347317569289</v>
      </c>
    </row>
    <row r="22" spans="1:25" ht="30" customHeight="1" x14ac:dyDescent="0.25">
      <c r="A22" s="188">
        <v>3</v>
      </c>
      <c r="B22" s="188"/>
      <c r="C22" s="189" t="s">
        <v>192</v>
      </c>
      <c r="D22" s="190" t="s">
        <v>25</v>
      </c>
      <c r="E22" s="191" t="s">
        <v>137</v>
      </c>
      <c r="F22" s="2" t="s">
        <v>153</v>
      </c>
      <c r="G22" s="24">
        <v>283.18</v>
      </c>
      <c r="H22" s="29">
        <v>9911.2000000000007</v>
      </c>
      <c r="I22" s="6">
        <v>35</v>
      </c>
      <c r="J22" s="6" t="s">
        <v>154</v>
      </c>
      <c r="K22" s="25" t="s">
        <v>155</v>
      </c>
      <c r="L22" s="26">
        <v>0.55000000000000004</v>
      </c>
      <c r="M22" s="26">
        <v>0</v>
      </c>
      <c r="N22" s="26">
        <v>0</v>
      </c>
      <c r="O22" s="26">
        <v>0.15</v>
      </c>
      <c r="P22" s="26">
        <v>0.3</v>
      </c>
      <c r="Q22" s="30">
        <f>SUBTOTAL(9,L22:P22)</f>
        <v>1</v>
      </c>
      <c r="R22" s="25">
        <v>13.48</v>
      </c>
      <c r="S22" s="6" t="s">
        <v>156</v>
      </c>
      <c r="T22" s="31" t="s">
        <v>157</v>
      </c>
      <c r="U22" s="6" t="s">
        <v>158</v>
      </c>
      <c r="V22" s="72"/>
      <c r="W22" s="73">
        <v>8</v>
      </c>
      <c r="X22" s="74">
        <f t="shared" ref="X22:X31" si="3">90*(1-(G22-$G$22)/$G$22)</f>
        <v>90</v>
      </c>
      <c r="Y22" s="74">
        <f t="shared" si="1"/>
        <v>98</v>
      </c>
    </row>
    <row r="23" spans="1:25" ht="27" customHeight="1" x14ac:dyDescent="0.25">
      <c r="A23" s="188"/>
      <c r="B23" s="188"/>
      <c r="C23" s="189"/>
      <c r="D23" s="190"/>
      <c r="E23" s="191"/>
      <c r="F23" s="2" t="s">
        <v>159</v>
      </c>
      <c r="G23" s="32">
        <v>318.33359999999999</v>
      </c>
      <c r="H23" s="33">
        <v>318.33359999999999</v>
      </c>
      <c r="I23" s="6" t="s">
        <v>160</v>
      </c>
      <c r="J23" s="6" t="s">
        <v>161</v>
      </c>
      <c r="K23" s="25" t="s">
        <v>162</v>
      </c>
      <c r="L23" s="6">
        <v>89</v>
      </c>
      <c r="M23" s="6">
        <v>0</v>
      </c>
      <c r="N23" s="6">
        <v>2</v>
      </c>
      <c r="O23" s="6">
        <v>2</v>
      </c>
      <c r="P23" s="6">
        <v>7</v>
      </c>
      <c r="Q23" s="6">
        <f>SUM(L23:P23)</f>
        <v>100</v>
      </c>
      <c r="R23" s="28" t="s">
        <v>163</v>
      </c>
      <c r="S23" s="2" t="s">
        <v>164</v>
      </c>
      <c r="T23" s="2" t="s">
        <v>165</v>
      </c>
      <c r="U23" s="6" t="s">
        <v>158</v>
      </c>
      <c r="V23" s="72"/>
      <c r="W23" s="73">
        <v>9</v>
      </c>
      <c r="X23" s="74">
        <f t="shared" si="3"/>
        <v>78.8275160675189</v>
      </c>
      <c r="Y23" s="74">
        <f t="shared" si="1"/>
        <v>87.8275160675189</v>
      </c>
    </row>
    <row r="24" spans="1:25" ht="28.5" customHeight="1" x14ac:dyDescent="0.25">
      <c r="A24" s="188"/>
      <c r="B24" s="188"/>
      <c r="C24" s="189"/>
      <c r="D24" s="190"/>
      <c r="E24" s="191"/>
      <c r="F24" s="2" t="s">
        <v>148</v>
      </c>
      <c r="G24" s="24">
        <v>513</v>
      </c>
      <c r="H24" s="24">
        <v>5130</v>
      </c>
      <c r="I24" s="6">
        <v>10</v>
      </c>
      <c r="J24" s="2" t="s">
        <v>195</v>
      </c>
      <c r="K24" s="25" t="s">
        <v>150</v>
      </c>
      <c r="L24" s="6">
        <v>75</v>
      </c>
      <c r="M24" s="6"/>
      <c r="N24" s="6">
        <v>5</v>
      </c>
      <c r="O24" s="6">
        <v>10</v>
      </c>
      <c r="P24" s="6">
        <v>10</v>
      </c>
      <c r="Q24" s="6">
        <v>100</v>
      </c>
      <c r="R24" s="28" t="s">
        <v>151</v>
      </c>
      <c r="S24" s="6" t="s">
        <v>152</v>
      </c>
      <c r="T24" s="6" t="s">
        <v>147</v>
      </c>
      <c r="U24" s="6" t="s">
        <v>107</v>
      </c>
      <c r="V24" s="72"/>
      <c r="W24" s="73">
        <v>0</v>
      </c>
      <c r="X24" s="74">
        <f t="shared" si="3"/>
        <v>16.958824775761002</v>
      </c>
      <c r="Y24" s="74">
        <f t="shared" si="1"/>
        <v>16.958824775761002</v>
      </c>
    </row>
    <row r="25" spans="1:25" ht="35.25" customHeight="1" x14ac:dyDescent="0.25">
      <c r="A25" s="188"/>
      <c r="B25" s="188"/>
      <c r="C25" s="189"/>
      <c r="D25" s="190"/>
      <c r="E25" s="191"/>
      <c r="F25" s="34" t="s">
        <v>182</v>
      </c>
      <c r="G25" s="24">
        <v>566.17999999999995</v>
      </c>
      <c r="H25" s="24">
        <v>5661.8</v>
      </c>
      <c r="I25" s="6">
        <v>10</v>
      </c>
      <c r="J25" s="2" t="s">
        <v>183</v>
      </c>
      <c r="K25" s="25" t="s">
        <v>184</v>
      </c>
      <c r="L25" s="6">
        <v>60</v>
      </c>
      <c r="M25" s="6">
        <v>0</v>
      </c>
      <c r="N25" s="6">
        <v>0</v>
      </c>
      <c r="O25" s="6">
        <v>10</v>
      </c>
      <c r="P25" s="6">
        <v>30</v>
      </c>
      <c r="Q25" s="6">
        <v>100</v>
      </c>
      <c r="R25" s="25">
        <v>13.7416</v>
      </c>
      <c r="S25" s="2" t="s">
        <v>185</v>
      </c>
      <c r="T25" s="6" t="s">
        <v>186</v>
      </c>
      <c r="U25" s="6" t="s">
        <v>19</v>
      </c>
      <c r="V25" s="72"/>
      <c r="W25" s="73">
        <v>10</v>
      </c>
      <c r="X25" s="74">
        <f t="shared" si="3"/>
        <v>5.7207429903257667E-2</v>
      </c>
      <c r="Y25" s="74">
        <f t="shared" si="1"/>
        <v>10.057207429903258</v>
      </c>
    </row>
    <row r="26" spans="1:25" ht="37.5" customHeight="1" x14ac:dyDescent="0.25">
      <c r="A26" s="188"/>
      <c r="B26" s="188"/>
      <c r="C26" s="189"/>
      <c r="D26" s="190"/>
      <c r="E26" s="191"/>
      <c r="F26" s="2" t="s">
        <v>143</v>
      </c>
      <c r="G26" s="24">
        <v>613.67999999999995</v>
      </c>
      <c r="H26" s="24">
        <v>6136.8</v>
      </c>
      <c r="I26" s="6">
        <v>10</v>
      </c>
      <c r="J26" s="2" t="s">
        <v>144</v>
      </c>
      <c r="K26" s="25" t="s">
        <v>145</v>
      </c>
      <c r="L26" s="26">
        <v>0.85</v>
      </c>
      <c r="M26" s="26">
        <v>0</v>
      </c>
      <c r="N26" s="26">
        <v>0.05</v>
      </c>
      <c r="O26" s="26">
        <v>0.03</v>
      </c>
      <c r="P26" s="26">
        <v>7.0000000000000007E-2</v>
      </c>
      <c r="Q26" s="27">
        <v>1</v>
      </c>
      <c r="R26" s="25" t="s">
        <v>180</v>
      </c>
      <c r="S26" s="2" t="s">
        <v>147</v>
      </c>
      <c r="T26" s="6" t="s">
        <v>147</v>
      </c>
      <c r="U26" s="6" t="s">
        <v>107</v>
      </c>
      <c r="V26" s="72"/>
      <c r="W26" s="73">
        <v>8</v>
      </c>
      <c r="X26" s="74">
        <f t="shared" si="3"/>
        <v>-15.03919768345221</v>
      </c>
      <c r="Y26" s="74">
        <f t="shared" si="1"/>
        <v>-7.0391976834522101</v>
      </c>
    </row>
    <row r="27" spans="1:25" ht="37.5" customHeight="1" x14ac:dyDescent="0.25">
      <c r="A27" s="188"/>
      <c r="B27" s="188"/>
      <c r="C27" s="189"/>
      <c r="D27" s="190"/>
      <c r="E27" s="191"/>
      <c r="F27" s="34" t="s">
        <v>187</v>
      </c>
      <c r="G27" s="35">
        <v>646.38</v>
      </c>
      <c r="H27" s="36">
        <f>G27*I27</f>
        <v>3231.9</v>
      </c>
      <c r="I27" s="37">
        <v>5</v>
      </c>
      <c r="J27" s="2" t="s">
        <v>188</v>
      </c>
      <c r="K27" s="28" t="s">
        <v>189</v>
      </c>
      <c r="L27" s="6">
        <v>70</v>
      </c>
      <c r="M27" s="6">
        <v>0</v>
      </c>
      <c r="N27" s="6">
        <v>10</v>
      </c>
      <c r="O27" s="6">
        <v>10</v>
      </c>
      <c r="P27" s="6">
        <v>10</v>
      </c>
      <c r="Q27" s="6">
        <f>SUM(L27:P27)</f>
        <v>100</v>
      </c>
      <c r="R27" s="25">
        <v>13.3954</v>
      </c>
      <c r="S27" s="6" t="s">
        <v>190</v>
      </c>
      <c r="T27" s="6" t="s">
        <v>191</v>
      </c>
      <c r="U27" s="6" t="s">
        <v>158</v>
      </c>
      <c r="V27" s="72"/>
      <c r="W27" s="73">
        <v>10</v>
      </c>
      <c r="X27" s="74">
        <f t="shared" si="3"/>
        <v>-25.431880782541139</v>
      </c>
      <c r="Y27" s="74">
        <f t="shared" si="1"/>
        <v>-15.431880782541139</v>
      </c>
    </row>
    <row r="28" spans="1:25" ht="37.5" customHeight="1" x14ac:dyDescent="0.25">
      <c r="A28" s="188"/>
      <c r="B28" s="188"/>
      <c r="C28" s="189"/>
      <c r="D28" s="190"/>
      <c r="E28" s="191"/>
      <c r="F28" s="2" t="s">
        <v>166</v>
      </c>
      <c r="G28" s="24">
        <v>718.2</v>
      </c>
      <c r="H28" s="24">
        <v>718.2</v>
      </c>
      <c r="I28" s="6">
        <v>1</v>
      </c>
      <c r="J28" s="2" t="s">
        <v>167</v>
      </c>
      <c r="K28" s="25" t="s">
        <v>162</v>
      </c>
      <c r="L28" s="26">
        <v>0.8</v>
      </c>
      <c r="M28" s="26">
        <v>0</v>
      </c>
      <c r="N28" s="26">
        <v>0</v>
      </c>
      <c r="O28" s="6">
        <v>10</v>
      </c>
      <c r="P28" s="6">
        <v>10</v>
      </c>
      <c r="Q28" s="6">
        <v>100</v>
      </c>
      <c r="R28" s="25"/>
      <c r="S28" s="6"/>
      <c r="T28" s="6"/>
      <c r="U28" s="6" t="s">
        <v>158</v>
      </c>
      <c r="V28" s="72"/>
      <c r="W28" s="73">
        <v>3</v>
      </c>
      <c r="X28" s="74">
        <f t="shared" si="3"/>
        <v>-48.257645313934603</v>
      </c>
      <c r="Y28" s="74">
        <f t="shared" si="1"/>
        <v>-45.257645313934603</v>
      </c>
    </row>
    <row r="29" spans="1:25" ht="34.5" customHeight="1" x14ac:dyDescent="0.25">
      <c r="A29" s="188"/>
      <c r="B29" s="188"/>
      <c r="C29" s="189"/>
      <c r="D29" s="190"/>
      <c r="E29" s="191"/>
      <c r="F29" s="6" t="s">
        <v>138</v>
      </c>
      <c r="G29" s="24">
        <v>790</v>
      </c>
      <c r="H29" s="24">
        <v>3950</v>
      </c>
      <c r="I29" s="6">
        <v>5</v>
      </c>
      <c r="J29" s="2" t="s">
        <v>139</v>
      </c>
      <c r="K29" s="25" t="s">
        <v>140</v>
      </c>
      <c r="L29" s="6">
        <v>47</v>
      </c>
      <c r="M29" s="6">
        <v>2</v>
      </c>
      <c r="N29" s="6">
        <v>12</v>
      </c>
      <c r="O29" s="6">
        <v>16</v>
      </c>
      <c r="P29" s="6">
        <v>23</v>
      </c>
      <c r="Q29" s="6">
        <v>100</v>
      </c>
      <c r="R29" s="25">
        <v>13.48</v>
      </c>
      <c r="S29" s="6" t="s">
        <v>141</v>
      </c>
      <c r="T29" s="6" t="s">
        <v>142</v>
      </c>
      <c r="U29" s="6" t="s">
        <v>194</v>
      </c>
      <c r="V29" s="72"/>
      <c r="W29" s="73">
        <v>5</v>
      </c>
      <c r="X29" s="74">
        <f t="shared" si="3"/>
        <v>-71.077053464227703</v>
      </c>
      <c r="Y29" s="74">
        <f t="shared" si="1"/>
        <v>-66.077053464227703</v>
      </c>
    </row>
    <row r="30" spans="1:25" ht="34.5" customHeight="1" x14ac:dyDescent="0.25">
      <c r="A30" s="188"/>
      <c r="B30" s="188"/>
      <c r="C30" s="189"/>
      <c r="D30" s="190"/>
      <c r="E30" s="191"/>
      <c r="F30" s="2" t="s">
        <v>168</v>
      </c>
      <c r="G30" s="24">
        <v>904.21</v>
      </c>
      <c r="H30" s="24">
        <v>4521.05</v>
      </c>
      <c r="I30" s="2" t="s">
        <v>169</v>
      </c>
      <c r="J30" s="2" t="s">
        <v>170</v>
      </c>
      <c r="K30" s="25" t="s">
        <v>171</v>
      </c>
      <c r="L30" s="6">
        <v>65</v>
      </c>
      <c r="M30" s="6">
        <v>0</v>
      </c>
      <c r="N30" s="6">
        <v>21</v>
      </c>
      <c r="O30" s="6">
        <v>6</v>
      </c>
      <c r="P30" s="6">
        <v>8</v>
      </c>
      <c r="Q30" s="6">
        <v>100</v>
      </c>
      <c r="R30" s="25">
        <v>134963</v>
      </c>
      <c r="S30" s="6" t="s">
        <v>172</v>
      </c>
      <c r="T30" s="6" t="s">
        <v>173</v>
      </c>
      <c r="U30" s="6" t="s">
        <v>107</v>
      </c>
      <c r="V30" s="72"/>
      <c r="W30" s="73">
        <v>4</v>
      </c>
      <c r="X30" s="74">
        <f t="shared" si="3"/>
        <v>-107.37516773783457</v>
      </c>
      <c r="Y30" s="74">
        <f t="shared" si="1"/>
        <v>-103.37516773783457</v>
      </c>
    </row>
    <row r="31" spans="1:25" ht="34.5" customHeight="1" x14ac:dyDescent="0.25">
      <c r="A31" s="188"/>
      <c r="B31" s="188"/>
      <c r="C31" s="189"/>
      <c r="D31" s="190"/>
      <c r="E31" s="191"/>
      <c r="F31" s="34" t="s">
        <v>175</v>
      </c>
      <c r="G31" s="24">
        <v>1116.92</v>
      </c>
      <c r="H31" s="24">
        <v>5584.6</v>
      </c>
      <c r="I31" s="6">
        <v>5</v>
      </c>
      <c r="J31" s="2" t="s">
        <v>176</v>
      </c>
      <c r="K31" s="25" t="s">
        <v>177</v>
      </c>
      <c r="L31" s="26">
        <v>1</v>
      </c>
      <c r="M31" s="26">
        <v>0</v>
      </c>
      <c r="N31" s="26">
        <v>0.5</v>
      </c>
      <c r="O31" s="26">
        <v>0.2</v>
      </c>
      <c r="P31" s="26">
        <v>0.3</v>
      </c>
      <c r="Q31" s="26">
        <v>1</v>
      </c>
      <c r="R31" s="25">
        <v>14.16</v>
      </c>
      <c r="S31" s="2" t="s">
        <v>178</v>
      </c>
      <c r="T31" s="2" t="s">
        <v>179</v>
      </c>
      <c r="U31" s="6" t="s">
        <v>193</v>
      </c>
      <c r="V31" s="72"/>
      <c r="W31" s="73">
        <v>2</v>
      </c>
      <c r="X31" s="74">
        <f t="shared" si="3"/>
        <v>-174.97845893071542</v>
      </c>
      <c r="Y31" s="74">
        <f t="shared" si="1"/>
        <v>-172.97845893071542</v>
      </c>
    </row>
    <row r="32" spans="1:25" ht="38.25" customHeight="1" x14ac:dyDescent="0.25">
      <c r="A32" s="188">
        <v>4</v>
      </c>
      <c r="B32" s="188"/>
      <c r="C32" s="189" t="s">
        <v>196</v>
      </c>
      <c r="D32" s="190">
        <v>10</v>
      </c>
      <c r="E32" s="191" t="s">
        <v>137</v>
      </c>
      <c r="F32" s="2" t="s">
        <v>153</v>
      </c>
      <c r="G32" s="24">
        <v>361.04939999999999</v>
      </c>
      <c r="H32" s="38">
        <f>I32*G32</f>
        <v>12636.728999999999</v>
      </c>
      <c r="I32" s="6">
        <v>35</v>
      </c>
      <c r="J32" s="6" t="s">
        <v>154</v>
      </c>
      <c r="K32" s="25" t="s">
        <v>155</v>
      </c>
      <c r="L32" s="26">
        <v>0.55000000000000004</v>
      </c>
      <c r="M32" s="26">
        <v>0</v>
      </c>
      <c r="N32" s="26">
        <v>0</v>
      </c>
      <c r="O32" s="26">
        <v>0.15</v>
      </c>
      <c r="P32" s="26">
        <v>0.3</v>
      </c>
      <c r="Q32" s="30">
        <f>SUBTOTAL(9,L32:P32)</f>
        <v>1</v>
      </c>
      <c r="R32" s="25">
        <v>13.48</v>
      </c>
      <c r="S32" s="6" t="s">
        <v>156</v>
      </c>
      <c r="T32" s="31" t="s">
        <v>157</v>
      </c>
      <c r="U32" s="6" t="s">
        <v>158</v>
      </c>
      <c r="V32" s="72"/>
      <c r="W32" s="73">
        <v>8</v>
      </c>
      <c r="X32" s="74">
        <f t="shared" ref="X32:X37" si="4">90*(1-(G32-$G$32)/G32)</f>
        <v>90</v>
      </c>
      <c r="Y32" s="74">
        <f t="shared" si="1"/>
        <v>98</v>
      </c>
    </row>
    <row r="33" spans="1:25" ht="39.75" customHeight="1" x14ac:dyDescent="0.25">
      <c r="A33" s="188"/>
      <c r="B33" s="188"/>
      <c r="C33" s="189"/>
      <c r="D33" s="190"/>
      <c r="E33" s="191"/>
      <c r="F33" s="34" t="s">
        <v>187</v>
      </c>
      <c r="G33" s="35">
        <v>1939.14</v>
      </c>
      <c r="H33" s="36">
        <v>9695.7000000000007</v>
      </c>
      <c r="I33" s="37">
        <v>5</v>
      </c>
      <c r="J33" s="2" t="s">
        <v>188</v>
      </c>
      <c r="K33" s="28" t="s">
        <v>189</v>
      </c>
      <c r="L33" s="6">
        <v>70</v>
      </c>
      <c r="M33" s="6">
        <v>0</v>
      </c>
      <c r="N33" s="6">
        <v>10</v>
      </c>
      <c r="O33" s="6">
        <v>10</v>
      </c>
      <c r="P33" s="6">
        <v>10</v>
      </c>
      <c r="Q33" s="6">
        <f>SUM(L33:P33)</f>
        <v>100</v>
      </c>
      <c r="R33" s="25">
        <v>13.3954</v>
      </c>
      <c r="S33" s="6" t="s">
        <v>190</v>
      </c>
      <c r="T33" s="6" t="s">
        <v>191</v>
      </c>
      <c r="U33" s="6" t="s">
        <v>158</v>
      </c>
      <c r="V33" s="72"/>
      <c r="W33" s="73">
        <v>10</v>
      </c>
      <c r="X33" s="74">
        <f t="shared" si="4"/>
        <v>16.75714285714286</v>
      </c>
      <c r="Y33" s="74">
        <f t="shared" si="1"/>
        <v>26.75714285714286</v>
      </c>
    </row>
    <row r="34" spans="1:25" ht="45" customHeight="1" x14ac:dyDescent="0.25">
      <c r="A34" s="188"/>
      <c r="B34" s="188"/>
      <c r="C34" s="189"/>
      <c r="D34" s="190"/>
      <c r="E34" s="191"/>
      <c r="F34" s="2" t="s">
        <v>143</v>
      </c>
      <c r="G34" s="24">
        <v>2152.84</v>
      </c>
      <c r="H34" s="24">
        <v>21528.400000000001</v>
      </c>
      <c r="I34" s="6">
        <v>10</v>
      </c>
      <c r="J34" s="2" t="s">
        <v>144</v>
      </c>
      <c r="K34" s="25" t="s">
        <v>145</v>
      </c>
      <c r="L34" s="26">
        <v>0.85</v>
      </c>
      <c r="M34" s="26">
        <v>0</v>
      </c>
      <c r="N34" s="26">
        <v>0.05</v>
      </c>
      <c r="O34" s="26">
        <v>0.03</v>
      </c>
      <c r="P34" s="26">
        <v>7.0000000000000007E-2</v>
      </c>
      <c r="Q34" s="27">
        <v>1</v>
      </c>
      <c r="R34" s="25" t="s">
        <v>180</v>
      </c>
      <c r="S34" s="2" t="s">
        <v>147</v>
      </c>
      <c r="T34" s="6" t="s">
        <v>147</v>
      </c>
      <c r="U34" s="6" t="s">
        <v>107</v>
      </c>
      <c r="V34" s="72"/>
      <c r="W34" s="73">
        <v>8</v>
      </c>
      <c r="X34" s="74">
        <f t="shared" si="4"/>
        <v>15.093758012671628</v>
      </c>
      <c r="Y34" s="74">
        <f t="shared" si="1"/>
        <v>23.093758012671628</v>
      </c>
    </row>
    <row r="35" spans="1:25" ht="44.25" customHeight="1" x14ac:dyDescent="0.25">
      <c r="A35" s="188"/>
      <c r="B35" s="188"/>
      <c r="C35" s="189"/>
      <c r="D35" s="190"/>
      <c r="E35" s="191"/>
      <c r="F35" s="2" t="s">
        <v>199</v>
      </c>
      <c r="G35" s="24">
        <v>2701.67</v>
      </c>
      <c r="H35" s="24">
        <v>13508.4</v>
      </c>
      <c r="I35" s="2" t="s">
        <v>169</v>
      </c>
      <c r="J35" s="2" t="s">
        <v>200</v>
      </c>
      <c r="K35" s="25" t="s">
        <v>171</v>
      </c>
      <c r="L35" s="6">
        <v>65</v>
      </c>
      <c r="M35" s="6">
        <v>0</v>
      </c>
      <c r="N35" s="6">
        <v>21</v>
      </c>
      <c r="O35" s="6">
        <v>6</v>
      </c>
      <c r="P35" s="6">
        <v>8</v>
      </c>
      <c r="Q35" s="6">
        <v>100</v>
      </c>
      <c r="R35" s="25">
        <v>134963</v>
      </c>
      <c r="S35" s="6" t="s">
        <v>172</v>
      </c>
      <c r="T35" s="6" t="s">
        <v>173</v>
      </c>
      <c r="U35" s="6" t="s">
        <v>107</v>
      </c>
      <c r="V35" s="72"/>
      <c r="W35" s="73">
        <v>4</v>
      </c>
      <c r="X35" s="74">
        <f t="shared" si="4"/>
        <v>12.027540743318017</v>
      </c>
      <c r="Y35" s="74">
        <f t="shared" si="1"/>
        <v>16.027540743318017</v>
      </c>
    </row>
    <row r="36" spans="1:25" ht="43.5" customHeight="1" x14ac:dyDescent="0.25">
      <c r="A36" s="188"/>
      <c r="B36" s="188"/>
      <c r="C36" s="189"/>
      <c r="D36" s="190"/>
      <c r="E36" s="191"/>
      <c r="F36" s="2" t="s">
        <v>166</v>
      </c>
      <c r="G36" s="24">
        <v>3976.23</v>
      </c>
      <c r="H36" s="24">
        <v>3976.23</v>
      </c>
      <c r="I36" s="6">
        <v>1</v>
      </c>
      <c r="J36" s="2" t="s">
        <v>167</v>
      </c>
      <c r="K36" s="25" t="s">
        <v>162</v>
      </c>
      <c r="L36" s="26">
        <v>0.8</v>
      </c>
      <c r="M36" s="26">
        <v>0</v>
      </c>
      <c r="N36" s="26">
        <v>0</v>
      </c>
      <c r="O36" s="6">
        <v>10</v>
      </c>
      <c r="P36" s="6">
        <v>10</v>
      </c>
      <c r="Q36" s="6">
        <v>100</v>
      </c>
      <c r="R36" s="25"/>
      <c r="S36" s="6"/>
      <c r="T36" s="6"/>
      <c r="U36" s="6" t="s">
        <v>158</v>
      </c>
      <c r="V36" s="72"/>
      <c r="W36" s="73">
        <v>3</v>
      </c>
      <c r="X36" s="74">
        <f t="shared" si="4"/>
        <v>8.1721746478448161</v>
      </c>
      <c r="Y36" s="74">
        <f t="shared" si="1"/>
        <v>11.172174647844816</v>
      </c>
    </row>
    <row r="37" spans="1:25" ht="41.25" customHeight="1" x14ac:dyDescent="0.25">
      <c r="A37" s="188"/>
      <c r="B37" s="188"/>
      <c r="C37" s="189"/>
      <c r="D37" s="190"/>
      <c r="E37" s="191"/>
      <c r="F37" s="2" t="s">
        <v>197</v>
      </c>
      <c r="G37" s="24">
        <v>4017.18</v>
      </c>
      <c r="H37" s="24">
        <v>20085.900000000001</v>
      </c>
      <c r="I37" s="2" t="s">
        <v>169</v>
      </c>
      <c r="J37" s="2" t="s">
        <v>198</v>
      </c>
      <c r="K37" s="25" t="s">
        <v>171</v>
      </c>
      <c r="L37" s="6">
        <v>65</v>
      </c>
      <c r="M37" s="6">
        <v>0</v>
      </c>
      <c r="N37" s="6">
        <v>21</v>
      </c>
      <c r="O37" s="6">
        <v>6</v>
      </c>
      <c r="P37" s="6">
        <v>8</v>
      </c>
      <c r="Q37" s="6">
        <v>100</v>
      </c>
      <c r="R37" s="25">
        <v>134963</v>
      </c>
      <c r="S37" s="6" t="s">
        <v>172</v>
      </c>
      <c r="T37" s="6" t="s">
        <v>173</v>
      </c>
      <c r="U37" s="6" t="s">
        <v>107</v>
      </c>
      <c r="V37" s="72"/>
      <c r="W37" s="73">
        <v>4</v>
      </c>
      <c r="X37" s="74">
        <f t="shared" si="4"/>
        <v>8.0888698041910008</v>
      </c>
      <c r="Y37" s="74">
        <f t="shared" ref="Y37:Y68" si="5">W37+X37</f>
        <v>12.088869804191001</v>
      </c>
    </row>
    <row r="38" spans="1:25" ht="45" customHeight="1" x14ac:dyDescent="0.25">
      <c r="A38" s="188">
        <v>5</v>
      </c>
      <c r="B38" s="188"/>
      <c r="C38" s="189" t="s">
        <v>201</v>
      </c>
      <c r="D38" s="190" t="s">
        <v>25</v>
      </c>
      <c r="E38" s="191" t="s">
        <v>137</v>
      </c>
      <c r="F38" s="2" t="s">
        <v>153</v>
      </c>
      <c r="G38" s="24">
        <v>361.04939999999999</v>
      </c>
      <c r="H38" s="29">
        <f>I38*G38</f>
        <v>12636.728999999999</v>
      </c>
      <c r="I38" s="6">
        <v>35</v>
      </c>
      <c r="J38" s="6" t="s">
        <v>154</v>
      </c>
      <c r="K38" s="25" t="s">
        <v>155</v>
      </c>
      <c r="L38" s="26">
        <v>0.55000000000000004</v>
      </c>
      <c r="M38" s="26">
        <v>0</v>
      </c>
      <c r="N38" s="26">
        <v>0</v>
      </c>
      <c r="O38" s="26">
        <v>0.15</v>
      </c>
      <c r="P38" s="26">
        <v>0.3</v>
      </c>
      <c r="Q38" s="30">
        <f>SUBTOTAL(9,L38:P38)</f>
        <v>1</v>
      </c>
      <c r="R38" s="25">
        <v>13.48</v>
      </c>
      <c r="S38" s="6" t="s">
        <v>156</v>
      </c>
      <c r="T38" s="31" t="s">
        <v>157</v>
      </c>
      <c r="U38" s="6" t="s">
        <v>158</v>
      </c>
      <c r="V38" s="72"/>
      <c r="W38" s="73">
        <v>8</v>
      </c>
      <c r="X38" s="74">
        <f t="shared" ref="X38:X45" si="6">90*(1-(G38-$G$38)/$G$38)</f>
        <v>90</v>
      </c>
      <c r="Y38" s="74">
        <f t="shared" si="5"/>
        <v>98</v>
      </c>
    </row>
    <row r="39" spans="1:25" ht="31.5" customHeight="1" x14ac:dyDescent="0.25">
      <c r="A39" s="188"/>
      <c r="B39" s="188"/>
      <c r="C39" s="189"/>
      <c r="D39" s="190"/>
      <c r="E39" s="191"/>
      <c r="F39" s="2" t="s">
        <v>143</v>
      </c>
      <c r="G39" s="24">
        <v>2152.84</v>
      </c>
      <c r="H39" s="24">
        <v>21528.400000000001</v>
      </c>
      <c r="I39" s="6">
        <v>10</v>
      </c>
      <c r="J39" s="2" t="s">
        <v>144</v>
      </c>
      <c r="K39" s="25" t="s">
        <v>145</v>
      </c>
      <c r="L39" s="26">
        <v>0.85</v>
      </c>
      <c r="M39" s="26">
        <v>0</v>
      </c>
      <c r="N39" s="26">
        <v>0.05</v>
      </c>
      <c r="O39" s="26">
        <v>0.03</v>
      </c>
      <c r="P39" s="26">
        <v>7.0000000000000007E-2</v>
      </c>
      <c r="Q39" s="27">
        <v>1</v>
      </c>
      <c r="R39" s="25" t="s">
        <v>180</v>
      </c>
      <c r="S39" s="2" t="s">
        <v>147</v>
      </c>
      <c r="T39" s="6" t="s">
        <v>147</v>
      </c>
      <c r="U39" s="6" t="s">
        <v>107</v>
      </c>
      <c r="V39" s="72"/>
      <c r="W39" s="73">
        <v>8</v>
      </c>
      <c r="X39" s="74">
        <f t="shared" si="6"/>
        <v>-356.64567784907007</v>
      </c>
      <c r="Y39" s="74">
        <f t="shared" si="5"/>
        <v>-348.64567784907007</v>
      </c>
    </row>
    <row r="40" spans="1:25" ht="31.5" customHeight="1" x14ac:dyDescent="0.25">
      <c r="A40" s="188"/>
      <c r="B40" s="188"/>
      <c r="C40" s="189"/>
      <c r="D40" s="190"/>
      <c r="E40" s="191"/>
      <c r="F40" s="2" t="s">
        <v>148</v>
      </c>
      <c r="G40" s="24">
        <v>2280</v>
      </c>
      <c r="H40" s="24">
        <v>11400</v>
      </c>
      <c r="I40" s="6">
        <v>5</v>
      </c>
      <c r="J40" s="2" t="s">
        <v>202</v>
      </c>
      <c r="K40" s="25" t="s">
        <v>150</v>
      </c>
      <c r="L40" s="6">
        <v>75</v>
      </c>
      <c r="M40" s="6"/>
      <c r="N40" s="6">
        <v>5</v>
      </c>
      <c r="O40" s="6">
        <v>10</v>
      </c>
      <c r="P40" s="6">
        <v>10</v>
      </c>
      <c r="Q40" s="6">
        <v>100</v>
      </c>
      <c r="R40" s="28" t="s">
        <v>151</v>
      </c>
      <c r="S40" s="6" t="s">
        <v>152</v>
      </c>
      <c r="T40" s="6" t="s">
        <v>147</v>
      </c>
      <c r="U40" s="6" t="s">
        <v>107</v>
      </c>
      <c r="V40" s="72"/>
      <c r="W40" s="73">
        <v>0</v>
      </c>
      <c r="X40" s="74">
        <f t="shared" si="6"/>
        <v>-388.34327934072184</v>
      </c>
      <c r="Y40" s="74">
        <f t="shared" si="5"/>
        <v>-388.34327934072184</v>
      </c>
    </row>
    <row r="41" spans="1:25" ht="30.75" customHeight="1" x14ac:dyDescent="0.25">
      <c r="A41" s="188"/>
      <c r="B41" s="188"/>
      <c r="C41" s="189"/>
      <c r="D41" s="190"/>
      <c r="E41" s="191"/>
      <c r="F41" s="34" t="s">
        <v>187</v>
      </c>
      <c r="G41" s="35">
        <v>2585.52</v>
      </c>
      <c r="H41" s="36">
        <f>G41*I41</f>
        <v>12927.6</v>
      </c>
      <c r="I41" s="37">
        <v>5</v>
      </c>
      <c r="J41" s="2" t="s">
        <v>188</v>
      </c>
      <c r="K41" s="28" t="s">
        <v>189</v>
      </c>
      <c r="L41" s="6">
        <v>70</v>
      </c>
      <c r="M41" s="6">
        <v>0</v>
      </c>
      <c r="N41" s="6">
        <v>10</v>
      </c>
      <c r="O41" s="6">
        <v>10</v>
      </c>
      <c r="P41" s="6">
        <v>10</v>
      </c>
      <c r="Q41" s="6">
        <f>SUM(L41:P41)</f>
        <v>100</v>
      </c>
      <c r="R41" s="25">
        <v>13.3954</v>
      </c>
      <c r="S41" s="6" t="s">
        <v>203</v>
      </c>
      <c r="T41" s="6" t="s">
        <v>191</v>
      </c>
      <c r="U41" s="6" t="s">
        <v>158</v>
      </c>
      <c r="V41" s="72"/>
      <c r="W41" s="73">
        <v>10</v>
      </c>
      <c r="X41" s="74">
        <f t="shared" si="6"/>
        <v>-464.50127877237856</v>
      </c>
      <c r="Y41" s="74">
        <f t="shared" si="5"/>
        <v>-454.50127877237856</v>
      </c>
    </row>
    <row r="42" spans="1:25" ht="30.75" customHeight="1" x14ac:dyDescent="0.25">
      <c r="A42" s="188"/>
      <c r="B42" s="188"/>
      <c r="C42" s="189"/>
      <c r="D42" s="190"/>
      <c r="E42" s="191"/>
      <c r="F42" s="2" t="s">
        <v>199</v>
      </c>
      <c r="G42" s="24">
        <v>2701.67</v>
      </c>
      <c r="H42" s="24">
        <v>13508.4</v>
      </c>
      <c r="I42" s="2" t="s">
        <v>169</v>
      </c>
      <c r="J42" s="2" t="s">
        <v>200</v>
      </c>
      <c r="K42" s="25" t="s">
        <v>171</v>
      </c>
      <c r="L42" s="6">
        <v>65</v>
      </c>
      <c r="M42" s="6">
        <v>0</v>
      </c>
      <c r="N42" s="6">
        <v>21</v>
      </c>
      <c r="O42" s="6">
        <v>6</v>
      </c>
      <c r="P42" s="6">
        <v>8</v>
      </c>
      <c r="Q42" s="6">
        <v>100</v>
      </c>
      <c r="R42" s="25">
        <v>134963</v>
      </c>
      <c r="S42" s="6" t="s">
        <v>172</v>
      </c>
      <c r="T42" s="6" t="s">
        <v>173</v>
      </c>
      <c r="U42" s="6" t="s">
        <v>107</v>
      </c>
      <c r="V42" s="72"/>
      <c r="W42" s="73">
        <v>4</v>
      </c>
      <c r="X42" s="74">
        <f t="shared" si="6"/>
        <v>-493.45438048089824</v>
      </c>
      <c r="Y42" s="74">
        <f t="shared" si="5"/>
        <v>-489.45438048089824</v>
      </c>
    </row>
    <row r="43" spans="1:25" ht="30" customHeight="1" x14ac:dyDescent="0.25">
      <c r="A43" s="188"/>
      <c r="B43" s="188"/>
      <c r="C43" s="189"/>
      <c r="D43" s="190"/>
      <c r="E43" s="191"/>
      <c r="F43" s="6" t="s">
        <v>138</v>
      </c>
      <c r="G43" s="24">
        <v>2750</v>
      </c>
      <c r="H43" s="24">
        <v>13750</v>
      </c>
      <c r="I43" s="6">
        <v>5</v>
      </c>
      <c r="J43" s="2" t="s">
        <v>139</v>
      </c>
      <c r="K43" s="25" t="s">
        <v>140</v>
      </c>
      <c r="L43" s="6">
        <v>47</v>
      </c>
      <c r="M43" s="6">
        <v>2</v>
      </c>
      <c r="N43" s="6">
        <v>12</v>
      </c>
      <c r="O43" s="6">
        <v>16</v>
      </c>
      <c r="P43" s="6">
        <v>23</v>
      </c>
      <c r="Q43" s="6">
        <v>100</v>
      </c>
      <c r="R43" s="25">
        <v>13.48</v>
      </c>
      <c r="S43" s="6" t="s">
        <v>141</v>
      </c>
      <c r="T43" s="6" t="s">
        <v>142</v>
      </c>
      <c r="U43" s="6" t="s">
        <v>194</v>
      </c>
      <c r="V43" s="72"/>
      <c r="W43" s="73">
        <v>5</v>
      </c>
      <c r="X43" s="74">
        <f t="shared" si="6"/>
        <v>-505.50176236271278</v>
      </c>
      <c r="Y43" s="74">
        <f t="shared" si="5"/>
        <v>-500.50176236271278</v>
      </c>
    </row>
    <row r="44" spans="1:25" ht="33" customHeight="1" x14ac:dyDescent="0.25">
      <c r="A44" s="188"/>
      <c r="B44" s="188"/>
      <c r="C44" s="189"/>
      <c r="D44" s="190"/>
      <c r="E44" s="191"/>
      <c r="F44" s="2" t="s">
        <v>197</v>
      </c>
      <c r="G44" s="24">
        <v>4072.43</v>
      </c>
      <c r="H44" s="24">
        <v>20362.2</v>
      </c>
      <c r="I44" s="2" t="s">
        <v>169</v>
      </c>
      <c r="J44" s="2" t="s">
        <v>198</v>
      </c>
      <c r="K44" s="25" t="s">
        <v>171</v>
      </c>
      <c r="L44" s="6">
        <v>65</v>
      </c>
      <c r="M44" s="6">
        <v>0</v>
      </c>
      <c r="N44" s="6">
        <v>21</v>
      </c>
      <c r="O44" s="6">
        <v>6</v>
      </c>
      <c r="P44" s="6">
        <v>8</v>
      </c>
      <c r="Q44" s="6">
        <v>100</v>
      </c>
      <c r="R44" s="25">
        <v>134963</v>
      </c>
      <c r="S44" s="6" t="s">
        <v>172</v>
      </c>
      <c r="T44" s="6" t="s">
        <v>173</v>
      </c>
      <c r="U44" s="6" t="s">
        <v>107</v>
      </c>
      <c r="V44" s="72"/>
      <c r="W44" s="73">
        <v>4</v>
      </c>
      <c r="X44" s="74">
        <f t="shared" si="6"/>
        <v>-835.14834258137535</v>
      </c>
      <c r="Y44" s="74">
        <f t="shared" si="5"/>
        <v>-831.14834258137535</v>
      </c>
    </row>
    <row r="45" spans="1:25" ht="39" customHeight="1" x14ac:dyDescent="0.25">
      <c r="A45" s="188"/>
      <c r="B45" s="188"/>
      <c r="C45" s="189"/>
      <c r="D45" s="190"/>
      <c r="E45" s="191"/>
      <c r="F45" s="2" t="s">
        <v>166</v>
      </c>
      <c r="G45" s="24">
        <v>4332</v>
      </c>
      <c r="H45" s="24">
        <v>4332</v>
      </c>
      <c r="I45" s="6">
        <v>1</v>
      </c>
      <c r="J45" s="2" t="s">
        <v>167</v>
      </c>
      <c r="K45" s="25" t="s">
        <v>162</v>
      </c>
      <c r="L45" s="26">
        <v>0.8</v>
      </c>
      <c r="M45" s="26">
        <v>0</v>
      </c>
      <c r="N45" s="26">
        <v>0</v>
      </c>
      <c r="O45" s="6">
        <v>10</v>
      </c>
      <c r="P45" s="6">
        <v>10</v>
      </c>
      <c r="Q45" s="6">
        <v>100</v>
      </c>
      <c r="R45" s="25"/>
      <c r="S45" s="6"/>
      <c r="T45" s="6"/>
      <c r="U45" s="6" t="s">
        <v>158</v>
      </c>
      <c r="V45" s="72"/>
      <c r="W45" s="73">
        <v>3</v>
      </c>
      <c r="X45" s="74">
        <f t="shared" si="6"/>
        <v>-899.85223074737144</v>
      </c>
      <c r="Y45" s="74">
        <f t="shared" si="5"/>
        <v>-896.85223074737144</v>
      </c>
    </row>
    <row r="46" spans="1:25" ht="39" customHeight="1" x14ac:dyDescent="0.25">
      <c r="A46" s="188">
        <v>6</v>
      </c>
      <c r="B46" s="188">
        <v>199193</v>
      </c>
      <c r="C46" s="189" t="s">
        <v>204</v>
      </c>
      <c r="D46" s="190">
        <v>10</v>
      </c>
      <c r="E46" s="191" t="s">
        <v>137</v>
      </c>
      <c r="F46" s="2" t="s">
        <v>153</v>
      </c>
      <c r="G46" s="24">
        <v>513.25649999999996</v>
      </c>
      <c r="H46" s="38">
        <f>I46*G46</f>
        <v>17963.977499999997</v>
      </c>
      <c r="I46" s="6">
        <v>35</v>
      </c>
      <c r="J46" s="6" t="s">
        <v>154</v>
      </c>
      <c r="K46" s="25" t="s">
        <v>155</v>
      </c>
      <c r="L46" s="26">
        <v>0.55000000000000004</v>
      </c>
      <c r="M46" s="26">
        <v>0</v>
      </c>
      <c r="N46" s="26">
        <v>0</v>
      </c>
      <c r="O46" s="26">
        <v>0.15</v>
      </c>
      <c r="P46" s="26">
        <v>0.3</v>
      </c>
      <c r="Q46" s="30">
        <f>SUBTOTAL(9,L46:P46)</f>
        <v>1</v>
      </c>
      <c r="R46" s="25">
        <v>13.48</v>
      </c>
      <c r="S46" s="6" t="s">
        <v>156</v>
      </c>
      <c r="T46" s="31" t="s">
        <v>157</v>
      </c>
      <c r="U46" s="6" t="s">
        <v>158</v>
      </c>
      <c r="V46" s="72"/>
      <c r="W46" s="73">
        <v>8</v>
      </c>
      <c r="X46" s="74">
        <f t="shared" ref="X46:X56" si="7">90*(1-(G46-$G$46)/$G$46)</f>
        <v>90</v>
      </c>
      <c r="Y46" s="74">
        <f t="shared" si="5"/>
        <v>98</v>
      </c>
    </row>
    <row r="47" spans="1:25" ht="39" customHeight="1" x14ac:dyDescent="0.25">
      <c r="A47" s="188"/>
      <c r="B47" s="188"/>
      <c r="C47" s="189"/>
      <c r="D47" s="190"/>
      <c r="E47" s="191"/>
      <c r="F47" s="2" t="s">
        <v>148</v>
      </c>
      <c r="G47" s="24">
        <v>2280</v>
      </c>
      <c r="H47" s="24">
        <v>11400</v>
      </c>
      <c r="I47" s="6">
        <v>5</v>
      </c>
      <c r="J47" s="2" t="s">
        <v>202</v>
      </c>
      <c r="K47" s="25" t="s">
        <v>150</v>
      </c>
      <c r="L47" s="6">
        <v>75</v>
      </c>
      <c r="M47" s="6"/>
      <c r="N47" s="6">
        <v>5</v>
      </c>
      <c r="O47" s="6">
        <v>10</v>
      </c>
      <c r="P47" s="6">
        <v>10</v>
      </c>
      <c r="Q47" s="6">
        <v>100</v>
      </c>
      <c r="R47" s="28" t="s">
        <v>151</v>
      </c>
      <c r="S47" s="6" t="s">
        <v>152</v>
      </c>
      <c r="T47" s="6" t="s">
        <v>147</v>
      </c>
      <c r="U47" s="6" t="s">
        <v>107</v>
      </c>
      <c r="V47" s="72"/>
      <c r="W47" s="73">
        <v>0</v>
      </c>
      <c r="X47" s="74">
        <f t="shared" si="7"/>
        <v>-219.80009995002501</v>
      </c>
      <c r="Y47" s="74">
        <f t="shared" si="5"/>
        <v>-219.80009995002501</v>
      </c>
    </row>
    <row r="48" spans="1:25" ht="39" customHeight="1" x14ac:dyDescent="0.25">
      <c r="A48" s="188"/>
      <c r="B48" s="188"/>
      <c r="C48" s="189"/>
      <c r="D48" s="190"/>
      <c r="E48" s="191"/>
      <c r="F48" s="2" t="s">
        <v>143</v>
      </c>
      <c r="G48" s="24">
        <v>2521.86</v>
      </c>
      <c r="H48" s="24">
        <v>25218.6</v>
      </c>
      <c r="I48" s="6">
        <v>10</v>
      </c>
      <c r="J48" s="2" t="s">
        <v>144</v>
      </c>
      <c r="K48" s="25" t="s">
        <v>145</v>
      </c>
      <c r="L48" s="26">
        <v>0.85</v>
      </c>
      <c r="M48" s="26">
        <v>0</v>
      </c>
      <c r="N48" s="26">
        <v>0.05</v>
      </c>
      <c r="O48" s="26">
        <v>0.03</v>
      </c>
      <c r="P48" s="26">
        <v>7.0000000000000007E-2</v>
      </c>
      <c r="Q48" s="27">
        <v>1</v>
      </c>
      <c r="R48" s="25" t="s">
        <v>180</v>
      </c>
      <c r="S48" s="2" t="s">
        <v>147</v>
      </c>
      <c r="T48" s="6" t="s">
        <v>147</v>
      </c>
      <c r="U48" s="6" t="s">
        <v>107</v>
      </c>
      <c r="V48" s="72"/>
      <c r="W48" s="73">
        <v>8</v>
      </c>
      <c r="X48" s="74">
        <f t="shared" si="7"/>
        <v>-262.21047371051321</v>
      </c>
      <c r="Y48" s="74">
        <f t="shared" si="5"/>
        <v>-254.21047371051321</v>
      </c>
    </row>
    <row r="49" spans="1:25" ht="39" customHeight="1" x14ac:dyDescent="0.25">
      <c r="A49" s="188"/>
      <c r="B49" s="188"/>
      <c r="C49" s="189"/>
      <c r="D49" s="190"/>
      <c r="E49" s="191"/>
      <c r="F49" s="34" t="s">
        <v>187</v>
      </c>
      <c r="G49" s="35">
        <v>2585.52</v>
      </c>
      <c r="H49" s="36">
        <f>G49*I49</f>
        <v>12927.6</v>
      </c>
      <c r="I49" s="37">
        <v>5</v>
      </c>
      <c r="J49" s="2" t="s">
        <v>188</v>
      </c>
      <c r="K49" s="28" t="s">
        <v>189</v>
      </c>
      <c r="L49" s="6">
        <v>70</v>
      </c>
      <c r="M49" s="6">
        <v>0</v>
      </c>
      <c r="N49" s="6">
        <v>10</v>
      </c>
      <c r="O49" s="6">
        <v>5</v>
      </c>
      <c r="P49" s="6">
        <v>10</v>
      </c>
      <c r="Q49" s="6">
        <f>SUM(L49:P49)</f>
        <v>95</v>
      </c>
      <c r="R49" s="25">
        <v>13.3954</v>
      </c>
      <c r="S49" s="6" t="s">
        <v>210</v>
      </c>
      <c r="T49" s="6" t="s">
        <v>191</v>
      </c>
      <c r="U49" s="6" t="s">
        <v>158</v>
      </c>
      <c r="V49" s="72"/>
      <c r="W49" s="73">
        <v>10</v>
      </c>
      <c r="X49" s="74">
        <f t="shared" si="7"/>
        <v>-273.37331334332833</v>
      </c>
      <c r="Y49" s="74">
        <f t="shared" si="5"/>
        <v>-263.37331334332833</v>
      </c>
    </row>
    <row r="50" spans="1:25" ht="39" customHeight="1" x14ac:dyDescent="0.25">
      <c r="A50" s="188"/>
      <c r="B50" s="188"/>
      <c r="C50" s="189"/>
      <c r="D50" s="190"/>
      <c r="E50" s="191"/>
      <c r="F50" s="2" t="s">
        <v>199</v>
      </c>
      <c r="G50" s="39">
        <v>2701.67</v>
      </c>
      <c r="H50" s="39">
        <v>13508.4</v>
      </c>
      <c r="I50" s="2" t="s">
        <v>169</v>
      </c>
      <c r="J50" s="2" t="s">
        <v>198</v>
      </c>
      <c r="K50" s="25" t="s">
        <v>171</v>
      </c>
      <c r="L50" s="6">
        <v>65</v>
      </c>
      <c r="M50" s="6">
        <v>0</v>
      </c>
      <c r="N50" s="6">
        <v>21</v>
      </c>
      <c r="O50" s="6">
        <v>6</v>
      </c>
      <c r="P50" s="6">
        <v>8</v>
      </c>
      <c r="Q50" s="6">
        <v>100</v>
      </c>
      <c r="R50" s="25">
        <v>134963</v>
      </c>
      <c r="S50" s="6" t="s">
        <v>211</v>
      </c>
      <c r="T50" s="6" t="s">
        <v>173</v>
      </c>
      <c r="U50" s="6" t="s">
        <v>107</v>
      </c>
      <c r="V50" s="72"/>
      <c r="W50" s="73">
        <v>4</v>
      </c>
      <c r="X50" s="74">
        <f t="shared" si="7"/>
        <v>-293.74032282104571</v>
      </c>
      <c r="Y50" s="74">
        <f t="shared" si="5"/>
        <v>-289.74032282104571</v>
      </c>
    </row>
    <row r="51" spans="1:25" ht="39" customHeight="1" x14ac:dyDescent="0.25">
      <c r="A51" s="188"/>
      <c r="B51" s="188"/>
      <c r="C51" s="189"/>
      <c r="D51" s="190"/>
      <c r="E51" s="191"/>
      <c r="F51" s="2" t="s">
        <v>205</v>
      </c>
      <c r="G51" s="24">
        <v>2750</v>
      </c>
      <c r="H51" s="24">
        <v>13750</v>
      </c>
      <c r="I51" s="6">
        <v>5</v>
      </c>
      <c r="J51" s="2" t="s">
        <v>206</v>
      </c>
      <c r="K51" s="28" t="s">
        <v>140</v>
      </c>
      <c r="L51" s="6">
        <v>47</v>
      </c>
      <c r="M51" s="6">
        <v>2</v>
      </c>
      <c r="N51" s="6">
        <v>12</v>
      </c>
      <c r="O51" s="6">
        <v>16</v>
      </c>
      <c r="P51" s="6">
        <v>23</v>
      </c>
      <c r="Q51" s="6">
        <v>100</v>
      </c>
      <c r="R51" s="25">
        <v>13.48</v>
      </c>
      <c r="S51" s="6" t="s">
        <v>141</v>
      </c>
      <c r="T51" s="6" t="s">
        <v>142</v>
      </c>
      <c r="U51" s="6" t="s">
        <v>194</v>
      </c>
      <c r="V51" s="72"/>
      <c r="W51" s="73">
        <v>5</v>
      </c>
      <c r="X51" s="74">
        <f t="shared" si="7"/>
        <v>-302.21503283445998</v>
      </c>
      <c r="Y51" s="74">
        <f t="shared" si="5"/>
        <v>-297.21503283445998</v>
      </c>
    </row>
    <row r="52" spans="1:25" ht="39" customHeight="1" x14ac:dyDescent="0.25">
      <c r="A52" s="188"/>
      <c r="B52" s="188"/>
      <c r="C52" s="189"/>
      <c r="D52" s="190"/>
      <c r="E52" s="191"/>
      <c r="F52" s="34" t="s">
        <v>182</v>
      </c>
      <c r="G52" s="24">
        <v>2820.03</v>
      </c>
      <c r="H52" s="24">
        <v>8460.09</v>
      </c>
      <c r="I52" s="6">
        <v>3</v>
      </c>
      <c r="J52" s="2" t="s">
        <v>209</v>
      </c>
      <c r="K52" s="25" t="s">
        <v>184</v>
      </c>
      <c r="L52" s="6">
        <v>60</v>
      </c>
      <c r="M52" s="6">
        <v>0</v>
      </c>
      <c r="N52" s="6">
        <v>0</v>
      </c>
      <c r="O52" s="6">
        <v>10</v>
      </c>
      <c r="P52" s="6">
        <v>30</v>
      </c>
      <c r="Q52" s="6">
        <v>100</v>
      </c>
      <c r="R52" s="25">
        <v>13.7416</v>
      </c>
      <c r="S52" s="2" t="s">
        <v>185</v>
      </c>
      <c r="T52" s="6" t="s">
        <v>186</v>
      </c>
      <c r="U52" s="2" t="s">
        <v>19</v>
      </c>
      <c r="V52" s="72"/>
      <c r="W52" s="73">
        <v>10</v>
      </c>
      <c r="X52" s="74">
        <f t="shared" si="7"/>
        <v>-314.49485783424086</v>
      </c>
      <c r="Y52" s="74">
        <f t="shared" si="5"/>
        <v>-304.49485783424086</v>
      </c>
    </row>
    <row r="53" spans="1:25" ht="39" customHeight="1" x14ac:dyDescent="0.25">
      <c r="A53" s="188"/>
      <c r="B53" s="188"/>
      <c r="C53" s="189"/>
      <c r="D53" s="190"/>
      <c r="E53" s="191"/>
      <c r="F53" s="2" t="s">
        <v>207</v>
      </c>
      <c r="G53" s="24">
        <v>3095</v>
      </c>
      <c r="H53" s="24">
        <v>15475</v>
      </c>
      <c r="I53" s="6">
        <v>5</v>
      </c>
      <c r="J53" s="2" t="s">
        <v>208</v>
      </c>
      <c r="K53" s="28" t="s">
        <v>140</v>
      </c>
      <c r="L53" s="6">
        <v>47</v>
      </c>
      <c r="M53" s="6">
        <v>2</v>
      </c>
      <c r="N53" s="6">
        <v>12</v>
      </c>
      <c r="O53" s="6">
        <v>16</v>
      </c>
      <c r="P53" s="6">
        <v>23</v>
      </c>
      <c r="Q53" s="6">
        <v>100</v>
      </c>
      <c r="R53" s="25">
        <v>13.48</v>
      </c>
      <c r="S53" s="6" t="s">
        <v>141</v>
      </c>
      <c r="T53" s="6" t="s">
        <v>142</v>
      </c>
      <c r="U53" s="6" t="s">
        <v>194</v>
      </c>
      <c r="V53" s="72"/>
      <c r="W53" s="73">
        <v>5</v>
      </c>
      <c r="X53" s="74">
        <f t="shared" si="7"/>
        <v>-362.71110059005588</v>
      </c>
      <c r="Y53" s="74">
        <f t="shared" si="5"/>
        <v>-357.71110059005588</v>
      </c>
    </row>
    <row r="54" spans="1:25" ht="39" customHeight="1" x14ac:dyDescent="0.25">
      <c r="A54" s="188"/>
      <c r="B54" s="188"/>
      <c r="C54" s="189"/>
      <c r="D54" s="190"/>
      <c r="E54" s="191"/>
      <c r="F54" s="34" t="s">
        <v>175</v>
      </c>
      <c r="G54" s="24">
        <v>3298.38</v>
      </c>
      <c r="H54" s="24">
        <v>16491.900000000001</v>
      </c>
      <c r="I54" s="6">
        <v>5</v>
      </c>
      <c r="J54" s="2" t="s">
        <v>176</v>
      </c>
      <c r="K54" s="25" t="s">
        <v>177</v>
      </c>
      <c r="L54" s="26">
        <v>1</v>
      </c>
      <c r="M54" s="26">
        <v>0</v>
      </c>
      <c r="N54" s="26">
        <v>0.5</v>
      </c>
      <c r="O54" s="26">
        <v>0.2</v>
      </c>
      <c r="P54" s="26">
        <v>0.3</v>
      </c>
      <c r="Q54" s="26">
        <v>1</v>
      </c>
      <c r="R54" s="25">
        <v>14.16</v>
      </c>
      <c r="S54" s="2" t="s">
        <v>178</v>
      </c>
      <c r="T54" s="2" t="s">
        <v>179</v>
      </c>
      <c r="U54" s="6" t="s">
        <v>193</v>
      </c>
      <c r="V54" s="72"/>
      <c r="W54" s="73">
        <v>2</v>
      </c>
      <c r="X54" s="74">
        <f t="shared" si="7"/>
        <v>-398.37397090928226</v>
      </c>
      <c r="Y54" s="74">
        <f t="shared" si="5"/>
        <v>-396.37397090928226</v>
      </c>
    </row>
    <row r="55" spans="1:25" ht="39" customHeight="1" x14ac:dyDescent="0.25">
      <c r="A55" s="188"/>
      <c r="B55" s="188"/>
      <c r="C55" s="189"/>
      <c r="D55" s="190"/>
      <c r="E55" s="191"/>
      <c r="F55" s="2" t="s">
        <v>197</v>
      </c>
      <c r="G55" s="24">
        <v>4017.18</v>
      </c>
      <c r="H55" s="24">
        <v>20085.900000000001</v>
      </c>
      <c r="I55" s="2" t="s">
        <v>169</v>
      </c>
      <c r="J55" s="2" t="s">
        <v>198</v>
      </c>
      <c r="K55" s="25" t="s">
        <v>171</v>
      </c>
      <c r="L55" s="6">
        <v>65</v>
      </c>
      <c r="M55" s="6">
        <v>0</v>
      </c>
      <c r="N55" s="6">
        <v>21</v>
      </c>
      <c r="O55" s="6">
        <v>6</v>
      </c>
      <c r="P55" s="6">
        <v>8</v>
      </c>
      <c r="Q55" s="6">
        <v>100</v>
      </c>
      <c r="R55" s="25">
        <v>134963</v>
      </c>
      <c r="S55" s="6" t="s">
        <v>172</v>
      </c>
      <c r="T55" s="6" t="s">
        <v>173</v>
      </c>
      <c r="U55" s="6" t="s">
        <v>107</v>
      </c>
      <c r="V55" s="72"/>
      <c r="W55" s="73">
        <v>4</v>
      </c>
      <c r="X55" s="74">
        <f t="shared" si="7"/>
        <v>-524.41621294615857</v>
      </c>
      <c r="Y55" s="74">
        <f t="shared" si="5"/>
        <v>-520.41621294615857</v>
      </c>
    </row>
    <row r="56" spans="1:25" ht="39" customHeight="1" x14ac:dyDescent="0.25">
      <c r="A56" s="188"/>
      <c r="B56" s="188"/>
      <c r="C56" s="189"/>
      <c r="D56" s="190"/>
      <c r="E56" s="191"/>
      <c r="F56" s="2" t="s">
        <v>166</v>
      </c>
      <c r="G56" s="24">
        <v>4332</v>
      </c>
      <c r="H56" s="24">
        <v>4332</v>
      </c>
      <c r="I56" s="6">
        <v>1</v>
      </c>
      <c r="J56" s="2" t="s">
        <v>167</v>
      </c>
      <c r="K56" s="25" t="s">
        <v>162</v>
      </c>
      <c r="L56" s="26">
        <v>0.8</v>
      </c>
      <c r="M56" s="26">
        <v>0</v>
      </c>
      <c r="N56" s="26">
        <v>0</v>
      </c>
      <c r="O56" s="6">
        <v>10</v>
      </c>
      <c r="P56" s="6">
        <v>10</v>
      </c>
      <c r="Q56" s="6">
        <v>100</v>
      </c>
      <c r="R56" s="25"/>
      <c r="S56" s="6"/>
      <c r="T56" s="6"/>
      <c r="U56" s="6" t="s">
        <v>158</v>
      </c>
      <c r="V56" s="72"/>
      <c r="W56" s="73">
        <v>3</v>
      </c>
      <c r="X56" s="74">
        <f t="shared" si="7"/>
        <v>-579.62018990504748</v>
      </c>
      <c r="Y56" s="74">
        <f t="shared" si="5"/>
        <v>-576.62018990504748</v>
      </c>
    </row>
    <row r="57" spans="1:25" ht="39" customHeight="1" x14ac:dyDescent="0.25">
      <c r="A57" s="188">
        <v>7</v>
      </c>
      <c r="B57" s="188">
        <v>199194</v>
      </c>
      <c r="C57" s="189" t="s">
        <v>212</v>
      </c>
      <c r="D57" s="190">
        <v>10</v>
      </c>
      <c r="E57" s="191" t="s">
        <v>137</v>
      </c>
      <c r="F57" s="2" t="s">
        <v>153</v>
      </c>
      <c r="G57" s="24">
        <v>513.25649999999996</v>
      </c>
      <c r="H57" s="38">
        <f>I57*G57</f>
        <v>17963.977499999997</v>
      </c>
      <c r="I57" s="6">
        <v>35</v>
      </c>
      <c r="J57" s="6" t="s">
        <v>154</v>
      </c>
      <c r="K57" s="25" t="s">
        <v>155</v>
      </c>
      <c r="L57" s="26">
        <v>0.55000000000000004</v>
      </c>
      <c r="M57" s="26">
        <v>0</v>
      </c>
      <c r="N57" s="26">
        <v>0</v>
      </c>
      <c r="O57" s="26">
        <v>0.15</v>
      </c>
      <c r="P57" s="26">
        <v>0.3</v>
      </c>
      <c r="Q57" s="30">
        <f>SUBTOTAL(9,L57:P57)</f>
        <v>1</v>
      </c>
      <c r="R57" s="25">
        <v>13.48</v>
      </c>
      <c r="S57" s="6" t="s">
        <v>156</v>
      </c>
      <c r="T57" s="31" t="s">
        <v>157</v>
      </c>
      <c r="U57" s="6" t="s">
        <v>158</v>
      </c>
      <c r="V57" s="72"/>
      <c r="W57" s="73">
        <v>8</v>
      </c>
      <c r="X57" s="74">
        <f t="shared" ref="X57:X67" si="8">90*(1-(G57-$G$57)/$G$57)</f>
        <v>90</v>
      </c>
      <c r="Y57" s="74">
        <f t="shared" si="5"/>
        <v>98</v>
      </c>
    </row>
    <row r="58" spans="1:25" ht="39" customHeight="1" x14ac:dyDescent="0.25">
      <c r="A58" s="188"/>
      <c r="B58" s="188"/>
      <c r="C58" s="189"/>
      <c r="D58" s="190"/>
      <c r="E58" s="191"/>
      <c r="F58" s="2" t="s">
        <v>148</v>
      </c>
      <c r="G58" s="24">
        <v>2280</v>
      </c>
      <c r="H58" s="24">
        <v>11400</v>
      </c>
      <c r="I58" s="6">
        <v>5</v>
      </c>
      <c r="J58" s="2" t="s">
        <v>202</v>
      </c>
      <c r="K58" s="25" t="s">
        <v>150</v>
      </c>
      <c r="L58" s="6">
        <v>75</v>
      </c>
      <c r="M58" s="6"/>
      <c r="N58" s="6">
        <v>5</v>
      </c>
      <c r="O58" s="6">
        <v>10</v>
      </c>
      <c r="P58" s="6">
        <v>10</v>
      </c>
      <c r="Q58" s="6">
        <v>100</v>
      </c>
      <c r="R58" s="28" t="s">
        <v>151</v>
      </c>
      <c r="S58" s="6" t="s">
        <v>152</v>
      </c>
      <c r="T58" s="6" t="s">
        <v>147</v>
      </c>
      <c r="U58" s="6" t="s">
        <v>107</v>
      </c>
      <c r="V58" s="72"/>
      <c r="W58" s="73">
        <v>0</v>
      </c>
      <c r="X58" s="74">
        <f t="shared" si="8"/>
        <v>-219.80009995002501</v>
      </c>
      <c r="Y58" s="74">
        <f t="shared" si="5"/>
        <v>-219.80009995002501</v>
      </c>
    </row>
    <row r="59" spans="1:25" ht="39" customHeight="1" x14ac:dyDescent="0.25">
      <c r="A59" s="188"/>
      <c r="B59" s="188"/>
      <c r="C59" s="189"/>
      <c r="D59" s="190"/>
      <c r="E59" s="191"/>
      <c r="F59" s="2" t="s">
        <v>143</v>
      </c>
      <c r="G59" s="24">
        <v>2521.86</v>
      </c>
      <c r="H59" s="24">
        <v>25218.6</v>
      </c>
      <c r="I59" s="6">
        <v>10</v>
      </c>
      <c r="J59" s="2" t="s">
        <v>144</v>
      </c>
      <c r="K59" s="25" t="s">
        <v>145</v>
      </c>
      <c r="L59" s="26">
        <v>0.85</v>
      </c>
      <c r="M59" s="26">
        <v>0</v>
      </c>
      <c r="N59" s="26">
        <v>0.05</v>
      </c>
      <c r="O59" s="26">
        <v>0.03</v>
      </c>
      <c r="P59" s="26">
        <v>7.0000000000000007E-2</v>
      </c>
      <c r="Q59" s="27">
        <v>1</v>
      </c>
      <c r="R59" s="25" t="s">
        <v>180</v>
      </c>
      <c r="S59" s="2" t="s">
        <v>147</v>
      </c>
      <c r="T59" s="6" t="s">
        <v>147</v>
      </c>
      <c r="U59" s="6" t="s">
        <v>107</v>
      </c>
      <c r="V59" s="72"/>
      <c r="W59" s="73">
        <v>8</v>
      </c>
      <c r="X59" s="74">
        <f t="shared" si="8"/>
        <v>-262.21047371051321</v>
      </c>
      <c r="Y59" s="74">
        <f t="shared" si="5"/>
        <v>-254.21047371051321</v>
      </c>
    </row>
    <row r="60" spans="1:25" ht="39" customHeight="1" x14ac:dyDescent="0.25">
      <c r="A60" s="188"/>
      <c r="B60" s="188"/>
      <c r="C60" s="189"/>
      <c r="D60" s="190"/>
      <c r="E60" s="191"/>
      <c r="F60" s="34" t="s">
        <v>187</v>
      </c>
      <c r="G60" s="35">
        <v>2585.52</v>
      </c>
      <c r="H60" s="36">
        <f>G60*I60</f>
        <v>12927.6</v>
      </c>
      <c r="I60" s="37">
        <v>5</v>
      </c>
      <c r="J60" s="2" t="s">
        <v>188</v>
      </c>
      <c r="K60" s="28" t="s">
        <v>189</v>
      </c>
      <c r="L60" s="6">
        <v>70</v>
      </c>
      <c r="M60" s="6">
        <v>0</v>
      </c>
      <c r="N60" s="6">
        <v>10</v>
      </c>
      <c r="O60" s="6">
        <v>10</v>
      </c>
      <c r="P60" s="6">
        <v>10</v>
      </c>
      <c r="Q60" s="6">
        <f>SUM(L60:P60)</f>
        <v>100</v>
      </c>
      <c r="R60" s="25">
        <v>13.3954</v>
      </c>
      <c r="S60" s="6" t="s">
        <v>157</v>
      </c>
      <c r="T60" s="6" t="s">
        <v>191</v>
      </c>
      <c r="U60" s="6" t="s">
        <v>158</v>
      </c>
      <c r="V60" s="72"/>
      <c r="W60" s="73">
        <v>10</v>
      </c>
      <c r="X60" s="74">
        <f t="shared" si="8"/>
        <v>-273.37331334332833</v>
      </c>
      <c r="Y60" s="74">
        <f t="shared" si="5"/>
        <v>-263.37331334332833</v>
      </c>
    </row>
    <row r="61" spans="1:25" ht="39" customHeight="1" x14ac:dyDescent="0.25">
      <c r="A61" s="188"/>
      <c r="B61" s="188"/>
      <c r="C61" s="189"/>
      <c r="D61" s="190"/>
      <c r="E61" s="191"/>
      <c r="F61" s="2" t="s">
        <v>199</v>
      </c>
      <c r="G61" s="39">
        <v>2701.67</v>
      </c>
      <c r="H61" s="39">
        <v>13508.4</v>
      </c>
      <c r="I61" s="2" t="s">
        <v>169</v>
      </c>
      <c r="J61" s="2" t="s">
        <v>213</v>
      </c>
      <c r="K61" s="25" t="s">
        <v>171</v>
      </c>
      <c r="L61" s="6">
        <v>65</v>
      </c>
      <c r="M61" s="6">
        <v>0</v>
      </c>
      <c r="N61" s="6">
        <v>21</v>
      </c>
      <c r="O61" s="6">
        <v>6</v>
      </c>
      <c r="P61" s="6">
        <v>8</v>
      </c>
      <c r="Q61" s="6">
        <v>100</v>
      </c>
      <c r="R61" s="25">
        <v>134963</v>
      </c>
      <c r="S61" s="6" t="s">
        <v>211</v>
      </c>
      <c r="T61" s="6" t="s">
        <v>173</v>
      </c>
      <c r="U61" s="6" t="s">
        <v>107</v>
      </c>
      <c r="V61" s="72"/>
      <c r="W61" s="73">
        <v>4</v>
      </c>
      <c r="X61" s="74">
        <f t="shared" si="8"/>
        <v>-293.74032282104571</v>
      </c>
      <c r="Y61" s="74">
        <f t="shared" si="5"/>
        <v>-289.74032282104571</v>
      </c>
    </row>
    <row r="62" spans="1:25" ht="39" customHeight="1" x14ac:dyDescent="0.25">
      <c r="A62" s="188"/>
      <c r="B62" s="188"/>
      <c r="C62" s="189"/>
      <c r="D62" s="190"/>
      <c r="E62" s="191"/>
      <c r="F62" s="2" t="s">
        <v>205</v>
      </c>
      <c r="G62" s="24">
        <v>2750</v>
      </c>
      <c r="H62" s="24">
        <v>13750</v>
      </c>
      <c r="I62" s="6">
        <v>5</v>
      </c>
      <c r="J62" s="2" t="s">
        <v>206</v>
      </c>
      <c r="K62" s="25" t="s">
        <v>140</v>
      </c>
      <c r="L62" s="6">
        <v>47</v>
      </c>
      <c r="M62" s="6">
        <v>2</v>
      </c>
      <c r="N62" s="6">
        <v>12</v>
      </c>
      <c r="O62" s="6">
        <v>16</v>
      </c>
      <c r="P62" s="6">
        <v>23</v>
      </c>
      <c r="Q62" s="6">
        <v>100</v>
      </c>
      <c r="R62" s="25">
        <v>13.48</v>
      </c>
      <c r="S62" s="6" t="s">
        <v>141</v>
      </c>
      <c r="T62" s="6" t="s">
        <v>142</v>
      </c>
      <c r="U62" s="6" t="s">
        <v>194</v>
      </c>
      <c r="V62" s="72"/>
      <c r="W62" s="73">
        <v>5</v>
      </c>
      <c r="X62" s="74">
        <f t="shared" si="8"/>
        <v>-302.21503283445998</v>
      </c>
      <c r="Y62" s="74">
        <f t="shared" si="5"/>
        <v>-297.21503283445998</v>
      </c>
    </row>
    <row r="63" spans="1:25" ht="39" customHeight="1" x14ac:dyDescent="0.25">
      <c r="A63" s="188"/>
      <c r="B63" s="188"/>
      <c r="C63" s="189"/>
      <c r="D63" s="190"/>
      <c r="E63" s="191"/>
      <c r="F63" s="34" t="s">
        <v>182</v>
      </c>
      <c r="G63" s="24">
        <v>2820.03</v>
      </c>
      <c r="H63" s="24">
        <v>8460.09</v>
      </c>
      <c r="I63" s="6">
        <v>3</v>
      </c>
      <c r="J63" s="2" t="s">
        <v>209</v>
      </c>
      <c r="K63" s="25" t="s">
        <v>184</v>
      </c>
      <c r="L63" s="6">
        <v>60</v>
      </c>
      <c r="M63" s="6">
        <v>0</v>
      </c>
      <c r="N63" s="6">
        <v>0</v>
      </c>
      <c r="O63" s="6">
        <v>10</v>
      </c>
      <c r="P63" s="6">
        <v>30</v>
      </c>
      <c r="Q63" s="6">
        <v>100</v>
      </c>
      <c r="R63" s="25">
        <v>13.7416</v>
      </c>
      <c r="S63" s="2" t="s">
        <v>185</v>
      </c>
      <c r="T63" s="6" t="s">
        <v>186</v>
      </c>
      <c r="U63" s="6" t="s">
        <v>19</v>
      </c>
      <c r="V63" s="72"/>
      <c r="W63" s="73">
        <v>10</v>
      </c>
      <c r="X63" s="74">
        <f t="shared" si="8"/>
        <v>-314.49485783424086</v>
      </c>
      <c r="Y63" s="74">
        <f t="shared" si="5"/>
        <v>-304.49485783424086</v>
      </c>
    </row>
    <row r="64" spans="1:25" ht="39" customHeight="1" x14ac:dyDescent="0.25">
      <c r="A64" s="188"/>
      <c r="B64" s="188"/>
      <c r="C64" s="189"/>
      <c r="D64" s="190"/>
      <c r="E64" s="191"/>
      <c r="F64" s="2" t="s">
        <v>207</v>
      </c>
      <c r="G64" s="24">
        <v>3095</v>
      </c>
      <c r="H64" s="24">
        <v>15475</v>
      </c>
      <c r="I64" s="6">
        <v>5</v>
      </c>
      <c r="J64" s="2" t="s">
        <v>208</v>
      </c>
      <c r="K64" s="28" t="s">
        <v>140</v>
      </c>
      <c r="L64" s="6">
        <v>47</v>
      </c>
      <c r="M64" s="6">
        <v>2</v>
      </c>
      <c r="N64" s="6">
        <v>12</v>
      </c>
      <c r="O64" s="6">
        <v>16</v>
      </c>
      <c r="P64" s="6">
        <v>23</v>
      </c>
      <c r="Q64" s="6">
        <v>100</v>
      </c>
      <c r="R64" s="25">
        <v>13.48</v>
      </c>
      <c r="S64" s="6" t="s">
        <v>141</v>
      </c>
      <c r="T64" s="6" t="s">
        <v>142</v>
      </c>
      <c r="U64" s="6" t="s">
        <v>194</v>
      </c>
      <c r="V64" s="72"/>
      <c r="W64" s="73">
        <v>5</v>
      </c>
      <c r="X64" s="74">
        <f t="shared" si="8"/>
        <v>-362.71110059005588</v>
      </c>
      <c r="Y64" s="74">
        <f t="shared" si="5"/>
        <v>-357.71110059005588</v>
      </c>
    </row>
    <row r="65" spans="1:25" ht="39" customHeight="1" x14ac:dyDescent="0.25">
      <c r="A65" s="188"/>
      <c r="B65" s="188"/>
      <c r="C65" s="189"/>
      <c r="D65" s="190"/>
      <c r="E65" s="191"/>
      <c r="F65" s="34" t="s">
        <v>175</v>
      </c>
      <c r="G65" s="24">
        <v>3298.38</v>
      </c>
      <c r="H65" s="24">
        <v>16491.900000000001</v>
      </c>
      <c r="I65" s="6">
        <v>5</v>
      </c>
      <c r="J65" s="2" t="s">
        <v>176</v>
      </c>
      <c r="K65" s="25" t="s">
        <v>177</v>
      </c>
      <c r="L65" s="26">
        <v>1</v>
      </c>
      <c r="M65" s="26">
        <v>0</v>
      </c>
      <c r="N65" s="26">
        <v>0.5</v>
      </c>
      <c r="O65" s="26">
        <v>0.2</v>
      </c>
      <c r="P65" s="26">
        <v>0.3</v>
      </c>
      <c r="Q65" s="26">
        <v>1</v>
      </c>
      <c r="R65" s="25">
        <v>14.16</v>
      </c>
      <c r="S65" s="2" t="s">
        <v>178</v>
      </c>
      <c r="T65" s="2" t="s">
        <v>179</v>
      </c>
      <c r="U65" s="6" t="s">
        <v>193</v>
      </c>
      <c r="V65" s="72"/>
      <c r="W65" s="73">
        <v>2</v>
      </c>
      <c r="X65" s="74">
        <f t="shared" si="8"/>
        <v>-398.37397090928226</v>
      </c>
      <c r="Y65" s="74">
        <f t="shared" si="5"/>
        <v>-396.37397090928226</v>
      </c>
    </row>
    <row r="66" spans="1:25" ht="39" customHeight="1" x14ac:dyDescent="0.25">
      <c r="A66" s="188"/>
      <c r="B66" s="188"/>
      <c r="C66" s="189"/>
      <c r="D66" s="190"/>
      <c r="E66" s="191"/>
      <c r="F66" s="2" t="s">
        <v>197</v>
      </c>
      <c r="G66" s="24">
        <v>4017.18</v>
      </c>
      <c r="H66" s="24">
        <v>20085.900000000001</v>
      </c>
      <c r="I66" s="2" t="s">
        <v>169</v>
      </c>
      <c r="J66" s="2" t="s">
        <v>198</v>
      </c>
      <c r="K66" s="25" t="s">
        <v>171</v>
      </c>
      <c r="L66" s="6">
        <v>65</v>
      </c>
      <c r="M66" s="6">
        <v>0</v>
      </c>
      <c r="N66" s="6">
        <v>21</v>
      </c>
      <c r="O66" s="6">
        <v>6</v>
      </c>
      <c r="P66" s="6">
        <v>8</v>
      </c>
      <c r="Q66" s="6">
        <v>100</v>
      </c>
      <c r="R66" s="25">
        <v>134963</v>
      </c>
      <c r="S66" s="6" t="s">
        <v>172</v>
      </c>
      <c r="T66" s="6" t="s">
        <v>173</v>
      </c>
      <c r="U66" s="6" t="s">
        <v>107</v>
      </c>
      <c r="V66" s="72"/>
      <c r="W66" s="73">
        <v>4</v>
      </c>
      <c r="X66" s="74">
        <f t="shared" si="8"/>
        <v>-524.41621294615857</v>
      </c>
      <c r="Y66" s="74">
        <f t="shared" si="5"/>
        <v>-520.41621294615857</v>
      </c>
    </row>
    <row r="67" spans="1:25" ht="39" customHeight="1" x14ac:dyDescent="0.25">
      <c r="A67" s="188"/>
      <c r="B67" s="188"/>
      <c r="C67" s="189"/>
      <c r="D67" s="190"/>
      <c r="E67" s="191"/>
      <c r="F67" s="2" t="s">
        <v>166</v>
      </c>
      <c r="G67" s="24">
        <v>4332</v>
      </c>
      <c r="H67" s="24">
        <v>4332</v>
      </c>
      <c r="I67" s="6">
        <v>1</v>
      </c>
      <c r="J67" s="2" t="s">
        <v>167</v>
      </c>
      <c r="K67" s="25" t="s">
        <v>162</v>
      </c>
      <c r="L67" s="26">
        <v>0.8</v>
      </c>
      <c r="M67" s="26">
        <v>0</v>
      </c>
      <c r="N67" s="26">
        <v>0</v>
      </c>
      <c r="O67" s="6">
        <v>10</v>
      </c>
      <c r="P67" s="6">
        <v>10</v>
      </c>
      <c r="Q67" s="6">
        <v>100</v>
      </c>
      <c r="R67" s="25"/>
      <c r="S67" s="6"/>
      <c r="T67" s="6"/>
      <c r="U67" s="6" t="s">
        <v>158</v>
      </c>
      <c r="V67" s="72"/>
      <c r="W67" s="73">
        <v>3</v>
      </c>
      <c r="X67" s="74">
        <f t="shared" si="8"/>
        <v>-579.62018990504748</v>
      </c>
      <c r="Y67" s="74">
        <f t="shared" si="5"/>
        <v>-576.62018990504748</v>
      </c>
    </row>
    <row r="68" spans="1:25" ht="39" customHeight="1" x14ac:dyDescent="0.25">
      <c r="A68" s="188">
        <v>8</v>
      </c>
      <c r="B68" s="188">
        <v>179089</v>
      </c>
      <c r="C68" s="189" t="s">
        <v>214</v>
      </c>
      <c r="D68" s="190">
        <v>10</v>
      </c>
      <c r="E68" s="191" t="s">
        <v>137</v>
      </c>
      <c r="F68" s="2" t="s">
        <v>143</v>
      </c>
      <c r="G68" s="24">
        <v>2521.86</v>
      </c>
      <c r="H68" s="24">
        <v>25218.6</v>
      </c>
      <c r="I68" s="6">
        <v>10</v>
      </c>
      <c r="J68" s="2" t="s">
        <v>144</v>
      </c>
      <c r="K68" s="25" t="s">
        <v>145</v>
      </c>
      <c r="L68" s="26">
        <v>0.85</v>
      </c>
      <c r="M68" s="26">
        <v>0</v>
      </c>
      <c r="N68" s="26">
        <v>0.05</v>
      </c>
      <c r="O68" s="26">
        <v>0.03</v>
      </c>
      <c r="P68" s="26">
        <v>7.0000000000000007E-2</v>
      </c>
      <c r="Q68" s="27">
        <v>1</v>
      </c>
      <c r="R68" s="25" t="s">
        <v>180</v>
      </c>
      <c r="S68" s="2" t="s">
        <v>147</v>
      </c>
      <c r="T68" s="6" t="s">
        <v>147</v>
      </c>
      <c r="U68" s="6" t="s">
        <v>107</v>
      </c>
      <c r="V68" s="72"/>
      <c r="W68" s="73">
        <v>8</v>
      </c>
      <c r="X68" s="74">
        <f t="shared" ref="X68:X75" si="9">90*(1-(G68-$G$68)/$G$68)</f>
        <v>90</v>
      </c>
      <c r="Y68" s="74">
        <f t="shared" si="5"/>
        <v>98</v>
      </c>
    </row>
    <row r="69" spans="1:25" ht="40.5" customHeight="1" x14ac:dyDescent="0.25">
      <c r="A69" s="188"/>
      <c r="B69" s="188"/>
      <c r="C69" s="189"/>
      <c r="D69" s="190"/>
      <c r="E69" s="191"/>
      <c r="F69" s="2" t="s">
        <v>216</v>
      </c>
      <c r="G69" s="39">
        <v>2701.67</v>
      </c>
      <c r="H69" s="39">
        <v>13508.4</v>
      </c>
      <c r="I69" s="2" t="s">
        <v>169</v>
      </c>
      <c r="J69" s="2" t="s">
        <v>213</v>
      </c>
      <c r="K69" s="25" t="s">
        <v>171</v>
      </c>
      <c r="L69" s="6">
        <v>65</v>
      </c>
      <c r="M69" s="6">
        <v>0</v>
      </c>
      <c r="N69" s="6">
        <v>21</v>
      </c>
      <c r="O69" s="6">
        <v>6</v>
      </c>
      <c r="P69" s="6">
        <v>8</v>
      </c>
      <c r="Q69" s="6">
        <v>100</v>
      </c>
      <c r="R69" s="25">
        <v>134963</v>
      </c>
      <c r="S69" s="6" t="s">
        <v>211</v>
      </c>
      <c r="T69" s="6" t="s">
        <v>173</v>
      </c>
      <c r="U69" s="6" t="s">
        <v>107</v>
      </c>
      <c r="V69" s="72"/>
      <c r="W69" s="73">
        <v>4</v>
      </c>
      <c r="X69" s="74">
        <f t="shared" si="9"/>
        <v>83.582950679260549</v>
      </c>
      <c r="Y69" s="74">
        <f t="shared" ref="Y69:Y100" si="10">W69+X69</f>
        <v>87.582950679260549</v>
      </c>
    </row>
    <row r="70" spans="1:25" ht="40.5" customHeight="1" x14ac:dyDescent="0.25">
      <c r="A70" s="188"/>
      <c r="B70" s="188"/>
      <c r="C70" s="189"/>
      <c r="D70" s="190"/>
      <c r="E70" s="191"/>
      <c r="F70" s="34" t="s">
        <v>182</v>
      </c>
      <c r="G70" s="24">
        <v>2820.03</v>
      </c>
      <c r="H70" s="24">
        <v>8460.09</v>
      </c>
      <c r="I70" s="6">
        <v>3</v>
      </c>
      <c r="J70" s="2" t="s">
        <v>209</v>
      </c>
      <c r="K70" s="25" t="s">
        <v>184</v>
      </c>
      <c r="L70" s="6">
        <v>60</v>
      </c>
      <c r="M70" s="6">
        <v>0</v>
      </c>
      <c r="N70" s="6">
        <v>0</v>
      </c>
      <c r="O70" s="6">
        <v>10</v>
      </c>
      <c r="P70" s="6">
        <v>30</v>
      </c>
      <c r="Q70" s="6">
        <v>100</v>
      </c>
      <c r="R70" s="25">
        <v>13.7416</v>
      </c>
      <c r="S70" s="2" t="s">
        <v>185</v>
      </c>
      <c r="T70" s="6" t="s">
        <v>186</v>
      </c>
      <c r="U70" s="6" t="s">
        <v>19</v>
      </c>
      <c r="V70" s="72"/>
      <c r="W70" s="73">
        <v>10</v>
      </c>
      <c r="X70" s="74">
        <f t="shared" si="9"/>
        <v>79.358925554947547</v>
      </c>
      <c r="Y70" s="74">
        <f t="shared" si="10"/>
        <v>89.358925554947547</v>
      </c>
    </row>
    <row r="71" spans="1:25" ht="54" customHeight="1" x14ac:dyDescent="0.25">
      <c r="A71" s="188"/>
      <c r="B71" s="188"/>
      <c r="C71" s="189"/>
      <c r="D71" s="190"/>
      <c r="E71" s="191"/>
      <c r="F71" s="6" t="s">
        <v>138</v>
      </c>
      <c r="G71" s="24">
        <v>3095</v>
      </c>
      <c r="H71" s="24">
        <v>15475</v>
      </c>
      <c r="I71" s="6">
        <v>5</v>
      </c>
      <c r="J71" s="2" t="s">
        <v>208</v>
      </c>
      <c r="K71" s="28" t="s">
        <v>140</v>
      </c>
      <c r="L71" s="6">
        <v>47</v>
      </c>
      <c r="M71" s="6">
        <v>2</v>
      </c>
      <c r="N71" s="6">
        <v>12</v>
      </c>
      <c r="O71" s="6">
        <v>16</v>
      </c>
      <c r="P71" s="6">
        <v>23</v>
      </c>
      <c r="Q71" s="6">
        <v>100</v>
      </c>
      <c r="R71" s="25">
        <v>13.48</v>
      </c>
      <c r="S71" s="6" t="s">
        <v>141</v>
      </c>
      <c r="T71" s="6" t="s">
        <v>142</v>
      </c>
      <c r="U71" s="6" t="s">
        <v>194</v>
      </c>
      <c r="V71" s="72"/>
      <c r="W71" s="73">
        <v>5</v>
      </c>
      <c r="X71" s="74">
        <f t="shared" si="9"/>
        <v>69.545811424900677</v>
      </c>
      <c r="Y71" s="74">
        <f t="shared" si="10"/>
        <v>74.545811424900677</v>
      </c>
    </row>
    <row r="72" spans="1:25" ht="43.5" customHeight="1" x14ac:dyDescent="0.25">
      <c r="A72" s="188"/>
      <c r="B72" s="188"/>
      <c r="C72" s="189"/>
      <c r="D72" s="190"/>
      <c r="E72" s="191"/>
      <c r="F72" s="34" t="s">
        <v>175</v>
      </c>
      <c r="G72" s="24">
        <v>3298.38</v>
      </c>
      <c r="H72" s="24">
        <v>16491.900000000001</v>
      </c>
      <c r="I72" s="6">
        <v>5</v>
      </c>
      <c r="J72" s="2" t="s">
        <v>176</v>
      </c>
      <c r="K72" s="25" t="s">
        <v>177</v>
      </c>
      <c r="L72" s="26">
        <v>1</v>
      </c>
      <c r="M72" s="26">
        <v>0</v>
      </c>
      <c r="N72" s="26">
        <v>0.5</v>
      </c>
      <c r="O72" s="26">
        <v>0.2</v>
      </c>
      <c r="P72" s="26">
        <v>0.3</v>
      </c>
      <c r="Q72" s="26">
        <v>1</v>
      </c>
      <c r="R72" s="25">
        <v>14.16</v>
      </c>
      <c r="S72" s="2" t="s">
        <v>178</v>
      </c>
      <c r="T72" s="2" t="s">
        <v>179</v>
      </c>
      <c r="U72" s="6" t="s">
        <v>193</v>
      </c>
      <c r="V72" s="72"/>
      <c r="W72" s="73">
        <v>2</v>
      </c>
      <c r="X72" s="74">
        <f t="shared" si="9"/>
        <v>62.287597249649068</v>
      </c>
      <c r="Y72" s="74">
        <f t="shared" si="10"/>
        <v>64.287597249649068</v>
      </c>
    </row>
    <row r="73" spans="1:25" ht="62.25" customHeight="1" x14ac:dyDescent="0.25">
      <c r="A73" s="188"/>
      <c r="B73" s="188"/>
      <c r="C73" s="189"/>
      <c r="D73" s="190"/>
      <c r="E73" s="191"/>
      <c r="F73" s="2" t="s">
        <v>215</v>
      </c>
      <c r="G73" s="24">
        <v>4017.18</v>
      </c>
      <c r="H73" s="24">
        <v>20085.900000000001</v>
      </c>
      <c r="I73" s="2" t="s">
        <v>169</v>
      </c>
      <c r="J73" s="2" t="s">
        <v>198</v>
      </c>
      <c r="K73" s="25" t="s">
        <v>171</v>
      </c>
      <c r="L73" s="6">
        <v>65</v>
      </c>
      <c r="M73" s="6">
        <v>0</v>
      </c>
      <c r="N73" s="6">
        <v>21</v>
      </c>
      <c r="O73" s="6">
        <v>6</v>
      </c>
      <c r="P73" s="6">
        <v>8</v>
      </c>
      <c r="Q73" s="6">
        <v>100</v>
      </c>
      <c r="R73" s="25">
        <v>134963</v>
      </c>
      <c r="S73" s="6" t="s">
        <v>172</v>
      </c>
      <c r="T73" s="6" t="s">
        <v>173</v>
      </c>
      <c r="U73" s="6" t="s">
        <v>107</v>
      </c>
      <c r="V73" s="72"/>
      <c r="W73" s="73">
        <v>4</v>
      </c>
      <c r="X73" s="74">
        <f t="shared" si="9"/>
        <v>36.635102662320676</v>
      </c>
      <c r="Y73" s="74">
        <f t="shared" si="10"/>
        <v>40.635102662320676</v>
      </c>
    </row>
    <row r="74" spans="1:25" ht="41.25" customHeight="1" x14ac:dyDescent="0.25">
      <c r="A74" s="188"/>
      <c r="B74" s="188"/>
      <c r="C74" s="189"/>
      <c r="D74" s="190"/>
      <c r="E74" s="191"/>
      <c r="F74" s="2" t="s">
        <v>217</v>
      </c>
      <c r="G74" s="24">
        <v>4039.94</v>
      </c>
      <c r="H74" s="24">
        <v>20199.7</v>
      </c>
      <c r="I74" s="2" t="s">
        <v>169</v>
      </c>
      <c r="J74" s="2" t="s">
        <v>213</v>
      </c>
      <c r="K74" s="25" t="s">
        <v>171</v>
      </c>
      <c r="L74" s="6">
        <v>65</v>
      </c>
      <c r="M74" s="6">
        <v>0</v>
      </c>
      <c r="N74" s="6">
        <v>21</v>
      </c>
      <c r="O74" s="6">
        <v>6</v>
      </c>
      <c r="P74" s="6">
        <v>8</v>
      </c>
      <c r="Q74" s="6">
        <v>100</v>
      </c>
      <c r="R74" s="25">
        <v>134963</v>
      </c>
      <c r="S74" s="6" t="s">
        <v>218</v>
      </c>
      <c r="T74" s="6" t="s">
        <v>173</v>
      </c>
      <c r="U74" s="6" t="s">
        <v>107</v>
      </c>
      <c r="V74" s="72"/>
      <c r="W74" s="73">
        <v>4</v>
      </c>
      <c r="X74" s="74">
        <f t="shared" si="9"/>
        <v>35.822845042944493</v>
      </c>
      <c r="Y74" s="74">
        <f t="shared" si="10"/>
        <v>39.822845042944493</v>
      </c>
    </row>
    <row r="75" spans="1:25" ht="44.25" customHeight="1" x14ac:dyDescent="0.25">
      <c r="A75" s="188"/>
      <c r="B75" s="188"/>
      <c r="C75" s="189"/>
      <c r="D75" s="190"/>
      <c r="E75" s="191"/>
      <c r="F75" s="2" t="s">
        <v>166</v>
      </c>
      <c r="G75" s="24">
        <v>4332</v>
      </c>
      <c r="H75" s="24">
        <v>4332</v>
      </c>
      <c r="I75" s="6">
        <v>1</v>
      </c>
      <c r="J75" s="2" t="s">
        <v>167</v>
      </c>
      <c r="K75" s="25" t="s">
        <v>162</v>
      </c>
      <c r="L75" s="26">
        <v>0.8</v>
      </c>
      <c r="M75" s="26">
        <v>0</v>
      </c>
      <c r="N75" s="26">
        <v>0</v>
      </c>
      <c r="O75" s="6">
        <v>10</v>
      </c>
      <c r="P75" s="6">
        <v>10</v>
      </c>
      <c r="Q75" s="6">
        <v>100</v>
      </c>
      <c r="R75" s="25"/>
      <c r="S75" s="6"/>
      <c r="T75" s="6"/>
      <c r="U75" s="6" t="s">
        <v>158</v>
      </c>
      <c r="V75" s="72"/>
      <c r="W75" s="73">
        <v>3</v>
      </c>
      <c r="X75" s="74">
        <f t="shared" si="9"/>
        <v>25.399823939473258</v>
      </c>
      <c r="Y75" s="74">
        <f t="shared" si="10"/>
        <v>28.399823939473258</v>
      </c>
    </row>
    <row r="76" spans="1:25" ht="27.75" customHeight="1" x14ac:dyDescent="0.25">
      <c r="A76" s="188">
        <v>9</v>
      </c>
      <c r="B76" s="188">
        <v>179093</v>
      </c>
      <c r="C76" s="189" t="s">
        <v>219</v>
      </c>
      <c r="D76" s="190">
        <v>10</v>
      </c>
      <c r="E76" s="191" t="s">
        <v>137</v>
      </c>
      <c r="F76" s="2" t="s">
        <v>153</v>
      </c>
      <c r="G76" s="24">
        <v>513.26</v>
      </c>
      <c r="H76" s="38">
        <f>I76*G76</f>
        <v>17964.099999999999</v>
      </c>
      <c r="I76" s="6">
        <v>35</v>
      </c>
      <c r="J76" s="6" t="s">
        <v>154</v>
      </c>
      <c r="K76" s="25" t="s">
        <v>155</v>
      </c>
      <c r="L76" s="26">
        <v>0.55000000000000004</v>
      </c>
      <c r="M76" s="26">
        <v>0</v>
      </c>
      <c r="N76" s="26">
        <v>0</v>
      </c>
      <c r="O76" s="26">
        <v>0.15</v>
      </c>
      <c r="P76" s="26">
        <v>0.3</v>
      </c>
      <c r="Q76" s="30">
        <f>SUBTOTAL(9,L76:P76)</f>
        <v>1</v>
      </c>
      <c r="R76" s="25">
        <v>13.48</v>
      </c>
      <c r="S76" s="6" t="s">
        <v>156</v>
      </c>
      <c r="T76" s="31" t="s">
        <v>157</v>
      </c>
      <c r="U76" s="6" t="s">
        <v>158</v>
      </c>
      <c r="V76" s="72"/>
      <c r="W76" s="73">
        <v>8</v>
      </c>
      <c r="X76" s="74">
        <f t="shared" ref="X76:X81" si="11">90*(1-(G76-$G$76)/$G$76)</f>
        <v>90</v>
      </c>
      <c r="Y76" s="74">
        <f t="shared" si="10"/>
        <v>98</v>
      </c>
    </row>
    <row r="77" spans="1:25" ht="47.25" customHeight="1" x14ac:dyDescent="0.25">
      <c r="A77" s="188"/>
      <c r="B77" s="188"/>
      <c r="C77" s="189"/>
      <c r="D77" s="190"/>
      <c r="E77" s="191"/>
      <c r="F77" s="2" t="s">
        <v>143</v>
      </c>
      <c r="G77" s="24">
        <v>2521.86</v>
      </c>
      <c r="H77" s="24">
        <v>25218.6</v>
      </c>
      <c r="I77" s="6">
        <v>10</v>
      </c>
      <c r="J77" s="2" t="s">
        <v>144</v>
      </c>
      <c r="K77" s="25" t="s">
        <v>145</v>
      </c>
      <c r="L77" s="26">
        <v>0.85</v>
      </c>
      <c r="M77" s="26">
        <v>0</v>
      </c>
      <c r="N77" s="26">
        <v>0.05</v>
      </c>
      <c r="O77" s="26">
        <v>0.03</v>
      </c>
      <c r="P77" s="26">
        <v>7.0000000000000007E-2</v>
      </c>
      <c r="Q77" s="27">
        <v>1</v>
      </c>
      <c r="R77" s="25" t="s">
        <v>180</v>
      </c>
      <c r="S77" s="2" t="s">
        <v>147</v>
      </c>
      <c r="T77" s="6" t="s">
        <v>147</v>
      </c>
      <c r="U77" s="6" t="s">
        <v>107</v>
      </c>
      <c r="V77" s="72"/>
      <c r="W77" s="73">
        <v>8</v>
      </c>
      <c r="X77" s="74">
        <f t="shared" si="11"/>
        <v>-262.20745820831553</v>
      </c>
      <c r="Y77" s="74">
        <f t="shared" si="10"/>
        <v>-254.20745820831553</v>
      </c>
    </row>
    <row r="78" spans="1:25" ht="50.25" customHeight="1" x14ac:dyDescent="0.25">
      <c r="A78" s="188"/>
      <c r="B78" s="188"/>
      <c r="C78" s="189"/>
      <c r="D78" s="190"/>
      <c r="E78" s="191"/>
      <c r="F78" s="34" t="s">
        <v>187</v>
      </c>
      <c r="G78" s="35">
        <v>2585.52</v>
      </c>
      <c r="H78" s="36">
        <f>G78*I78</f>
        <v>12927.6</v>
      </c>
      <c r="I78" s="37">
        <v>5</v>
      </c>
      <c r="J78" s="2" t="s">
        <v>188</v>
      </c>
      <c r="K78" s="28" t="s">
        <v>189</v>
      </c>
      <c r="L78" s="6">
        <v>70</v>
      </c>
      <c r="M78" s="6">
        <v>0</v>
      </c>
      <c r="N78" s="6">
        <v>10</v>
      </c>
      <c r="O78" s="6">
        <v>10</v>
      </c>
      <c r="P78" s="6">
        <v>10</v>
      </c>
      <c r="Q78" s="6">
        <f>SUM(L78:P78)</f>
        <v>100</v>
      </c>
      <c r="R78" s="25">
        <v>13.3954</v>
      </c>
      <c r="S78" s="6" t="s">
        <v>157</v>
      </c>
      <c r="T78" s="6" t="s">
        <v>191</v>
      </c>
      <c r="U78" s="6" t="s">
        <v>158</v>
      </c>
      <c r="V78" s="72"/>
      <c r="W78" s="73">
        <v>10</v>
      </c>
      <c r="X78" s="74">
        <f t="shared" si="11"/>
        <v>-273.37022171998598</v>
      </c>
      <c r="Y78" s="74">
        <f t="shared" si="10"/>
        <v>-263.37022171998598</v>
      </c>
    </row>
    <row r="79" spans="1:25" ht="48" customHeight="1" x14ac:dyDescent="0.25">
      <c r="A79" s="188"/>
      <c r="B79" s="188"/>
      <c r="C79" s="189"/>
      <c r="D79" s="190"/>
      <c r="E79" s="191"/>
      <c r="F79" s="6" t="s">
        <v>138</v>
      </c>
      <c r="G79" s="24">
        <v>3095</v>
      </c>
      <c r="H79" s="24">
        <v>15475</v>
      </c>
      <c r="I79" s="6">
        <v>5</v>
      </c>
      <c r="J79" s="2" t="s">
        <v>208</v>
      </c>
      <c r="K79" s="28" t="s">
        <v>140</v>
      </c>
      <c r="L79" s="6">
        <v>47</v>
      </c>
      <c r="M79" s="6">
        <v>2</v>
      </c>
      <c r="N79" s="6">
        <v>12</v>
      </c>
      <c r="O79" s="6">
        <v>16</v>
      </c>
      <c r="P79" s="6">
        <v>23</v>
      </c>
      <c r="Q79" s="6">
        <v>100</v>
      </c>
      <c r="R79" s="25">
        <v>13.48</v>
      </c>
      <c r="S79" s="6" t="s">
        <v>141</v>
      </c>
      <c r="T79" s="6" t="s">
        <v>142</v>
      </c>
      <c r="U79" s="6" t="s">
        <v>194</v>
      </c>
      <c r="V79" s="72"/>
      <c r="W79" s="73">
        <v>5</v>
      </c>
      <c r="X79" s="74">
        <f t="shared" si="11"/>
        <v>-362.70739975840701</v>
      </c>
      <c r="Y79" s="74">
        <f t="shared" si="10"/>
        <v>-357.70739975840701</v>
      </c>
    </row>
    <row r="80" spans="1:25" ht="40.5" customHeight="1" x14ac:dyDescent="0.25">
      <c r="A80" s="188"/>
      <c r="B80" s="188"/>
      <c r="C80" s="189"/>
      <c r="D80" s="190"/>
      <c r="E80" s="191"/>
      <c r="F80" s="2" t="s">
        <v>168</v>
      </c>
      <c r="G80" s="24">
        <v>4039.94</v>
      </c>
      <c r="H80" s="24">
        <v>20199.7</v>
      </c>
      <c r="I80" s="2" t="s">
        <v>169</v>
      </c>
      <c r="J80" s="2" t="s">
        <v>198</v>
      </c>
      <c r="K80" s="25" t="s">
        <v>171</v>
      </c>
      <c r="L80" s="6">
        <v>65</v>
      </c>
      <c r="M80" s="6">
        <v>0</v>
      </c>
      <c r="N80" s="6">
        <v>21</v>
      </c>
      <c r="O80" s="6">
        <v>6</v>
      </c>
      <c r="P80" s="6">
        <v>8</v>
      </c>
      <c r="Q80" s="6">
        <v>100</v>
      </c>
      <c r="R80" s="25">
        <v>134963</v>
      </c>
      <c r="S80" s="6" t="s">
        <v>218</v>
      </c>
      <c r="T80" s="6" t="s">
        <v>173</v>
      </c>
      <c r="U80" s="6" t="s">
        <v>107</v>
      </c>
      <c r="V80" s="72"/>
      <c r="W80" s="73">
        <v>4</v>
      </c>
      <c r="X80" s="74">
        <f t="shared" si="11"/>
        <v>-528.40236916962169</v>
      </c>
      <c r="Y80" s="74">
        <f t="shared" si="10"/>
        <v>-524.40236916962169</v>
      </c>
    </row>
    <row r="81" spans="1:25" ht="45.75" customHeight="1" x14ac:dyDescent="0.25">
      <c r="A81" s="188"/>
      <c r="B81" s="188"/>
      <c r="C81" s="189"/>
      <c r="D81" s="190"/>
      <c r="E81" s="191"/>
      <c r="F81" s="2" t="s">
        <v>166</v>
      </c>
      <c r="G81" s="24">
        <v>4332</v>
      </c>
      <c r="H81" s="24">
        <v>4332</v>
      </c>
      <c r="I81" s="6">
        <v>1</v>
      </c>
      <c r="J81" s="2" t="s">
        <v>167</v>
      </c>
      <c r="K81" s="25" t="s">
        <v>162</v>
      </c>
      <c r="L81" s="26">
        <v>0.8</v>
      </c>
      <c r="M81" s="26">
        <v>0</v>
      </c>
      <c r="N81" s="26">
        <v>0</v>
      </c>
      <c r="O81" s="6">
        <v>10</v>
      </c>
      <c r="P81" s="6">
        <v>10</v>
      </c>
      <c r="Q81" s="6">
        <v>100</v>
      </c>
      <c r="R81" s="25"/>
      <c r="S81" s="6"/>
      <c r="T81" s="6"/>
      <c r="U81" s="6" t="s">
        <v>158</v>
      </c>
      <c r="V81" s="72"/>
      <c r="W81" s="73">
        <v>3</v>
      </c>
      <c r="X81" s="74">
        <f t="shared" si="11"/>
        <v>-579.6150099364844</v>
      </c>
      <c r="Y81" s="74">
        <f t="shared" si="10"/>
        <v>-576.6150099364844</v>
      </c>
    </row>
    <row r="82" spans="1:25" ht="117.75" customHeight="1" x14ac:dyDescent="0.25">
      <c r="A82" s="6">
        <v>10</v>
      </c>
      <c r="B82" s="6">
        <v>127540</v>
      </c>
      <c r="C82" s="5" t="s">
        <v>220</v>
      </c>
      <c r="D82" s="4"/>
      <c r="E82" s="3"/>
      <c r="F82" s="34" t="s">
        <v>221</v>
      </c>
      <c r="G82" s="24">
        <v>205.2</v>
      </c>
      <c r="H82" s="24">
        <v>5745.6</v>
      </c>
      <c r="I82" s="6">
        <v>28</v>
      </c>
      <c r="J82" s="2" t="s">
        <v>222</v>
      </c>
      <c r="K82" s="25" t="s">
        <v>155</v>
      </c>
      <c r="L82" s="6">
        <v>70</v>
      </c>
      <c r="M82" s="6">
        <v>0</v>
      </c>
      <c r="N82" s="6">
        <v>20</v>
      </c>
      <c r="O82" s="6">
        <v>5</v>
      </c>
      <c r="P82" s="6">
        <v>5</v>
      </c>
      <c r="Q82" s="6">
        <v>100</v>
      </c>
      <c r="R82" s="25">
        <v>14.95</v>
      </c>
      <c r="S82" s="6" t="s">
        <v>223</v>
      </c>
      <c r="T82" s="6" t="s">
        <v>224</v>
      </c>
      <c r="U82" s="6" t="s">
        <v>107</v>
      </c>
      <c r="V82" s="72"/>
      <c r="W82" s="73">
        <v>0</v>
      </c>
      <c r="X82" s="74">
        <f>90*(1-(G82-$G$82)/$G$82)</f>
        <v>90</v>
      </c>
      <c r="Y82" s="74">
        <f t="shared" si="10"/>
        <v>90</v>
      </c>
    </row>
    <row r="83" spans="1:25" ht="102.75" customHeight="1" x14ac:dyDescent="0.25">
      <c r="A83" s="6">
        <v>11</v>
      </c>
      <c r="B83" s="6">
        <v>127541</v>
      </c>
      <c r="C83" s="5" t="s">
        <v>225</v>
      </c>
      <c r="D83" s="4">
        <v>10</v>
      </c>
      <c r="E83" s="3" t="s">
        <v>137</v>
      </c>
      <c r="F83" s="34" t="s">
        <v>221</v>
      </c>
      <c r="G83" s="24">
        <v>205.2</v>
      </c>
      <c r="H83" s="24">
        <v>5745.6</v>
      </c>
      <c r="I83" s="6">
        <v>28</v>
      </c>
      <c r="J83" s="2" t="s">
        <v>222</v>
      </c>
      <c r="K83" s="25" t="s">
        <v>155</v>
      </c>
      <c r="L83" s="6">
        <v>70</v>
      </c>
      <c r="M83" s="6">
        <v>0</v>
      </c>
      <c r="N83" s="6">
        <v>20</v>
      </c>
      <c r="O83" s="6">
        <v>5</v>
      </c>
      <c r="P83" s="6">
        <v>5</v>
      </c>
      <c r="Q83" s="6">
        <v>100</v>
      </c>
      <c r="R83" s="25">
        <v>14.95</v>
      </c>
      <c r="S83" s="6" t="s">
        <v>223</v>
      </c>
      <c r="T83" s="6" t="s">
        <v>224</v>
      </c>
      <c r="U83" s="6" t="s">
        <v>107</v>
      </c>
      <c r="V83" s="72"/>
      <c r="W83" s="73">
        <v>0</v>
      </c>
      <c r="X83" s="74">
        <f>90*(1-(G83-$G$83)/$G$83)</f>
        <v>90</v>
      </c>
      <c r="Y83" s="74">
        <f t="shared" si="10"/>
        <v>90</v>
      </c>
    </row>
    <row r="84" spans="1:25" ht="54" customHeight="1" x14ac:dyDescent="0.25">
      <c r="A84" s="188">
        <v>12</v>
      </c>
      <c r="B84" s="188">
        <v>127542</v>
      </c>
      <c r="C84" s="189" t="s">
        <v>226</v>
      </c>
      <c r="D84" s="190">
        <v>10</v>
      </c>
      <c r="E84" s="191" t="s">
        <v>137</v>
      </c>
      <c r="F84" s="34" t="s">
        <v>227</v>
      </c>
      <c r="G84" s="6">
        <v>75.75</v>
      </c>
      <c r="H84" s="6">
        <v>75.75</v>
      </c>
      <c r="I84" s="6">
        <v>1</v>
      </c>
      <c r="J84" s="2" t="s">
        <v>228</v>
      </c>
      <c r="K84" s="28" t="s">
        <v>229</v>
      </c>
      <c r="L84" s="26">
        <v>0.59</v>
      </c>
      <c r="M84" s="26">
        <v>0</v>
      </c>
      <c r="N84" s="26">
        <v>0</v>
      </c>
      <c r="O84" s="26">
        <v>0.05</v>
      </c>
      <c r="P84" s="26">
        <v>0.36</v>
      </c>
      <c r="Q84" s="26">
        <v>1</v>
      </c>
      <c r="R84" s="25">
        <v>14.6647</v>
      </c>
      <c r="S84" s="6" t="s">
        <v>230</v>
      </c>
      <c r="T84" s="6" t="s">
        <v>230</v>
      </c>
      <c r="U84" s="6"/>
      <c r="V84" s="75" t="s">
        <v>231</v>
      </c>
      <c r="W84" s="73">
        <v>3</v>
      </c>
      <c r="X84" s="74">
        <f>90*(1-(G84-$G$84)/$G$84)</f>
        <v>90</v>
      </c>
      <c r="Y84" s="74">
        <f t="shared" si="10"/>
        <v>93</v>
      </c>
    </row>
    <row r="85" spans="1:25" ht="54" customHeight="1" x14ac:dyDescent="0.25">
      <c r="A85" s="188"/>
      <c r="B85" s="188"/>
      <c r="C85" s="189"/>
      <c r="D85" s="190"/>
      <c r="E85" s="191"/>
      <c r="F85" s="34" t="s">
        <v>232</v>
      </c>
      <c r="G85" s="41">
        <v>128.6</v>
      </c>
      <c r="H85" s="41">
        <v>128.6</v>
      </c>
      <c r="I85" s="6">
        <v>1</v>
      </c>
      <c r="J85" s="2" t="s">
        <v>233</v>
      </c>
      <c r="K85" s="28" t="s">
        <v>229</v>
      </c>
      <c r="L85" s="26">
        <v>0.59</v>
      </c>
      <c r="M85" s="26">
        <v>0</v>
      </c>
      <c r="N85" s="26">
        <v>0</v>
      </c>
      <c r="O85" s="26">
        <v>0.05</v>
      </c>
      <c r="P85" s="26">
        <v>0.36</v>
      </c>
      <c r="Q85" s="26">
        <v>1</v>
      </c>
      <c r="R85" s="25">
        <v>14.6647</v>
      </c>
      <c r="S85" s="6" t="s">
        <v>230</v>
      </c>
      <c r="T85" s="6" t="s">
        <v>230</v>
      </c>
      <c r="U85" s="6"/>
      <c r="V85" s="75" t="s">
        <v>231</v>
      </c>
      <c r="W85" s="73">
        <v>3</v>
      </c>
      <c r="X85" s="74">
        <f>90*(1-(G85-$G$84)/$G$84)</f>
        <v>27.207920792079214</v>
      </c>
      <c r="Y85" s="74">
        <f t="shared" si="10"/>
        <v>30.207920792079214</v>
      </c>
    </row>
    <row r="86" spans="1:25" ht="55.5" customHeight="1" x14ac:dyDescent="0.25">
      <c r="A86" s="188"/>
      <c r="B86" s="188"/>
      <c r="C86" s="189"/>
      <c r="D86" s="190"/>
      <c r="E86" s="191"/>
      <c r="F86" s="34" t="s">
        <v>234</v>
      </c>
      <c r="G86" s="42">
        <v>148.19999999999999</v>
      </c>
      <c r="H86" s="42">
        <v>3556.8</v>
      </c>
      <c r="I86" s="6" t="s">
        <v>235</v>
      </c>
      <c r="J86" s="2" t="s">
        <v>236</v>
      </c>
      <c r="K86" s="25" t="s">
        <v>155</v>
      </c>
      <c r="L86" s="6">
        <v>90</v>
      </c>
      <c r="M86" s="6">
        <v>0</v>
      </c>
      <c r="N86" s="6">
        <v>0</v>
      </c>
      <c r="O86" s="6">
        <v>6</v>
      </c>
      <c r="P86" s="6">
        <v>4</v>
      </c>
      <c r="Q86" s="6">
        <f>SUM(L86:P86)</f>
        <v>100</v>
      </c>
      <c r="R86" s="28" t="s">
        <v>237</v>
      </c>
      <c r="S86" s="6" t="s">
        <v>238</v>
      </c>
      <c r="T86" s="6" t="s">
        <v>239</v>
      </c>
      <c r="U86" s="6" t="s">
        <v>107</v>
      </c>
      <c r="V86" s="72"/>
      <c r="W86" s="73">
        <v>5</v>
      </c>
      <c r="X86" s="74">
        <f>90*(1-(G86-$G$84)/$G$84)</f>
        <v>3.920792079207934</v>
      </c>
      <c r="Y86" s="74">
        <f t="shared" si="10"/>
        <v>8.9207920792079349</v>
      </c>
    </row>
    <row r="87" spans="1:25" ht="54.75" customHeight="1" x14ac:dyDescent="0.25">
      <c r="A87" s="188"/>
      <c r="B87" s="188"/>
      <c r="C87" s="189"/>
      <c r="D87" s="190"/>
      <c r="E87" s="191"/>
      <c r="F87" s="34" t="s">
        <v>221</v>
      </c>
      <c r="G87" s="24">
        <v>205.2</v>
      </c>
      <c r="H87" s="24">
        <v>5745.6</v>
      </c>
      <c r="I87" s="6">
        <v>28</v>
      </c>
      <c r="J87" s="2" t="s">
        <v>222</v>
      </c>
      <c r="K87" s="25" t="s">
        <v>155</v>
      </c>
      <c r="L87" s="6">
        <v>70</v>
      </c>
      <c r="M87" s="6">
        <v>0</v>
      </c>
      <c r="N87" s="6">
        <v>20</v>
      </c>
      <c r="O87" s="6">
        <v>5</v>
      </c>
      <c r="P87" s="6">
        <v>5</v>
      </c>
      <c r="Q87" s="6">
        <v>100</v>
      </c>
      <c r="R87" s="25">
        <v>14.95</v>
      </c>
      <c r="S87" s="6" t="s">
        <v>223</v>
      </c>
      <c r="T87" s="6" t="s">
        <v>224</v>
      </c>
      <c r="U87" s="6" t="s">
        <v>107</v>
      </c>
      <c r="V87" s="72"/>
      <c r="W87" s="73">
        <v>0</v>
      </c>
      <c r="X87" s="74">
        <f>90*(1-(G87-$G$84)/$G$84)</f>
        <v>-63.801980198019777</v>
      </c>
      <c r="Y87" s="74">
        <f t="shared" si="10"/>
        <v>-63.801980198019777</v>
      </c>
    </row>
    <row r="88" spans="1:25" ht="39" customHeight="1" x14ac:dyDescent="0.25">
      <c r="A88" s="188"/>
      <c r="B88" s="188"/>
      <c r="C88" s="189"/>
      <c r="D88" s="190"/>
      <c r="E88" s="191"/>
      <c r="F88" s="2" t="s">
        <v>153</v>
      </c>
      <c r="G88" s="24">
        <v>254.85839999999999</v>
      </c>
      <c r="H88" s="38">
        <f>I88*G88</f>
        <v>6116.6016</v>
      </c>
      <c r="I88" s="6">
        <v>24</v>
      </c>
      <c r="J88" s="6" t="s">
        <v>154</v>
      </c>
      <c r="K88" s="25" t="s">
        <v>155</v>
      </c>
      <c r="L88" s="26">
        <v>0.55000000000000004</v>
      </c>
      <c r="M88" s="26">
        <v>0</v>
      </c>
      <c r="N88" s="26">
        <v>0</v>
      </c>
      <c r="O88" s="26">
        <v>0.15</v>
      </c>
      <c r="P88" s="26">
        <v>0.3</v>
      </c>
      <c r="Q88" s="30">
        <f>SUBTOTAL(9,L88:P88)</f>
        <v>1</v>
      </c>
      <c r="R88" s="25">
        <v>13.48</v>
      </c>
      <c r="S88" s="6" t="s">
        <v>156</v>
      </c>
      <c r="T88" s="31" t="s">
        <v>157</v>
      </c>
      <c r="U88" s="6" t="s">
        <v>158</v>
      </c>
      <c r="V88" s="72"/>
      <c r="W88" s="73">
        <v>8</v>
      </c>
      <c r="X88" s="74">
        <f>90*(1-(G88-$G$84)/$G$84)</f>
        <v>-122.8020594059406</v>
      </c>
      <c r="Y88" s="74">
        <f t="shared" si="10"/>
        <v>-114.8020594059406</v>
      </c>
    </row>
    <row r="89" spans="1:25" ht="37.5" customHeight="1" x14ac:dyDescent="0.25">
      <c r="A89" s="188">
        <v>13</v>
      </c>
      <c r="B89" s="188">
        <v>127544</v>
      </c>
      <c r="C89" s="189" t="s">
        <v>240</v>
      </c>
      <c r="D89" s="190">
        <v>120</v>
      </c>
      <c r="E89" s="191" t="s">
        <v>137</v>
      </c>
      <c r="F89" s="34" t="s">
        <v>250</v>
      </c>
      <c r="G89" s="42">
        <v>7.98</v>
      </c>
      <c r="H89" s="42">
        <v>191.61</v>
      </c>
      <c r="I89" s="6">
        <v>24</v>
      </c>
      <c r="J89" s="2" t="s">
        <v>251</v>
      </c>
      <c r="K89" s="25" t="s">
        <v>177</v>
      </c>
      <c r="L89" s="6">
        <v>87.4</v>
      </c>
      <c r="M89" s="6"/>
      <c r="N89" s="6"/>
      <c r="O89" s="6">
        <v>7.6</v>
      </c>
      <c r="P89" s="6">
        <v>5</v>
      </c>
      <c r="Q89" s="6">
        <v>100</v>
      </c>
      <c r="R89" s="25">
        <v>1.65</v>
      </c>
      <c r="S89" s="6" t="s">
        <v>147</v>
      </c>
      <c r="T89" s="6" t="s">
        <v>252</v>
      </c>
      <c r="U89" s="6" t="s">
        <v>193</v>
      </c>
      <c r="V89" s="72"/>
      <c r="W89" s="73">
        <v>5</v>
      </c>
      <c r="X89" s="74">
        <f t="shared" ref="X89:X97" si="12">90*(1-(G89-$G$89)/$G$89)</f>
        <v>90</v>
      </c>
      <c r="Y89" s="74">
        <f t="shared" si="10"/>
        <v>95</v>
      </c>
    </row>
    <row r="90" spans="1:25" ht="35.25" customHeight="1" x14ac:dyDescent="0.25">
      <c r="A90" s="188"/>
      <c r="B90" s="188"/>
      <c r="C90" s="189"/>
      <c r="D90" s="190"/>
      <c r="E90" s="191"/>
      <c r="F90" s="34" t="s">
        <v>227</v>
      </c>
      <c r="G90" s="41">
        <v>89.23</v>
      </c>
      <c r="H90" s="41">
        <v>89.23</v>
      </c>
      <c r="I90" s="6">
        <v>1</v>
      </c>
      <c r="J90" s="2" t="s">
        <v>243</v>
      </c>
      <c r="K90" s="28" t="s">
        <v>229</v>
      </c>
      <c r="L90" s="26">
        <v>0.59</v>
      </c>
      <c r="M90" s="26">
        <v>0</v>
      </c>
      <c r="N90" s="26">
        <v>0</v>
      </c>
      <c r="O90" s="26">
        <v>0.05</v>
      </c>
      <c r="P90" s="26">
        <v>0.36</v>
      </c>
      <c r="Q90" s="26">
        <v>1</v>
      </c>
      <c r="R90" s="25">
        <v>14.6647</v>
      </c>
      <c r="S90" s="6" t="s">
        <v>230</v>
      </c>
      <c r="T90" s="6" t="s">
        <v>230</v>
      </c>
      <c r="U90" s="6"/>
      <c r="V90" s="75" t="s">
        <v>231</v>
      </c>
      <c r="W90" s="73">
        <v>3</v>
      </c>
      <c r="X90" s="74">
        <f t="shared" si="12"/>
        <v>-826.35338345864648</v>
      </c>
      <c r="Y90" s="74">
        <f t="shared" si="10"/>
        <v>-823.35338345864648</v>
      </c>
    </row>
    <row r="91" spans="1:25" ht="35.25" customHeight="1" x14ac:dyDescent="0.25">
      <c r="A91" s="188"/>
      <c r="B91" s="188"/>
      <c r="C91" s="189"/>
      <c r="D91" s="190"/>
      <c r="E91" s="191"/>
      <c r="F91" s="34" t="s">
        <v>232</v>
      </c>
      <c r="G91" s="41">
        <v>128.6</v>
      </c>
      <c r="H91" s="41">
        <v>128.6</v>
      </c>
      <c r="I91" s="6">
        <v>1</v>
      </c>
      <c r="J91" s="2" t="s">
        <v>244</v>
      </c>
      <c r="K91" s="28" t="s">
        <v>229</v>
      </c>
      <c r="L91" s="26">
        <v>0.59</v>
      </c>
      <c r="M91" s="26">
        <v>0</v>
      </c>
      <c r="N91" s="26">
        <v>0</v>
      </c>
      <c r="O91" s="26">
        <v>0.05</v>
      </c>
      <c r="P91" s="26">
        <v>0.36</v>
      </c>
      <c r="Q91" s="26">
        <v>1</v>
      </c>
      <c r="R91" s="25">
        <v>14.6647</v>
      </c>
      <c r="S91" s="6" t="s">
        <v>230</v>
      </c>
      <c r="T91" s="6" t="s">
        <v>230</v>
      </c>
      <c r="U91" s="6"/>
      <c r="V91" s="75" t="s">
        <v>231</v>
      </c>
      <c r="W91" s="73">
        <v>3</v>
      </c>
      <c r="X91" s="74">
        <f t="shared" si="12"/>
        <v>-1270.3759398496238</v>
      </c>
      <c r="Y91" s="74">
        <f t="shared" si="10"/>
        <v>-1267.3759398496238</v>
      </c>
    </row>
    <row r="92" spans="1:25" ht="36" customHeight="1" x14ac:dyDescent="0.25">
      <c r="A92" s="188"/>
      <c r="B92" s="188"/>
      <c r="C92" s="189"/>
      <c r="D92" s="190"/>
      <c r="E92" s="191"/>
      <c r="F92" s="34" t="s">
        <v>248</v>
      </c>
      <c r="G92" s="42">
        <v>148.19999999999999</v>
      </c>
      <c r="H92" s="42">
        <f>G92*24</f>
        <v>3556.7999999999997</v>
      </c>
      <c r="I92" s="6" t="s">
        <v>235</v>
      </c>
      <c r="J92" s="2" t="s">
        <v>249</v>
      </c>
      <c r="K92" s="25" t="s">
        <v>155</v>
      </c>
      <c r="L92" s="6">
        <v>90</v>
      </c>
      <c r="M92" s="6">
        <v>0</v>
      </c>
      <c r="N92" s="6">
        <v>0</v>
      </c>
      <c r="O92" s="6">
        <v>6</v>
      </c>
      <c r="P92" s="6">
        <v>4</v>
      </c>
      <c r="Q92" s="6">
        <f>SUM(L92:P92)</f>
        <v>100</v>
      </c>
      <c r="R92" s="28" t="s">
        <v>237</v>
      </c>
      <c r="S92" s="6" t="s">
        <v>238</v>
      </c>
      <c r="T92" s="6" t="s">
        <v>239</v>
      </c>
      <c r="U92" s="6" t="s">
        <v>107</v>
      </c>
      <c r="V92" s="72"/>
      <c r="W92" s="73">
        <v>5</v>
      </c>
      <c r="X92" s="74">
        <f t="shared" si="12"/>
        <v>-1491.4285714285713</v>
      </c>
      <c r="Y92" s="74">
        <f t="shared" si="10"/>
        <v>-1486.4285714285713</v>
      </c>
    </row>
    <row r="93" spans="1:25" ht="55.5" customHeight="1" x14ac:dyDescent="0.25">
      <c r="A93" s="188"/>
      <c r="B93" s="188"/>
      <c r="C93" s="189"/>
      <c r="D93" s="190"/>
      <c r="E93" s="191"/>
      <c r="F93" s="34" t="s">
        <v>245</v>
      </c>
      <c r="G93" s="42">
        <v>159.6</v>
      </c>
      <c r="H93" s="42">
        <f>G93*30</f>
        <v>4788</v>
      </c>
      <c r="I93" s="6" t="s">
        <v>246</v>
      </c>
      <c r="J93" s="2" t="s">
        <v>247</v>
      </c>
      <c r="K93" s="25" t="s">
        <v>155</v>
      </c>
      <c r="L93" s="6">
        <v>90</v>
      </c>
      <c r="M93" s="6">
        <v>0</v>
      </c>
      <c r="N93" s="6">
        <v>0</v>
      </c>
      <c r="O93" s="6">
        <v>6</v>
      </c>
      <c r="P93" s="6">
        <v>4</v>
      </c>
      <c r="Q93" s="6">
        <f>SUM(L93:P93)</f>
        <v>100</v>
      </c>
      <c r="R93" s="28" t="s">
        <v>237</v>
      </c>
      <c r="S93" s="6" t="s">
        <v>238</v>
      </c>
      <c r="T93" s="6" t="s">
        <v>239</v>
      </c>
      <c r="U93" s="6" t="s">
        <v>107</v>
      </c>
      <c r="V93" s="72"/>
      <c r="W93" s="73">
        <v>5</v>
      </c>
      <c r="X93" s="74">
        <f t="shared" si="12"/>
        <v>-1620</v>
      </c>
      <c r="Y93" s="74">
        <f t="shared" si="10"/>
        <v>-1615</v>
      </c>
    </row>
    <row r="94" spans="1:25" ht="57" customHeight="1" x14ac:dyDescent="0.25">
      <c r="A94" s="188"/>
      <c r="B94" s="188"/>
      <c r="C94" s="189"/>
      <c r="D94" s="190"/>
      <c r="E94" s="191"/>
      <c r="F94" s="2" t="s">
        <v>159</v>
      </c>
      <c r="G94" s="32">
        <v>163.09979999999999</v>
      </c>
      <c r="H94" s="33">
        <v>163.09979999999999</v>
      </c>
      <c r="I94" s="6" t="s">
        <v>160</v>
      </c>
      <c r="J94" s="6" t="s">
        <v>242</v>
      </c>
      <c r="K94" s="25" t="s">
        <v>162</v>
      </c>
      <c r="L94" s="6">
        <v>89</v>
      </c>
      <c r="M94" s="6">
        <v>0</v>
      </c>
      <c r="N94" s="6">
        <v>2</v>
      </c>
      <c r="O94" s="6">
        <v>2</v>
      </c>
      <c r="P94" s="6">
        <v>7</v>
      </c>
      <c r="Q94" s="6">
        <f>SUM(L94:P94)</f>
        <v>100</v>
      </c>
      <c r="R94" s="28" t="s">
        <v>163</v>
      </c>
      <c r="S94" s="2" t="s">
        <v>164</v>
      </c>
      <c r="T94" s="2" t="s">
        <v>165</v>
      </c>
      <c r="U94" s="6" t="s">
        <v>158</v>
      </c>
      <c r="V94" s="72"/>
      <c r="W94" s="73">
        <v>9</v>
      </c>
      <c r="X94" s="74">
        <f t="shared" si="12"/>
        <v>-1659.4714285714285</v>
      </c>
      <c r="Y94" s="74">
        <f t="shared" si="10"/>
        <v>-1650.4714285714285</v>
      </c>
    </row>
    <row r="95" spans="1:25" ht="35.25" customHeight="1" x14ac:dyDescent="0.25">
      <c r="A95" s="188"/>
      <c r="B95" s="188"/>
      <c r="C95" s="189"/>
      <c r="D95" s="190"/>
      <c r="E95" s="191"/>
      <c r="F95" s="34" t="s">
        <v>221</v>
      </c>
      <c r="G95" s="24">
        <v>205.2</v>
      </c>
      <c r="H95" s="24">
        <v>5745.6</v>
      </c>
      <c r="I95" s="6">
        <v>28</v>
      </c>
      <c r="J95" s="2" t="s">
        <v>222</v>
      </c>
      <c r="K95" s="25" t="s">
        <v>155</v>
      </c>
      <c r="L95" s="6">
        <v>70</v>
      </c>
      <c r="M95" s="6">
        <v>0</v>
      </c>
      <c r="N95" s="6">
        <v>20</v>
      </c>
      <c r="O95" s="6">
        <v>5</v>
      </c>
      <c r="P95" s="6">
        <v>5</v>
      </c>
      <c r="Q95" s="6">
        <v>100</v>
      </c>
      <c r="R95" s="25">
        <v>14.95</v>
      </c>
      <c r="S95" s="6" t="s">
        <v>223</v>
      </c>
      <c r="T95" s="6" t="s">
        <v>224</v>
      </c>
      <c r="U95" s="6" t="s">
        <v>107</v>
      </c>
      <c r="V95" s="72"/>
      <c r="W95" s="73">
        <v>0</v>
      </c>
      <c r="X95" s="74">
        <f t="shared" si="12"/>
        <v>-2134.2857142857142</v>
      </c>
      <c r="Y95" s="74">
        <f t="shared" si="10"/>
        <v>-2134.2857142857142</v>
      </c>
    </row>
    <row r="96" spans="1:25" ht="35.25" customHeight="1" x14ac:dyDescent="0.25">
      <c r="A96" s="188"/>
      <c r="B96" s="188"/>
      <c r="C96" s="189"/>
      <c r="D96" s="190"/>
      <c r="E96" s="191"/>
      <c r="F96" s="34" t="s">
        <v>182</v>
      </c>
      <c r="G96" s="24">
        <v>225.21</v>
      </c>
      <c r="H96" s="24">
        <v>2702.52</v>
      </c>
      <c r="I96" s="6">
        <v>12</v>
      </c>
      <c r="J96" s="2" t="s">
        <v>241</v>
      </c>
      <c r="K96" s="25" t="s">
        <v>184</v>
      </c>
      <c r="L96" s="6">
        <v>60</v>
      </c>
      <c r="M96" s="6">
        <v>0</v>
      </c>
      <c r="N96" s="6">
        <v>0</v>
      </c>
      <c r="O96" s="6">
        <v>10</v>
      </c>
      <c r="P96" s="6">
        <v>30</v>
      </c>
      <c r="Q96" s="6">
        <v>100</v>
      </c>
      <c r="R96" s="25">
        <v>15.375299999999999</v>
      </c>
      <c r="S96" s="2" t="s">
        <v>185</v>
      </c>
      <c r="T96" s="6" t="s">
        <v>186</v>
      </c>
      <c r="U96" s="2" t="s">
        <v>19</v>
      </c>
      <c r="V96" s="72"/>
      <c r="W96" s="73">
        <v>10</v>
      </c>
      <c r="X96" s="74">
        <f t="shared" si="12"/>
        <v>-2359.9624060150377</v>
      </c>
      <c r="Y96" s="74">
        <f t="shared" si="10"/>
        <v>-2349.9624060150377</v>
      </c>
    </row>
    <row r="97" spans="1:25" ht="35.25" customHeight="1" x14ac:dyDescent="0.25">
      <c r="A97" s="188"/>
      <c r="B97" s="188"/>
      <c r="C97" s="189"/>
      <c r="D97" s="190"/>
      <c r="E97" s="191"/>
      <c r="F97" s="2" t="s">
        <v>153</v>
      </c>
      <c r="G97" s="24">
        <v>258.3981</v>
      </c>
      <c r="H97" s="38">
        <f>I97*G97</f>
        <v>6201.5544</v>
      </c>
      <c r="I97" s="6">
        <v>24</v>
      </c>
      <c r="J97" s="6" t="s">
        <v>154</v>
      </c>
      <c r="K97" s="25" t="s">
        <v>155</v>
      </c>
      <c r="L97" s="26">
        <v>0.55000000000000004</v>
      </c>
      <c r="M97" s="26">
        <v>0</v>
      </c>
      <c r="N97" s="26">
        <v>0</v>
      </c>
      <c r="O97" s="26">
        <v>0.15</v>
      </c>
      <c r="P97" s="26">
        <v>0.3</v>
      </c>
      <c r="Q97" s="30">
        <f>SUBTOTAL(9,L97:P97)</f>
        <v>1</v>
      </c>
      <c r="R97" s="25">
        <v>13.48</v>
      </c>
      <c r="S97" s="6" t="s">
        <v>156</v>
      </c>
      <c r="T97" s="31" t="s">
        <v>157</v>
      </c>
      <c r="U97" s="6" t="s">
        <v>158</v>
      </c>
      <c r="V97" s="72"/>
      <c r="W97" s="73">
        <v>8</v>
      </c>
      <c r="X97" s="74">
        <f t="shared" si="12"/>
        <v>-2734.2642857142855</v>
      </c>
      <c r="Y97" s="74">
        <f t="shared" si="10"/>
        <v>-2726.2642857142855</v>
      </c>
    </row>
    <row r="98" spans="1:25" ht="39" customHeight="1" x14ac:dyDescent="0.25">
      <c r="A98" s="188">
        <v>14</v>
      </c>
      <c r="B98" s="188">
        <v>127545</v>
      </c>
      <c r="C98" s="189" t="s">
        <v>253</v>
      </c>
      <c r="D98" s="190">
        <v>9978</v>
      </c>
      <c r="E98" s="191" t="s">
        <v>137</v>
      </c>
      <c r="F98" s="34" t="s">
        <v>250</v>
      </c>
      <c r="G98" s="42">
        <v>8.81</v>
      </c>
      <c r="H98" s="42">
        <v>211.47</v>
      </c>
      <c r="I98" s="6">
        <v>24</v>
      </c>
      <c r="J98" s="2" t="s">
        <v>262</v>
      </c>
      <c r="K98" s="25" t="s">
        <v>177</v>
      </c>
      <c r="L98" s="6">
        <v>87.4</v>
      </c>
      <c r="M98" s="6"/>
      <c r="N98" s="6"/>
      <c r="O98" s="6">
        <v>7.6</v>
      </c>
      <c r="P98" s="6">
        <v>5</v>
      </c>
      <c r="Q98" s="6">
        <v>100</v>
      </c>
      <c r="R98" s="25">
        <v>1.65</v>
      </c>
      <c r="S98" s="6" t="s">
        <v>147</v>
      </c>
      <c r="T98" s="6" t="s">
        <v>252</v>
      </c>
      <c r="U98" s="6" t="s">
        <v>193</v>
      </c>
      <c r="V98" s="75"/>
      <c r="W98" s="73">
        <v>5</v>
      </c>
      <c r="X98" s="74">
        <f t="shared" ref="X98:X108" si="13">90*(1-(G98-$G$98)/$G$98)</f>
        <v>90</v>
      </c>
      <c r="Y98" s="74">
        <f t="shared" si="10"/>
        <v>95</v>
      </c>
    </row>
    <row r="99" spans="1:25" ht="39" customHeight="1" x14ac:dyDescent="0.25">
      <c r="A99" s="188"/>
      <c r="B99" s="188"/>
      <c r="C99" s="189"/>
      <c r="D99" s="190"/>
      <c r="E99" s="191"/>
      <c r="F99" s="34" t="s">
        <v>227</v>
      </c>
      <c r="G99" s="6">
        <v>94.72</v>
      </c>
      <c r="H99" s="6">
        <v>94.72</v>
      </c>
      <c r="I99" s="6">
        <v>1</v>
      </c>
      <c r="J99" s="2" t="s">
        <v>254</v>
      </c>
      <c r="K99" s="28" t="s">
        <v>229</v>
      </c>
      <c r="L99" s="26">
        <v>0.59</v>
      </c>
      <c r="M99" s="26">
        <v>0</v>
      </c>
      <c r="N99" s="26">
        <v>0</v>
      </c>
      <c r="O99" s="26">
        <v>0.05</v>
      </c>
      <c r="P99" s="26">
        <v>0.36</v>
      </c>
      <c r="Q99" s="26">
        <v>1</v>
      </c>
      <c r="R99" s="25">
        <v>14.6647</v>
      </c>
      <c r="S99" s="6" t="s">
        <v>230</v>
      </c>
      <c r="T99" s="6" t="s">
        <v>230</v>
      </c>
      <c r="U99" s="6"/>
      <c r="V99" s="75" t="s">
        <v>231</v>
      </c>
      <c r="W99" s="73">
        <v>3</v>
      </c>
      <c r="X99" s="74">
        <f t="shared" si="13"/>
        <v>-787.627695800227</v>
      </c>
      <c r="Y99" s="74">
        <f t="shared" si="10"/>
        <v>-784.627695800227</v>
      </c>
    </row>
    <row r="100" spans="1:25" ht="39" customHeight="1" x14ac:dyDescent="0.25">
      <c r="A100" s="188"/>
      <c r="B100" s="188"/>
      <c r="C100" s="189"/>
      <c r="D100" s="190"/>
      <c r="E100" s="191"/>
      <c r="F100" s="34" t="s">
        <v>232</v>
      </c>
      <c r="G100" s="41">
        <v>109.37</v>
      </c>
      <c r="H100" s="41">
        <v>109.37</v>
      </c>
      <c r="I100" s="6">
        <v>1</v>
      </c>
      <c r="J100" s="2" t="s">
        <v>255</v>
      </c>
      <c r="K100" s="28" t="s">
        <v>229</v>
      </c>
      <c r="L100" s="26">
        <v>0.59</v>
      </c>
      <c r="M100" s="26">
        <v>0</v>
      </c>
      <c r="N100" s="26">
        <v>0</v>
      </c>
      <c r="O100" s="26">
        <v>0.05</v>
      </c>
      <c r="P100" s="26">
        <v>0.36</v>
      </c>
      <c r="Q100" s="26">
        <v>1</v>
      </c>
      <c r="R100" s="25">
        <v>14.6647</v>
      </c>
      <c r="S100" s="6" t="s">
        <v>230</v>
      </c>
      <c r="T100" s="6" t="s">
        <v>230</v>
      </c>
      <c r="U100" s="6"/>
      <c r="V100" s="75" t="s">
        <v>231</v>
      </c>
      <c r="W100" s="73">
        <v>3</v>
      </c>
      <c r="X100" s="74">
        <f t="shared" si="13"/>
        <v>-937.28717366628825</v>
      </c>
      <c r="Y100" s="74">
        <f t="shared" si="10"/>
        <v>-934.28717366628825</v>
      </c>
    </row>
    <row r="101" spans="1:25" ht="39" customHeight="1" x14ac:dyDescent="0.25">
      <c r="A101" s="188"/>
      <c r="B101" s="188"/>
      <c r="C101" s="189"/>
      <c r="D101" s="190"/>
      <c r="E101" s="191"/>
      <c r="F101" s="34" t="s">
        <v>256</v>
      </c>
      <c r="G101" s="41">
        <v>128.6</v>
      </c>
      <c r="H101" s="41">
        <v>128.6</v>
      </c>
      <c r="I101" s="6">
        <v>1</v>
      </c>
      <c r="J101" s="2" t="s">
        <v>257</v>
      </c>
      <c r="K101" s="28" t="s">
        <v>229</v>
      </c>
      <c r="L101" s="26">
        <v>0.59</v>
      </c>
      <c r="M101" s="26">
        <v>0</v>
      </c>
      <c r="N101" s="26">
        <v>0</v>
      </c>
      <c r="O101" s="26">
        <v>0.05</v>
      </c>
      <c r="P101" s="26">
        <v>0.36</v>
      </c>
      <c r="Q101" s="26">
        <v>1</v>
      </c>
      <c r="R101" s="25">
        <v>14.6647</v>
      </c>
      <c r="S101" s="6" t="s">
        <v>230</v>
      </c>
      <c r="T101" s="6" t="s">
        <v>230</v>
      </c>
      <c r="U101" s="6"/>
      <c r="V101" s="75" t="s">
        <v>231</v>
      </c>
      <c r="W101" s="73">
        <v>3</v>
      </c>
      <c r="X101" s="74">
        <f t="shared" si="13"/>
        <v>-1133.7343927355275</v>
      </c>
      <c r="Y101" s="74">
        <f t="shared" ref="Y101:Y132" si="14">W101+X101</f>
        <v>-1130.7343927355275</v>
      </c>
    </row>
    <row r="102" spans="1:25" ht="58.5" customHeight="1" x14ac:dyDescent="0.25">
      <c r="A102" s="188"/>
      <c r="B102" s="188"/>
      <c r="C102" s="189"/>
      <c r="D102" s="190"/>
      <c r="E102" s="191"/>
      <c r="F102" s="34" t="s">
        <v>258</v>
      </c>
      <c r="G102" s="41">
        <v>128.6</v>
      </c>
      <c r="H102" s="41">
        <v>128.6</v>
      </c>
      <c r="I102" s="6">
        <v>1</v>
      </c>
      <c r="J102" s="43" t="s">
        <v>259</v>
      </c>
      <c r="K102" s="28" t="s">
        <v>229</v>
      </c>
      <c r="L102" s="26">
        <v>0.59</v>
      </c>
      <c r="M102" s="26">
        <v>0</v>
      </c>
      <c r="N102" s="26">
        <v>0</v>
      </c>
      <c r="O102" s="26">
        <v>0.05</v>
      </c>
      <c r="P102" s="26">
        <v>0.36</v>
      </c>
      <c r="Q102" s="26">
        <v>1</v>
      </c>
      <c r="R102" s="25">
        <v>14.6647</v>
      </c>
      <c r="S102" s="6" t="s">
        <v>230</v>
      </c>
      <c r="T102" s="6" t="s">
        <v>230</v>
      </c>
      <c r="U102" s="6"/>
      <c r="V102" s="75" t="s">
        <v>231</v>
      </c>
      <c r="W102" s="73">
        <v>3</v>
      </c>
      <c r="X102" s="74">
        <f t="shared" si="13"/>
        <v>-1133.7343927355275</v>
      </c>
      <c r="Y102" s="74">
        <f t="shared" si="14"/>
        <v>-1130.7343927355275</v>
      </c>
    </row>
    <row r="103" spans="1:25" ht="63.75" customHeight="1" x14ac:dyDescent="0.25">
      <c r="A103" s="188"/>
      <c r="B103" s="188"/>
      <c r="C103" s="189"/>
      <c r="D103" s="190"/>
      <c r="E103" s="191"/>
      <c r="F103" s="34" t="s">
        <v>248</v>
      </c>
      <c r="G103" s="42">
        <v>153.6</v>
      </c>
      <c r="H103" s="42">
        <f>G103*24</f>
        <v>3686.3999999999996</v>
      </c>
      <c r="I103" s="6" t="s">
        <v>235</v>
      </c>
      <c r="J103" s="2" t="s">
        <v>261</v>
      </c>
      <c r="K103" s="25" t="s">
        <v>155</v>
      </c>
      <c r="L103" s="6">
        <v>90</v>
      </c>
      <c r="M103" s="6">
        <v>0</v>
      </c>
      <c r="N103" s="6">
        <v>0</v>
      </c>
      <c r="O103" s="6">
        <v>6</v>
      </c>
      <c r="P103" s="6">
        <v>4</v>
      </c>
      <c r="Q103" s="6">
        <f>SUM(L103:P103)</f>
        <v>100</v>
      </c>
      <c r="R103" s="28" t="s">
        <v>237</v>
      </c>
      <c r="S103" s="6" t="s">
        <v>238</v>
      </c>
      <c r="T103" s="6" t="s">
        <v>239</v>
      </c>
      <c r="U103" s="6" t="s">
        <v>107</v>
      </c>
      <c r="V103" s="75"/>
      <c r="W103" s="73">
        <v>5</v>
      </c>
      <c r="X103" s="74">
        <f t="shared" si="13"/>
        <v>-1389.1259931895572</v>
      </c>
      <c r="Y103" s="74">
        <f t="shared" si="14"/>
        <v>-1384.1259931895572</v>
      </c>
    </row>
    <row r="104" spans="1:25" ht="63.75" customHeight="1" x14ac:dyDescent="0.25">
      <c r="A104" s="188"/>
      <c r="B104" s="188"/>
      <c r="C104" s="189"/>
      <c r="D104" s="190"/>
      <c r="E104" s="191"/>
      <c r="F104" s="34" t="s">
        <v>245</v>
      </c>
      <c r="G104" s="42">
        <v>159.6</v>
      </c>
      <c r="H104" s="42">
        <f>G104*30</f>
        <v>4788</v>
      </c>
      <c r="I104" s="6" t="s">
        <v>246</v>
      </c>
      <c r="J104" s="2" t="s">
        <v>260</v>
      </c>
      <c r="K104" s="25" t="s">
        <v>155</v>
      </c>
      <c r="L104" s="6">
        <v>90</v>
      </c>
      <c r="M104" s="6">
        <v>0</v>
      </c>
      <c r="N104" s="6">
        <v>0</v>
      </c>
      <c r="O104" s="6">
        <v>6</v>
      </c>
      <c r="P104" s="6">
        <v>4</v>
      </c>
      <c r="Q104" s="6">
        <f>SUM(L104:P104)</f>
        <v>100</v>
      </c>
      <c r="R104" s="28" t="s">
        <v>237</v>
      </c>
      <c r="S104" s="6" t="s">
        <v>238</v>
      </c>
      <c r="T104" s="6" t="s">
        <v>239</v>
      </c>
      <c r="U104" s="6" t="s">
        <v>107</v>
      </c>
      <c r="V104" s="75"/>
      <c r="W104" s="73">
        <v>5</v>
      </c>
      <c r="X104" s="74">
        <f t="shared" si="13"/>
        <v>-1450.4199772985244</v>
      </c>
      <c r="Y104" s="74">
        <f t="shared" si="14"/>
        <v>-1445.4199772985244</v>
      </c>
    </row>
    <row r="105" spans="1:25" ht="46.5" customHeight="1" x14ac:dyDescent="0.25">
      <c r="A105" s="188"/>
      <c r="B105" s="188"/>
      <c r="C105" s="189"/>
      <c r="D105" s="190"/>
      <c r="E105" s="191"/>
      <c r="F105" s="2" t="s">
        <v>159</v>
      </c>
      <c r="G105" s="32">
        <v>178.64940000000001</v>
      </c>
      <c r="H105" s="33">
        <v>178.64940000000001</v>
      </c>
      <c r="I105" s="6" t="s">
        <v>160</v>
      </c>
      <c r="J105" s="6" t="s">
        <v>242</v>
      </c>
      <c r="K105" s="25" t="s">
        <v>162</v>
      </c>
      <c r="L105" s="6">
        <v>89</v>
      </c>
      <c r="M105" s="6">
        <v>0</v>
      </c>
      <c r="N105" s="6">
        <v>2</v>
      </c>
      <c r="O105" s="6">
        <v>2</v>
      </c>
      <c r="P105" s="6">
        <v>7</v>
      </c>
      <c r="Q105" s="6">
        <f>SUM(L105:P105)</f>
        <v>100</v>
      </c>
      <c r="R105" s="28" t="s">
        <v>163</v>
      </c>
      <c r="S105" s="2" t="s">
        <v>164</v>
      </c>
      <c r="T105" s="2" t="s">
        <v>165</v>
      </c>
      <c r="U105" s="6" t="s">
        <v>158</v>
      </c>
      <c r="V105" s="72"/>
      <c r="W105" s="73">
        <v>9</v>
      </c>
      <c r="X105" s="74">
        <f t="shared" si="13"/>
        <v>-1645.0222474460841</v>
      </c>
      <c r="Y105" s="74">
        <f t="shared" si="14"/>
        <v>-1636.0222474460841</v>
      </c>
    </row>
    <row r="106" spans="1:25" ht="39" customHeight="1" x14ac:dyDescent="0.25">
      <c r="A106" s="188"/>
      <c r="B106" s="188"/>
      <c r="C106" s="189"/>
      <c r="D106" s="190"/>
      <c r="E106" s="191"/>
      <c r="F106" s="34" t="s">
        <v>221</v>
      </c>
      <c r="G106" s="24">
        <v>205.2</v>
      </c>
      <c r="H106" s="24">
        <v>5745.6</v>
      </c>
      <c r="I106" s="6">
        <v>28</v>
      </c>
      <c r="J106" s="2" t="s">
        <v>222</v>
      </c>
      <c r="K106" s="25" t="s">
        <v>155</v>
      </c>
      <c r="L106" s="6">
        <v>70</v>
      </c>
      <c r="M106" s="6">
        <v>0</v>
      </c>
      <c r="N106" s="6">
        <v>20</v>
      </c>
      <c r="O106" s="6">
        <v>5</v>
      </c>
      <c r="P106" s="6">
        <v>5</v>
      </c>
      <c r="Q106" s="6">
        <v>100</v>
      </c>
      <c r="R106" s="25">
        <v>14.95</v>
      </c>
      <c r="S106" s="6" t="s">
        <v>223</v>
      </c>
      <c r="T106" s="6" t="s">
        <v>224</v>
      </c>
      <c r="U106" s="6" t="s">
        <v>107</v>
      </c>
      <c r="V106" s="72"/>
      <c r="W106" s="73">
        <v>0</v>
      </c>
      <c r="X106" s="74">
        <f t="shared" si="13"/>
        <v>-1916.254256526674</v>
      </c>
      <c r="Y106" s="74">
        <f t="shared" si="14"/>
        <v>-1916.254256526674</v>
      </c>
    </row>
    <row r="107" spans="1:25" ht="39" customHeight="1" x14ac:dyDescent="0.25">
      <c r="A107" s="188"/>
      <c r="B107" s="188"/>
      <c r="C107" s="189"/>
      <c r="D107" s="190"/>
      <c r="E107" s="191"/>
      <c r="F107" s="34" t="s">
        <v>182</v>
      </c>
      <c r="G107" s="24">
        <v>244.79</v>
      </c>
      <c r="H107" s="24">
        <v>2937.48</v>
      </c>
      <c r="I107" s="6">
        <v>12</v>
      </c>
      <c r="J107" s="2" t="s">
        <v>241</v>
      </c>
      <c r="K107" s="25" t="s">
        <v>184</v>
      </c>
      <c r="L107" s="6">
        <v>60</v>
      </c>
      <c r="M107" s="6">
        <v>0</v>
      </c>
      <c r="N107" s="6">
        <v>0</v>
      </c>
      <c r="O107" s="6">
        <v>10</v>
      </c>
      <c r="P107" s="6">
        <v>30</v>
      </c>
      <c r="Q107" s="6">
        <v>100</v>
      </c>
      <c r="R107" s="25">
        <v>15.375299999999999</v>
      </c>
      <c r="S107" s="2" t="s">
        <v>185</v>
      </c>
      <c r="T107" s="6" t="s">
        <v>186</v>
      </c>
      <c r="U107" s="2" t="s">
        <v>19</v>
      </c>
      <c r="V107" s="72"/>
      <c r="W107" s="73">
        <v>10</v>
      </c>
      <c r="X107" s="74">
        <f t="shared" si="13"/>
        <v>-2320.6923950056748</v>
      </c>
      <c r="Y107" s="74">
        <f t="shared" si="14"/>
        <v>-2310.6923950056748</v>
      </c>
    </row>
    <row r="108" spans="1:25" ht="39" customHeight="1" x14ac:dyDescent="0.25">
      <c r="A108" s="188"/>
      <c r="B108" s="188"/>
      <c r="C108" s="189"/>
      <c r="D108" s="190"/>
      <c r="E108" s="191"/>
      <c r="F108" s="2" t="s">
        <v>153</v>
      </c>
      <c r="G108" s="24">
        <v>261.93779999999998</v>
      </c>
      <c r="H108" s="38">
        <f>I108*G108</f>
        <v>6286.5072</v>
      </c>
      <c r="I108" s="6">
        <v>24</v>
      </c>
      <c r="J108" s="6" t="s">
        <v>154</v>
      </c>
      <c r="K108" s="25" t="s">
        <v>155</v>
      </c>
      <c r="L108" s="26">
        <v>0.55000000000000004</v>
      </c>
      <c r="M108" s="26">
        <v>0</v>
      </c>
      <c r="N108" s="26">
        <v>0</v>
      </c>
      <c r="O108" s="26">
        <v>0.15</v>
      </c>
      <c r="P108" s="26">
        <v>0.3</v>
      </c>
      <c r="Q108" s="30">
        <f>SUBTOTAL(9,L108:P108)</f>
        <v>1</v>
      </c>
      <c r="R108" s="25">
        <v>13.48</v>
      </c>
      <c r="S108" s="6" t="s">
        <v>156</v>
      </c>
      <c r="T108" s="31" t="s">
        <v>157</v>
      </c>
      <c r="U108" s="6" t="s">
        <v>158</v>
      </c>
      <c r="V108" s="72"/>
      <c r="W108" s="73">
        <v>8</v>
      </c>
      <c r="X108" s="74">
        <f t="shared" si="13"/>
        <v>-2495.8685584562995</v>
      </c>
      <c r="Y108" s="74">
        <f t="shared" si="14"/>
        <v>-2487.8685584562995</v>
      </c>
    </row>
    <row r="109" spans="1:25" ht="39" customHeight="1" x14ac:dyDescent="0.25">
      <c r="A109" s="188">
        <v>15</v>
      </c>
      <c r="B109" s="188">
        <v>127546</v>
      </c>
      <c r="C109" s="189" t="s">
        <v>263</v>
      </c>
      <c r="D109" s="190">
        <v>3288</v>
      </c>
      <c r="E109" s="191" t="s">
        <v>137</v>
      </c>
      <c r="F109" s="34" t="s">
        <v>250</v>
      </c>
      <c r="G109" s="42">
        <v>8.81</v>
      </c>
      <c r="H109" s="42">
        <v>211.47</v>
      </c>
      <c r="I109" s="6">
        <v>24</v>
      </c>
      <c r="J109" s="2" t="s">
        <v>268</v>
      </c>
      <c r="K109" s="25" t="s">
        <v>177</v>
      </c>
      <c r="L109" s="6">
        <v>87.4</v>
      </c>
      <c r="M109" s="6"/>
      <c r="N109" s="6"/>
      <c r="O109" s="6">
        <v>7.6</v>
      </c>
      <c r="P109" s="6">
        <v>5</v>
      </c>
      <c r="Q109" s="6">
        <v>100</v>
      </c>
      <c r="R109" s="25">
        <v>1.65</v>
      </c>
      <c r="S109" s="6" t="s">
        <v>147</v>
      </c>
      <c r="T109" s="6" t="s">
        <v>252</v>
      </c>
      <c r="U109" s="6" t="s">
        <v>193</v>
      </c>
      <c r="V109" s="72"/>
      <c r="W109" s="73">
        <v>5</v>
      </c>
      <c r="X109" s="74">
        <f t="shared" ref="X109:X115" si="15">90*(1-(G109-$G$109)/$G$109)</f>
        <v>90</v>
      </c>
      <c r="Y109" s="74">
        <f t="shared" si="14"/>
        <v>95</v>
      </c>
    </row>
    <row r="110" spans="1:25" ht="39" customHeight="1" x14ac:dyDescent="0.25">
      <c r="A110" s="188"/>
      <c r="B110" s="188"/>
      <c r="C110" s="189"/>
      <c r="D110" s="190"/>
      <c r="E110" s="191"/>
      <c r="F110" s="34" t="s">
        <v>264</v>
      </c>
      <c r="G110" s="41">
        <v>128.6</v>
      </c>
      <c r="H110" s="41">
        <v>128.6</v>
      </c>
      <c r="I110" s="6">
        <v>1</v>
      </c>
      <c r="J110" s="2" t="s">
        <v>265</v>
      </c>
      <c r="K110" s="28" t="s">
        <v>229</v>
      </c>
      <c r="L110" s="26">
        <v>0.59</v>
      </c>
      <c r="M110" s="26">
        <v>0</v>
      </c>
      <c r="N110" s="26">
        <v>0</v>
      </c>
      <c r="O110" s="26">
        <v>0.05</v>
      </c>
      <c r="P110" s="26">
        <v>0.36</v>
      </c>
      <c r="Q110" s="26">
        <v>1</v>
      </c>
      <c r="R110" s="25">
        <v>14.6647</v>
      </c>
      <c r="S110" s="6" t="s">
        <v>230</v>
      </c>
      <c r="T110" s="6" t="s">
        <v>230</v>
      </c>
      <c r="U110" s="6"/>
      <c r="V110" s="75" t="s">
        <v>231</v>
      </c>
      <c r="W110" s="73">
        <v>3</v>
      </c>
      <c r="X110" s="74">
        <f t="shared" si="15"/>
        <v>-1133.7343927355275</v>
      </c>
      <c r="Y110" s="74">
        <f t="shared" si="14"/>
        <v>-1130.7343927355275</v>
      </c>
    </row>
    <row r="111" spans="1:25" ht="39" customHeight="1" x14ac:dyDescent="0.25">
      <c r="A111" s="188"/>
      <c r="B111" s="188"/>
      <c r="C111" s="189"/>
      <c r="D111" s="190"/>
      <c r="E111" s="191"/>
      <c r="F111" s="34" t="s">
        <v>245</v>
      </c>
      <c r="G111" s="42">
        <v>159.6</v>
      </c>
      <c r="H111" s="42">
        <f>G111*30</f>
        <v>4788</v>
      </c>
      <c r="I111" s="6" t="s">
        <v>246</v>
      </c>
      <c r="J111" s="2" t="s">
        <v>266</v>
      </c>
      <c r="K111" s="25" t="s">
        <v>155</v>
      </c>
      <c r="L111" s="6">
        <v>90</v>
      </c>
      <c r="M111" s="6">
        <v>0</v>
      </c>
      <c r="N111" s="6">
        <v>0</v>
      </c>
      <c r="O111" s="6">
        <v>6</v>
      </c>
      <c r="P111" s="6">
        <v>4</v>
      </c>
      <c r="Q111" s="6">
        <f>SUM(L111:P111)</f>
        <v>100</v>
      </c>
      <c r="R111" s="28" t="s">
        <v>237</v>
      </c>
      <c r="S111" s="6" t="s">
        <v>238</v>
      </c>
      <c r="T111" s="6" t="s">
        <v>239</v>
      </c>
      <c r="U111" s="6" t="s">
        <v>107</v>
      </c>
      <c r="V111" s="72"/>
      <c r="W111" s="73">
        <v>5</v>
      </c>
      <c r="X111" s="74">
        <f t="shared" si="15"/>
        <v>-1450.4199772985244</v>
      </c>
      <c r="Y111" s="74">
        <f t="shared" si="14"/>
        <v>-1445.4199772985244</v>
      </c>
    </row>
    <row r="112" spans="1:25" ht="39" customHeight="1" x14ac:dyDescent="0.25">
      <c r="A112" s="188"/>
      <c r="B112" s="188"/>
      <c r="C112" s="189"/>
      <c r="D112" s="190"/>
      <c r="E112" s="191"/>
      <c r="F112" s="34" t="s">
        <v>248</v>
      </c>
      <c r="G112" s="42">
        <v>171</v>
      </c>
      <c r="H112" s="42">
        <f>G112*24</f>
        <v>4104</v>
      </c>
      <c r="I112" s="6" t="s">
        <v>235</v>
      </c>
      <c r="J112" s="2" t="s">
        <v>267</v>
      </c>
      <c r="K112" s="25" t="s">
        <v>155</v>
      </c>
      <c r="L112" s="6">
        <v>90</v>
      </c>
      <c r="M112" s="6">
        <v>0</v>
      </c>
      <c r="N112" s="6">
        <v>0</v>
      </c>
      <c r="O112" s="6">
        <v>6</v>
      </c>
      <c r="P112" s="6">
        <v>4</v>
      </c>
      <c r="Q112" s="6">
        <f>SUM(L112:P112)</f>
        <v>100</v>
      </c>
      <c r="R112" s="28" t="s">
        <v>237</v>
      </c>
      <c r="S112" s="6" t="s">
        <v>238</v>
      </c>
      <c r="T112" s="6" t="s">
        <v>239</v>
      </c>
      <c r="U112" s="6" t="s">
        <v>107</v>
      </c>
      <c r="V112" s="72"/>
      <c r="W112" s="73">
        <v>5</v>
      </c>
      <c r="X112" s="74">
        <f t="shared" si="15"/>
        <v>-1566.8785471055619</v>
      </c>
      <c r="Y112" s="74">
        <f t="shared" si="14"/>
        <v>-1561.8785471055619</v>
      </c>
    </row>
    <row r="113" spans="1:25" ht="39" customHeight="1" x14ac:dyDescent="0.25">
      <c r="A113" s="188"/>
      <c r="B113" s="188"/>
      <c r="C113" s="189"/>
      <c r="D113" s="190"/>
      <c r="E113" s="191"/>
      <c r="F113" s="2" t="s">
        <v>159</v>
      </c>
      <c r="G113" s="32">
        <v>192.83099999999999</v>
      </c>
      <c r="H113" s="33">
        <v>192.83099999999999</v>
      </c>
      <c r="I113" s="6" t="s">
        <v>160</v>
      </c>
      <c r="J113" s="6" t="s">
        <v>242</v>
      </c>
      <c r="K113" s="25" t="s">
        <v>162</v>
      </c>
      <c r="L113" s="6">
        <v>89</v>
      </c>
      <c r="M113" s="6">
        <v>0</v>
      </c>
      <c r="N113" s="6">
        <v>2</v>
      </c>
      <c r="O113" s="6">
        <v>2</v>
      </c>
      <c r="P113" s="6">
        <v>7</v>
      </c>
      <c r="Q113" s="6">
        <f>SUM(L113:P113)</f>
        <v>100</v>
      </c>
      <c r="R113" s="28" t="s">
        <v>163</v>
      </c>
      <c r="S113" s="2" t="s">
        <v>164</v>
      </c>
      <c r="T113" s="2" t="s">
        <v>165</v>
      </c>
      <c r="U113" s="6" t="s">
        <v>158</v>
      </c>
      <c r="V113" s="72"/>
      <c r="W113" s="73">
        <v>9</v>
      </c>
      <c r="X113" s="74">
        <f t="shared" si="15"/>
        <v>-1789.8967082860383</v>
      </c>
      <c r="Y113" s="74">
        <f t="shared" si="14"/>
        <v>-1780.8967082860383</v>
      </c>
    </row>
    <row r="114" spans="1:25" ht="39" customHeight="1" x14ac:dyDescent="0.25">
      <c r="A114" s="188"/>
      <c r="B114" s="188"/>
      <c r="C114" s="189"/>
      <c r="D114" s="190"/>
      <c r="E114" s="191"/>
      <c r="F114" s="34" t="s">
        <v>221</v>
      </c>
      <c r="G114" s="24">
        <v>205.2</v>
      </c>
      <c r="H114" s="24">
        <v>5745.6</v>
      </c>
      <c r="I114" s="6">
        <v>28</v>
      </c>
      <c r="J114" s="2" t="s">
        <v>222</v>
      </c>
      <c r="K114" s="25" t="s">
        <v>155</v>
      </c>
      <c r="L114" s="6">
        <v>70</v>
      </c>
      <c r="M114" s="6">
        <v>0</v>
      </c>
      <c r="N114" s="6">
        <v>20</v>
      </c>
      <c r="O114" s="6">
        <v>5</v>
      </c>
      <c r="P114" s="6">
        <v>5</v>
      </c>
      <c r="Q114" s="6">
        <v>100</v>
      </c>
      <c r="R114" s="25">
        <v>14.95</v>
      </c>
      <c r="S114" s="6" t="s">
        <v>223</v>
      </c>
      <c r="T114" s="6" t="s">
        <v>224</v>
      </c>
      <c r="U114" s="6" t="s">
        <v>107</v>
      </c>
      <c r="V114" s="72"/>
      <c r="W114" s="73">
        <v>0</v>
      </c>
      <c r="X114" s="74">
        <f t="shared" si="15"/>
        <v>-1916.254256526674</v>
      </c>
      <c r="Y114" s="74">
        <f t="shared" si="14"/>
        <v>-1916.254256526674</v>
      </c>
    </row>
    <row r="115" spans="1:25" ht="39" customHeight="1" x14ac:dyDescent="0.25">
      <c r="A115" s="188"/>
      <c r="B115" s="188"/>
      <c r="C115" s="189"/>
      <c r="D115" s="190"/>
      <c r="E115" s="191"/>
      <c r="F115" s="34" t="s">
        <v>182</v>
      </c>
      <c r="G115" s="24">
        <v>283.95999999999998</v>
      </c>
      <c r="H115" s="24">
        <v>3407.52</v>
      </c>
      <c r="I115" s="6">
        <v>12</v>
      </c>
      <c r="J115" s="2" t="s">
        <v>241</v>
      </c>
      <c r="K115" s="25" t="s">
        <v>184</v>
      </c>
      <c r="L115" s="6">
        <v>60</v>
      </c>
      <c r="M115" s="6">
        <v>0</v>
      </c>
      <c r="N115" s="6">
        <v>0</v>
      </c>
      <c r="O115" s="6">
        <v>10</v>
      </c>
      <c r="P115" s="6">
        <v>30</v>
      </c>
      <c r="Q115" s="6">
        <v>100</v>
      </c>
      <c r="R115" s="25">
        <v>15.375299999999999</v>
      </c>
      <c r="S115" s="2" t="s">
        <v>185</v>
      </c>
      <c r="T115" s="6" t="s">
        <v>186</v>
      </c>
      <c r="U115" s="6" t="s">
        <v>19</v>
      </c>
      <c r="V115" s="72"/>
      <c r="W115" s="73">
        <v>10</v>
      </c>
      <c r="X115" s="74">
        <f t="shared" si="15"/>
        <v>-2720.8399545970487</v>
      </c>
      <c r="Y115" s="74">
        <f t="shared" si="14"/>
        <v>-2710.8399545970487</v>
      </c>
    </row>
    <row r="116" spans="1:25" ht="39" customHeight="1" x14ac:dyDescent="0.25">
      <c r="A116" s="188">
        <v>16</v>
      </c>
      <c r="B116" s="188">
        <v>173114</v>
      </c>
      <c r="C116" s="189" t="s">
        <v>269</v>
      </c>
      <c r="D116" s="190">
        <v>2484</v>
      </c>
      <c r="E116" s="191" t="s">
        <v>137</v>
      </c>
      <c r="F116" s="34" t="s">
        <v>250</v>
      </c>
      <c r="G116" s="42">
        <v>8.81</v>
      </c>
      <c r="H116" s="42">
        <v>211.47</v>
      </c>
      <c r="I116" s="6">
        <v>24</v>
      </c>
      <c r="J116" s="2" t="s">
        <v>262</v>
      </c>
      <c r="K116" s="25" t="s">
        <v>177</v>
      </c>
      <c r="L116" s="6">
        <v>87.4</v>
      </c>
      <c r="M116" s="6"/>
      <c r="N116" s="6"/>
      <c r="O116" s="6">
        <v>7.6</v>
      </c>
      <c r="P116" s="6">
        <v>5</v>
      </c>
      <c r="Q116" s="6">
        <v>100</v>
      </c>
      <c r="R116" s="25">
        <v>1.65</v>
      </c>
      <c r="S116" s="6" t="s">
        <v>147</v>
      </c>
      <c r="T116" s="6" t="s">
        <v>252</v>
      </c>
      <c r="U116" s="6" t="s">
        <v>193</v>
      </c>
      <c r="V116" s="72"/>
      <c r="W116" s="73">
        <v>5</v>
      </c>
      <c r="X116" s="74">
        <f t="shared" ref="X116:X139" si="16">90*(1-(G116-$G$116)/$G$116)</f>
        <v>90</v>
      </c>
      <c r="Y116" s="74">
        <f t="shared" si="14"/>
        <v>95</v>
      </c>
    </row>
    <row r="117" spans="1:25" ht="39" customHeight="1" x14ac:dyDescent="0.25">
      <c r="A117" s="188"/>
      <c r="B117" s="188"/>
      <c r="C117" s="189"/>
      <c r="D117" s="190"/>
      <c r="E117" s="191"/>
      <c r="F117" s="34" t="s">
        <v>264</v>
      </c>
      <c r="G117" s="6">
        <v>141.05000000000001</v>
      </c>
      <c r="H117" s="6">
        <v>141.05000000000001</v>
      </c>
      <c r="I117" s="6">
        <v>1</v>
      </c>
      <c r="J117" s="2" t="s">
        <v>273</v>
      </c>
      <c r="K117" s="28" t="s">
        <v>229</v>
      </c>
      <c r="L117" s="26">
        <v>0.59</v>
      </c>
      <c r="M117" s="26">
        <v>0</v>
      </c>
      <c r="N117" s="26">
        <v>0</v>
      </c>
      <c r="O117" s="26">
        <v>0.05</v>
      </c>
      <c r="P117" s="26">
        <v>0.36</v>
      </c>
      <c r="Q117" s="26">
        <v>1</v>
      </c>
      <c r="R117" s="25">
        <v>14.6647</v>
      </c>
      <c r="S117" s="6" t="s">
        <v>230</v>
      </c>
      <c r="T117" s="6" t="s">
        <v>230</v>
      </c>
      <c r="U117" s="6"/>
      <c r="V117" s="75" t="s">
        <v>231</v>
      </c>
      <c r="W117" s="73">
        <v>3</v>
      </c>
      <c r="X117" s="74">
        <f t="shared" si="16"/>
        <v>-1260.9194097616346</v>
      </c>
      <c r="Y117" s="74">
        <f t="shared" si="14"/>
        <v>-1257.9194097616346</v>
      </c>
    </row>
    <row r="118" spans="1:25" ht="39" customHeight="1" x14ac:dyDescent="0.25">
      <c r="A118" s="188"/>
      <c r="B118" s="188"/>
      <c r="C118" s="189"/>
      <c r="D118" s="190"/>
      <c r="E118" s="191"/>
      <c r="F118" s="34" t="s">
        <v>187</v>
      </c>
      <c r="G118" s="35">
        <v>146.26</v>
      </c>
      <c r="H118" s="36">
        <f>G118*I118</f>
        <v>3510.24</v>
      </c>
      <c r="I118" s="37">
        <v>24</v>
      </c>
      <c r="J118" s="2" t="s">
        <v>271</v>
      </c>
      <c r="K118" s="28" t="s">
        <v>272</v>
      </c>
      <c r="L118" s="6">
        <v>70</v>
      </c>
      <c r="M118" s="6">
        <v>0</v>
      </c>
      <c r="N118" s="6">
        <v>10</v>
      </c>
      <c r="O118" s="6">
        <v>10</v>
      </c>
      <c r="P118" s="6">
        <v>10</v>
      </c>
      <c r="Q118" s="6">
        <f>SUM(L118:P118)</f>
        <v>100</v>
      </c>
      <c r="R118" s="25">
        <v>14.919600000000001</v>
      </c>
      <c r="S118" s="6" t="s">
        <v>203</v>
      </c>
      <c r="T118" s="6" t="s">
        <v>191</v>
      </c>
      <c r="U118" s="6" t="s">
        <v>158</v>
      </c>
      <c r="V118" s="72"/>
      <c r="W118" s="73">
        <v>10</v>
      </c>
      <c r="X118" s="74">
        <f t="shared" si="16"/>
        <v>-1314.1430192962541</v>
      </c>
      <c r="Y118" s="74">
        <f t="shared" si="14"/>
        <v>-1304.1430192962541</v>
      </c>
    </row>
    <row r="119" spans="1:25" ht="39" customHeight="1" x14ac:dyDescent="0.25">
      <c r="A119" s="188"/>
      <c r="B119" s="188"/>
      <c r="C119" s="189"/>
      <c r="D119" s="190"/>
      <c r="E119" s="191"/>
      <c r="F119" s="34" t="s">
        <v>234</v>
      </c>
      <c r="G119" s="42">
        <v>148.19999999999999</v>
      </c>
      <c r="H119" s="42">
        <f>G119*24</f>
        <v>3556.7999999999997</v>
      </c>
      <c r="I119" s="6" t="s">
        <v>235</v>
      </c>
      <c r="J119" s="2" t="s">
        <v>274</v>
      </c>
      <c r="K119" s="25" t="s">
        <v>155</v>
      </c>
      <c r="L119" s="6">
        <v>90</v>
      </c>
      <c r="M119" s="6">
        <v>0</v>
      </c>
      <c r="N119" s="6">
        <v>0</v>
      </c>
      <c r="O119" s="6">
        <v>6</v>
      </c>
      <c r="P119" s="6">
        <v>4</v>
      </c>
      <c r="Q119" s="6">
        <f>SUM(L119:P119)</f>
        <v>100</v>
      </c>
      <c r="R119" s="28" t="s">
        <v>237</v>
      </c>
      <c r="S119" s="6" t="s">
        <v>238</v>
      </c>
      <c r="T119" s="6" t="s">
        <v>239</v>
      </c>
      <c r="U119" s="6" t="s">
        <v>107</v>
      </c>
      <c r="V119" s="72"/>
      <c r="W119" s="73">
        <v>5</v>
      </c>
      <c r="X119" s="74">
        <f t="shared" si="16"/>
        <v>-1333.9614074914866</v>
      </c>
      <c r="Y119" s="74">
        <f t="shared" si="14"/>
        <v>-1328.9614074914866</v>
      </c>
    </row>
    <row r="120" spans="1:25" ht="39" customHeight="1" x14ac:dyDescent="0.25">
      <c r="A120" s="188"/>
      <c r="B120" s="188"/>
      <c r="C120" s="189"/>
      <c r="D120" s="190"/>
      <c r="E120" s="191"/>
      <c r="F120" s="2" t="s">
        <v>159</v>
      </c>
      <c r="G120" s="32">
        <v>168.56039999999999</v>
      </c>
      <c r="H120" s="33">
        <v>168.56039999999999</v>
      </c>
      <c r="I120" s="6" t="s">
        <v>160</v>
      </c>
      <c r="J120" s="6" t="s">
        <v>242</v>
      </c>
      <c r="K120" s="25" t="s">
        <v>162</v>
      </c>
      <c r="L120" s="6">
        <v>89</v>
      </c>
      <c r="M120" s="6">
        <v>0</v>
      </c>
      <c r="N120" s="6">
        <v>2</v>
      </c>
      <c r="O120" s="6">
        <v>2</v>
      </c>
      <c r="P120" s="6">
        <v>7</v>
      </c>
      <c r="Q120" s="6">
        <f>SUM(L120:P120)</f>
        <v>100</v>
      </c>
      <c r="R120" s="28" t="s">
        <v>163</v>
      </c>
      <c r="S120" s="2" t="s">
        <v>164</v>
      </c>
      <c r="T120" s="2" t="s">
        <v>165</v>
      </c>
      <c r="U120" s="6" t="s">
        <v>158</v>
      </c>
      <c r="V120" s="72"/>
      <c r="W120" s="73">
        <v>9</v>
      </c>
      <c r="X120" s="74">
        <f t="shared" si="16"/>
        <v>-1541.9564131668556</v>
      </c>
      <c r="Y120" s="74">
        <f t="shared" si="14"/>
        <v>-1532.9564131668556</v>
      </c>
    </row>
    <row r="121" spans="1:25" ht="39" customHeight="1" x14ac:dyDescent="0.25">
      <c r="A121" s="188"/>
      <c r="B121" s="188"/>
      <c r="C121" s="189"/>
      <c r="D121" s="190"/>
      <c r="E121" s="191"/>
      <c r="F121" s="34" t="s">
        <v>221</v>
      </c>
      <c r="G121" s="24">
        <v>216.6</v>
      </c>
      <c r="H121" s="24">
        <v>6064.8</v>
      </c>
      <c r="I121" s="6">
        <v>28</v>
      </c>
      <c r="J121" s="2" t="s">
        <v>222</v>
      </c>
      <c r="K121" s="25" t="s">
        <v>155</v>
      </c>
      <c r="L121" s="6">
        <v>70</v>
      </c>
      <c r="M121" s="6">
        <v>0</v>
      </c>
      <c r="N121" s="6">
        <v>20</v>
      </c>
      <c r="O121" s="6">
        <v>5</v>
      </c>
      <c r="P121" s="6">
        <v>5</v>
      </c>
      <c r="Q121" s="6">
        <v>100</v>
      </c>
      <c r="R121" s="25">
        <v>14.95</v>
      </c>
      <c r="S121" s="6" t="s">
        <v>223</v>
      </c>
      <c r="T121" s="6" t="s">
        <v>224</v>
      </c>
      <c r="U121" s="6" t="s">
        <v>107</v>
      </c>
      <c r="V121" s="72"/>
      <c r="W121" s="73">
        <v>0</v>
      </c>
      <c r="X121" s="74">
        <f t="shared" si="16"/>
        <v>-2032.7128263337115</v>
      </c>
      <c r="Y121" s="74">
        <f t="shared" si="14"/>
        <v>-2032.7128263337115</v>
      </c>
    </row>
    <row r="122" spans="1:25" ht="39" customHeight="1" x14ac:dyDescent="0.25">
      <c r="A122" s="188"/>
      <c r="B122" s="188"/>
      <c r="C122" s="189"/>
      <c r="D122" s="190"/>
      <c r="E122" s="191"/>
      <c r="F122" s="2" t="s">
        <v>153</v>
      </c>
      <c r="G122" s="24">
        <v>389.36700000000002</v>
      </c>
      <c r="H122" s="38">
        <f>I122*G122</f>
        <v>9344.8080000000009</v>
      </c>
      <c r="I122" s="6">
        <v>24</v>
      </c>
      <c r="J122" s="6" t="s">
        <v>270</v>
      </c>
      <c r="K122" s="25" t="s">
        <v>155</v>
      </c>
      <c r="L122" s="26">
        <v>0.55000000000000004</v>
      </c>
      <c r="M122" s="26">
        <v>0</v>
      </c>
      <c r="N122" s="26">
        <v>0</v>
      </c>
      <c r="O122" s="26">
        <v>0.15</v>
      </c>
      <c r="P122" s="26">
        <v>0.3</v>
      </c>
      <c r="Q122" s="30">
        <f>SUBTOTAL(9,L122:P122)</f>
        <v>1</v>
      </c>
      <c r="R122" s="25">
        <v>13.48</v>
      </c>
      <c r="S122" s="6" t="s">
        <v>156</v>
      </c>
      <c r="T122" s="31" t="s">
        <v>157</v>
      </c>
      <c r="U122" s="6" t="s">
        <v>158</v>
      </c>
      <c r="V122" s="72"/>
      <c r="W122" s="73">
        <v>8</v>
      </c>
      <c r="X122" s="74">
        <f t="shared" si="16"/>
        <v>-3797.6424517593641</v>
      </c>
      <c r="Y122" s="74">
        <f t="shared" si="14"/>
        <v>-3789.6424517593641</v>
      </c>
    </row>
    <row r="123" spans="1:25" ht="39" customHeight="1" x14ac:dyDescent="0.25">
      <c r="A123" s="188">
        <v>17</v>
      </c>
      <c r="B123" s="188">
        <v>173091</v>
      </c>
      <c r="C123" s="189" t="s">
        <v>275</v>
      </c>
      <c r="D123" s="190">
        <v>3276</v>
      </c>
      <c r="E123" s="191" t="s">
        <v>137</v>
      </c>
      <c r="F123" s="34" t="s">
        <v>250</v>
      </c>
      <c r="G123" s="42">
        <v>8.81</v>
      </c>
      <c r="H123" s="42">
        <v>211.47</v>
      </c>
      <c r="I123" s="6">
        <v>24</v>
      </c>
      <c r="J123" s="2" t="s">
        <v>268</v>
      </c>
      <c r="K123" s="25" t="s">
        <v>177</v>
      </c>
      <c r="L123" s="6">
        <v>87.4</v>
      </c>
      <c r="M123" s="6"/>
      <c r="N123" s="6"/>
      <c r="O123" s="6">
        <v>7.6</v>
      </c>
      <c r="P123" s="6">
        <v>5</v>
      </c>
      <c r="Q123" s="6">
        <v>100</v>
      </c>
      <c r="R123" s="25">
        <v>1.65</v>
      </c>
      <c r="S123" s="6" t="s">
        <v>147</v>
      </c>
      <c r="T123" s="6" t="s">
        <v>252</v>
      </c>
      <c r="U123" s="6" t="s">
        <v>193</v>
      </c>
      <c r="V123" s="72"/>
      <c r="W123" s="73">
        <v>5</v>
      </c>
      <c r="X123" s="74">
        <f t="shared" si="16"/>
        <v>90</v>
      </c>
      <c r="Y123" s="74">
        <f t="shared" si="14"/>
        <v>95</v>
      </c>
    </row>
    <row r="124" spans="1:25" ht="39" customHeight="1" x14ac:dyDescent="0.25">
      <c r="A124" s="188"/>
      <c r="B124" s="188"/>
      <c r="C124" s="189"/>
      <c r="D124" s="190"/>
      <c r="E124" s="191"/>
      <c r="F124" s="34" t="s">
        <v>264</v>
      </c>
      <c r="G124" s="6">
        <v>97.53</v>
      </c>
      <c r="H124" s="6">
        <v>97.53</v>
      </c>
      <c r="I124" s="6">
        <v>1</v>
      </c>
      <c r="J124" s="2" t="s">
        <v>276</v>
      </c>
      <c r="K124" s="28" t="s">
        <v>229</v>
      </c>
      <c r="L124" s="26">
        <v>0.59</v>
      </c>
      <c r="M124" s="26">
        <v>0</v>
      </c>
      <c r="N124" s="26">
        <v>0</v>
      </c>
      <c r="O124" s="26">
        <v>0.05</v>
      </c>
      <c r="P124" s="26">
        <v>0.36</v>
      </c>
      <c r="Q124" s="26">
        <v>1</v>
      </c>
      <c r="R124" s="25">
        <v>14.6647</v>
      </c>
      <c r="S124" s="6" t="s">
        <v>230</v>
      </c>
      <c r="T124" s="6" t="s">
        <v>230</v>
      </c>
      <c r="U124" s="6"/>
      <c r="V124" s="75" t="s">
        <v>231</v>
      </c>
      <c r="W124" s="73">
        <v>3</v>
      </c>
      <c r="X124" s="74">
        <f t="shared" si="16"/>
        <v>-816.33371169125985</v>
      </c>
      <c r="Y124" s="74">
        <f t="shared" si="14"/>
        <v>-813.33371169125985</v>
      </c>
    </row>
    <row r="125" spans="1:25" ht="39" customHeight="1" x14ac:dyDescent="0.25">
      <c r="A125" s="188"/>
      <c r="B125" s="188"/>
      <c r="C125" s="189"/>
      <c r="D125" s="190"/>
      <c r="E125" s="191"/>
      <c r="F125" s="34" t="s">
        <v>187</v>
      </c>
      <c r="G125" s="35">
        <v>146.26</v>
      </c>
      <c r="H125" s="36">
        <f>G125*I125</f>
        <v>3510.24</v>
      </c>
      <c r="I125" s="37">
        <v>24</v>
      </c>
      <c r="J125" s="2" t="s">
        <v>271</v>
      </c>
      <c r="K125" s="28" t="s">
        <v>272</v>
      </c>
      <c r="L125" s="6">
        <v>70</v>
      </c>
      <c r="M125" s="6">
        <v>0</v>
      </c>
      <c r="N125" s="6">
        <v>10</v>
      </c>
      <c r="O125" s="6">
        <v>10</v>
      </c>
      <c r="P125" s="6">
        <v>10</v>
      </c>
      <c r="Q125" s="6">
        <f>SUM(L125:P125)</f>
        <v>100</v>
      </c>
      <c r="R125" s="25">
        <v>14.919600000000001</v>
      </c>
      <c r="S125" s="6" t="s">
        <v>203</v>
      </c>
      <c r="T125" s="6" t="s">
        <v>191</v>
      </c>
      <c r="U125" s="6" t="s">
        <v>158</v>
      </c>
      <c r="V125" s="72"/>
      <c r="W125" s="73">
        <v>10</v>
      </c>
      <c r="X125" s="74">
        <f t="shared" si="16"/>
        <v>-1314.1430192962541</v>
      </c>
      <c r="Y125" s="74">
        <f t="shared" si="14"/>
        <v>-1304.1430192962541</v>
      </c>
    </row>
    <row r="126" spans="1:25" ht="39" customHeight="1" x14ac:dyDescent="0.25">
      <c r="A126" s="188"/>
      <c r="B126" s="188"/>
      <c r="C126" s="189"/>
      <c r="D126" s="190"/>
      <c r="E126" s="191"/>
      <c r="F126" s="34" t="s">
        <v>234</v>
      </c>
      <c r="G126" s="42">
        <v>148.19999999999999</v>
      </c>
      <c r="H126" s="42">
        <f>G126*24</f>
        <v>3556.7999999999997</v>
      </c>
      <c r="I126" s="6" t="s">
        <v>235</v>
      </c>
      <c r="J126" s="2" t="s">
        <v>274</v>
      </c>
      <c r="K126" s="25" t="s">
        <v>155</v>
      </c>
      <c r="L126" s="6">
        <v>90</v>
      </c>
      <c r="M126" s="6">
        <v>0</v>
      </c>
      <c r="N126" s="6">
        <v>0</v>
      </c>
      <c r="O126" s="6">
        <v>6</v>
      </c>
      <c r="P126" s="6">
        <v>4</v>
      </c>
      <c r="Q126" s="6">
        <f>SUM(L126:P126)</f>
        <v>100</v>
      </c>
      <c r="R126" s="28" t="s">
        <v>237</v>
      </c>
      <c r="S126" s="6" t="s">
        <v>238</v>
      </c>
      <c r="T126" s="6" t="s">
        <v>239</v>
      </c>
      <c r="U126" s="6" t="s">
        <v>107</v>
      </c>
      <c r="V126" s="72"/>
      <c r="W126" s="73">
        <v>5</v>
      </c>
      <c r="X126" s="74">
        <f t="shared" si="16"/>
        <v>-1333.9614074914866</v>
      </c>
      <c r="Y126" s="74">
        <f t="shared" si="14"/>
        <v>-1328.9614074914866</v>
      </c>
    </row>
    <row r="127" spans="1:25" ht="39" customHeight="1" x14ac:dyDescent="0.25">
      <c r="A127" s="188"/>
      <c r="B127" s="188"/>
      <c r="C127" s="189"/>
      <c r="D127" s="190"/>
      <c r="E127" s="191"/>
      <c r="F127" s="2" t="s">
        <v>159</v>
      </c>
      <c r="G127" s="32">
        <v>168.56039999999999</v>
      </c>
      <c r="H127" s="33">
        <v>168.56039999999999</v>
      </c>
      <c r="I127" s="6" t="s">
        <v>160</v>
      </c>
      <c r="J127" s="6" t="s">
        <v>242</v>
      </c>
      <c r="K127" s="25" t="s">
        <v>162</v>
      </c>
      <c r="L127" s="6">
        <v>89</v>
      </c>
      <c r="M127" s="6">
        <v>0</v>
      </c>
      <c r="N127" s="6">
        <v>2</v>
      </c>
      <c r="O127" s="6">
        <v>2</v>
      </c>
      <c r="P127" s="6">
        <v>7</v>
      </c>
      <c r="Q127" s="6">
        <f>SUM(L127:P127)</f>
        <v>100</v>
      </c>
      <c r="R127" s="28" t="s">
        <v>163</v>
      </c>
      <c r="S127" s="2" t="s">
        <v>164</v>
      </c>
      <c r="T127" s="2" t="s">
        <v>165</v>
      </c>
      <c r="U127" s="6" t="s">
        <v>158</v>
      </c>
      <c r="V127" s="72"/>
      <c r="W127" s="73">
        <v>9</v>
      </c>
      <c r="X127" s="74">
        <f t="shared" si="16"/>
        <v>-1541.9564131668556</v>
      </c>
      <c r="Y127" s="74">
        <f t="shared" si="14"/>
        <v>-1532.9564131668556</v>
      </c>
    </row>
    <row r="128" spans="1:25" ht="39" customHeight="1" x14ac:dyDescent="0.25">
      <c r="A128" s="188"/>
      <c r="B128" s="188"/>
      <c r="C128" s="189"/>
      <c r="D128" s="190"/>
      <c r="E128" s="191"/>
      <c r="F128" s="34" t="s">
        <v>182</v>
      </c>
      <c r="G128" s="24">
        <v>195.84</v>
      </c>
      <c r="H128" s="24">
        <v>2350.08</v>
      </c>
      <c r="I128" s="6">
        <v>12</v>
      </c>
      <c r="J128" s="2" t="s">
        <v>241</v>
      </c>
      <c r="K128" s="25" t="s">
        <v>184</v>
      </c>
      <c r="L128" s="6">
        <v>60</v>
      </c>
      <c r="M128" s="6">
        <v>0</v>
      </c>
      <c r="N128" s="6">
        <v>0</v>
      </c>
      <c r="O128" s="6">
        <v>10</v>
      </c>
      <c r="P128" s="6">
        <v>30</v>
      </c>
      <c r="Q128" s="6">
        <v>100</v>
      </c>
      <c r="R128" s="25">
        <v>15.375299999999999</v>
      </c>
      <c r="S128" s="2" t="s">
        <v>185</v>
      </c>
      <c r="T128" s="6" t="s">
        <v>186</v>
      </c>
      <c r="U128" s="6" t="s">
        <v>19</v>
      </c>
      <c r="V128" s="72"/>
      <c r="W128" s="73">
        <v>10</v>
      </c>
      <c r="X128" s="74">
        <f t="shared" si="16"/>
        <v>-1820.6356413166855</v>
      </c>
      <c r="Y128" s="74">
        <f t="shared" si="14"/>
        <v>-1810.6356413166855</v>
      </c>
    </row>
    <row r="129" spans="1:25" ht="39" customHeight="1" x14ac:dyDescent="0.25">
      <c r="A129" s="188"/>
      <c r="B129" s="188"/>
      <c r="C129" s="189"/>
      <c r="D129" s="190"/>
      <c r="E129" s="191"/>
      <c r="F129" s="34" t="s">
        <v>221</v>
      </c>
      <c r="G129" s="24">
        <v>216.6</v>
      </c>
      <c r="H129" s="24">
        <v>6064.8</v>
      </c>
      <c r="I129" s="6">
        <v>28</v>
      </c>
      <c r="J129" s="2" t="s">
        <v>222</v>
      </c>
      <c r="K129" s="25" t="s">
        <v>155</v>
      </c>
      <c r="L129" s="6">
        <v>70</v>
      </c>
      <c r="M129" s="6">
        <v>0</v>
      </c>
      <c r="N129" s="6">
        <v>20</v>
      </c>
      <c r="O129" s="6">
        <v>5</v>
      </c>
      <c r="P129" s="6">
        <v>5</v>
      </c>
      <c r="Q129" s="6">
        <v>100</v>
      </c>
      <c r="R129" s="25">
        <v>14.95</v>
      </c>
      <c r="S129" s="6" t="s">
        <v>223</v>
      </c>
      <c r="T129" s="6" t="s">
        <v>224</v>
      </c>
      <c r="U129" s="6" t="s">
        <v>107</v>
      </c>
      <c r="V129" s="72"/>
      <c r="W129" s="73">
        <v>0</v>
      </c>
      <c r="X129" s="74">
        <f t="shared" si="16"/>
        <v>-2032.7128263337115</v>
      </c>
      <c r="Y129" s="74">
        <f t="shared" si="14"/>
        <v>-2032.7128263337115</v>
      </c>
    </row>
    <row r="130" spans="1:25" ht="39" customHeight="1" x14ac:dyDescent="0.25">
      <c r="A130" s="188"/>
      <c r="B130" s="188"/>
      <c r="C130" s="189"/>
      <c r="D130" s="190"/>
      <c r="E130" s="191"/>
      <c r="F130" s="2" t="s">
        <v>153</v>
      </c>
      <c r="G130" s="24">
        <v>261.93779999999998</v>
      </c>
      <c r="H130" s="38">
        <f>I130*G130</f>
        <v>6286.5072</v>
      </c>
      <c r="I130" s="6">
        <v>24</v>
      </c>
      <c r="J130" s="6" t="s">
        <v>154</v>
      </c>
      <c r="K130" s="25" t="s">
        <v>155</v>
      </c>
      <c r="L130" s="26">
        <v>0.55000000000000004</v>
      </c>
      <c r="M130" s="26">
        <v>0</v>
      </c>
      <c r="N130" s="26">
        <v>0</v>
      </c>
      <c r="O130" s="26">
        <v>0.15</v>
      </c>
      <c r="P130" s="26">
        <v>0.3</v>
      </c>
      <c r="Q130" s="30">
        <f>SUBTOTAL(9,L130:P130)</f>
        <v>1</v>
      </c>
      <c r="R130" s="25">
        <v>13.48</v>
      </c>
      <c r="S130" s="6" t="s">
        <v>156</v>
      </c>
      <c r="T130" s="31" t="s">
        <v>157</v>
      </c>
      <c r="U130" s="6" t="s">
        <v>158</v>
      </c>
      <c r="V130" s="72"/>
      <c r="W130" s="73">
        <v>8</v>
      </c>
      <c r="X130" s="74">
        <f t="shared" si="16"/>
        <v>-2495.8685584562995</v>
      </c>
      <c r="Y130" s="74">
        <f t="shared" si="14"/>
        <v>-2487.8685584562995</v>
      </c>
    </row>
    <row r="131" spans="1:25" ht="39" customHeight="1" x14ac:dyDescent="0.25">
      <c r="A131" s="188">
        <v>18</v>
      </c>
      <c r="B131" s="188">
        <v>173092</v>
      </c>
      <c r="C131" s="189" t="s">
        <v>277</v>
      </c>
      <c r="D131" s="190">
        <v>30774</v>
      </c>
      <c r="E131" s="191" t="s">
        <v>137</v>
      </c>
      <c r="F131" s="34" t="s">
        <v>250</v>
      </c>
      <c r="G131" s="42">
        <v>8.81</v>
      </c>
      <c r="H131" s="42">
        <v>211.47</v>
      </c>
      <c r="I131" s="6">
        <v>24</v>
      </c>
      <c r="J131" s="2" t="s">
        <v>262</v>
      </c>
      <c r="K131" s="25" t="s">
        <v>177</v>
      </c>
      <c r="L131" s="6">
        <v>87.4</v>
      </c>
      <c r="M131" s="6"/>
      <c r="N131" s="6"/>
      <c r="O131" s="6">
        <v>7.6</v>
      </c>
      <c r="P131" s="6">
        <v>5</v>
      </c>
      <c r="Q131" s="6">
        <v>100</v>
      </c>
      <c r="R131" s="25">
        <v>1.65</v>
      </c>
      <c r="S131" s="6" t="s">
        <v>147</v>
      </c>
      <c r="T131" s="6" t="s">
        <v>252</v>
      </c>
      <c r="U131" s="6" t="s">
        <v>193</v>
      </c>
      <c r="V131" s="75"/>
      <c r="W131" s="73">
        <v>5</v>
      </c>
      <c r="X131" s="74">
        <f t="shared" si="16"/>
        <v>90</v>
      </c>
      <c r="Y131" s="74">
        <f t="shared" si="14"/>
        <v>95</v>
      </c>
    </row>
    <row r="132" spans="1:25" ht="39" customHeight="1" x14ac:dyDescent="0.25">
      <c r="A132" s="188"/>
      <c r="B132" s="188"/>
      <c r="C132" s="189"/>
      <c r="D132" s="190"/>
      <c r="E132" s="191"/>
      <c r="F132" s="34" t="s">
        <v>264</v>
      </c>
      <c r="G132" s="6">
        <v>99.56</v>
      </c>
      <c r="H132" s="6">
        <v>99.56</v>
      </c>
      <c r="I132" s="6">
        <v>1</v>
      </c>
      <c r="J132" s="2" t="s">
        <v>278</v>
      </c>
      <c r="K132" s="28" t="s">
        <v>229</v>
      </c>
      <c r="L132" s="26">
        <v>0.59</v>
      </c>
      <c r="M132" s="26">
        <v>0</v>
      </c>
      <c r="N132" s="26">
        <v>0</v>
      </c>
      <c r="O132" s="26">
        <v>0.05</v>
      </c>
      <c r="P132" s="26">
        <v>0.36</v>
      </c>
      <c r="Q132" s="26">
        <v>1</v>
      </c>
      <c r="R132" s="25">
        <v>14.6647</v>
      </c>
      <c r="S132" s="6" t="s">
        <v>230</v>
      </c>
      <c r="T132" s="6" t="s">
        <v>230</v>
      </c>
      <c r="U132" s="6"/>
      <c r="V132" s="75" t="s">
        <v>231</v>
      </c>
      <c r="W132" s="73">
        <v>3</v>
      </c>
      <c r="X132" s="74">
        <f t="shared" si="16"/>
        <v>-837.07150964812706</v>
      </c>
      <c r="Y132" s="74">
        <f t="shared" si="14"/>
        <v>-834.07150964812706</v>
      </c>
    </row>
    <row r="133" spans="1:25" ht="39" customHeight="1" x14ac:dyDescent="0.25">
      <c r="A133" s="188"/>
      <c r="B133" s="188"/>
      <c r="C133" s="189"/>
      <c r="D133" s="190"/>
      <c r="E133" s="191"/>
      <c r="F133" s="34" t="s">
        <v>248</v>
      </c>
      <c r="G133" s="42">
        <v>153.9</v>
      </c>
      <c r="H133" s="42">
        <f>G133*24</f>
        <v>3693.6000000000004</v>
      </c>
      <c r="I133" s="6" t="s">
        <v>235</v>
      </c>
      <c r="J133" s="2" t="s">
        <v>280</v>
      </c>
      <c r="K133" s="25" t="s">
        <v>155</v>
      </c>
      <c r="L133" s="6">
        <v>90</v>
      </c>
      <c r="M133" s="6">
        <v>0</v>
      </c>
      <c r="N133" s="6">
        <v>0</v>
      </c>
      <c r="O133" s="6">
        <v>6</v>
      </c>
      <c r="P133" s="6">
        <v>4</v>
      </c>
      <c r="Q133" s="6">
        <f>SUM(L133:P133)</f>
        <v>100</v>
      </c>
      <c r="R133" s="28" t="s">
        <v>237</v>
      </c>
      <c r="S133" s="6" t="s">
        <v>238</v>
      </c>
      <c r="T133" s="6" t="s">
        <v>239</v>
      </c>
      <c r="U133" s="6" t="s">
        <v>107</v>
      </c>
      <c r="V133" s="75"/>
      <c r="W133" s="73">
        <v>5</v>
      </c>
      <c r="X133" s="74">
        <f t="shared" si="16"/>
        <v>-1392.1906923950057</v>
      </c>
      <c r="Y133" s="74">
        <f t="shared" ref="Y133:Y164" si="17">W133+X133</f>
        <v>-1387.1906923950057</v>
      </c>
    </row>
    <row r="134" spans="1:25" ht="39" customHeight="1" x14ac:dyDescent="0.25">
      <c r="A134" s="188"/>
      <c r="B134" s="188"/>
      <c r="C134" s="189"/>
      <c r="D134" s="190"/>
      <c r="E134" s="191"/>
      <c r="F134" s="34" t="s">
        <v>187</v>
      </c>
      <c r="G134" s="35">
        <v>155.03</v>
      </c>
      <c r="H134" s="36">
        <f>G134*I134</f>
        <v>3720.7200000000003</v>
      </c>
      <c r="I134" s="37">
        <v>24</v>
      </c>
      <c r="J134" s="2" t="s">
        <v>271</v>
      </c>
      <c r="K134" s="28" t="s">
        <v>272</v>
      </c>
      <c r="L134" s="6">
        <v>70</v>
      </c>
      <c r="M134" s="6">
        <v>0</v>
      </c>
      <c r="N134" s="6">
        <v>10</v>
      </c>
      <c r="O134" s="6">
        <v>10</v>
      </c>
      <c r="P134" s="6">
        <v>10</v>
      </c>
      <c r="Q134" s="6">
        <f>SUM(L134:P134)</f>
        <v>100</v>
      </c>
      <c r="R134" s="25">
        <v>14.919600000000001</v>
      </c>
      <c r="S134" s="6" t="s">
        <v>203</v>
      </c>
      <c r="T134" s="6" t="s">
        <v>191</v>
      </c>
      <c r="U134" s="6" t="s">
        <v>158</v>
      </c>
      <c r="V134" s="72"/>
      <c r="W134" s="73">
        <v>10</v>
      </c>
      <c r="X134" s="74">
        <f t="shared" si="16"/>
        <v>-1403.7343927355278</v>
      </c>
      <c r="Y134" s="74">
        <f t="shared" si="17"/>
        <v>-1393.7343927355278</v>
      </c>
    </row>
    <row r="135" spans="1:25" ht="39" customHeight="1" x14ac:dyDescent="0.25">
      <c r="A135" s="188"/>
      <c r="B135" s="188"/>
      <c r="C135" s="189"/>
      <c r="D135" s="190"/>
      <c r="E135" s="191"/>
      <c r="F135" s="2" t="s">
        <v>159</v>
      </c>
      <c r="G135" s="32">
        <v>159.5658</v>
      </c>
      <c r="H135" s="33">
        <v>159.5658</v>
      </c>
      <c r="I135" s="6" t="s">
        <v>160</v>
      </c>
      <c r="J135" s="6" t="s">
        <v>242</v>
      </c>
      <c r="K135" s="25" t="s">
        <v>162</v>
      </c>
      <c r="L135" s="6">
        <v>89</v>
      </c>
      <c r="M135" s="6">
        <v>0</v>
      </c>
      <c r="N135" s="6">
        <v>2</v>
      </c>
      <c r="O135" s="6">
        <v>2</v>
      </c>
      <c r="P135" s="6">
        <v>7</v>
      </c>
      <c r="Q135" s="6">
        <f>SUM(L135:P135)</f>
        <v>100</v>
      </c>
      <c r="R135" s="28" t="s">
        <v>163</v>
      </c>
      <c r="S135" s="2" t="s">
        <v>164</v>
      </c>
      <c r="T135" s="2" t="s">
        <v>165</v>
      </c>
      <c r="U135" s="6" t="s">
        <v>158</v>
      </c>
      <c r="V135" s="72"/>
      <c r="W135" s="73">
        <v>9</v>
      </c>
      <c r="X135" s="74">
        <f t="shared" si="16"/>
        <v>-1450.0706015891033</v>
      </c>
      <c r="Y135" s="74">
        <f t="shared" si="17"/>
        <v>-1441.0706015891033</v>
      </c>
    </row>
    <row r="136" spans="1:25" ht="60.75" customHeight="1" x14ac:dyDescent="0.25">
      <c r="A136" s="188"/>
      <c r="B136" s="188"/>
      <c r="C136" s="189"/>
      <c r="D136" s="190"/>
      <c r="E136" s="191"/>
      <c r="F136" s="34" t="s">
        <v>245</v>
      </c>
      <c r="G136" s="42">
        <v>159.6</v>
      </c>
      <c r="H136" s="42">
        <f>G136*30</f>
        <v>4788</v>
      </c>
      <c r="I136" s="6" t="s">
        <v>246</v>
      </c>
      <c r="J136" s="2" t="s">
        <v>279</v>
      </c>
      <c r="K136" s="25" t="s">
        <v>155</v>
      </c>
      <c r="L136" s="6">
        <v>90</v>
      </c>
      <c r="M136" s="6">
        <v>0</v>
      </c>
      <c r="N136" s="6">
        <v>0</v>
      </c>
      <c r="O136" s="6">
        <v>6</v>
      </c>
      <c r="P136" s="6">
        <v>4</v>
      </c>
      <c r="Q136" s="6">
        <f>SUM(L136:P136)</f>
        <v>100</v>
      </c>
      <c r="R136" s="28" t="s">
        <v>237</v>
      </c>
      <c r="S136" s="6" t="s">
        <v>238</v>
      </c>
      <c r="T136" s="6" t="s">
        <v>239</v>
      </c>
      <c r="U136" s="6" t="s">
        <v>107</v>
      </c>
      <c r="V136" s="75"/>
      <c r="W136" s="73">
        <v>5</v>
      </c>
      <c r="X136" s="74">
        <f t="shared" si="16"/>
        <v>-1450.4199772985244</v>
      </c>
      <c r="Y136" s="74">
        <f t="shared" si="17"/>
        <v>-1445.4199772985244</v>
      </c>
    </row>
    <row r="137" spans="1:25" ht="39" customHeight="1" x14ac:dyDescent="0.25">
      <c r="A137" s="188"/>
      <c r="B137" s="188"/>
      <c r="C137" s="189"/>
      <c r="D137" s="190"/>
      <c r="E137" s="191"/>
      <c r="F137" s="34" t="s">
        <v>221</v>
      </c>
      <c r="G137" s="24">
        <v>216.6</v>
      </c>
      <c r="H137" s="24">
        <v>6064.8</v>
      </c>
      <c r="I137" s="6">
        <v>28</v>
      </c>
      <c r="J137" s="2" t="s">
        <v>222</v>
      </c>
      <c r="K137" s="25" t="s">
        <v>155</v>
      </c>
      <c r="L137" s="6">
        <v>70</v>
      </c>
      <c r="M137" s="6">
        <v>0</v>
      </c>
      <c r="N137" s="6">
        <v>20</v>
      </c>
      <c r="O137" s="6">
        <v>5</v>
      </c>
      <c r="P137" s="6">
        <v>5</v>
      </c>
      <c r="Q137" s="6">
        <v>100</v>
      </c>
      <c r="R137" s="25">
        <v>14.95</v>
      </c>
      <c r="S137" s="6" t="s">
        <v>223</v>
      </c>
      <c r="T137" s="6" t="s">
        <v>224</v>
      </c>
      <c r="U137" s="6" t="s">
        <v>107</v>
      </c>
      <c r="V137" s="72"/>
      <c r="W137" s="73">
        <v>0</v>
      </c>
      <c r="X137" s="74">
        <f t="shared" si="16"/>
        <v>-2032.7128263337115</v>
      </c>
      <c r="Y137" s="74">
        <f t="shared" si="17"/>
        <v>-2032.7128263337115</v>
      </c>
    </row>
    <row r="138" spans="1:25" ht="39" customHeight="1" x14ac:dyDescent="0.25">
      <c r="A138" s="188"/>
      <c r="B138" s="188"/>
      <c r="C138" s="189"/>
      <c r="D138" s="190"/>
      <c r="E138" s="191"/>
      <c r="F138" s="34" t="s">
        <v>182</v>
      </c>
      <c r="G138" s="24">
        <v>225.21</v>
      </c>
      <c r="H138" s="24">
        <v>2702.52</v>
      </c>
      <c r="I138" s="6">
        <v>12</v>
      </c>
      <c r="J138" s="2" t="s">
        <v>241</v>
      </c>
      <c r="K138" s="25" t="s">
        <v>184</v>
      </c>
      <c r="L138" s="6">
        <v>60</v>
      </c>
      <c r="M138" s="6">
        <v>0</v>
      </c>
      <c r="N138" s="6">
        <v>0</v>
      </c>
      <c r="O138" s="6">
        <v>10</v>
      </c>
      <c r="P138" s="6">
        <v>30</v>
      </c>
      <c r="Q138" s="6">
        <v>100</v>
      </c>
      <c r="R138" s="25">
        <v>15.375299999999999</v>
      </c>
      <c r="S138" s="2" t="s">
        <v>185</v>
      </c>
      <c r="T138" s="6" t="s">
        <v>186</v>
      </c>
      <c r="U138" s="6" t="s">
        <v>19</v>
      </c>
      <c r="V138" s="72"/>
      <c r="W138" s="73">
        <v>10</v>
      </c>
      <c r="X138" s="74">
        <f t="shared" si="16"/>
        <v>-2120.6696935300793</v>
      </c>
      <c r="Y138" s="74">
        <f t="shared" si="17"/>
        <v>-2110.6696935300793</v>
      </c>
    </row>
    <row r="139" spans="1:25" ht="39" customHeight="1" x14ac:dyDescent="0.25">
      <c r="A139" s="188"/>
      <c r="B139" s="188"/>
      <c r="C139" s="189"/>
      <c r="D139" s="190"/>
      <c r="E139" s="191"/>
      <c r="F139" s="2" t="s">
        <v>153</v>
      </c>
      <c r="G139" s="24">
        <v>265.47750000000002</v>
      </c>
      <c r="H139" s="38">
        <f>I139*G139</f>
        <v>6371.4600000000009</v>
      </c>
      <c r="I139" s="6">
        <v>24</v>
      </c>
      <c r="J139" s="6" t="s">
        <v>154</v>
      </c>
      <c r="K139" s="25" t="s">
        <v>155</v>
      </c>
      <c r="L139" s="26">
        <v>0.55000000000000004</v>
      </c>
      <c r="M139" s="26">
        <v>0</v>
      </c>
      <c r="N139" s="26">
        <v>0</v>
      </c>
      <c r="O139" s="26">
        <v>0.15</v>
      </c>
      <c r="P139" s="26">
        <v>0.3</v>
      </c>
      <c r="Q139" s="30">
        <f>SUBTOTAL(9,L139:P139)</f>
        <v>1</v>
      </c>
      <c r="R139" s="25">
        <v>13.48</v>
      </c>
      <c r="S139" s="6" t="s">
        <v>156</v>
      </c>
      <c r="T139" s="31" t="s">
        <v>157</v>
      </c>
      <c r="U139" s="6" t="s">
        <v>158</v>
      </c>
      <c r="V139" s="72"/>
      <c r="W139" s="73">
        <v>8</v>
      </c>
      <c r="X139" s="74">
        <f t="shared" si="16"/>
        <v>-2532.0289443813849</v>
      </c>
      <c r="Y139" s="74">
        <f t="shared" si="17"/>
        <v>-2524.0289443813849</v>
      </c>
    </row>
    <row r="140" spans="1:25" ht="39" customHeight="1" x14ac:dyDescent="0.25">
      <c r="A140" s="188">
        <v>19</v>
      </c>
      <c r="B140" s="188">
        <v>173095</v>
      </c>
      <c r="C140" s="189" t="s">
        <v>281</v>
      </c>
      <c r="D140" s="190">
        <v>84095</v>
      </c>
      <c r="E140" s="191" t="s">
        <v>137</v>
      </c>
      <c r="F140" s="34" t="s">
        <v>250</v>
      </c>
      <c r="G140" s="42">
        <v>7.98</v>
      </c>
      <c r="H140" s="42">
        <v>191.61</v>
      </c>
      <c r="I140" s="6">
        <v>24</v>
      </c>
      <c r="J140" s="2" t="s">
        <v>251</v>
      </c>
      <c r="K140" s="25" t="s">
        <v>177</v>
      </c>
      <c r="L140" s="6">
        <v>87.4</v>
      </c>
      <c r="M140" s="6"/>
      <c r="N140" s="6"/>
      <c r="O140" s="6">
        <v>7.6</v>
      </c>
      <c r="P140" s="6">
        <v>5</v>
      </c>
      <c r="Q140" s="6">
        <v>100</v>
      </c>
      <c r="R140" s="25">
        <v>1.65</v>
      </c>
      <c r="S140" s="6" t="s">
        <v>147</v>
      </c>
      <c r="T140" s="6" t="s">
        <v>252</v>
      </c>
      <c r="U140" s="6" t="s">
        <v>193</v>
      </c>
      <c r="V140" s="72"/>
      <c r="W140" s="73">
        <v>5</v>
      </c>
      <c r="X140" s="74">
        <f t="shared" ref="X140:X148" si="18">90*(1-(G140-$G$140)/$G$140)</f>
        <v>90</v>
      </c>
      <c r="Y140" s="74">
        <f t="shared" si="17"/>
        <v>95</v>
      </c>
    </row>
    <row r="141" spans="1:25" ht="39" customHeight="1" x14ac:dyDescent="0.25">
      <c r="A141" s="188"/>
      <c r="B141" s="188"/>
      <c r="C141" s="189"/>
      <c r="D141" s="190"/>
      <c r="E141" s="191"/>
      <c r="F141" s="34" t="s">
        <v>264</v>
      </c>
      <c r="G141" s="6">
        <v>141.05000000000001</v>
      </c>
      <c r="H141" s="6">
        <v>141.05000000000001</v>
      </c>
      <c r="I141" s="6">
        <v>1</v>
      </c>
      <c r="J141" s="2" t="s">
        <v>282</v>
      </c>
      <c r="K141" s="28" t="s">
        <v>229</v>
      </c>
      <c r="L141" s="26">
        <v>0.59</v>
      </c>
      <c r="M141" s="26">
        <v>0</v>
      </c>
      <c r="N141" s="26">
        <v>0</v>
      </c>
      <c r="O141" s="26">
        <v>0.05</v>
      </c>
      <c r="P141" s="26">
        <v>0.36</v>
      </c>
      <c r="Q141" s="26">
        <v>1</v>
      </c>
      <c r="R141" s="25">
        <v>14.6647</v>
      </c>
      <c r="S141" s="6" t="s">
        <v>230</v>
      </c>
      <c r="T141" s="6" t="s">
        <v>230</v>
      </c>
      <c r="U141" s="6"/>
      <c r="V141" s="75" t="s">
        <v>231</v>
      </c>
      <c r="W141" s="73">
        <v>3</v>
      </c>
      <c r="X141" s="74">
        <f t="shared" si="18"/>
        <v>-1410.7894736842106</v>
      </c>
      <c r="Y141" s="74">
        <f t="shared" si="17"/>
        <v>-1407.7894736842106</v>
      </c>
    </row>
    <row r="142" spans="1:25" ht="39" customHeight="1" x14ac:dyDescent="0.25">
      <c r="A142" s="188"/>
      <c r="B142" s="188"/>
      <c r="C142" s="189"/>
      <c r="D142" s="190"/>
      <c r="E142" s="191"/>
      <c r="F142" s="34" t="s">
        <v>248</v>
      </c>
      <c r="G142" s="42">
        <v>153.9</v>
      </c>
      <c r="H142" s="42">
        <f>G142*24</f>
        <v>3693.6000000000004</v>
      </c>
      <c r="I142" s="6" t="s">
        <v>235</v>
      </c>
      <c r="J142" s="2" t="s">
        <v>284</v>
      </c>
      <c r="K142" s="25" t="s">
        <v>155</v>
      </c>
      <c r="L142" s="6">
        <v>90</v>
      </c>
      <c r="M142" s="6">
        <v>0</v>
      </c>
      <c r="N142" s="6">
        <v>0</v>
      </c>
      <c r="O142" s="6">
        <v>6</v>
      </c>
      <c r="P142" s="6">
        <v>4</v>
      </c>
      <c r="Q142" s="6">
        <f>SUM(L142:P142)</f>
        <v>100</v>
      </c>
      <c r="R142" s="28" t="s">
        <v>237</v>
      </c>
      <c r="S142" s="6" t="s">
        <v>238</v>
      </c>
      <c r="T142" s="6" t="s">
        <v>239</v>
      </c>
      <c r="U142" s="6" t="s">
        <v>107</v>
      </c>
      <c r="V142" s="72"/>
      <c r="W142" s="73">
        <v>5</v>
      </c>
      <c r="X142" s="74">
        <f t="shared" si="18"/>
        <v>-1555.714285714286</v>
      </c>
      <c r="Y142" s="74">
        <f t="shared" si="17"/>
        <v>-1550.714285714286</v>
      </c>
    </row>
    <row r="143" spans="1:25" ht="39" customHeight="1" x14ac:dyDescent="0.25">
      <c r="A143" s="188"/>
      <c r="B143" s="188"/>
      <c r="C143" s="189"/>
      <c r="D143" s="190"/>
      <c r="E143" s="191"/>
      <c r="F143" s="2" t="s">
        <v>159</v>
      </c>
      <c r="G143" s="32">
        <v>159.5658</v>
      </c>
      <c r="H143" s="33">
        <v>159.5658</v>
      </c>
      <c r="I143" s="6" t="s">
        <v>160</v>
      </c>
      <c r="J143" s="6" t="s">
        <v>242</v>
      </c>
      <c r="K143" s="25" t="s">
        <v>162</v>
      </c>
      <c r="L143" s="6">
        <v>89</v>
      </c>
      <c r="M143" s="6">
        <v>0</v>
      </c>
      <c r="N143" s="6">
        <v>2</v>
      </c>
      <c r="O143" s="6">
        <v>2</v>
      </c>
      <c r="P143" s="6">
        <v>7</v>
      </c>
      <c r="Q143" s="6">
        <f>SUM(L143:P143)</f>
        <v>100</v>
      </c>
      <c r="R143" s="28" t="s">
        <v>163</v>
      </c>
      <c r="S143" s="2" t="s">
        <v>164</v>
      </c>
      <c r="T143" s="2" t="s">
        <v>165</v>
      </c>
      <c r="U143" s="6" t="s">
        <v>158</v>
      </c>
      <c r="V143" s="72"/>
      <c r="W143" s="73">
        <v>9</v>
      </c>
      <c r="X143" s="74">
        <f t="shared" si="18"/>
        <v>-1619.6142857142856</v>
      </c>
      <c r="Y143" s="74">
        <f t="shared" si="17"/>
        <v>-1610.6142857142856</v>
      </c>
    </row>
    <row r="144" spans="1:25" ht="39" customHeight="1" x14ac:dyDescent="0.25">
      <c r="A144" s="188"/>
      <c r="B144" s="188"/>
      <c r="C144" s="189"/>
      <c r="D144" s="190"/>
      <c r="E144" s="191"/>
      <c r="F144" s="34" t="s">
        <v>245</v>
      </c>
      <c r="G144" s="42">
        <v>159.6</v>
      </c>
      <c r="H144" s="42">
        <f>G144*30</f>
        <v>4788</v>
      </c>
      <c r="I144" s="6" t="s">
        <v>246</v>
      </c>
      <c r="J144" s="2" t="s">
        <v>283</v>
      </c>
      <c r="K144" s="25" t="s">
        <v>155</v>
      </c>
      <c r="L144" s="6">
        <v>90</v>
      </c>
      <c r="M144" s="6">
        <v>0</v>
      </c>
      <c r="N144" s="6">
        <v>0</v>
      </c>
      <c r="O144" s="6">
        <v>6</v>
      </c>
      <c r="P144" s="6">
        <v>4</v>
      </c>
      <c r="Q144" s="6">
        <f>SUM(L144:P144)</f>
        <v>100</v>
      </c>
      <c r="R144" s="28" t="s">
        <v>237</v>
      </c>
      <c r="S144" s="6" t="s">
        <v>238</v>
      </c>
      <c r="T144" s="6" t="s">
        <v>239</v>
      </c>
      <c r="U144" s="6" t="s">
        <v>107</v>
      </c>
      <c r="V144" s="72"/>
      <c r="W144" s="73">
        <v>5</v>
      </c>
      <c r="X144" s="74">
        <f t="shared" si="18"/>
        <v>-1620</v>
      </c>
      <c r="Y144" s="74">
        <f t="shared" si="17"/>
        <v>-1615</v>
      </c>
    </row>
    <row r="145" spans="1:25" ht="39" customHeight="1" x14ac:dyDescent="0.25">
      <c r="A145" s="188"/>
      <c r="B145" s="188"/>
      <c r="C145" s="189"/>
      <c r="D145" s="190"/>
      <c r="E145" s="191"/>
      <c r="F145" s="34" t="s">
        <v>187</v>
      </c>
      <c r="G145" s="35">
        <v>163.81</v>
      </c>
      <c r="H145" s="36">
        <f>G145*I145</f>
        <v>3931.44</v>
      </c>
      <c r="I145" s="37">
        <v>24</v>
      </c>
      <c r="J145" s="2" t="s">
        <v>271</v>
      </c>
      <c r="K145" s="28" t="s">
        <v>272</v>
      </c>
      <c r="L145" s="6">
        <v>70</v>
      </c>
      <c r="M145" s="6">
        <v>0</v>
      </c>
      <c r="N145" s="6">
        <v>10</v>
      </c>
      <c r="O145" s="6">
        <v>10</v>
      </c>
      <c r="P145" s="6">
        <v>10</v>
      </c>
      <c r="Q145" s="6">
        <f>SUM(L145:P145)</f>
        <v>100</v>
      </c>
      <c r="R145" s="25">
        <v>14.919600000000001</v>
      </c>
      <c r="S145" s="6" t="s">
        <v>203</v>
      </c>
      <c r="T145" s="6" t="s">
        <v>191</v>
      </c>
      <c r="U145" s="6" t="s">
        <v>158</v>
      </c>
      <c r="V145" s="72"/>
      <c r="W145" s="73">
        <v>10</v>
      </c>
      <c r="X145" s="74">
        <f t="shared" si="18"/>
        <v>-1667.4812030075188</v>
      </c>
      <c r="Y145" s="74">
        <f t="shared" si="17"/>
        <v>-1657.4812030075188</v>
      </c>
    </row>
    <row r="146" spans="1:25" ht="39" customHeight="1" x14ac:dyDescent="0.25">
      <c r="A146" s="188"/>
      <c r="B146" s="188"/>
      <c r="C146" s="189"/>
      <c r="D146" s="190"/>
      <c r="E146" s="191"/>
      <c r="F146" s="34" t="s">
        <v>221</v>
      </c>
      <c r="G146" s="24">
        <v>216.6</v>
      </c>
      <c r="H146" s="24">
        <v>6064.8</v>
      </c>
      <c r="I146" s="6">
        <v>28</v>
      </c>
      <c r="J146" s="2" t="s">
        <v>222</v>
      </c>
      <c r="K146" s="25" t="s">
        <v>155</v>
      </c>
      <c r="L146" s="6">
        <v>70</v>
      </c>
      <c r="M146" s="6">
        <v>0</v>
      </c>
      <c r="N146" s="6">
        <v>20</v>
      </c>
      <c r="O146" s="6">
        <v>5</v>
      </c>
      <c r="P146" s="6">
        <v>5</v>
      </c>
      <c r="Q146" s="6">
        <v>100</v>
      </c>
      <c r="R146" s="25">
        <v>14.95</v>
      </c>
      <c r="S146" s="6" t="s">
        <v>223</v>
      </c>
      <c r="T146" s="6" t="s">
        <v>224</v>
      </c>
      <c r="U146" s="6" t="s">
        <v>107</v>
      </c>
      <c r="V146" s="72"/>
      <c r="W146" s="73">
        <v>0</v>
      </c>
      <c r="X146" s="74">
        <f t="shared" si="18"/>
        <v>-2262.8571428571427</v>
      </c>
      <c r="Y146" s="74">
        <f t="shared" si="17"/>
        <v>-2262.8571428571427</v>
      </c>
    </row>
    <row r="147" spans="1:25" ht="39" customHeight="1" x14ac:dyDescent="0.25">
      <c r="A147" s="188"/>
      <c r="B147" s="188"/>
      <c r="C147" s="189"/>
      <c r="D147" s="190"/>
      <c r="E147" s="191"/>
      <c r="F147" s="34" t="s">
        <v>182</v>
      </c>
      <c r="G147" s="24">
        <v>264.38</v>
      </c>
      <c r="H147" s="24">
        <v>3172.56</v>
      </c>
      <c r="I147" s="6">
        <v>12</v>
      </c>
      <c r="J147" s="2" t="s">
        <v>241</v>
      </c>
      <c r="K147" s="25" t="s">
        <v>184</v>
      </c>
      <c r="L147" s="6">
        <v>60</v>
      </c>
      <c r="M147" s="6">
        <v>0</v>
      </c>
      <c r="N147" s="6">
        <v>0</v>
      </c>
      <c r="O147" s="6">
        <v>10</v>
      </c>
      <c r="P147" s="6">
        <v>30</v>
      </c>
      <c r="Q147" s="6">
        <v>100</v>
      </c>
      <c r="R147" s="25">
        <v>15.375299999999999</v>
      </c>
      <c r="S147" s="2" t="s">
        <v>185</v>
      </c>
      <c r="T147" s="6" t="s">
        <v>186</v>
      </c>
      <c r="U147" s="6" t="s">
        <v>19</v>
      </c>
      <c r="V147" s="72"/>
      <c r="W147" s="73">
        <v>10</v>
      </c>
      <c r="X147" s="74">
        <f t="shared" si="18"/>
        <v>-2801.7293233082701</v>
      </c>
      <c r="Y147" s="74">
        <f t="shared" si="17"/>
        <v>-2791.7293233082701</v>
      </c>
    </row>
    <row r="148" spans="1:25" ht="39" customHeight="1" x14ac:dyDescent="0.25">
      <c r="A148" s="188"/>
      <c r="B148" s="188"/>
      <c r="C148" s="189"/>
      <c r="D148" s="190"/>
      <c r="E148" s="191"/>
      <c r="F148" s="2" t="s">
        <v>153</v>
      </c>
      <c r="G148" s="24">
        <v>269.0172</v>
      </c>
      <c r="H148" s="38">
        <f>I148*G148</f>
        <v>6456.4128000000001</v>
      </c>
      <c r="I148" s="6">
        <v>24</v>
      </c>
      <c r="J148" s="6" t="s">
        <v>154</v>
      </c>
      <c r="K148" s="25" t="s">
        <v>155</v>
      </c>
      <c r="L148" s="26">
        <v>0.55000000000000004</v>
      </c>
      <c r="M148" s="26">
        <v>0</v>
      </c>
      <c r="N148" s="26">
        <v>0</v>
      </c>
      <c r="O148" s="26">
        <v>0.15</v>
      </c>
      <c r="P148" s="26">
        <v>0.3</v>
      </c>
      <c r="Q148" s="30">
        <f>SUBTOTAL(9,L148:P148)</f>
        <v>1</v>
      </c>
      <c r="R148" s="25">
        <v>13.48</v>
      </c>
      <c r="S148" s="6" t="s">
        <v>156</v>
      </c>
      <c r="T148" s="31" t="s">
        <v>157</v>
      </c>
      <c r="U148" s="6" t="s">
        <v>158</v>
      </c>
      <c r="V148" s="72"/>
      <c r="W148" s="73">
        <v>8</v>
      </c>
      <c r="X148" s="74">
        <f t="shared" si="18"/>
        <v>-2854.0285714285715</v>
      </c>
      <c r="Y148" s="74">
        <f t="shared" si="17"/>
        <v>-2846.0285714285715</v>
      </c>
    </row>
    <row r="149" spans="1:25" ht="39" customHeight="1" x14ac:dyDescent="0.25">
      <c r="A149" s="188">
        <v>20</v>
      </c>
      <c r="B149" s="188">
        <v>173090</v>
      </c>
      <c r="C149" s="189" t="s">
        <v>285</v>
      </c>
      <c r="D149" s="190">
        <v>50594</v>
      </c>
      <c r="E149" s="191" t="s">
        <v>137</v>
      </c>
      <c r="F149" s="34" t="s">
        <v>234</v>
      </c>
      <c r="G149" s="42">
        <v>148.19999999999999</v>
      </c>
      <c r="H149" s="42">
        <f>G149*24</f>
        <v>3556.7999999999997</v>
      </c>
      <c r="I149" s="6" t="s">
        <v>235</v>
      </c>
      <c r="J149" s="2" t="s">
        <v>274</v>
      </c>
      <c r="K149" s="25" t="s">
        <v>155</v>
      </c>
      <c r="L149" s="6">
        <v>90</v>
      </c>
      <c r="M149" s="6">
        <v>0</v>
      </c>
      <c r="N149" s="6">
        <v>0</v>
      </c>
      <c r="O149" s="6">
        <v>6</v>
      </c>
      <c r="P149" s="6">
        <v>4</v>
      </c>
      <c r="Q149" s="6">
        <f>SUM(L149:P149)</f>
        <v>100</v>
      </c>
      <c r="R149" s="28" t="s">
        <v>237</v>
      </c>
      <c r="S149" s="6" t="s">
        <v>238</v>
      </c>
      <c r="T149" s="6" t="s">
        <v>239</v>
      </c>
      <c r="U149" s="6" t="s">
        <v>107</v>
      </c>
      <c r="V149" s="72"/>
      <c r="W149" s="73">
        <v>5</v>
      </c>
      <c r="X149" s="74">
        <f>90*(1-(G149-$G$149)/$G$149)</f>
        <v>90</v>
      </c>
      <c r="Y149" s="74">
        <f t="shared" si="17"/>
        <v>95</v>
      </c>
    </row>
    <row r="150" spans="1:25" ht="39" customHeight="1" x14ac:dyDescent="0.25">
      <c r="A150" s="188"/>
      <c r="B150" s="188"/>
      <c r="C150" s="189"/>
      <c r="D150" s="190"/>
      <c r="E150" s="191"/>
      <c r="F150" s="34" t="s">
        <v>187</v>
      </c>
      <c r="G150" s="35">
        <v>175.51</v>
      </c>
      <c r="H150" s="36">
        <f>G150*I150</f>
        <v>4212.24</v>
      </c>
      <c r="I150" s="37">
        <v>24</v>
      </c>
      <c r="J150" s="2" t="s">
        <v>271</v>
      </c>
      <c r="K150" s="28" t="s">
        <v>272</v>
      </c>
      <c r="L150" s="6">
        <v>70</v>
      </c>
      <c r="M150" s="6">
        <v>0</v>
      </c>
      <c r="N150" s="6">
        <v>10</v>
      </c>
      <c r="O150" s="6">
        <v>10</v>
      </c>
      <c r="P150" s="6">
        <v>10</v>
      </c>
      <c r="Q150" s="6">
        <f>SUM(L150:P150)</f>
        <v>100</v>
      </c>
      <c r="R150" s="25">
        <v>14.919600000000001</v>
      </c>
      <c r="S150" s="6" t="s">
        <v>203</v>
      </c>
      <c r="T150" s="6" t="s">
        <v>191</v>
      </c>
      <c r="U150" s="6" t="s">
        <v>158</v>
      </c>
      <c r="V150" s="72"/>
      <c r="W150" s="73">
        <v>10</v>
      </c>
      <c r="X150" s="74">
        <f>90*(1-(G150-$G$149)/$G$149)</f>
        <v>73.414979757085021</v>
      </c>
      <c r="Y150" s="74">
        <f t="shared" si="17"/>
        <v>83.414979757085021</v>
      </c>
    </row>
    <row r="151" spans="1:25" ht="39" customHeight="1" x14ac:dyDescent="0.25">
      <c r="A151" s="188"/>
      <c r="B151" s="188"/>
      <c r="C151" s="189"/>
      <c r="D151" s="190"/>
      <c r="E151" s="191"/>
      <c r="F151" s="34" t="s">
        <v>221</v>
      </c>
      <c r="G151" s="24">
        <v>216.6</v>
      </c>
      <c r="H151" s="24">
        <v>6064.8</v>
      </c>
      <c r="I151" s="6">
        <v>28</v>
      </c>
      <c r="J151" s="2" t="s">
        <v>222</v>
      </c>
      <c r="K151" s="25" t="s">
        <v>155</v>
      </c>
      <c r="L151" s="6">
        <v>70</v>
      </c>
      <c r="M151" s="6">
        <v>0</v>
      </c>
      <c r="N151" s="6">
        <v>20</v>
      </c>
      <c r="O151" s="6">
        <v>5</v>
      </c>
      <c r="P151" s="6">
        <v>5</v>
      </c>
      <c r="Q151" s="6">
        <v>100</v>
      </c>
      <c r="R151" s="25">
        <v>14.95</v>
      </c>
      <c r="S151" s="6" t="s">
        <v>223</v>
      </c>
      <c r="T151" s="6" t="s">
        <v>224</v>
      </c>
      <c r="U151" s="6" t="s">
        <v>107</v>
      </c>
      <c r="V151" s="72"/>
      <c r="W151" s="73">
        <v>0</v>
      </c>
      <c r="X151" s="74">
        <f>90*(1-(G151-$G$149)/$G$149)</f>
        <v>48.461538461538453</v>
      </c>
      <c r="Y151" s="74">
        <f t="shared" si="17"/>
        <v>48.461538461538453</v>
      </c>
    </row>
    <row r="152" spans="1:25" ht="39" customHeight="1" x14ac:dyDescent="0.25">
      <c r="A152" s="188"/>
      <c r="B152" s="188"/>
      <c r="C152" s="189"/>
      <c r="D152" s="190"/>
      <c r="E152" s="191"/>
      <c r="F152" s="34" t="s">
        <v>182</v>
      </c>
      <c r="G152" s="24">
        <v>282</v>
      </c>
      <c r="H152" s="24">
        <v>3384</v>
      </c>
      <c r="I152" s="6">
        <v>12</v>
      </c>
      <c r="J152" s="2" t="s">
        <v>241</v>
      </c>
      <c r="K152" s="25" t="s">
        <v>184</v>
      </c>
      <c r="L152" s="6">
        <v>60</v>
      </c>
      <c r="M152" s="6">
        <v>0</v>
      </c>
      <c r="N152" s="6">
        <v>0</v>
      </c>
      <c r="O152" s="6">
        <v>10</v>
      </c>
      <c r="P152" s="6">
        <v>30</v>
      </c>
      <c r="Q152" s="6">
        <v>100</v>
      </c>
      <c r="R152" s="25">
        <v>15.375299999999999</v>
      </c>
      <c r="S152" s="2" t="s">
        <v>185</v>
      </c>
      <c r="T152" s="6" t="s">
        <v>186</v>
      </c>
      <c r="U152" s="6" t="s">
        <v>19</v>
      </c>
      <c r="V152" s="72"/>
      <c r="W152" s="73">
        <v>10</v>
      </c>
      <c r="X152" s="74">
        <f>90*(1-(G152-$G$149)/$G$149)</f>
        <v>8.7449392712550438</v>
      </c>
      <c r="Y152" s="74">
        <f t="shared" si="17"/>
        <v>18.744939271255042</v>
      </c>
    </row>
    <row r="153" spans="1:25" ht="39" customHeight="1" x14ac:dyDescent="0.25">
      <c r="A153" s="188">
        <v>21</v>
      </c>
      <c r="B153" s="188">
        <v>173096</v>
      </c>
      <c r="C153" s="189" t="s">
        <v>286</v>
      </c>
      <c r="D153" s="190">
        <v>75102</v>
      </c>
      <c r="E153" s="191" t="s">
        <v>137</v>
      </c>
      <c r="F153" s="34" t="s">
        <v>250</v>
      </c>
      <c r="G153" s="42">
        <v>7.98</v>
      </c>
      <c r="H153" s="42">
        <v>191.61</v>
      </c>
      <c r="I153" s="6">
        <v>24</v>
      </c>
      <c r="J153" s="2" t="s">
        <v>291</v>
      </c>
      <c r="K153" s="25" t="s">
        <v>177</v>
      </c>
      <c r="L153" s="6">
        <v>87.4</v>
      </c>
      <c r="M153" s="6"/>
      <c r="N153" s="6"/>
      <c r="O153" s="6">
        <v>7.6</v>
      </c>
      <c r="P153" s="6">
        <v>5</v>
      </c>
      <c r="Q153" s="6">
        <v>100</v>
      </c>
      <c r="R153" s="25">
        <v>1.65</v>
      </c>
      <c r="S153" s="6" t="s">
        <v>147</v>
      </c>
      <c r="T153" s="6" t="s">
        <v>252</v>
      </c>
      <c r="U153" s="6" t="s">
        <v>193</v>
      </c>
      <c r="V153" s="75"/>
      <c r="W153" s="73">
        <v>5</v>
      </c>
      <c r="X153" s="74">
        <f t="shared" ref="X153:X162" si="19">90*(1-(G153-$G$153)/$G$153)</f>
        <v>90</v>
      </c>
      <c r="Y153" s="74">
        <f t="shared" si="17"/>
        <v>95</v>
      </c>
    </row>
    <row r="154" spans="1:25" ht="39" customHeight="1" x14ac:dyDescent="0.25">
      <c r="A154" s="188"/>
      <c r="B154" s="188"/>
      <c r="C154" s="189"/>
      <c r="D154" s="190"/>
      <c r="E154" s="191"/>
      <c r="F154" s="34" t="s">
        <v>227</v>
      </c>
      <c r="G154" s="6">
        <v>141.05000000000001</v>
      </c>
      <c r="H154" s="6">
        <v>141.05000000000001</v>
      </c>
      <c r="I154" s="6">
        <v>1</v>
      </c>
      <c r="J154" s="43" t="s">
        <v>287</v>
      </c>
      <c r="K154" s="28" t="s">
        <v>229</v>
      </c>
      <c r="L154" s="26">
        <v>0.59</v>
      </c>
      <c r="M154" s="26">
        <v>0</v>
      </c>
      <c r="N154" s="26">
        <v>0</v>
      </c>
      <c r="O154" s="26">
        <v>0.05</v>
      </c>
      <c r="P154" s="26">
        <v>0.36</v>
      </c>
      <c r="Q154" s="26">
        <v>1</v>
      </c>
      <c r="R154" s="25">
        <v>14.6647</v>
      </c>
      <c r="S154" s="6" t="s">
        <v>230</v>
      </c>
      <c r="T154" s="6" t="s">
        <v>230</v>
      </c>
      <c r="U154" s="6"/>
      <c r="V154" s="75" t="s">
        <v>231</v>
      </c>
      <c r="W154" s="73">
        <v>3</v>
      </c>
      <c r="X154" s="74">
        <f t="shared" si="19"/>
        <v>-1410.7894736842106</v>
      </c>
      <c r="Y154" s="74">
        <f t="shared" si="17"/>
        <v>-1407.7894736842106</v>
      </c>
    </row>
    <row r="155" spans="1:25" ht="39" customHeight="1" x14ac:dyDescent="0.25">
      <c r="A155" s="188"/>
      <c r="B155" s="188"/>
      <c r="C155" s="189"/>
      <c r="D155" s="190"/>
      <c r="E155" s="191"/>
      <c r="F155" s="34" t="s">
        <v>232</v>
      </c>
      <c r="G155" s="6">
        <v>141.05000000000001</v>
      </c>
      <c r="H155" s="6">
        <v>141.05000000000001</v>
      </c>
      <c r="I155" s="6">
        <v>1</v>
      </c>
      <c r="J155" s="43" t="s">
        <v>288</v>
      </c>
      <c r="K155" s="28" t="s">
        <v>229</v>
      </c>
      <c r="L155" s="26">
        <v>0.59</v>
      </c>
      <c r="M155" s="26">
        <v>0</v>
      </c>
      <c r="N155" s="26">
        <v>0</v>
      </c>
      <c r="O155" s="26">
        <v>0.05</v>
      </c>
      <c r="P155" s="26">
        <v>0.36</v>
      </c>
      <c r="Q155" s="26">
        <v>1</v>
      </c>
      <c r="R155" s="25">
        <v>14.6647</v>
      </c>
      <c r="S155" s="6" t="s">
        <v>230</v>
      </c>
      <c r="T155" s="6" t="s">
        <v>230</v>
      </c>
      <c r="U155" s="6"/>
      <c r="V155" s="75" t="s">
        <v>231</v>
      </c>
      <c r="W155" s="73">
        <v>3</v>
      </c>
      <c r="X155" s="74">
        <f t="shared" si="19"/>
        <v>-1410.7894736842106</v>
      </c>
      <c r="Y155" s="74">
        <f t="shared" si="17"/>
        <v>-1407.7894736842106</v>
      </c>
    </row>
    <row r="156" spans="1:25" ht="39" customHeight="1" x14ac:dyDescent="0.25">
      <c r="A156" s="188"/>
      <c r="B156" s="188"/>
      <c r="C156" s="189"/>
      <c r="D156" s="190"/>
      <c r="E156" s="191"/>
      <c r="F156" s="34" t="s">
        <v>245</v>
      </c>
      <c r="G156" s="42">
        <v>159.6</v>
      </c>
      <c r="H156" s="42">
        <f>G156*30</f>
        <v>4788</v>
      </c>
      <c r="I156" s="6" t="s">
        <v>246</v>
      </c>
      <c r="J156" s="2" t="s">
        <v>289</v>
      </c>
      <c r="K156" s="25" t="s">
        <v>155</v>
      </c>
      <c r="L156" s="6">
        <v>90</v>
      </c>
      <c r="M156" s="6">
        <v>0</v>
      </c>
      <c r="N156" s="6">
        <v>0</v>
      </c>
      <c r="O156" s="6">
        <v>6</v>
      </c>
      <c r="P156" s="6">
        <v>4</v>
      </c>
      <c r="Q156" s="6">
        <f>SUM(L156:P156)</f>
        <v>100</v>
      </c>
      <c r="R156" s="28" t="s">
        <v>237</v>
      </c>
      <c r="S156" s="6" t="s">
        <v>238</v>
      </c>
      <c r="T156" s="6" t="s">
        <v>239</v>
      </c>
      <c r="U156" s="6" t="s">
        <v>107</v>
      </c>
      <c r="V156" s="75"/>
      <c r="W156" s="73">
        <v>5</v>
      </c>
      <c r="X156" s="74">
        <f t="shared" si="19"/>
        <v>-1620</v>
      </c>
      <c r="Y156" s="74">
        <f t="shared" si="17"/>
        <v>-1615</v>
      </c>
    </row>
    <row r="157" spans="1:25" ht="39" customHeight="1" x14ac:dyDescent="0.25">
      <c r="A157" s="188"/>
      <c r="B157" s="188"/>
      <c r="C157" s="189"/>
      <c r="D157" s="190"/>
      <c r="E157" s="191"/>
      <c r="F157" s="2" t="s">
        <v>159</v>
      </c>
      <c r="G157" s="32">
        <v>168.56039999999999</v>
      </c>
      <c r="H157" s="33">
        <v>168.56039999999999</v>
      </c>
      <c r="I157" s="6" t="s">
        <v>160</v>
      </c>
      <c r="J157" s="6" t="s">
        <v>242</v>
      </c>
      <c r="K157" s="25" t="s">
        <v>162</v>
      </c>
      <c r="L157" s="6">
        <v>89</v>
      </c>
      <c r="M157" s="6">
        <v>0</v>
      </c>
      <c r="N157" s="6">
        <v>2</v>
      </c>
      <c r="O157" s="6">
        <v>2</v>
      </c>
      <c r="P157" s="6">
        <v>7</v>
      </c>
      <c r="Q157" s="6">
        <f>SUM(L157:P157)</f>
        <v>100</v>
      </c>
      <c r="R157" s="28" t="s">
        <v>163</v>
      </c>
      <c r="S157" s="2" t="s">
        <v>164</v>
      </c>
      <c r="T157" s="2" t="s">
        <v>165</v>
      </c>
      <c r="U157" s="6" t="s">
        <v>158</v>
      </c>
      <c r="V157" s="72"/>
      <c r="W157" s="73">
        <v>9</v>
      </c>
      <c r="X157" s="74">
        <f t="shared" si="19"/>
        <v>-1721.0571428571429</v>
      </c>
      <c r="Y157" s="74">
        <f t="shared" si="17"/>
        <v>-1712.0571428571429</v>
      </c>
    </row>
    <row r="158" spans="1:25" ht="47.25" customHeight="1" x14ac:dyDescent="0.25">
      <c r="A158" s="188"/>
      <c r="B158" s="188"/>
      <c r="C158" s="189"/>
      <c r="D158" s="190"/>
      <c r="E158" s="191"/>
      <c r="F158" s="34" t="s">
        <v>248</v>
      </c>
      <c r="G158" s="42">
        <v>171</v>
      </c>
      <c r="H158" s="42">
        <f>G158*24</f>
        <v>4104</v>
      </c>
      <c r="I158" s="6" t="s">
        <v>235</v>
      </c>
      <c r="J158" s="2" t="s">
        <v>290</v>
      </c>
      <c r="K158" s="25" t="s">
        <v>155</v>
      </c>
      <c r="L158" s="6">
        <v>90</v>
      </c>
      <c r="M158" s="6">
        <v>0</v>
      </c>
      <c r="N158" s="6">
        <v>0</v>
      </c>
      <c r="O158" s="6">
        <v>6</v>
      </c>
      <c r="P158" s="6">
        <v>4</v>
      </c>
      <c r="Q158" s="6">
        <f>SUM(L158:P158)</f>
        <v>100</v>
      </c>
      <c r="R158" s="28" t="s">
        <v>237</v>
      </c>
      <c r="S158" s="6" t="s">
        <v>238</v>
      </c>
      <c r="T158" s="6" t="s">
        <v>239</v>
      </c>
      <c r="U158" s="6" t="s">
        <v>107</v>
      </c>
      <c r="V158" s="75"/>
      <c r="W158" s="73">
        <v>5</v>
      </c>
      <c r="X158" s="74">
        <f t="shared" si="19"/>
        <v>-1748.5714285714284</v>
      </c>
      <c r="Y158" s="74">
        <f t="shared" si="17"/>
        <v>-1743.5714285714284</v>
      </c>
    </row>
    <row r="159" spans="1:25" ht="54" customHeight="1" x14ac:dyDescent="0.25">
      <c r="A159" s="188"/>
      <c r="B159" s="188"/>
      <c r="C159" s="189"/>
      <c r="D159" s="190"/>
      <c r="E159" s="191"/>
      <c r="F159" s="34" t="s">
        <v>187</v>
      </c>
      <c r="G159" s="35">
        <v>187.21</v>
      </c>
      <c r="H159" s="36">
        <f>I159*G159</f>
        <v>4493.04</v>
      </c>
      <c r="I159" s="37">
        <v>24</v>
      </c>
      <c r="J159" s="2" t="s">
        <v>271</v>
      </c>
      <c r="K159" s="28" t="s">
        <v>272</v>
      </c>
      <c r="L159" s="6">
        <v>70</v>
      </c>
      <c r="M159" s="6">
        <v>0</v>
      </c>
      <c r="N159" s="6">
        <v>10</v>
      </c>
      <c r="O159" s="6">
        <v>10</v>
      </c>
      <c r="P159" s="6">
        <v>10</v>
      </c>
      <c r="Q159" s="6">
        <f>SUM(L159:P159)</f>
        <v>100</v>
      </c>
      <c r="R159" s="25">
        <v>14.919600000000001</v>
      </c>
      <c r="S159" s="6" t="s">
        <v>203</v>
      </c>
      <c r="T159" s="6" t="s">
        <v>191</v>
      </c>
      <c r="U159" s="6" t="s">
        <v>158</v>
      </c>
      <c r="V159" s="72"/>
      <c r="W159" s="73">
        <v>10</v>
      </c>
      <c r="X159" s="74">
        <f t="shared" si="19"/>
        <v>-1931.390977443609</v>
      </c>
      <c r="Y159" s="74">
        <f t="shared" si="17"/>
        <v>-1921.390977443609</v>
      </c>
    </row>
    <row r="160" spans="1:25" ht="39" customHeight="1" x14ac:dyDescent="0.25">
      <c r="A160" s="188"/>
      <c r="B160" s="188"/>
      <c r="C160" s="189"/>
      <c r="D160" s="190"/>
      <c r="E160" s="191"/>
      <c r="F160" s="34" t="s">
        <v>221</v>
      </c>
      <c r="G160" s="24">
        <v>216.6</v>
      </c>
      <c r="H160" s="24">
        <v>6064.8</v>
      </c>
      <c r="I160" s="6">
        <v>28</v>
      </c>
      <c r="J160" s="2" t="s">
        <v>222</v>
      </c>
      <c r="K160" s="25" t="s">
        <v>155</v>
      </c>
      <c r="L160" s="6">
        <v>70</v>
      </c>
      <c r="M160" s="6">
        <v>0</v>
      </c>
      <c r="N160" s="6">
        <v>20</v>
      </c>
      <c r="O160" s="6">
        <v>5</v>
      </c>
      <c r="P160" s="6">
        <v>5</v>
      </c>
      <c r="Q160" s="6">
        <v>100</v>
      </c>
      <c r="R160" s="25">
        <v>14.95</v>
      </c>
      <c r="S160" s="6" t="s">
        <v>223</v>
      </c>
      <c r="T160" s="6" t="s">
        <v>224</v>
      </c>
      <c r="U160" s="6" t="s">
        <v>107</v>
      </c>
      <c r="V160" s="72"/>
      <c r="W160" s="73">
        <v>0</v>
      </c>
      <c r="X160" s="74">
        <f t="shared" si="19"/>
        <v>-2262.8571428571427</v>
      </c>
      <c r="Y160" s="74">
        <f t="shared" si="17"/>
        <v>-2262.8571428571427</v>
      </c>
    </row>
    <row r="161" spans="1:25" ht="39" customHeight="1" x14ac:dyDescent="0.25">
      <c r="A161" s="188"/>
      <c r="B161" s="188"/>
      <c r="C161" s="189"/>
      <c r="D161" s="190"/>
      <c r="E161" s="191"/>
      <c r="F161" s="34" t="s">
        <v>182</v>
      </c>
      <c r="G161" s="24">
        <v>303.55</v>
      </c>
      <c r="H161" s="24">
        <v>3642.6</v>
      </c>
      <c r="I161" s="6">
        <v>12</v>
      </c>
      <c r="J161" s="2" t="s">
        <v>241</v>
      </c>
      <c r="K161" s="25" t="s">
        <v>184</v>
      </c>
      <c r="L161" s="6">
        <v>60</v>
      </c>
      <c r="M161" s="6">
        <v>0</v>
      </c>
      <c r="N161" s="6">
        <v>0</v>
      </c>
      <c r="O161" s="6">
        <v>10</v>
      </c>
      <c r="P161" s="6">
        <v>30</v>
      </c>
      <c r="Q161" s="6">
        <v>100</v>
      </c>
      <c r="R161" s="25">
        <v>15.375299999999999</v>
      </c>
      <c r="S161" s="2" t="s">
        <v>185</v>
      </c>
      <c r="T161" s="6" t="s">
        <v>186</v>
      </c>
      <c r="U161" s="6" t="s">
        <v>19</v>
      </c>
      <c r="V161" s="72"/>
      <c r="W161" s="73">
        <v>10</v>
      </c>
      <c r="X161" s="74">
        <f t="shared" si="19"/>
        <v>-3243.4962406015034</v>
      </c>
      <c r="Y161" s="74">
        <f t="shared" si="17"/>
        <v>-3233.4962406015034</v>
      </c>
    </row>
    <row r="162" spans="1:25" ht="39" customHeight="1" x14ac:dyDescent="0.25">
      <c r="A162" s="188"/>
      <c r="B162" s="188"/>
      <c r="C162" s="189"/>
      <c r="D162" s="190"/>
      <c r="E162" s="191"/>
      <c r="F162" s="2" t="s">
        <v>153</v>
      </c>
      <c r="G162" s="24">
        <v>389.36700000000002</v>
      </c>
      <c r="H162" s="38">
        <f>I162*G162</f>
        <v>9344.8080000000009</v>
      </c>
      <c r="I162" s="6">
        <v>24</v>
      </c>
      <c r="J162" s="6" t="s">
        <v>270</v>
      </c>
      <c r="K162" s="25" t="s">
        <v>155</v>
      </c>
      <c r="L162" s="26">
        <v>0.55000000000000004</v>
      </c>
      <c r="M162" s="26">
        <v>0</v>
      </c>
      <c r="N162" s="26">
        <v>0</v>
      </c>
      <c r="O162" s="26">
        <v>0.15</v>
      </c>
      <c r="P162" s="26">
        <v>0.3</v>
      </c>
      <c r="Q162" s="30">
        <f>SUBTOTAL(9,L162:P162)</f>
        <v>1</v>
      </c>
      <c r="R162" s="25">
        <v>13.48</v>
      </c>
      <c r="S162" s="6" t="s">
        <v>156</v>
      </c>
      <c r="T162" s="31" t="s">
        <v>157</v>
      </c>
      <c r="U162" s="6" t="s">
        <v>158</v>
      </c>
      <c r="V162" s="72"/>
      <c r="W162" s="73">
        <v>8</v>
      </c>
      <c r="X162" s="74">
        <f t="shared" si="19"/>
        <v>-4211.3571428571422</v>
      </c>
      <c r="Y162" s="74">
        <f t="shared" si="17"/>
        <v>-4203.3571428571422</v>
      </c>
    </row>
    <row r="163" spans="1:25" ht="39" customHeight="1" x14ac:dyDescent="0.25">
      <c r="A163" s="188">
        <v>22</v>
      </c>
      <c r="B163" s="188">
        <v>173109</v>
      </c>
      <c r="C163" s="189" t="s">
        <v>292</v>
      </c>
      <c r="D163" s="190">
        <v>3894</v>
      </c>
      <c r="E163" s="191" t="s">
        <v>137</v>
      </c>
      <c r="F163" s="2" t="s">
        <v>159</v>
      </c>
      <c r="G163" s="32">
        <v>52.291800000000002</v>
      </c>
      <c r="H163" s="33">
        <v>52.291800000000002</v>
      </c>
      <c r="I163" s="6" t="s">
        <v>160</v>
      </c>
      <c r="J163" s="6" t="s">
        <v>242</v>
      </c>
      <c r="K163" s="25" t="s">
        <v>162</v>
      </c>
      <c r="L163" s="6">
        <v>89</v>
      </c>
      <c r="M163" s="6">
        <v>0</v>
      </c>
      <c r="N163" s="6">
        <v>2</v>
      </c>
      <c r="O163" s="6">
        <v>2</v>
      </c>
      <c r="P163" s="6">
        <v>7</v>
      </c>
      <c r="Q163" s="6">
        <f>SUM(L163:P163)</f>
        <v>100</v>
      </c>
      <c r="R163" s="28" t="s">
        <v>163</v>
      </c>
      <c r="S163" s="2" t="s">
        <v>164</v>
      </c>
      <c r="T163" s="2" t="s">
        <v>165</v>
      </c>
      <c r="U163" s="6" t="s">
        <v>158</v>
      </c>
      <c r="V163" s="72"/>
      <c r="W163" s="73">
        <v>9</v>
      </c>
      <c r="X163" s="74">
        <f>90*(1-(G163-$G$163)/$G$163)</f>
        <v>90</v>
      </c>
      <c r="Y163" s="74">
        <f t="shared" si="17"/>
        <v>99</v>
      </c>
    </row>
    <row r="164" spans="1:25" ht="39" customHeight="1" x14ac:dyDescent="0.25">
      <c r="A164" s="188"/>
      <c r="B164" s="188"/>
      <c r="C164" s="189"/>
      <c r="D164" s="190"/>
      <c r="E164" s="191"/>
      <c r="F164" s="34" t="s">
        <v>293</v>
      </c>
      <c r="G164" s="24">
        <v>53</v>
      </c>
      <c r="H164" s="24">
        <v>53</v>
      </c>
      <c r="I164" s="6" t="s">
        <v>294</v>
      </c>
      <c r="J164" s="2" t="s">
        <v>295</v>
      </c>
      <c r="K164" s="25" t="s">
        <v>296</v>
      </c>
      <c r="L164" s="26">
        <v>0.65</v>
      </c>
      <c r="M164" s="6"/>
      <c r="N164" s="26">
        <v>0.15</v>
      </c>
      <c r="O164" s="26">
        <v>0.1</v>
      </c>
      <c r="P164" s="26">
        <v>0.1</v>
      </c>
      <c r="Q164" s="26">
        <v>1</v>
      </c>
      <c r="R164" s="25" t="s">
        <v>107</v>
      </c>
      <c r="S164" s="6"/>
      <c r="T164" s="6" t="s">
        <v>107</v>
      </c>
      <c r="U164" s="6" t="s">
        <v>107</v>
      </c>
      <c r="V164" s="72"/>
      <c r="W164" s="73">
        <v>10</v>
      </c>
      <c r="X164" s="74">
        <f>90*(1-(G164-$G$163)/$G$163)</f>
        <v>88.781109084024649</v>
      </c>
      <c r="Y164" s="74">
        <f t="shared" si="17"/>
        <v>98.781109084024649</v>
      </c>
    </row>
    <row r="165" spans="1:25" ht="39" customHeight="1" x14ac:dyDescent="0.25">
      <c r="A165" s="188"/>
      <c r="B165" s="188"/>
      <c r="C165" s="189"/>
      <c r="D165" s="190"/>
      <c r="E165" s="191"/>
      <c r="F165" s="34" t="s">
        <v>264</v>
      </c>
      <c r="G165" s="6">
        <v>79.02</v>
      </c>
      <c r="H165" s="6">
        <v>79.02</v>
      </c>
      <c r="I165" s="6">
        <v>1</v>
      </c>
      <c r="J165" s="2" t="s">
        <v>297</v>
      </c>
      <c r="K165" s="28" t="s">
        <v>229</v>
      </c>
      <c r="L165" s="26">
        <v>0.59</v>
      </c>
      <c r="M165" s="26">
        <v>0</v>
      </c>
      <c r="N165" s="26">
        <v>0</v>
      </c>
      <c r="O165" s="26">
        <v>0.05</v>
      </c>
      <c r="P165" s="26">
        <v>0.36</v>
      </c>
      <c r="Q165" s="26">
        <v>1</v>
      </c>
      <c r="R165" s="25">
        <v>14.6647</v>
      </c>
      <c r="S165" s="6" t="s">
        <v>230</v>
      </c>
      <c r="T165" s="6" t="s">
        <v>230</v>
      </c>
      <c r="U165" s="6"/>
      <c r="V165" s="75" t="s">
        <v>231</v>
      </c>
      <c r="W165" s="73">
        <v>3</v>
      </c>
      <c r="X165" s="74">
        <f>90*(1-(G165-$G$163)/$G$163)</f>
        <v>43.997796977728839</v>
      </c>
      <c r="Y165" s="74">
        <f t="shared" ref="Y165:Y186" si="20">W165+X165</f>
        <v>46.997796977728839</v>
      </c>
    </row>
    <row r="166" spans="1:25" ht="60.75" customHeight="1" x14ac:dyDescent="0.25">
      <c r="A166" s="188"/>
      <c r="B166" s="188"/>
      <c r="C166" s="189"/>
      <c r="D166" s="190"/>
      <c r="E166" s="191"/>
      <c r="F166" s="34" t="s">
        <v>221</v>
      </c>
      <c r="G166" s="24">
        <v>216.6</v>
      </c>
      <c r="H166" s="24">
        <v>6064.8</v>
      </c>
      <c r="I166" s="6">
        <v>28</v>
      </c>
      <c r="J166" s="2" t="s">
        <v>222</v>
      </c>
      <c r="K166" s="25" t="s">
        <v>155</v>
      </c>
      <c r="L166" s="6">
        <v>70</v>
      </c>
      <c r="M166" s="6">
        <v>0</v>
      </c>
      <c r="N166" s="6">
        <v>20</v>
      </c>
      <c r="O166" s="6">
        <v>5</v>
      </c>
      <c r="P166" s="6">
        <v>5</v>
      </c>
      <c r="Q166" s="6">
        <v>100</v>
      </c>
      <c r="R166" s="25">
        <v>14.95</v>
      </c>
      <c r="S166" s="6" t="s">
        <v>223</v>
      </c>
      <c r="T166" s="6" t="s">
        <v>224</v>
      </c>
      <c r="U166" s="6" t="s">
        <v>107</v>
      </c>
      <c r="V166" s="72"/>
      <c r="W166" s="73">
        <v>0</v>
      </c>
      <c r="X166" s="74">
        <f>90*(1-(G166-$G$163)/$G$163)</f>
        <v>-192.79267495094831</v>
      </c>
      <c r="Y166" s="74">
        <f t="shared" si="20"/>
        <v>-192.79267495094831</v>
      </c>
    </row>
    <row r="167" spans="1:25" ht="39" customHeight="1" x14ac:dyDescent="0.25">
      <c r="A167" s="192">
        <v>23</v>
      </c>
      <c r="B167" s="192">
        <v>173110</v>
      </c>
      <c r="C167" s="189" t="s">
        <v>298</v>
      </c>
      <c r="D167" s="190">
        <v>95886</v>
      </c>
      <c r="E167" s="191" t="s">
        <v>137</v>
      </c>
      <c r="F167" s="34" t="s">
        <v>264</v>
      </c>
      <c r="G167" s="41">
        <v>38.36</v>
      </c>
      <c r="H167" s="41">
        <v>38.36</v>
      </c>
      <c r="I167" s="6">
        <v>1</v>
      </c>
      <c r="J167" s="2" t="s">
        <v>301</v>
      </c>
      <c r="K167" s="28" t="s">
        <v>229</v>
      </c>
      <c r="L167" s="26">
        <v>0.59</v>
      </c>
      <c r="M167" s="26">
        <v>0</v>
      </c>
      <c r="N167" s="26">
        <v>0</v>
      </c>
      <c r="O167" s="26">
        <v>0.05</v>
      </c>
      <c r="P167" s="26">
        <v>0.36</v>
      </c>
      <c r="Q167" s="26">
        <v>1</v>
      </c>
      <c r="R167" s="25">
        <v>14.6647</v>
      </c>
      <c r="S167" s="6" t="s">
        <v>230</v>
      </c>
      <c r="T167" s="6" t="s">
        <v>230</v>
      </c>
      <c r="U167" s="6"/>
      <c r="V167" s="75" t="s">
        <v>231</v>
      </c>
      <c r="W167" s="73">
        <v>3</v>
      </c>
      <c r="X167" s="74">
        <f t="shared" ref="X167:X174" si="21">90*(1-(G167-$G$167)/$G$167)</f>
        <v>90</v>
      </c>
      <c r="Y167" s="74">
        <f t="shared" si="20"/>
        <v>93</v>
      </c>
    </row>
    <row r="168" spans="1:25" ht="39" customHeight="1" x14ac:dyDescent="0.25">
      <c r="A168" s="192"/>
      <c r="B168" s="192"/>
      <c r="C168" s="189"/>
      <c r="D168" s="190"/>
      <c r="E168" s="191"/>
      <c r="F168" s="34" t="s">
        <v>234</v>
      </c>
      <c r="G168" s="42">
        <v>39.9</v>
      </c>
      <c r="H168" s="42">
        <f>G168*24</f>
        <v>957.59999999999991</v>
      </c>
      <c r="I168" s="6" t="s">
        <v>235</v>
      </c>
      <c r="J168" s="6" t="s">
        <v>302</v>
      </c>
      <c r="K168" s="25" t="s">
        <v>155</v>
      </c>
      <c r="L168" s="6">
        <v>90</v>
      </c>
      <c r="M168" s="6">
        <v>0</v>
      </c>
      <c r="N168" s="6">
        <v>0</v>
      </c>
      <c r="O168" s="6">
        <v>6</v>
      </c>
      <c r="P168" s="6">
        <v>4</v>
      </c>
      <c r="Q168" s="6">
        <f>SUM(L168:P168)</f>
        <v>100</v>
      </c>
      <c r="R168" s="25" t="s">
        <v>303</v>
      </c>
      <c r="S168" s="6" t="s">
        <v>238</v>
      </c>
      <c r="T168" s="6" t="s">
        <v>239</v>
      </c>
      <c r="U168" s="6" t="s">
        <v>107</v>
      </c>
      <c r="V168" s="72"/>
      <c r="W168" s="73">
        <v>5</v>
      </c>
      <c r="X168" s="74">
        <f t="shared" si="21"/>
        <v>86.386861313868607</v>
      </c>
      <c r="Y168" s="74">
        <f t="shared" si="20"/>
        <v>91.386861313868607</v>
      </c>
    </row>
    <row r="169" spans="1:25" ht="39" customHeight="1" x14ac:dyDescent="0.25">
      <c r="A169" s="192"/>
      <c r="B169" s="192"/>
      <c r="C169" s="189"/>
      <c r="D169" s="190"/>
      <c r="E169" s="191"/>
      <c r="F169" s="34" t="s">
        <v>221</v>
      </c>
      <c r="G169" s="24">
        <v>45</v>
      </c>
      <c r="H169" s="24">
        <v>1350</v>
      </c>
      <c r="I169" s="6">
        <v>28</v>
      </c>
      <c r="J169" s="2" t="s">
        <v>222</v>
      </c>
      <c r="K169" s="25" t="s">
        <v>155</v>
      </c>
      <c r="L169" s="6">
        <v>70</v>
      </c>
      <c r="M169" s="6">
        <v>0</v>
      </c>
      <c r="N169" s="6">
        <v>20</v>
      </c>
      <c r="O169" s="6">
        <v>5</v>
      </c>
      <c r="P169" s="6">
        <v>5</v>
      </c>
      <c r="Q169" s="6">
        <v>100</v>
      </c>
      <c r="R169" s="25">
        <v>14.95</v>
      </c>
      <c r="S169" s="6" t="s">
        <v>223</v>
      </c>
      <c r="T169" s="6" t="s">
        <v>224</v>
      </c>
      <c r="U169" s="6" t="s">
        <v>107</v>
      </c>
      <c r="V169" s="72"/>
      <c r="W169" s="73">
        <v>0</v>
      </c>
      <c r="X169" s="74">
        <f t="shared" si="21"/>
        <v>74.421272158498439</v>
      </c>
      <c r="Y169" s="74">
        <f t="shared" si="20"/>
        <v>74.421272158498439</v>
      </c>
    </row>
    <row r="170" spans="1:25" ht="39" customHeight="1" x14ac:dyDescent="0.25">
      <c r="A170" s="192"/>
      <c r="B170" s="192"/>
      <c r="C170" s="189"/>
      <c r="D170" s="190"/>
      <c r="E170" s="191"/>
      <c r="F170" s="34" t="s">
        <v>187</v>
      </c>
      <c r="G170" s="35">
        <v>47.03</v>
      </c>
      <c r="H170" s="36">
        <f>G170*I170</f>
        <v>1128.72</v>
      </c>
      <c r="I170" s="37">
        <v>24</v>
      </c>
      <c r="J170" s="2" t="s">
        <v>299</v>
      </c>
      <c r="K170" s="28" t="s">
        <v>300</v>
      </c>
      <c r="L170" s="6">
        <v>70</v>
      </c>
      <c r="M170" s="6">
        <v>0</v>
      </c>
      <c r="N170" s="6">
        <v>10</v>
      </c>
      <c r="O170" s="6">
        <v>10</v>
      </c>
      <c r="P170" s="6">
        <v>10</v>
      </c>
      <c r="Q170" s="6">
        <f>SUM(L170:P170)</f>
        <v>100</v>
      </c>
      <c r="R170" s="25">
        <v>13.3954</v>
      </c>
      <c r="S170" s="6" t="s">
        <v>203</v>
      </c>
      <c r="T170" s="6" t="s">
        <v>191</v>
      </c>
      <c r="U170" s="6" t="s">
        <v>158</v>
      </c>
      <c r="V170" s="72"/>
      <c r="W170" s="73">
        <v>10</v>
      </c>
      <c r="X170" s="74">
        <f t="shared" si="21"/>
        <v>69.658498435870698</v>
      </c>
      <c r="Y170" s="74">
        <f t="shared" si="20"/>
        <v>79.658498435870698</v>
      </c>
    </row>
    <row r="171" spans="1:25" ht="39" customHeight="1" x14ac:dyDescent="0.25">
      <c r="A171" s="192"/>
      <c r="B171" s="192"/>
      <c r="C171" s="189"/>
      <c r="D171" s="190"/>
      <c r="E171" s="191"/>
      <c r="F171" s="2" t="s">
        <v>159</v>
      </c>
      <c r="G171" s="32">
        <v>52.291800000000002</v>
      </c>
      <c r="H171" s="33">
        <v>52.291800000000002</v>
      </c>
      <c r="I171" s="6" t="s">
        <v>160</v>
      </c>
      <c r="J171" s="6" t="s">
        <v>242</v>
      </c>
      <c r="K171" s="25" t="s">
        <v>162</v>
      </c>
      <c r="L171" s="6">
        <v>89</v>
      </c>
      <c r="M171" s="6">
        <v>0</v>
      </c>
      <c r="N171" s="6">
        <v>2</v>
      </c>
      <c r="O171" s="6">
        <v>2</v>
      </c>
      <c r="P171" s="6">
        <v>7</v>
      </c>
      <c r="Q171" s="6">
        <f>SUM(L171:P171)</f>
        <v>100</v>
      </c>
      <c r="R171" s="28" t="s">
        <v>163</v>
      </c>
      <c r="S171" s="2" t="s">
        <v>164</v>
      </c>
      <c r="T171" s="2" t="s">
        <v>165</v>
      </c>
      <c r="U171" s="6" t="s">
        <v>158</v>
      </c>
      <c r="V171" s="72"/>
      <c r="W171" s="73">
        <v>9</v>
      </c>
      <c r="X171" s="74">
        <f t="shared" si="21"/>
        <v>57.31329509906152</v>
      </c>
      <c r="Y171" s="74">
        <f t="shared" si="20"/>
        <v>66.31329509906152</v>
      </c>
    </row>
    <row r="172" spans="1:25" ht="51" customHeight="1" x14ac:dyDescent="0.25">
      <c r="A172" s="192"/>
      <c r="B172" s="192"/>
      <c r="C172" s="189"/>
      <c r="D172" s="190"/>
      <c r="E172" s="191"/>
      <c r="F172" s="34" t="s">
        <v>293</v>
      </c>
      <c r="G172" s="24">
        <v>53</v>
      </c>
      <c r="H172" s="24">
        <v>53</v>
      </c>
      <c r="I172" s="6" t="s">
        <v>294</v>
      </c>
      <c r="J172" s="2" t="s">
        <v>295</v>
      </c>
      <c r="K172" s="25" t="s">
        <v>296</v>
      </c>
      <c r="L172" s="26">
        <v>0.65</v>
      </c>
      <c r="M172" s="6"/>
      <c r="N172" s="26">
        <v>0.15</v>
      </c>
      <c r="O172" s="26">
        <v>0.1</v>
      </c>
      <c r="P172" s="26">
        <v>0.1</v>
      </c>
      <c r="Q172" s="26">
        <v>1</v>
      </c>
      <c r="R172" s="25" t="s">
        <v>107</v>
      </c>
      <c r="S172" s="6"/>
      <c r="T172" s="6" t="s">
        <v>107</v>
      </c>
      <c r="U172" s="6" t="s">
        <v>107</v>
      </c>
      <c r="V172" s="72"/>
      <c r="W172" s="73">
        <v>10</v>
      </c>
      <c r="X172" s="74">
        <f t="shared" si="21"/>
        <v>55.651720542231494</v>
      </c>
      <c r="Y172" s="74">
        <f t="shared" si="20"/>
        <v>65.651720542231487</v>
      </c>
    </row>
    <row r="173" spans="1:25" ht="39" customHeight="1" x14ac:dyDescent="0.25">
      <c r="A173" s="192"/>
      <c r="B173" s="192"/>
      <c r="C173" s="189"/>
      <c r="D173" s="190"/>
      <c r="E173" s="191"/>
      <c r="F173" s="2" t="s">
        <v>153</v>
      </c>
      <c r="G173" s="24">
        <v>63.053856000000003</v>
      </c>
      <c r="H173" s="38">
        <f>I173*G173</f>
        <v>1513.2925440000001</v>
      </c>
      <c r="I173" s="6">
        <v>24</v>
      </c>
      <c r="J173" s="6" t="s">
        <v>154</v>
      </c>
      <c r="K173" s="25" t="s">
        <v>155</v>
      </c>
      <c r="L173" s="26">
        <v>0.55000000000000004</v>
      </c>
      <c r="M173" s="26">
        <v>0</v>
      </c>
      <c r="N173" s="26">
        <v>0</v>
      </c>
      <c r="O173" s="26">
        <v>0.15</v>
      </c>
      <c r="P173" s="26">
        <v>0.3</v>
      </c>
      <c r="Q173" s="30">
        <f>SUBTOTAL(9,L173:P173)</f>
        <v>1</v>
      </c>
      <c r="R173" s="25">
        <v>13.48</v>
      </c>
      <c r="S173" s="6" t="s">
        <v>156</v>
      </c>
      <c r="T173" s="31" t="s">
        <v>157</v>
      </c>
      <c r="U173" s="6" t="s">
        <v>158</v>
      </c>
      <c r="V173" s="72"/>
      <c r="W173" s="73">
        <v>8</v>
      </c>
      <c r="X173" s="74">
        <f t="shared" si="21"/>
        <v>32.063424400417091</v>
      </c>
      <c r="Y173" s="74">
        <f t="shared" si="20"/>
        <v>40.063424400417091</v>
      </c>
    </row>
    <row r="174" spans="1:25" ht="39" customHeight="1" x14ac:dyDescent="0.25">
      <c r="A174" s="192"/>
      <c r="B174" s="192"/>
      <c r="C174" s="189"/>
      <c r="D174" s="190"/>
      <c r="E174" s="191"/>
      <c r="F174" s="34" t="s">
        <v>250</v>
      </c>
      <c r="G174" s="42">
        <v>66.27</v>
      </c>
      <c r="H174" s="42">
        <v>1192.8800000000001</v>
      </c>
      <c r="I174" s="6">
        <v>18</v>
      </c>
      <c r="J174" s="2" t="s">
        <v>304</v>
      </c>
      <c r="K174" s="25" t="s">
        <v>177</v>
      </c>
      <c r="L174" s="6">
        <v>87.4</v>
      </c>
      <c r="M174" s="6"/>
      <c r="N174" s="6"/>
      <c r="O174" s="41">
        <v>7.6</v>
      </c>
      <c r="P174" s="6">
        <v>5</v>
      </c>
      <c r="Q174" s="6">
        <v>100</v>
      </c>
      <c r="R174" s="25">
        <v>1.65</v>
      </c>
      <c r="S174" s="6" t="s">
        <v>147</v>
      </c>
      <c r="T174" s="6" t="s">
        <v>252</v>
      </c>
      <c r="U174" s="6" t="s">
        <v>193</v>
      </c>
      <c r="V174" s="72"/>
      <c r="W174" s="73">
        <v>5</v>
      </c>
      <c r="X174" s="74">
        <f t="shared" si="21"/>
        <v>24.517726798748701</v>
      </c>
      <c r="Y174" s="74">
        <f t="shared" si="20"/>
        <v>29.517726798748701</v>
      </c>
    </row>
    <row r="175" spans="1:25" ht="42" customHeight="1" x14ac:dyDescent="0.25">
      <c r="A175" s="1">
        <v>24</v>
      </c>
      <c r="B175" s="1"/>
      <c r="C175" s="44" t="s">
        <v>305</v>
      </c>
      <c r="D175" s="45" t="s">
        <v>25</v>
      </c>
      <c r="E175" s="46" t="s">
        <v>137</v>
      </c>
      <c r="F175" s="34" t="s">
        <v>293</v>
      </c>
      <c r="G175" s="24">
        <v>53</v>
      </c>
      <c r="H175" s="24">
        <v>53</v>
      </c>
      <c r="I175" s="6" t="s">
        <v>294</v>
      </c>
      <c r="J175" s="2" t="s">
        <v>295</v>
      </c>
      <c r="K175" s="25" t="s">
        <v>296</v>
      </c>
      <c r="L175" s="26">
        <v>0.65</v>
      </c>
      <c r="M175" s="6"/>
      <c r="N175" s="26">
        <v>0.15</v>
      </c>
      <c r="O175" s="26">
        <v>0.1</v>
      </c>
      <c r="P175" s="26">
        <v>0.1</v>
      </c>
      <c r="Q175" s="26">
        <v>1</v>
      </c>
      <c r="R175" s="25" t="s">
        <v>107</v>
      </c>
      <c r="S175" s="6"/>
      <c r="T175" s="6" t="s">
        <v>107</v>
      </c>
      <c r="U175" s="6" t="s">
        <v>107</v>
      </c>
      <c r="V175" s="72"/>
      <c r="W175" s="73">
        <v>10</v>
      </c>
      <c r="X175" s="74">
        <f>90*(1-(G175-$G$175)/$G$175)</f>
        <v>90</v>
      </c>
      <c r="Y175" s="74">
        <f t="shared" si="20"/>
        <v>100</v>
      </c>
    </row>
    <row r="176" spans="1:25" ht="45" customHeight="1" x14ac:dyDescent="0.25">
      <c r="A176" s="190">
        <v>25</v>
      </c>
      <c r="B176" s="188"/>
      <c r="C176" s="197" t="s">
        <v>307</v>
      </c>
      <c r="D176" s="190" t="s">
        <v>25</v>
      </c>
      <c r="E176" s="191" t="s">
        <v>137</v>
      </c>
      <c r="F176" s="34" t="s">
        <v>250</v>
      </c>
      <c r="G176" s="42">
        <v>119.29</v>
      </c>
      <c r="H176" s="47">
        <v>1192.8800000000001</v>
      </c>
      <c r="I176" s="6">
        <v>10</v>
      </c>
      <c r="J176" s="2" t="s">
        <v>308</v>
      </c>
      <c r="K176" s="25" t="s">
        <v>177</v>
      </c>
      <c r="L176" s="6">
        <v>87.4</v>
      </c>
      <c r="M176" s="6"/>
      <c r="N176" s="6"/>
      <c r="O176" s="41">
        <v>7.6</v>
      </c>
      <c r="P176" s="6">
        <v>5</v>
      </c>
      <c r="Q176" s="6">
        <v>100</v>
      </c>
      <c r="R176" s="25">
        <v>1.65</v>
      </c>
      <c r="S176" s="6" t="s">
        <v>147</v>
      </c>
      <c r="T176" s="6" t="s">
        <v>252</v>
      </c>
      <c r="U176" s="6" t="s">
        <v>193</v>
      </c>
      <c r="V176" s="72"/>
      <c r="W176" s="73">
        <v>5</v>
      </c>
      <c r="X176" s="74">
        <f>90*(1-(G176-$G$176)/$G$176)</f>
        <v>90</v>
      </c>
      <c r="Y176" s="74">
        <f t="shared" si="20"/>
        <v>95</v>
      </c>
    </row>
    <row r="177" spans="1:25" ht="39.75" customHeight="1" x14ac:dyDescent="0.25">
      <c r="A177" s="190"/>
      <c r="B177" s="190"/>
      <c r="C177" s="197"/>
      <c r="D177" s="190"/>
      <c r="E177" s="191"/>
      <c r="F177" s="34" t="s">
        <v>250</v>
      </c>
      <c r="G177" s="42">
        <v>132.44999999999999</v>
      </c>
      <c r="H177" s="42">
        <v>1324.47</v>
      </c>
      <c r="I177" s="6">
        <v>10</v>
      </c>
      <c r="J177" s="2" t="s">
        <v>306</v>
      </c>
      <c r="K177" s="25" t="s">
        <v>177</v>
      </c>
      <c r="L177" s="6">
        <v>87.4</v>
      </c>
      <c r="M177" s="6"/>
      <c r="N177" s="6"/>
      <c r="O177" s="41">
        <v>7.6</v>
      </c>
      <c r="P177" s="6">
        <v>5</v>
      </c>
      <c r="Q177" s="6">
        <v>100</v>
      </c>
      <c r="R177" s="25">
        <v>1.65</v>
      </c>
      <c r="S177" s="6" t="s">
        <v>147</v>
      </c>
      <c r="T177" s="6" t="s">
        <v>252</v>
      </c>
      <c r="U177" s="6" t="s">
        <v>193</v>
      </c>
      <c r="V177" s="72"/>
      <c r="W177" s="73">
        <v>5</v>
      </c>
      <c r="X177" s="74">
        <f>90*(1-(G177-$G$176)/$G$176)</f>
        <v>80.071254924972777</v>
      </c>
      <c r="Y177" s="74">
        <f t="shared" si="20"/>
        <v>85.071254924972777</v>
      </c>
    </row>
    <row r="178" spans="1:25" ht="50.25" customHeight="1" x14ac:dyDescent="0.25">
      <c r="A178" s="188">
        <v>26</v>
      </c>
      <c r="B178" s="188">
        <v>129929</v>
      </c>
      <c r="C178" s="192" t="s">
        <v>309</v>
      </c>
      <c r="D178" s="190">
        <v>120</v>
      </c>
      <c r="E178" s="191" t="s">
        <v>137</v>
      </c>
      <c r="F178" s="34" t="s">
        <v>293</v>
      </c>
      <c r="G178" s="24">
        <v>53</v>
      </c>
      <c r="H178" s="24">
        <v>53</v>
      </c>
      <c r="I178" s="6" t="s">
        <v>294</v>
      </c>
      <c r="J178" s="2" t="s">
        <v>295</v>
      </c>
      <c r="K178" s="25" t="s">
        <v>296</v>
      </c>
      <c r="L178" s="26">
        <v>0.65</v>
      </c>
      <c r="M178" s="6"/>
      <c r="N178" s="26">
        <v>0.15</v>
      </c>
      <c r="O178" s="26">
        <v>0.1</v>
      </c>
      <c r="P178" s="26">
        <v>0.1</v>
      </c>
      <c r="Q178" s="26">
        <v>1</v>
      </c>
      <c r="R178" s="25" t="s">
        <v>107</v>
      </c>
      <c r="S178" s="6"/>
      <c r="T178" s="6" t="s">
        <v>107</v>
      </c>
      <c r="U178" s="6" t="s">
        <v>107</v>
      </c>
      <c r="V178" s="72"/>
      <c r="W178" s="73">
        <v>10</v>
      </c>
      <c r="X178" s="74">
        <f>90*(1-(G178-$G$178)/$G$178)</f>
        <v>90</v>
      </c>
      <c r="Y178" s="74">
        <f t="shared" si="20"/>
        <v>100</v>
      </c>
    </row>
    <row r="179" spans="1:25" ht="39" customHeight="1" x14ac:dyDescent="0.25">
      <c r="A179" s="188"/>
      <c r="B179" s="188"/>
      <c r="C179" s="192"/>
      <c r="D179" s="190"/>
      <c r="E179" s="191"/>
      <c r="F179" s="34" t="s">
        <v>264</v>
      </c>
      <c r="G179" s="6">
        <v>584.96</v>
      </c>
      <c r="H179" s="48">
        <v>2339.84</v>
      </c>
      <c r="I179" s="6">
        <v>4</v>
      </c>
      <c r="J179" s="2" t="s">
        <v>310</v>
      </c>
      <c r="K179" s="28" t="s">
        <v>229</v>
      </c>
      <c r="L179" s="26">
        <v>0.59</v>
      </c>
      <c r="M179" s="26">
        <v>0</v>
      </c>
      <c r="N179" s="26">
        <v>0</v>
      </c>
      <c r="O179" s="26">
        <v>0.05</v>
      </c>
      <c r="P179" s="26">
        <v>0.36</v>
      </c>
      <c r="Q179" s="26">
        <v>1</v>
      </c>
      <c r="R179" s="25">
        <v>14.6647</v>
      </c>
      <c r="S179" s="6" t="s">
        <v>230</v>
      </c>
      <c r="T179" s="6" t="s">
        <v>230</v>
      </c>
      <c r="U179" s="6"/>
      <c r="V179" s="75" t="s">
        <v>231</v>
      </c>
      <c r="W179" s="73">
        <v>3</v>
      </c>
      <c r="X179" s="74">
        <f>90*(1-(G179-$G$178)/$G$178)</f>
        <v>-813.32830188679259</v>
      </c>
      <c r="Y179" s="74">
        <f t="shared" si="20"/>
        <v>-810.32830188679259</v>
      </c>
    </row>
    <row r="180" spans="1:25" ht="81" customHeight="1" x14ac:dyDescent="0.25">
      <c r="A180" s="188">
        <v>27</v>
      </c>
      <c r="B180" s="188"/>
      <c r="C180" s="192" t="s">
        <v>311</v>
      </c>
      <c r="D180" s="190" t="s">
        <v>25</v>
      </c>
      <c r="E180" s="191" t="s">
        <v>137</v>
      </c>
      <c r="F180" s="34" t="s">
        <v>264</v>
      </c>
      <c r="G180" s="6">
        <v>50.15</v>
      </c>
      <c r="H180" s="6">
        <v>50.15</v>
      </c>
      <c r="I180" s="6">
        <v>1</v>
      </c>
      <c r="J180" s="43" t="s">
        <v>312</v>
      </c>
      <c r="K180" s="28" t="s">
        <v>229</v>
      </c>
      <c r="L180" s="26">
        <v>0.59</v>
      </c>
      <c r="M180" s="26">
        <v>0</v>
      </c>
      <c r="N180" s="26">
        <v>0</v>
      </c>
      <c r="O180" s="26">
        <v>0.05</v>
      </c>
      <c r="P180" s="26">
        <v>0.36</v>
      </c>
      <c r="Q180" s="26">
        <v>1</v>
      </c>
      <c r="R180" s="25">
        <v>14.6647</v>
      </c>
      <c r="S180" s="6" t="s">
        <v>230</v>
      </c>
      <c r="T180" s="6" t="s">
        <v>230</v>
      </c>
      <c r="U180" s="6"/>
      <c r="V180" s="75" t="s">
        <v>231</v>
      </c>
      <c r="W180" s="73">
        <v>3</v>
      </c>
      <c r="X180" s="74">
        <f>90*(1-(G180-$G$180)/$G$180)</f>
        <v>90</v>
      </c>
      <c r="Y180" s="74">
        <f t="shared" si="20"/>
        <v>93</v>
      </c>
    </row>
    <row r="181" spans="1:25" ht="75.75" customHeight="1" x14ac:dyDescent="0.25">
      <c r="A181" s="188"/>
      <c r="B181" s="188"/>
      <c r="C181" s="192"/>
      <c r="D181" s="190"/>
      <c r="E181" s="191"/>
      <c r="F181" s="34" t="s">
        <v>293</v>
      </c>
      <c r="G181" s="24">
        <v>53</v>
      </c>
      <c r="H181" s="24">
        <v>53</v>
      </c>
      <c r="I181" s="6" t="s">
        <v>294</v>
      </c>
      <c r="J181" s="2" t="s">
        <v>295</v>
      </c>
      <c r="K181" s="25" t="s">
        <v>296</v>
      </c>
      <c r="L181" s="26">
        <v>0.65</v>
      </c>
      <c r="M181" s="6"/>
      <c r="N181" s="26">
        <v>0.15</v>
      </c>
      <c r="O181" s="26">
        <v>0.1</v>
      </c>
      <c r="P181" s="26">
        <v>0.1</v>
      </c>
      <c r="Q181" s="26">
        <v>1</v>
      </c>
      <c r="R181" s="25" t="s">
        <v>107</v>
      </c>
      <c r="S181" s="6"/>
      <c r="T181" s="6" t="s">
        <v>107</v>
      </c>
      <c r="U181" s="6" t="s">
        <v>107</v>
      </c>
      <c r="V181" s="72"/>
      <c r="W181" s="73">
        <v>10</v>
      </c>
      <c r="X181" s="74">
        <f>90*(1-(G181-$G$180)/$G$180)</f>
        <v>84.885343968095711</v>
      </c>
      <c r="Y181" s="74">
        <f t="shared" si="20"/>
        <v>94.885343968095711</v>
      </c>
    </row>
    <row r="182" spans="1:25" ht="39" customHeight="1" x14ac:dyDescent="0.25">
      <c r="A182" s="188">
        <v>28</v>
      </c>
      <c r="B182" s="188"/>
      <c r="C182" s="192" t="s">
        <v>313</v>
      </c>
      <c r="D182" s="190" t="s">
        <v>25</v>
      </c>
      <c r="E182" s="191" t="s">
        <v>137</v>
      </c>
      <c r="F182" s="34" t="s">
        <v>264</v>
      </c>
      <c r="G182" s="6">
        <v>50.15</v>
      </c>
      <c r="H182" s="6">
        <v>50.15</v>
      </c>
      <c r="I182" s="6">
        <v>1</v>
      </c>
      <c r="J182" s="43" t="s">
        <v>312</v>
      </c>
      <c r="K182" s="28" t="s">
        <v>229</v>
      </c>
      <c r="L182" s="26">
        <v>0.59</v>
      </c>
      <c r="M182" s="26">
        <v>0</v>
      </c>
      <c r="N182" s="26">
        <v>0</v>
      </c>
      <c r="O182" s="26">
        <v>0.05</v>
      </c>
      <c r="P182" s="26">
        <v>0.36</v>
      </c>
      <c r="Q182" s="26">
        <v>1</v>
      </c>
      <c r="R182" s="25">
        <v>14.6647</v>
      </c>
      <c r="S182" s="6" t="s">
        <v>230</v>
      </c>
      <c r="T182" s="6" t="s">
        <v>230</v>
      </c>
      <c r="U182" s="6"/>
      <c r="V182" s="75" t="s">
        <v>231</v>
      </c>
      <c r="W182" s="73">
        <v>3</v>
      </c>
      <c r="X182" s="74">
        <f>90*(1-(G182-$G$182)/$G$182)</f>
        <v>90</v>
      </c>
      <c r="Y182" s="74">
        <f t="shared" si="20"/>
        <v>93</v>
      </c>
    </row>
    <row r="183" spans="1:25" ht="39" customHeight="1" x14ac:dyDescent="0.25">
      <c r="A183" s="188"/>
      <c r="B183" s="188"/>
      <c r="C183" s="192"/>
      <c r="D183" s="190"/>
      <c r="E183" s="191"/>
      <c r="F183" s="34" t="s">
        <v>293</v>
      </c>
      <c r="G183" s="24">
        <v>53</v>
      </c>
      <c r="H183" s="24">
        <v>53</v>
      </c>
      <c r="I183" s="6" t="s">
        <v>294</v>
      </c>
      <c r="J183" s="2" t="s">
        <v>295</v>
      </c>
      <c r="K183" s="25" t="s">
        <v>296</v>
      </c>
      <c r="L183" s="26">
        <v>0.65</v>
      </c>
      <c r="M183" s="6"/>
      <c r="N183" s="26">
        <v>0.15</v>
      </c>
      <c r="O183" s="26">
        <v>0.1</v>
      </c>
      <c r="P183" s="26">
        <v>0.1</v>
      </c>
      <c r="Q183" s="26">
        <v>1</v>
      </c>
      <c r="R183" s="25" t="s">
        <v>107</v>
      </c>
      <c r="S183" s="6"/>
      <c r="T183" s="6" t="s">
        <v>107</v>
      </c>
      <c r="U183" s="6" t="s">
        <v>107</v>
      </c>
      <c r="V183" s="72"/>
      <c r="W183" s="73">
        <v>10</v>
      </c>
      <c r="X183" s="74">
        <f>90*(1-(G183-$G$182)/$G$182)</f>
        <v>84.885343968095711</v>
      </c>
      <c r="Y183" s="74">
        <f t="shared" si="20"/>
        <v>94.885343968095711</v>
      </c>
    </row>
    <row r="184" spans="1:25" ht="39" customHeight="1" x14ac:dyDescent="0.25">
      <c r="A184" s="188"/>
      <c r="B184" s="188"/>
      <c r="C184" s="192"/>
      <c r="D184" s="190"/>
      <c r="E184" s="191"/>
      <c r="F184" s="34" t="s">
        <v>234</v>
      </c>
      <c r="G184" s="42">
        <v>57</v>
      </c>
      <c r="H184" s="42">
        <f>G184*24</f>
        <v>1368</v>
      </c>
      <c r="I184" s="6" t="s">
        <v>235</v>
      </c>
      <c r="J184" s="6" t="s">
        <v>302</v>
      </c>
      <c r="K184" s="25" t="s">
        <v>155</v>
      </c>
      <c r="L184" s="6">
        <v>90</v>
      </c>
      <c r="M184" s="6">
        <v>0</v>
      </c>
      <c r="N184" s="6">
        <v>0</v>
      </c>
      <c r="O184" s="6">
        <v>6</v>
      </c>
      <c r="P184" s="6">
        <v>4</v>
      </c>
      <c r="Q184" s="6">
        <f>SUM(L184:P184)</f>
        <v>100</v>
      </c>
      <c r="R184" s="25" t="s">
        <v>303</v>
      </c>
      <c r="S184" s="6" t="s">
        <v>238</v>
      </c>
      <c r="T184" s="6" t="s">
        <v>239</v>
      </c>
      <c r="U184" s="6" t="s">
        <v>107</v>
      </c>
      <c r="V184" s="72"/>
      <c r="W184" s="73">
        <v>5</v>
      </c>
      <c r="X184" s="74">
        <f>90*(1-(G184-$G$182)/$G$182)</f>
        <v>77.706879361914247</v>
      </c>
      <c r="Y184" s="74">
        <f t="shared" si="20"/>
        <v>82.706879361914247</v>
      </c>
    </row>
    <row r="185" spans="1:25" ht="47.25" customHeight="1" x14ac:dyDescent="0.25">
      <c r="A185" s="188">
        <v>29</v>
      </c>
      <c r="B185" s="188"/>
      <c r="C185" s="192" t="s">
        <v>314</v>
      </c>
      <c r="D185" s="190" t="s">
        <v>25</v>
      </c>
      <c r="E185" s="191" t="s">
        <v>137</v>
      </c>
      <c r="F185" s="34" t="s">
        <v>264</v>
      </c>
      <c r="G185" s="6">
        <v>584.96</v>
      </c>
      <c r="H185" s="48">
        <v>2339.84</v>
      </c>
      <c r="I185" s="6">
        <v>4</v>
      </c>
      <c r="J185" s="43" t="s">
        <v>310</v>
      </c>
      <c r="K185" s="28" t="s">
        <v>229</v>
      </c>
      <c r="L185" s="26">
        <v>0.59</v>
      </c>
      <c r="M185" s="26">
        <v>0</v>
      </c>
      <c r="N185" s="26">
        <v>0</v>
      </c>
      <c r="O185" s="26">
        <v>0.05</v>
      </c>
      <c r="P185" s="26">
        <v>0.36</v>
      </c>
      <c r="Q185" s="26">
        <v>1</v>
      </c>
      <c r="R185" s="25">
        <v>14.6647</v>
      </c>
      <c r="S185" s="6" t="s">
        <v>230</v>
      </c>
      <c r="T185" s="6" t="s">
        <v>230</v>
      </c>
      <c r="U185" s="6"/>
      <c r="V185" s="75" t="s">
        <v>231</v>
      </c>
      <c r="W185" s="73">
        <v>3</v>
      </c>
      <c r="X185" s="74">
        <f>90*(1-(G185-$G$185)/$G$185)</f>
        <v>90</v>
      </c>
      <c r="Y185" s="74">
        <f t="shared" si="20"/>
        <v>93</v>
      </c>
    </row>
    <row r="186" spans="1:25" ht="48" customHeight="1" x14ac:dyDescent="0.25">
      <c r="A186" s="188"/>
      <c r="B186" s="188"/>
      <c r="C186" s="192"/>
      <c r="D186" s="190"/>
      <c r="E186" s="191"/>
      <c r="F186" s="2" t="s">
        <v>153</v>
      </c>
      <c r="G186" s="24">
        <v>1415.88</v>
      </c>
      <c r="H186" s="38">
        <f>I186*G186</f>
        <v>14158.800000000001</v>
      </c>
      <c r="I186" s="6">
        <v>10</v>
      </c>
      <c r="J186" s="6" t="s">
        <v>315</v>
      </c>
      <c r="K186" s="25" t="s">
        <v>155</v>
      </c>
      <c r="L186" s="26">
        <v>0.55000000000000004</v>
      </c>
      <c r="M186" s="26">
        <v>0</v>
      </c>
      <c r="N186" s="26">
        <v>0</v>
      </c>
      <c r="O186" s="26">
        <v>0.15</v>
      </c>
      <c r="P186" s="26">
        <v>0.3</v>
      </c>
      <c r="Q186" s="30">
        <f>SUBTOTAL(9,L186:P186)</f>
        <v>1</v>
      </c>
      <c r="R186" s="25">
        <v>13.48</v>
      </c>
      <c r="S186" s="6" t="s">
        <v>156</v>
      </c>
      <c r="T186" s="31" t="s">
        <v>157</v>
      </c>
      <c r="U186" s="6" t="s">
        <v>158</v>
      </c>
      <c r="V186" s="72"/>
      <c r="W186" s="73">
        <v>8</v>
      </c>
      <c r="X186" s="74">
        <f>90*(1-(G186-$G$185)/$G$185)</f>
        <v>-37.8425875273523</v>
      </c>
      <c r="Y186" s="74">
        <f t="shared" si="20"/>
        <v>-29.8425875273523</v>
      </c>
    </row>
    <row r="187" spans="1:25" ht="95.25" customHeight="1" x14ac:dyDescent="0.25">
      <c r="A187" s="6">
        <v>30</v>
      </c>
      <c r="B187" s="6">
        <v>127558</v>
      </c>
      <c r="C187" s="2" t="s">
        <v>316</v>
      </c>
      <c r="D187" s="4">
        <v>32</v>
      </c>
      <c r="E187" s="3" t="s">
        <v>137</v>
      </c>
      <c r="F187" s="206"/>
      <c r="G187" s="206"/>
      <c r="H187" s="206"/>
      <c r="I187" s="206"/>
      <c r="J187" s="206"/>
      <c r="K187" s="206"/>
      <c r="L187" s="206"/>
      <c r="M187" s="206"/>
      <c r="N187" s="206"/>
      <c r="O187" s="206"/>
      <c r="P187" s="206"/>
      <c r="Q187" s="206"/>
      <c r="R187" s="206"/>
      <c r="S187" s="206"/>
      <c r="T187" s="206"/>
      <c r="U187" s="206"/>
      <c r="V187" s="206"/>
      <c r="W187" s="73"/>
      <c r="X187" s="74"/>
      <c r="Y187" s="74"/>
    </row>
    <row r="188" spans="1:25" ht="96.75" customHeight="1" x14ac:dyDescent="0.25">
      <c r="A188" s="6">
        <v>31</v>
      </c>
      <c r="B188" s="6">
        <v>127559</v>
      </c>
      <c r="C188" s="2" t="s">
        <v>318</v>
      </c>
      <c r="D188" s="4">
        <v>10</v>
      </c>
      <c r="E188" s="3" t="s">
        <v>137</v>
      </c>
      <c r="F188" s="206" t="s">
        <v>317</v>
      </c>
      <c r="G188" s="206"/>
      <c r="H188" s="206"/>
      <c r="I188" s="206"/>
      <c r="J188" s="206"/>
      <c r="K188" s="206"/>
      <c r="L188" s="206"/>
      <c r="M188" s="206"/>
      <c r="N188" s="206"/>
      <c r="O188" s="206"/>
      <c r="P188" s="206"/>
      <c r="Q188" s="206"/>
      <c r="R188" s="206"/>
      <c r="S188" s="206"/>
      <c r="T188" s="206"/>
      <c r="U188" s="206"/>
      <c r="V188" s="206"/>
      <c r="W188" s="73"/>
      <c r="X188" s="74"/>
      <c r="Y188" s="74">
        <f t="shared" ref="Y188:Y219" si="22">W188+X188</f>
        <v>0</v>
      </c>
    </row>
    <row r="189" spans="1:25" ht="71.25" customHeight="1" x14ac:dyDescent="0.25">
      <c r="A189" s="6">
        <v>32</v>
      </c>
      <c r="B189" s="6">
        <v>178291</v>
      </c>
      <c r="C189" s="5" t="s">
        <v>319</v>
      </c>
      <c r="D189" s="4">
        <v>5118</v>
      </c>
      <c r="E189" s="3" t="s">
        <v>137</v>
      </c>
      <c r="F189" s="206" t="s">
        <v>317</v>
      </c>
      <c r="G189" s="206"/>
      <c r="H189" s="206"/>
      <c r="I189" s="206"/>
      <c r="J189" s="206"/>
      <c r="K189" s="206"/>
      <c r="L189" s="206"/>
      <c r="M189" s="206"/>
      <c r="N189" s="206"/>
      <c r="O189" s="206"/>
      <c r="P189" s="206"/>
      <c r="Q189" s="206"/>
      <c r="R189" s="206"/>
      <c r="S189" s="206"/>
      <c r="T189" s="206"/>
      <c r="U189" s="206"/>
      <c r="V189" s="206"/>
      <c r="W189" s="73"/>
      <c r="X189" s="74"/>
      <c r="Y189" s="74">
        <f t="shared" si="22"/>
        <v>0</v>
      </c>
    </row>
    <row r="190" spans="1:25" ht="77.25" customHeight="1" x14ac:dyDescent="0.25">
      <c r="A190" s="6">
        <v>33</v>
      </c>
      <c r="B190" s="6">
        <v>178293</v>
      </c>
      <c r="C190" s="5" t="s">
        <v>320</v>
      </c>
      <c r="D190" s="4">
        <v>30</v>
      </c>
      <c r="E190" s="3" t="s">
        <v>137</v>
      </c>
      <c r="F190" s="206" t="s">
        <v>317</v>
      </c>
      <c r="G190" s="206"/>
      <c r="H190" s="206"/>
      <c r="I190" s="206"/>
      <c r="J190" s="206"/>
      <c r="K190" s="206"/>
      <c r="L190" s="206"/>
      <c r="M190" s="206"/>
      <c r="N190" s="206"/>
      <c r="O190" s="206"/>
      <c r="P190" s="206"/>
      <c r="Q190" s="206"/>
      <c r="R190" s="206"/>
      <c r="S190" s="206"/>
      <c r="T190" s="206"/>
      <c r="U190" s="206"/>
      <c r="V190" s="206"/>
      <c r="W190" s="73"/>
      <c r="X190" s="74"/>
      <c r="Y190" s="74">
        <f t="shared" si="22"/>
        <v>0</v>
      </c>
    </row>
    <row r="191" spans="1:25" ht="78.75" customHeight="1" x14ac:dyDescent="0.25">
      <c r="A191" s="6">
        <v>34</v>
      </c>
      <c r="B191" s="6">
        <v>127556</v>
      </c>
      <c r="C191" s="2" t="s">
        <v>321</v>
      </c>
      <c r="D191" s="4">
        <v>12</v>
      </c>
      <c r="E191" s="3" t="s">
        <v>137</v>
      </c>
      <c r="F191" s="206" t="s">
        <v>317</v>
      </c>
      <c r="G191" s="206"/>
      <c r="H191" s="206"/>
      <c r="I191" s="206"/>
      <c r="J191" s="206"/>
      <c r="K191" s="206"/>
      <c r="L191" s="206"/>
      <c r="M191" s="206"/>
      <c r="N191" s="206"/>
      <c r="O191" s="206"/>
      <c r="P191" s="206"/>
      <c r="Q191" s="206"/>
      <c r="R191" s="206"/>
      <c r="S191" s="206"/>
      <c r="T191" s="206"/>
      <c r="U191" s="206"/>
      <c r="V191" s="206"/>
      <c r="W191" s="73"/>
      <c r="X191" s="74"/>
      <c r="Y191" s="74">
        <f t="shared" si="22"/>
        <v>0</v>
      </c>
    </row>
    <row r="192" spans="1:25" ht="82.5" customHeight="1" x14ac:dyDescent="0.25">
      <c r="A192" s="6">
        <v>35</v>
      </c>
      <c r="B192" s="6">
        <v>127557</v>
      </c>
      <c r="C192" s="2" t="s">
        <v>322</v>
      </c>
      <c r="D192" s="4">
        <v>12</v>
      </c>
      <c r="E192" s="3" t="s">
        <v>137</v>
      </c>
      <c r="F192" s="206" t="s">
        <v>317</v>
      </c>
      <c r="G192" s="206"/>
      <c r="H192" s="206"/>
      <c r="I192" s="206"/>
      <c r="J192" s="206"/>
      <c r="K192" s="206"/>
      <c r="L192" s="206"/>
      <c r="M192" s="206"/>
      <c r="N192" s="206"/>
      <c r="O192" s="206"/>
      <c r="P192" s="206"/>
      <c r="Q192" s="206"/>
      <c r="R192" s="206"/>
      <c r="S192" s="206"/>
      <c r="T192" s="206"/>
      <c r="U192" s="206"/>
      <c r="V192" s="206"/>
      <c r="W192" s="73"/>
      <c r="X192" s="74"/>
      <c r="Y192" s="74">
        <f t="shared" si="22"/>
        <v>0</v>
      </c>
    </row>
    <row r="193" spans="1:25" ht="58.5" customHeight="1" x14ac:dyDescent="0.25">
      <c r="A193" s="188">
        <v>36</v>
      </c>
      <c r="B193" s="188"/>
      <c r="C193" s="189" t="s">
        <v>323</v>
      </c>
      <c r="D193" s="190" t="s">
        <v>25</v>
      </c>
      <c r="E193" s="191" t="s">
        <v>137</v>
      </c>
      <c r="F193" s="34" t="s">
        <v>182</v>
      </c>
      <c r="G193" s="24">
        <v>160.06</v>
      </c>
      <c r="H193" s="24">
        <v>1600.6</v>
      </c>
      <c r="I193" s="6">
        <v>10</v>
      </c>
      <c r="J193" s="2" t="s">
        <v>326</v>
      </c>
      <c r="K193" s="25" t="s">
        <v>184</v>
      </c>
      <c r="L193" s="6">
        <v>60</v>
      </c>
      <c r="M193" s="6">
        <v>0</v>
      </c>
      <c r="N193" s="6">
        <v>0</v>
      </c>
      <c r="O193" s="6">
        <v>10</v>
      </c>
      <c r="P193" s="6">
        <v>30</v>
      </c>
      <c r="Q193" s="6">
        <v>100</v>
      </c>
      <c r="R193" s="25">
        <v>15.375299999999999</v>
      </c>
      <c r="S193" s="2" t="s">
        <v>185</v>
      </c>
      <c r="T193" s="6" t="s">
        <v>186</v>
      </c>
      <c r="U193" s="6" t="s">
        <v>19</v>
      </c>
      <c r="V193" s="72"/>
      <c r="W193" s="73">
        <v>10</v>
      </c>
      <c r="X193" s="74">
        <f>90*(1-(G193-$G$193)/$G$193)</f>
        <v>90</v>
      </c>
      <c r="Y193" s="74">
        <f t="shared" si="22"/>
        <v>100</v>
      </c>
    </row>
    <row r="194" spans="1:25" ht="32.25" customHeight="1" x14ac:dyDescent="0.25">
      <c r="A194" s="188"/>
      <c r="B194" s="188"/>
      <c r="C194" s="189"/>
      <c r="D194" s="190"/>
      <c r="E194" s="191"/>
      <c r="F194" s="34" t="s">
        <v>175</v>
      </c>
      <c r="G194" s="24">
        <v>287.77999999999997</v>
      </c>
      <c r="H194" s="24">
        <v>2877.8</v>
      </c>
      <c r="I194" s="6">
        <v>10</v>
      </c>
      <c r="J194" s="2" t="s">
        <v>176</v>
      </c>
      <c r="K194" s="25" t="s">
        <v>177</v>
      </c>
      <c r="L194" s="26">
        <v>1</v>
      </c>
      <c r="M194" s="26">
        <v>0</v>
      </c>
      <c r="N194" s="26">
        <v>0.5</v>
      </c>
      <c r="O194" s="26">
        <v>0.2</v>
      </c>
      <c r="P194" s="26">
        <v>0.3</v>
      </c>
      <c r="Q194" s="26">
        <v>1</v>
      </c>
      <c r="R194" s="25">
        <v>14.16</v>
      </c>
      <c r="S194" s="2" t="s">
        <v>178</v>
      </c>
      <c r="T194" s="2" t="s">
        <v>179</v>
      </c>
      <c r="U194" s="6" t="s">
        <v>193</v>
      </c>
      <c r="V194" s="72"/>
      <c r="W194" s="73">
        <v>2</v>
      </c>
      <c r="X194" s="74">
        <f>90*(1-(G194-$G$193)/$G$193)</f>
        <v>18.184430838435599</v>
      </c>
      <c r="Y194" s="74">
        <f t="shared" si="22"/>
        <v>20.184430838435599</v>
      </c>
    </row>
    <row r="195" spans="1:25" ht="32.25" customHeight="1" x14ac:dyDescent="0.25">
      <c r="A195" s="188"/>
      <c r="B195" s="188"/>
      <c r="C195" s="189"/>
      <c r="D195" s="190"/>
      <c r="E195" s="191"/>
      <c r="F195" s="34" t="s">
        <v>187</v>
      </c>
      <c r="G195" s="35">
        <v>299.25</v>
      </c>
      <c r="H195" s="36">
        <f>G195*I195</f>
        <v>2992.5</v>
      </c>
      <c r="I195" s="37">
        <v>10</v>
      </c>
      <c r="J195" s="2" t="s">
        <v>327</v>
      </c>
      <c r="K195" s="28" t="s">
        <v>189</v>
      </c>
      <c r="L195" s="6">
        <v>70</v>
      </c>
      <c r="M195" s="6">
        <v>0</v>
      </c>
      <c r="N195" s="6">
        <v>10</v>
      </c>
      <c r="O195" s="6">
        <v>10</v>
      </c>
      <c r="P195" s="6">
        <v>10</v>
      </c>
      <c r="Q195" s="6">
        <f>SUM(L195:P195)</f>
        <v>100</v>
      </c>
      <c r="R195" s="25">
        <v>13.3954</v>
      </c>
      <c r="S195" s="6" t="s">
        <v>203</v>
      </c>
      <c r="T195" s="6" t="s">
        <v>191</v>
      </c>
      <c r="U195" s="6" t="s">
        <v>158</v>
      </c>
      <c r="V195" s="72"/>
      <c r="W195" s="73">
        <v>10</v>
      </c>
      <c r="X195" s="74">
        <f>90*(1-(G195-$G$193)/$G$193)</f>
        <v>11.734974384605774</v>
      </c>
      <c r="Y195" s="74">
        <f t="shared" si="22"/>
        <v>21.734974384605774</v>
      </c>
    </row>
    <row r="196" spans="1:25" ht="32.25" customHeight="1" x14ac:dyDescent="0.25">
      <c r="A196" s="188"/>
      <c r="B196" s="188"/>
      <c r="C196" s="189"/>
      <c r="D196" s="190"/>
      <c r="E196" s="191"/>
      <c r="F196" s="6" t="s">
        <v>138</v>
      </c>
      <c r="G196" s="24">
        <v>310</v>
      </c>
      <c r="H196" s="24">
        <v>6205</v>
      </c>
      <c r="I196" s="6">
        <v>20</v>
      </c>
      <c r="J196" s="2" t="s">
        <v>324</v>
      </c>
      <c r="K196" s="28" t="s">
        <v>325</v>
      </c>
      <c r="L196" s="6">
        <v>40</v>
      </c>
      <c r="M196" s="6">
        <v>2</v>
      </c>
      <c r="N196" s="6">
        <v>12</v>
      </c>
      <c r="O196" s="6">
        <v>18</v>
      </c>
      <c r="P196" s="6">
        <v>28</v>
      </c>
      <c r="Q196" s="6">
        <v>100</v>
      </c>
      <c r="R196" s="25">
        <v>13.48</v>
      </c>
      <c r="S196" s="6" t="s">
        <v>141</v>
      </c>
      <c r="T196" s="6" t="s">
        <v>142</v>
      </c>
      <c r="U196" s="6" t="s">
        <v>194</v>
      </c>
      <c r="V196" s="72"/>
      <c r="W196" s="73">
        <v>5</v>
      </c>
      <c r="X196" s="74">
        <f>90*(1-(G196-$G$193)/$G$193)</f>
        <v>5.6903661127077365</v>
      </c>
      <c r="Y196" s="74">
        <f t="shared" si="22"/>
        <v>10.690366112707736</v>
      </c>
    </row>
    <row r="197" spans="1:25" ht="32.25" customHeight="1" x14ac:dyDescent="0.25">
      <c r="A197" s="188"/>
      <c r="B197" s="188"/>
      <c r="C197" s="189"/>
      <c r="D197" s="190"/>
      <c r="E197" s="191"/>
      <c r="F197" s="34" t="s">
        <v>250</v>
      </c>
      <c r="G197" s="42">
        <v>363.88</v>
      </c>
      <c r="H197" s="42">
        <v>1819.4</v>
      </c>
      <c r="I197" s="6">
        <v>5</v>
      </c>
      <c r="J197" s="2" t="s">
        <v>328</v>
      </c>
      <c r="K197" s="25" t="s">
        <v>177</v>
      </c>
      <c r="L197" s="6">
        <v>87.4</v>
      </c>
      <c r="M197" s="6"/>
      <c r="N197" s="6"/>
      <c r="O197" s="41">
        <v>7.6</v>
      </c>
      <c r="P197" s="6">
        <v>5</v>
      </c>
      <c r="Q197" s="6">
        <v>100</v>
      </c>
      <c r="R197" s="25">
        <v>1.65</v>
      </c>
      <c r="S197" s="6" t="s">
        <v>147</v>
      </c>
      <c r="T197" s="6" t="s">
        <v>252</v>
      </c>
      <c r="U197" s="6" t="s">
        <v>193</v>
      </c>
      <c r="V197" s="72"/>
      <c r="W197" s="73">
        <v>5</v>
      </c>
      <c r="X197" s="74">
        <f>90*(1-(G197-$G$193)/$G$193)</f>
        <v>-24.605772835186809</v>
      </c>
      <c r="Y197" s="74">
        <f t="shared" si="22"/>
        <v>-19.605772835186809</v>
      </c>
    </row>
    <row r="198" spans="1:25" ht="39.75" customHeight="1" x14ac:dyDescent="0.25">
      <c r="A198" s="188">
        <v>37</v>
      </c>
      <c r="B198" s="188"/>
      <c r="C198" s="189" t="s">
        <v>329</v>
      </c>
      <c r="D198" s="190" t="s">
        <v>25</v>
      </c>
      <c r="E198" s="191" t="s">
        <v>137</v>
      </c>
      <c r="F198" s="34" t="s">
        <v>330</v>
      </c>
      <c r="G198" s="24">
        <v>146.63</v>
      </c>
      <c r="H198" s="24">
        <v>146.63</v>
      </c>
      <c r="I198" s="6">
        <v>1</v>
      </c>
      <c r="J198" s="2" t="s">
        <v>331</v>
      </c>
      <c r="K198" s="25" t="s">
        <v>296</v>
      </c>
      <c r="L198" s="6">
        <v>70</v>
      </c>
      <c r="M198" s="6"/>
      <c r="N198" s="26">
        <v>0.08</v>
      </c>
      <c r="O198" s="26">
        <v>0.15</v>
      </c>
      <c r="P198" s="26">
        <v>7.0000000000000007E-2</v>
      </c>
      <c r="Q198" s="26">
        <v>1</v>
      </c>
      <c r="R198" s="25" t="s">
        <v>332</v>
      </c>
      <c r="S198" s="6" t="s">
        <v>185</v>
      </c>
      <c r="T198" s="6" t="s">
        <v>147</v>
      </c>
      <c r="U198" s="6" t="s">
        <v>333</v>
      </c>
      <c r="V198" s="72"/>
      <c r="W198" s="73">
        <v>10</v>
      </c>
      <c r="X198" s="74">
        <f t="shared" ref="X198:X203" si="23">90*(1-(G198-$G$198)/$G$198)</f>
        <v>90</v>
      </c>
      <c r="Y198" s="74">
        <f t="shared" si="22"/>
        <v>100</v>
      </c>
    </row>
    <row r="199" spans="1:25" ht="42" customHeight="1" x14ac:dyDescent="0.25">
      <c r="A199" s="188"/>
      <c r="B199" s="188"/>
      <c r="C199" s="189"/>
      <c r="D199" s="190"/>
      <c r="E199" s="191"/>
      <c r="F199" s="34" t="s">
        <v>182</v>
      </c>
      <c r="G199" s="24">
        <v>160.06</v>
      </c>
      <c r="H199" s="24">
        <v>1600.6</v>
      </c>
      <c r="I199" s="6">
        <v>10</v>
      </c>
      <c r="J199" s="2" t="s">
        <v>326</v>
      </c>
      <c r="K199" s="25" t="s">
        <v>184</v>
      </c>
      <c r="L199" s="6">
        <v>60</v>
      </c>
      <c r="M199" s="6">
        <v>0</v>
      </c>
      <c r="N199" s="6">
        <v>0</v>
      </c>
      <c r="O199" s="6">
        <v>10</v>
      </c>
      <c r="P199" s="6">
        <v>30</v>
      </c>
      <c r="Q199" s="6">
        <v>100</v>
      </c>
      <c r="R199" s="25">
        <v>15.375299999999999</v>
      </c>
      <c r="S199" s="2" t="s">
        <v>185</v>
      </c>
      <c r="T199" s="6" t="s">
        <v>186</v>
      </c>
      <c r="U199" s="6" t="s">
        <v>19</v>
      </c>
      <c r="V199" s="72"/>
      <c r="W199" s="73">
        <v>10</v>
      </c>
      <c r="X199" s="74">
        <f t="shared" si="23"/>
        <v>81.756802837072897</v>
      </c>
      <c r="Y199" s="74">
        <f t="shared" si="22"/>
        <v>91.756802837072897</v>
      </c>
    </row>
    <row r="200" spans="1:25" ht="42" customHeight="1" x14ac:dyDescent="0.25">
      <c r="A200" s="188"/>
      <c r="B200" s="188"/>
      <c r="C200" s="189"/>
      <c r="D200" s="190"/>
      <c r="E200" s="191"/>
      <c r="F200" s="34" t="s">
        <v>175</v>
      </c>
      <c r="G200" s="24">
        <v>287.77999999999997</v>
      </c>
      <c r="H200" s="24">
        <v>2877.8</v>
      </c>
      <c r="I200" s="6">
        <v>10</v>
      </c>
      <c r="J200" s="2" t="s">
        <v>176</v>
      </c>
      <c r="K200" s="25" t="s">
        <v>177</v>
      </c>
      <c r="L200" s="26">
        <v>1</v>
      </c>
      <c r="M200" s="26">
        <v>0</v>
      </c>
      <c r="N200" s="26">
        <v>0.5</v>
      </c>
      <c r="O200" s="26">
        <v>0.2</v>
      </c>
      <c r="P200" s="26">
        <v>0.3</v>
      </c>
      <c r="Q200" s="26">
        <v>1</v>
      </c>
      <c r="R200" s="25">
        <v>14.16</v>
      </c>
      <c r="S200" s="2" t="s">
        <v>178</v>
      </c>
      <c r="T200" s="2" t="s">
        <v>179</v>
      </c>
      <c r="U200" s="6" t="s">
        <v>193</v>
      </c>
      <c r="V200" s="72"/>
      <c r="W200" s="73">
        <v>2</v>
      </c>
      <c r="X200" s="74">
        <f t="shared" si="23"/>
        <v>3.3635681647684725</v>
      </c>
      <c r="Y200" s="74">
        <f t="shared" si="22"/>
        <v>5.3635681647684725</v>
      </c>
    </row>
    <row r="201" spans="1:25" ht="42" customHeight="1" x14ac:dyDescent="0.25">
      <c r="A201" s="188"/>
      <c r="B201" s="188"/>
      <c r="C201" s="189"/>
      <c r="D201" s="190"/>
      <c r="E201" s="191"/>
      <c r="F201" s="34" t="s">
        <v>187</v>
      </c>
      <c r="G201" s="35">
        <v>299.25</v>
      </c>
      <c r="H201" s="36">
        <f>G201*I201</f>
        <v>2992.5</v>
      </c>
      <c r="I201" s="37">
        <v>10</v>
      </c>
      <c r="J201" s="2" t="s">
        <v>327</v>
      </c>
      <c r="K201" s="28" t="s">
        <v>189</v>
      </c>
      <c r="L201" s="6">
        <v>70</v>
      </c>
      <c r="M201" s="6">
        <v>0</v>
      </c>
      <c r="N201" s="6">
        <v>10</v>
      </c>
      <c r="O201" s="6">
        <v>10</v>
      </c>
      <c r="P201" s="6">
        <v>10</v>
      </c>
      <c r="Q201" s="6">
        <f>SUM(L201:P201)</f>
        <v>100</v>
      </c>
      <c r="R201" s="25">
        <v>13.3954</v>
      </c>
      <c r="S201" s="6" t="s">
        <v>203</v>
      </c>
      <c r="T201" s="6" t="s">
        <v>191</v>
      </c>
      <c r="U201" s="6" t="s">
        <v>158</v>
      </c>
      <c r="V201" s="72"/>
      <c r="W201" s="73">
        <v>10</v>
      </c>
      <c r="X201" s="74">
        <f t="shared" si="23"/>
        <v>-3.6766009684239265</v>
      </c>
      <c r="Y201" s="74">
        <f t="shared" si="22"/>
        <v>6.3233990315760735</v>
      </c>
    </row>
    <row r="202" spans="1:25" ht="42" customHeight="1" x14ac:dyDescent="0.25">
      <c r="A202" s="188"/>
      <c r="B202" s="188"/>
      <c r="C202" s="189"/>
      <c r="D202" s="190"/>
      <c r="E202" s="191"/>
      <c r="F202" s="6" t="s">
        <v>138</v>
      </c>
      <c r="G202" s="24">
        <v>310</v>
      </c>
      <c r="H202" s="24">
        <v>6205</v>
      </c>
      <c r="I202" s="6">
        <v>20</v>
      </c>
      <c r="J202" s="2" t="s">
        <v>324</v>
      </c>
      <c r="K202" s="28" t="s">
        <v>325</v>
      </c>
      <c r="L202" s="6">
        <v>40</v>
      </c>
      <c r="M202" s="6">
        <v>2</v>
      </c>
      <c r="N202" s="6">
        <v>12</v>
      </c>
      <c r="O202" s="6">
        <v>18</v>
      </c>
      <c r="P202" s="6">
        <v>28</v>
      </c>
      <c r="Q202" s="6">
        <v>100</v>
      </c>
      <c r="R202" s="25">
        <v>13.48</v>
      </c>
      <c r="S202" s="6" t="s">
        <v>141</v>
      </c>
      <c r="T202" s="6" t="s">
        <v>142</v>
      </c>
      <c r="U202" s="6" t="s">
        <v>194</v>
      </c>
      <c r="V202" s="72"/>
      <c r="W202" s="73">
        <v>5</v>
      </c>
      <c r="X202" s="74">
        <f t="shared" si="23"/>
        <v>-10.274841437632132</v>
      </c>
      <c r="Y202" s="74">
        <f t="shared" si="22"/>
        <v>-5.2748414376321318</v>
      </c>
    </row>
    <row r="203" spans="1:25" ht="42" customHeight="1" x14ac:dyDescent="0.25">
      <c r="A203" s="188"/>
      <c r="B203" s="188"/>
      <c r="C203" s="189"/>
      <c r="D203" s="190"/>
      <c r="E203" s="191"/>
      <c r="F203" s="34" t="s">
        <v>250</v>
      </c>
      <c r="G203" s="42">
        <v>363.88</v>
      </c>
      <c r="H203" s="42">
        <v>1819.4</v>
      </c>
      <c r="I203" s="6">
        <v>5</v>
      </c>
      <c r="J203" s="2" t="s">
        <v>328</v>
      </c>
      <c r="K203" s="25" t="s">
        <v>177</v>
      </c>
      <c r="L203" s="6">
        <v>87.4</v>
      </c>
      <c r="M203" s="6"/>
      <c r="N203" s="6"/>
      <c r="O203" s="41">
        <v>7.6</v>
      </c>
      <c r="P203" s="6">
        <v>5</v>
      </c>
      <c r="Q203" s="6">
        <v>100</v>
      </c>
      <c r="R203" s="25">
        <v>1.65</v>
      </c>
      <c r="S203" s="6" t="s">
        <v>147</v>
      </c>
      <c r="T203" s="6" t="s">
        <v>252</v>
      </c>
      <c r="U203" s="6" t="s">
        <v>193</v>
      </c>
      <c r="V203" s="72"/>
      <c r="W203" s="73">
        <v>5</v>
      </c>
      <c r="X203" s="74">
        <f t="shared" si="23"/>
        <v>-43.345836459114778</v>
      </c>
      <c r="Y203" s="74">
        <f t="shared" si="22"/>
        <v>-38.345836459114778</v>
      </c>
    </row>
    <row r="204" spans="1:25" ht="32.25" customHeight="1" x14ac:dyDescent="0.25">
      <c r="A204" s="188">
        <v>38</v>
      </c>
      <c r="B204" s="190"/>
      <c r="C204" s="189" t="s">
        <v>334</v>
      </c>
      <c r="D204" s="190" t="s">
        <v>25</v>
      </c>
      <c r="E204" s="191" t="s">
        <v>137</v>
      </c>
      <c r="F204" s="34" t="s">
        <v>182</v>
      </c>
      <c r="G204" s="24">
        <v>160.06</v>
      </c>
      <c r="H204" s="24">
        <v>1600.6</v>
      </c>
      <c r="I204" s="6">
        <v>10</v>
      </c>
      <c r="J204" s="2" t="s">
        <v>326</v>
      </c>
      <c r="K204" s="25" t="s">
        <v>184</v>
      </c>
      <c r="L204" s="6">
        <v>60</v>
      </c>
      <c r="M204" s="6">
        <v>0</v>
      </c>
      <c r="N204" s="6">
        <v>0</v>
      </c>
      <c r="O204" s="6">
        <v>10</v>
      </c>
      <c r="P204" s="6">
        <v>30</v>
      </c>
      <c r="Q204" s="6">
        <v>100</v>
      </c>
      <c r="R204" s="25">
        <v>15.375299999999999</v>
      </c>
      <c r="S204" s="2" t="s">
        <v>185</v>
      </c>
      <c r="T204" s="6" t="s">
        <v>186</v>
      </c>
      <c r="U204" s="6" t="s">
        <v>19</v>
      </c>
      <c r="V204" s="72"/>
      <c r="W204" s="73">
        <v>10</v>
      </c>
      <c r="X204" s="74">
        <f>90*(1-(G204-$G$204)/$G$204)</f>
        <v>90</v>
      </c>
      <c r="Y204" s="74">
        <f t="shared" si="22"/>
        <v>100</v>
      </c>
    </row>
    <row r="205" spans="1:25" ht="34.5" customHeight="1" x14ac:dyDescent="0.25">
      <c r="A205" s="188"/>
      <c r="B205" s="188"/>
      <c r="C205" s="189"/>
      <c r="D205" s="190"/>
      <c r="E205" s="191"/>
      <c r="F205" s="34" t="s">
        <v>175</v>
      </c>
      <c r="G205" s="24">
        <v>287.77999999999997</v>
      </c>
      <c r="H205" s="24">
        <v>2877.8</v>
      </c>
      <c r="I205" s="6">
        <v>10</v>
      </c>
      <c r="J205" s="2" t="s">
        <v>176</v>
      </c>
      <c r="K205" s="25" t="s">
        <v>177</v>
      </c>
      <c r="L205" s="26">
        <v>1</v>
      </c>
      <c r="M205" s="26">
        <v>0</v>
      </c>
      <c r="N205" s="26">
        <v>0.5</v>
      </c>
      <c r="O205" s="26">
        <v>0.2</v>
      </c>
      <c r="P205" s="26">
        <v>0.3</v>
      </c>
      <c r="Q205" s="26">
        <v>1</v>
      </c>
      <c r="R205" s="25">
        <v>14.16</v>
      </c>
      <c r="S205" s="2" t="s">
        <v>178</v>
      </c>
      <c r="T205" s="2" t="s">
        <v>179</v>
      </c>
      <c r="U205" s="6" t="s">
        <v>193</v>
      </c>
      <c r="V205" s="72"/>
      <c r="W205" s="73">
        <v>2</v>
      </c>
      <c r="X205" s="74">
        <f>90*(1-(G205-$G$204)/$G$204)</f>
        <v>18.184430838435599</v>
      </c>
      <c r="Y205" s="74">
        <f t="shared" si="22"/>
        <v>20.184430838435599</v>
      </c>
    </row>
    <row r="206" spans="1:25" ht="30.75" customHeight="1" x14ac:dyDescent="0.25">
      <c r="A206" s="188"/>
      <c r="B206" s="188"/>
      <c r="C206" s="189"/>
      <c r="D206" s="190"/>
      <c r="E206" s="191"/>
      <c r="F206" s="34" t="s">
        <v>187</v>
      </c>
      <c r="G206" s="35">
        <v>299.25</v>
      </c>
      <c r="H206" s="36">
        <f>G206*I206</f>
        <v>2992.5</v>
      </c>
      <c r="I206" s="37">
        <v>10</v>
      </c>
      <c r="J206" s="2" t="s">
        <v>327</v>
      </c>
      <c r="K206" s="28" t="s">
        <v>189</v>
      </c>
      <c r="L206" s="6">
        <v>70</v>
      </c>
      <c r="M206" s="6">
        <v>0</v>
      </c>
      <c r="N206" s="6">
        <v>10</v>
      </c>
      <c r="O206" s="6">
        <v>10</v>
      </c>
      <c r="P206" s="6">
        <v>10</v>
      </c>
      <c r="Q206" s="6">
        <f>SUM(L206:P206)</f>
        <v>100</v>
      </c>
      <c r="R206" s="25">
        <v>13.3954</v>
      </c>
      <c r="S206" s="6" t="s">
        <v>203</v>
      </c>
      <c r="T206" s="6" t="s">
        <v>191</v>
      </c>
      <c r="U206" s="6" t="s">
        <v>158</v>
      </c>
      <c r="V206" s="72"/>
      <c r="W206" s="73">
        <v>10</v>
      </c>
      <c r="X206" s="74">
        <f>90*(1-(G206-$G$204)/$G$204)</f>
        <v>11.734974384605774</v>
      </c>
      <c r="Y206" s="74">
        <f t="shared" si="22"/>
        <v>21.734974384605774</v>
      </c>
    </row>
    <row r="207" spans="1:25" ht="30.75" customHeight="1" x14ac:dyDescent="0.25">
      <c r="A207" s="188"/>
      <c r="B207" s="188"/>
      <c r="C207" s="189"/>
      <c r="D207" s="190"/>
      <c r="E207" s="191"/>
      <c r="F207" s="6" t="s">
        <v>138</v>
      </c>
      <c r="G207" s="24">
        <v>310</v>
      </c>
      <c r="H207" s="24">
        <v>6205</v>
      </c>
      <c r="I207" s="6">
        <v>20</v>
      </c>
      <c r="J207" s="2" t="s">
        <v>324</v>
      </c>
      <c r="K207" s="28" t="s">
        <v>325</v>
      </c>
      <c r="L207" s="6">
        <v>40</v>
      </c>
      <c r="M207" s="6">
        <v>2</v>
      </c>
      <c r="N207" s="6">
        <v>12</v>
      </c>
      <c r="O207" s="6">
        <v>18</v>
      </c>
      <c r="P207" s="6">
        <v>28</v>
      </c>
      <c r="Q207" s="6">
        <v>100</v>
      </c>
      <c r="R207" s="25">
        <v>13.48</v>
      </c>
      <c r="S207" s="6" t="s">
        <v>141</v>
      </c>
      <c r="T207" s="6" t="s">
        <v>142</v>
      </c>
      <c r="U207" s="6" t="s">
        <v>194</v>
      </c>
      <c r="V207" s="72"/>
      <c r="W207" s="73">
        <v>5</v>
      </c>
      <c r="X207" s="74">
        <f>90*(1-(G207-$G$204)/$G$204)</f>
        <v>5.6903661127077365</v>
      </c>
      <c r="Y207" s="74">
        <f t="shared" si="22"/>
        <v>10.690366112707736</v>
      </c>
    </row>
    <row r="208" spans="1:25" ht="30.75" customHeight="1" x14ac:dyDescent="0.25">
      <c r="A208" s="188"/>
      <c r="B208" s="188"/>
      <c r="C208" s="189"/>
      <c r="D208" s="190"/>
      <c r="E208" s="191"/>
      <c r="F208" s="34" t="s">
        <v>250</v>
      </c>
      <c r="G208" s="42">
        <v>363.88</v>
      </c>
      <c r="H208" s="42">
        <v>1819.4</v>
      </c>
      <c r="I208" s="6">
        <v>5</v>
      </c>
      <c r="J208" s="2" t="s">
        <v>328</v>
      </c>
      <c r="K208" s="25" t="s">
        <v>177</v>
      </c>
      <c r="L208" s="6">
        <v>87.4</v>
      </c>
      <c r="M208" s="6"/>
      <c r="N208" s="6"/>
      <c r="O208" s="41">
        <v>7.6</v>
      </c>
      <c r="P208" s="6">
        <v>5</v>
      </c>
      <c r="Q208" s="6">
        <v>100</v>
      </c>
      <c r="R208" s="25">
        <v>1.65</v>
      </c>
      <c r="S208" s="6" t="s">
        <v>147</v>
      </c>
      <c r="T208" s="6" t="s">
        <v>252</v>
      </c>
      <c r="U208" s="6" t="s">
        <v>193</v>
      </c>
      <c r="V208" s="72"/>
      <c r="W208" s="73">
        <v>5</v>
      </c>
      <c r="X208" s="74">
        <f>90*(1-(G208-$G$204)/$G$204)</f>
        <v>-24.605772835186809</v>
      </c>
      <c r="Y208" s="74">
        <f t="shared" si="22"/>
        <v>-19.605772835186809</v>
      </c>
    </row>
    <row r="209" spans="1:25" ht="38.25" customHeight="1" x14ac:dyDescent="0.25">
      <c r="A209" s="188">
        <v>39</v>
      </c>
      <c r="B209" s="188">
        <v>173097</v>
      </c>
      <c r="C209" s="199" t="s">
        <v>335</v>
      </c>
      <c r="D209" s="190">
        <v>15</v>
      </c>
      <c r="E209" s="191" t="s">
        <v>137</v>
      </c>
      <c r="F209" s="34" t="s">
        <v>250</v>
      </c>
      <c r="G209" s="42">
        <v>0.16</v>
      </c>
      <c r="H209" s="42">
        <v>8.2100000000000009</v>
      </c>
      <c r="I209" s="6">
        <v>50</v>
      </c>
      <c r="J209" s="2" t="s">
        <v>338</v>
      </c>
      <c r="K209" s="25" t="s">
        <v>177</v>
      </c>
      <c r="L209" s="6">
        <v>87.4</v>
      </c>
      <c r="M209" s="6"/>
      <c r="N209" s="6"/>
      <c r="O209" s="41">
        <v>7.6</v>
      </c>
      <c r="P209" s="6">
        <v>5</v>
      </c>
      <c r="Q209" s="6">
        <v>100</v>
      </c>
      <c r="R209" s="25">
        <v>1.65</v>
      </c>
      <c r="S209" s="6" t="s">
        <v>147</v>
      </c>
      <c r="T209" s="6" t="s">
        <v>252</v>
      </c>
      <c r="U209" s="6" t="s">
        <v>193</v>
      </c>
      <c r="V209" s="72"/>
      <c r="W209" s="73">
        <v>5</v>
      </c>
      <c r="X209" s="74">
        <f>90*(1-(G209-$G$209)/$G$209)</f>
        <v>90</v>
      </c>
      <c r="Y209" s="74">
        <f t="shared" si="22"/>
        <v>95</v>
      </c>
    </row>
    <row r="210" spans="1:25" ht="35.25" customHeight="1" x14ac:dyDescent="0.25">
      <c r="A210" s="188"/>
      <c r="B210" s="188"/>
      <c r="C210" s="199"/>
      <c r="D210" s="190"/>
      <c r="E210" s="191"/>
      <c r="F210" s="2" t="s">
        <v>143</v>
      </c>
      <c r="G210" s="24">
        <v>6.1</v>
      </c>
      <c r="H210" s="24">
        <v>305</v>
      </c>
      <c r="I210" s="6">
        <v>50</v>
      </c>
      <c r="J210" s="2" t="s">
        <v>336</v>
      </c>
      <c r="K210" s="25" t="s">
        <v>145</v>
      </c>
      <c r="L210" s="26">
        <v>0.85</v>
      </c>
      <c r="M210" s="26">
        <v>0</v>
      </c>
      <c r="N210" s="26">
        <v>0.05</v>
      </c>
      <c r="O210" s="26">
        <v>0.03</v>
      </c>
      <c r="P210" s="26">
        <v>7.0000000000000007E-2</v>
      </c>
      <c r="Q210" s="27">
        <v>1</v>
      </c>
      <c r="R210" s="25" t="s">
        <v>180</v>
      </c>
      <c r="S210" s="2" t="s">
        <v>147</v>
      </c>
      <c r="T210" s="6" t="s">
        <v>147</v>
      </c>
      <c r="U210" s="6" t="s">
        <v>107</v>
      </c>
      <c r="V210" s="72"/>
      <c r="W210" s="73">
        <v>8</v>
      </c>
      <c r="X210" s="74">
        <f>90*(1-(G210-$G$209)/$G$209)</f>
        <v>-3251.2499999999995</v>
      </c>
      <c r="Y210" s="74">
        <f t="shared" si="22"/>
        <v>-3243.2499999999995</v>
      </c>
    </row>
    <row r="211" spans="1:25" ht="34.5" customHeight="1" x14ac:dyDescent="0.25">
      <c r="A211" s="188"/>
      <c r="B211" s="188"/>
      <c r="C211" s="199"/>
      <c r="D211" s="190"/>
      <c r="E211" s="191"/>
      <c r="F211" s="34" t="s">
        <v>234</v>
      </c>
      <c r="G211" s="42">
        <v>11.4</v>
      </c>
      <c r="H211" s="42">
        <f>G211*50</f>
        <v>570</v>
      </c>
      <c r="I211" s="6" t="s">
        <v>337</v>
      </c>
      <c r="J211" s="6" t="s">
        <v>302</v>
      </c>
      <c r="K211" s="25" t="s">
        <v>155</v>
      </c>
      <c r="L211" s="6">
        <v>90</v>
      </c>
      <c r="M211" s="6">
        <v>0</v>
      </c>
      <c r="N211" s="6">
        <v>0</v>
      </c>
      <c r="O211" s="6">
        <v>6</v>
      </c>
      <c r="P211" s="6">
        <v>4</v>
      </c>
      <c r="Q211" s="6">
        <f>SUM(L211:P211)</f>
        <v>100</v>
      </c>
      <c r="R211" s="25" t="s">
        <v>303</v>
      </c>
      <c r="S211" s="6" t="s">
        <v>238</v>
      </c>
      <c r="T211" s="6" t="s">
        <v>239</v>
      </c>
      <c r="U211" s="6" t="s">
        <v>107</v>
      </c>
      <c r="V211" s="72"/>
      <c r="W211" s="73">
        <v>5</v>
      </c>
      <c r="X211" s="74">
        <f>90*(1-(G211-$G$209)/$G$209)</f>
        <v>-6232.5</v>
      </c>
      <c r="Y211" s="74">
        <f t="shared" si="22"/>
        <v>-6227.5</v>
      </c>
    </row>
    <row r="212" spans="1:25" ht="31.5" customHeight="1" x14ac:dyDescent="0.25">
      <c r="A212" s="188">
        <v>40</v>
      </c>
      <c r="B212" s="188">
        <v>173098</v>
      </c>
      <c r="C212" s="189" t="s">
        <v>339</v>
      </c>
      <c r="D212" s="190">
        <v>15</v>
      </c>
      <c r="E212" s="191" t="s">
        <v>137</v>
      </c>
      <c r="F212" s="34" t="s">
        <v>250</v>
      </c>
      <c r="G212" s="42">
        <v>0.16</v>
      </c>
      <c r="H212" s="42">
        <v>8.2100000000000009</v>
      </c>
      <c r="I212" s="6">
        <v>50</v>
      </c>
      <c r="J212" s="2" t="s">
        <v>341</v>
      </c>
      <c r="K212" s="25" t="s">
        <v>177</v>
      </c>
      <c r="L212" s="6">
        <v>87.4</v>
      </c>
      <c r="M212" s="6"/>
      <c r="N212" s="6"/>
      <c r="O212" s="41">
        <v>7.6</v>
      </c>
      <c r="P212" s="6">
        <v>5</v>
      </c>
      <c r="Q212" s="6">
        <v>100</v>
      </c>
      <c r="R212" s="25">
        <v>1.65</v>
      </c>
      <c r="S212" s="6" t="s">
        <v>147</v>
      </c>
      <c r="T212" s="6" t="s">
        <v>252</v>
      </c>
      <c r="U212" s="6" t="s">
        <v>193</v>
      </c>
      <c r="V212" s="72"/>
      <c r="W212" s="73">
        <v>5</v>
      </c>
      <c r="X212" s="74">
        <f t="shared" ref="X212:X217" si="24">90*(1-(G212-$G$212)/$G$212)</f>
        <v>90</v>
      </c>
      <c r="Y212" s="74">
        <f t="shared" si="22"/>
        <v>95</v>
      </c>
    </row>
    <row r="213" spans="1:25" ht="31.5" customHeight="1" x14ac:dyDescent="0.25">
      <c r="A213" s="188"/>
      <c r="B213" s="188"/>
      <c r="C213" s="189"/>
      <c r="D213" s="190"/>
      <c r="E213" s="191"/>
      <c r="F213" s="2" t="s">
        <v>143</v>
      </c>
      <c r="G213" s="24">
        <v>6.1</v>
      </c>
      <c r="H213" s="24">
        <v>305</v>
      </c>
      <c r="I213" s="6">
        <v>50</v>
      </c>
      <c r="J213" s="2" t="s">
        <v>336</v>
      </c>
      <c r="K213" s="25" t="s">
        <v>145</v>
      </c>
      <c r="L213" s="26">
        <v>0.85</v>
      </c>
      <c r="M213" s="26">
        <v>0</v>
      </c>
      <c r="N213" s="26">
        <v>0.05</v>
      </c>
      <c r="O213" s="26">
        <v>0.03</v>
      </c>
      <c r="P213" s="26">
        <v>7.0000000000000007E-2</v>
      </c>
      <c r="Q213" s="27">
        <v>1</v>
      </c>
      <c r="R213" s="25" t="s">
        <v>180</v>
      </c>
      <c r="S213" s="2" t="s">
        <v>147</v>
      </c>
      <c r="T213" s="6" t="s">
        <v>147</v>
      </c>
      <c r="U213" s="6" t="s">
        <v>107</v>
      </c>
      <c r="V213" s="72"/>
      <c r="W213" s="73">
        <v>8</v>
      </c>
      <c r="X213" s="74">
        <f t="shared" si="24"/>
        <v>-3251.2499999999995</v>
      </c>
      <c r="Y213" s="74">
        <f t="shared" si="22"/>
        <v>-3243.2499999999995</v>
      </c>
    </row>
    <row r="214" spans="1:25" ht="31.5" customHeight="1" x14ac:dyDescent="0.25">
      <c r="A214" s="188"/>
      <c r="B214" s="188"/>
      <c r="C214" s="189"/>
      <c r="D214" s="190"/>
      <c r="E214" s="191"/>
      <c r="F214" s="34" t="s">
        <v>293</v>
      </c>
      <c r="G214" s="24">
        <v>7</v>
      </c>
      <c r="H214" s="24">
        <v>7</v>
      </c>
      <c r="I214" s="6" t="s">
        <v>294</v>
      </c>
      <c r="J214" s="2" t="s">
        <v>295</v>
      </c>
      <c r="K214" s="25" t="s">
        <v>296</v>
      </c>
      <c r="L214" s="26">
        <v>0.65</v>
      </c>
      <c r="M214" s="6"/>
      <c r="N214" s="26">
        <v>0.15</v>
      </c>
      <c r="O214" s="26">
        <v>0.1</v>
      </c>
      <c r="P214" s="26">
        <v>0.1</v>
      </c>
      <c r="Q214" s="26">
        <v>1</v>
      </c>
      <c r="R214" s="25" t="s">
        <v>107</v>
      </c>
      <c r="S214" s="6"/>
      <c r="T214" s="6" t="s">
        <v>107</v>
      </c>
      <c r="U214" s="6" t="s">
        <v>107</v>
      </c>
      <c r="V214" s="72"/>
      <c r="W214" s="73">
        <v>10</v>
      </c>
      <c r="X214" s="74">
        <f t="shared" si="24"/>
        <v>-3757.5</v>
      </c>
      <c r="Y214" s="74">
        <f t="shared" si="22"/>
        <v>-3747.5</v>
      </c>
    </row>
    <row r="215" spans="1:25" ht="31.5" customHeight="1" x14ac:dyDescent="0.25">
      <c r="A215" s="188"/>
      <c r="B215" s="188"/>
      <c r="C215" s="189"/>
      <c r="D215" s="190"/>
      <c r="E215" s="191"/>
      <c r="F215" s="2" t="s">
        <v>159</v>
      </c>
      <c r="G215" s="32">
        <v>7.1706000000000003</v>
      </c>
      <c r="H215" s="33">
        <v>71.706000000000003</v>
      </c>
      <c r="I215" s="6" t="s">
        <v>340</v>
      </c>
      <c r="J215" s="6" t="s">
        <v>242</v>
      </c>
      <c r="K215" s="25" t="s">
        <v>162</v>
      </c>
      <c r="L215" s="6">
        <v>89</v>
      </c>
      <c r="M215" s="6">
        <v>0</v>
      </c>
      <c r="N215" s="6">
        <v>2</v>
      </c>
      <c r="O215" s="6">
        <v>2</v>
      </c>
      <c r="P215" s="6">
        <v>7</v>
      </c>
      <c r="Q215" s="6">
        <f>SUM(L215:P215)</f>
        <v>100</v>
      </c>
      <c r="R215" s="28" t="s">
        <v>163</v>
      </c>
      <c r="S215" s="2" t="s">
        <v>164</v>
      </c>
      <c r="T215" s="2" t="s">
        <v>165</v>
      </c>
      <c r="U215" s="6" t="s">
        <v>158</v>
      </c>
      <c r="V215" s="72"/>
      <c r="W215" s="73">
        <v>9</v>
      </c>
      <c r="X215" s="74">
        <f t="shared" si="24"/>
        <v>-3853.4624999999996</v>
      </c>
      <c r="Y215" s="74">
        <f t="shared" si="22"/>
        <v>-3844.4624999999996</v>
      </c>
    </row>
    <row r="216" spans="1:25" ht="31.5" customHeight="1" x14ac:dyDescent="0.25">
      <c r="A216" s="188"/>
      <c r="B216" s="188"/>
      <c r="C216" s="189"/>
      <c r="D216" s="190"/>
      <c r="E216" s="191"/>
      <c r="F216" s="34" t="s">
        <v>330</v>
      </c>
      <c r="G216" s="24">
        <v>10.47</v>
      </c>
      <c r="H216" s="24">
        <v>523.5</v>
      </c>
      <c r="I216" s="6">
        <v>50</v>
      </c>
      <c r="J216" s="2" t="s">
        <v>331</v>
      </c>
      <c r="K216" s="25" t="s">
        <v>296</v>
      </c>
      <c r="L216" s="6">
        <v>70</v>
      </c>
      <c r="M216" s="6"/>
      <c r="N216" s="26">
        <v>0.08</v>
      </c>
      <c r="O216" s="26">
        <v>0.15</v>
      </c>
      <c r="P216" s="26">
        <v>7.0000000000000007E-2</v>
      </c>
      <c r="Q216" s="26">
        <v>1</v>
      </c>
      <c r="R216" s="25" t="s">
        <v>332</v>
      </c>
      <c r="S216" s="6" t="s">
        <v>185</v>
      </c>
      <c r="T216" s="6" t="s">
        <v>147</v>
      </c>
      <c r="U216" s="6" t="s">
        <v>333</v>
      </c>
      <c r="V216" s="72"/>
      <c r="W216" s="73">
        <v>10</v>
      </c>
      <c r="X216" s="74">
        <f t="shared" si="24"/>
        <v>-5709.375</v>
      </c>
      <c r="Y216" s="74">
        <f t="shared" si="22"/>
        <v>-5699.375</v>
      </c>
    </row>
    <row r="217" spans="1:25" ht="31.5" customHeight="1" x14ac:dyDescent="0.25">
      <c r="A217" s="188"/>
      <c r="B217" s="188"/>
      <c r="C217" s="189"/>
      <c r="D217" s="190"/>
      <c r="E217" s="191"/>
      <c r="F217" s="34" t="s">
        <v>234</v>
      </c>
      <c r="G217" s="42">
        <v>11.4</v>
      </c>
      <c r="H217" s="42">
        <f>G217*50</f>
        <v>570</v>
      </c>
      <c r="I217" s="6" t="s">
        <v>337</v>
      </c>
      <c r="J217" s="6" t="s">
        <v>302</v>
      </c>
      <c r="K217" s="25" t="s">
        <v>155</v>
      </c>
      <c r="L217" s="6">
        <v>90</v>
      </c>
      <c r="M217" s="6">
        <v>0</v>
      </c>
      <c r="N217" s="6">
        <v>0</v>
      </c>
      <c r="O217" s="6">
        <v>6</v>
      </c>
      <c r="P217" s="6">
        <v>4</v>
      </c>
      <c r="Q217" s="6">
        <f>SUM(L217:P217)</f>
        <v>100</v>
      </c>
      <c r="R217" s="25" t="s">
        <v>303</v>
      </c>
      <c r="S217" s="6" t="s">
        <v>238</v>
      </c>
      <c r="T217" s="6" t="s">
        <v>239</v>
      </c>
      <c r="U217" s="6" t="s">
        <v>107</v>
      </c>
      <c r="V217" s="72"/>
      <c r="W217" s="73">
        <v>5</v>
      </c>
      <c r="X217" s="74">
        <f t="shared" si="24"/>
        <v>-6232.5</v>
      </c>
      <c r="Y217" s="74">
        <f t="shared" si="22"/>
        <v>-6227.5</v>
      </c>
    </row>
    <row r="218" spans="1:25" ht="33" customHeight="1" x14ac:dyDescent="0.25">
      <c r="A218" s="188">
        <v>41</v>
      </c>
      <c r="B218" s="188">
        <v>173099</v>
      </c>
      <c r="C218" s="189" t="s">
        <v>342</v>
      </c>
      <c r="D218" s="190">
        <v>10</v>
      </c>
      <c r="E218" s="191" t="s">
        <v>137</v>
      </c>
      <c r="F218" s="34" t="s">
        <v>250</v>
      </c>
      <c r="G218" s="42">
        <v>0.16</v>
      </c>
      <c r="H218" s="42">
        <v>8.2100000000000009</v>
      </c>
      <c r="I218" s="6">
        <v>50</v>
      </c>
      <c r="J218" s="2" t="s">
        <v>344</v>
      </c>
      <c r="K218" s="25" t="s">
        <v>177</v>
      </c>
      <c r="L218" s="6">
        <v>87.4</v>
      </c>
      <c r="M218" s="6"/>
      <c r="N218" s="6"/>
      <c r="O218" s="41">
        <v>7.6</v>
      </c>
      <c r="P218" s="6">
        <v>5</v>
      </c>
      <c r="Q218" s="6">
        <v>100</v>
      </c>
      <c r="R218" s="25">
        <v>1.65</v>
      </c>
      <c r="S218" s="6" t="s">
        <v>147</v>
      </c>
      <c r="T218" s="6" t="s">
        <v>252</v>
      </c>
      <c r="U218" s="6" t="s">
        <v>193</v>
      </c>
      <c r="V218" s="72"/>
      <c r="W218" s="73">
        <v>5</v>
      </c>
      <c r="X218" s="74">
        <f t="shared" ref="X218:X223" si="25">90*(1-(G218-$G$218)/$G$218)</f>
        <v>90</v>
      </c>
      <c r="Y218" s="74">
        <f t="shared" si="22"/>
        <v>95</v>
      </c>
    </row>
    <row r="219" spans="1:25" ht="33" customHeight="1" x14ac:dyDescent="0.25">
      <c r="A219" s="188"/>
      <c r="B219" s="188"/>
      <c r="C219" s="189"/>
      <c r="D219" s="190"/>
      <c r="E219" s="191"/>
      <c r="F219" s="2" t="s">
        <v>143</v>
      </c>
      <c r="G219" s="24">
        <v>6.1</v>
      </c>
      <c r="H219" s="24">
        <v>305</v>
      </c>
      <c r="I219" s="6">
        <v>50</v>
      </c>
      <c r="J219" s="2" t="s">
        <v>336</v>
      </c>
      <c r="K219" s="25" t="s">
        <v>145</v>
      </c>
      <c r="L219" s="26">
        <v>0.85</v>
      </c>
      <c r="M219" s="26">
        <v>0</v>
      </c>
      <c r="N219" s="26">
        <v>0.05</v>
      </c>
      <c r="O219" s="26">
        <v>0.03</v>
      </c>
      <c r="P219" s="26">
        <v>7.0000000000000007E-2</v>
      </c>
      <c r="Q219" s="27">
        <v>1</v>
      </c>
      <c r="R219" s="25" t="s">
        <v>180</v>
      </c>
      <c r="S219" s="2" t="s">
        <v>147</v>
      </c>
      <c r="T219" s="6" t="s">
        <v>147</v>
      </c>
      <c r="U219" s="6" t="s">
        <v>107</v>
      </c>
      <c r="V219" s="72"/>
      <c r="W219" s="73">
        <v>8</v>
      </c>
      <c r="X219" s="74">
        <f t="shared" si="25"/>
        <v>-3251.2499999999995</v>
      </c>
      <c r="Y219" s="74">
        <f t="shared" si="22"/>
        <v>-3243.2499999999995</v>
      </c>
    </row>
    <row r="220" spans="1:25" ht="33" customHeight="1" x14ac:dyDescent="0.25">
      <c r="A220" s="188"/>
      <c r="B220" s="188"/>
      <c r="C220" s="189"/>
      <c r="D220" s="190"/>
      <c r="E220" s="191"/>
      <c r="F220" s="34" t="s">
        <v>293</v>
      </c>
      <c r="G220" s="24">
        <v>7</v>
      </c>
      <c r="H220" s="24">
        <v>7</v>
      </c>
      <c r="I220" s="6" t="s">
        <v>294</v>
      </c>
      <c r="J220" s="2" t="s">
        <v>295</v>
      </c>
      <c r="K220" s="25" t="s">
        <v>296</v>
      </c>
      <c r="L220" s="26">
        <v>0.65</v>
      </c>
      <c r="M220" s="6"/>
      <c r="N220" s="26">
        <v>0.15</v>
      </c>
      <c r="O220" s="26">
        <v>0.1</v>
      </c>
      <c r="P220" s="26">
        <v>0.1</v>
      </c>
      <c r="Q220" s="26">
        <v>1</v>
      </c>
      <c r="R220" s="25" t="s">
        <v>107</v>
      </c>
      <c r="S220" s="6"/>
      <c r="T220" s="6" t="s">
        <v>107</v>
      </c>
      <c r="U220" s="6" t="s">
        <v>107</v>
      </c>
      <c r="V220" s="72"/>
      <c r="W220" s="73">
        <v>10</v>
      </c>
      <c r="X220" s="74">
        <f t="shared" si="25"/>
        <v>-3757.5</v>
      </c>
      <c r="Y220" s="74">
        <f t="shared" ref="Y220:Y251" si="26">W220+X220</f>
        <v>-3747.5</v>
      </c>
    </row>
    <row r="221" spans="1:25" ht="33" customHeight="1" x14ac:dyDescent="0.25">
      <c r="A221" s="188"/>
      <c r="B221" s="188"/>
      <c r="C221" s="189"/>
      <c r="D221" s="190"/>
      <c r="E221" s="191"/>
      <c r="F221" s="2" t="s">
        <v>159</v>
      </c>
      <c r="G221" s="32">
        <v>7.1706000000000003</v>
      </c>
      <c r="H221" s="33">
        <v>71.706000000000003</v>
      </c>
      <c r="I221" s="6" t="s">
        <v>340</v>
      </c>
      <c r="J221" s="6" t="s">
        <v>242</v>
      </c>
      <c r="K221" s="25" t="s">
        <v>162</v>
      </c>
      <c r="L221" s="6">
        <v>89</v>
      </c>
      <c r="M221" s="6">
        <v>0</v>
      </c>
      <c r="N221" s="6">
        <v>2</v>
      </c>
      <c r="O221" s="6">
        <v>2</v>
      </c>
      <c r="P221" s="6">
        <v>7</v>
      </c>
      <c r="Q221" s="6">
        <f>SUM(L221:P221)</f>
        <v>100</v>
      </c>
      <c r="R221" s="28" t="s">
        <v>163</v>
      </c>
      <c r="S221" s="2" t="s">
        <v>164</v>
      </c>
      <c r="T221" s="2" t="s">
        <v>165</v>
      </c>
      <c r="U221" s="6" t="s">
        <v>158</v>
      </c>
      <c r="V221" s="72"/>
      <c r="W221" s="73">
        <v>9</v>
      </c>
      <c r="X221" s="74">
        <f t="shared" si="25"/>
        <v>-3853.4624999999996</v>
      </c>
      <c r="Y221" s="74">
        <f t="shared" si="26"/>
        <v>-3844.4624999999996</v>
      </c>
    </row>
    <row r="222" spans="1:25" ht="33" customHeight="1" x14ac:dyDescent="0.25">
      <c r="A222" s="188"/>
      <c r="B222" s="188"/>
      <c r="C222" s="189"/>
      <c r="D222" s="190"/>
      <c r="E222" s="191"/>
      <c r="F222" s="34" t="s">
        <v>330</v>
      </c>
      <c r="G222" s="24">
        <v>10.47</v>
      </c>
      <c r="H222" s="24">
        <v>523.5</v>
      </c>
      <c r="I222" s="6">
        <v>50</v>
      </c>
      <c r="J222" s="2" t="s">
        <v>331</v>
      </c>
      <c r="K222" s="25" t="s">
        <v>296</v>
      </c>
      <c r="L222" s="6">
        <v>70</v>
      </c>
      <c r="M222" s="6"/>
      <c r="N222" s="26">
        <v>0.08</v>
      </c>
      <c r="O222" s="26">
        <v>0.15</v>
      </c>
      <c r="P222" s="26">
        <v>7.0000000000000007E-2</v>
      </c>
      <c r="Q222" s="26">
        <v>1</v>
      </c>
      <c r="R222" s="25" t="s">
        <v>332</v>
      </c>
      <c r="S222" s="6" t="s">
        <v>185</v>
      </c>
      <c r="T222" s="6" t="s">
        <v>147</v>
      </c>
      <c r="U222" s="6" t="s">
        <v>333</v>
      </c>
      <c r="V222" s="72"/>
      <c r="W222" s="73">
        <v>10</v>
      </c>
      <c r="X222" s="74">
        <f t="shared" si="25"/>
        <v>-5709.375</v>
      </c>
      <c r="Y222" s="74">
        <f t="shared" si="26"/>
        <v>-5699.375</v>
      </c>
    </row>
    <row r="223" spans="1:25" ht="33" customHeight="1" x14ac:dyDescent="0.25">
      <c r="A223" s="188"/>
      <c r="B223" s="188"/>
      <c r="C223" s="189"/>
      <c r="D223" s="190"/>
      <c r="E223" s="191"/>
      <c r="F223" s="34" t="s">
        <v>343</v>
      </c>
      <c r="G223" s="42">
        <v>11.4</v>
      </c>
      <c r="H223" s="42">
        <f>G223*50</f>
        <v>570</v>
      </c>
      <c r="I223" s="6" t="s">
        <v>337</v>
      </c>
      <c r="J223" s="6" t="s">
        <v>302</v>
      </c>
      <c r="K223" s="25" t="s">
        <v>155</v>
      </c>
      <c r="L223" s="6">
        <v>90</v>
      </c>
      <c r="M223" s="6">
        <v>0</v>
      </c>
      <c r="N223" s="6">
        <v>0</v>
      </c>
      <c r="O223" s="6">
        <v>6</v>
      </c>
      <c r="P223" s="6">
        <v>4</v>
      </c>
      <c r="Q223" s="6">
        <f>SUM(L223:P223)</f>
        <v>100</v>
      </c>
      <c r="R223" s="25" t="s">
        <v>303</v>
      </c>
      <c r="S223" s="6" t="s">
        <v>238</v>
      </c>
      <c r="T223" s="6" t="s">
        <v>239</v>
      </c>
      <c r="U223" s="6" t="s">
        <v>107</v>
      </c>
      <c r="V223" s="72"/>
      <c r="W223" s="73">
        <v>5</v>
      </c>
      <c r="X223" s="74">
        <f t="shared" si="25"/>
        <v>-6232.5</v>
      </c>
      <c r="Y223" s="74">
        <f t="shared" si="26"/>
        <v>-6227.5</v>
      </c>
    </row>
    <row r="224" spans="1:25" ht="31.5" customHeight="1" x14ac:dyDescent="0.25">
      <c r="A224" s="188">
        <v>42</v>
      </c>
      <c r="B224" s="188">
        <v>173102</v>
      </c>
      <c r="C224" s="189" t="s">
        <v>345</v>
      </c>
      <c r="D224" s="190">
        <v>1500</v>
      </c>
      <c r="E224" s="191" t="s">
        <v>137</v>
      </c>
      <c r="F224" s="34" t="s">
        <v>250</v>
      </c>
      <c r="G224" s="42">
        <v>0.16</v>
      </c>
      <c r="H224" s="42">
        <v>8.2100000000000009</v>
      </c>
      <c r="I224" s="6">
        <v>50</v>
      </c>
      <c r="J224" s="2" t="s">
        <v>346</v>
      </c>
      <c r="K224" s="25" t="s">
        <v>177</v>
      </c>
      <c r="L224" s="6">
        <v>87.4</v>
      </c>
      <c r="M224" s="6"/>
      <c r="N224" s="6"/>
      <c r="O224" s="41">
        <v>7.6</v>
      </c>
      <c r="P224" s="6">
        <v>5</v>
      </c>
      <c r="Q224" s="6">
        <v>100</v>
      </c>
      <c r="R224" s="25">
        <v>1.65</v>
      </c>
      <c r="S224" s="6" t="s">
        <v>147</v>
      </c>
      <c r="T224" s="6" t="s">
        <v>252</v>
      </c>
      <c r="U224" s="6" t="s">
        <v>193</v>
      </c>
      <c r="V224" s="72"/>
      <c r="W224" s="73">
        <v>5</v>
      </c>
      <c r="X224" s="74">
        <f t="shared" ref="X224:X229" si="27">90*(1-(G224-$G$224)/$G$218)</f>
        <v>90</v>
      </c>
      <c r="Y224" s="74">
        <f t="shared" si="26"/>
        <v>95</v>
      </c>
    </row>
    <row r="225" spans="1:25" ht="31.5" customHeight="1" x14ac:dyDescent="0.25">
      <c r="A225" s="188"/>
      <c r="B225" s="188"/>
      <c r="C225" s="189"/>
      <c r="D225" s="190"/>
      <c r="E225" s="191"/>
      <c r="F225" s="2" t="s">
        <v>143</v>
      </c>
      <c r="G225" s="24">
        <v>6.1</v>
      </c>
      <c r="H225" s="24">
        <v>305</v>
      </c>
      <c r="I225" s="6">
        <v>50</v>
      </c>
      <c r="J225" s="2" t="s">
        <v>336</v>
      </c>
      <c r="K225" s="25" t="s">
        <v>145</v>
      </c>
      <c r="L225" s="26">
        <v>0.85</v>
      </c>
      <c r="M225" s="26">
        <v>0</v>
      </c>
      <c r="N225" s="26">
        <v>0.05</v>
      </c>
      <c r="O225" s="26">
        <v>0.03</v>
      </c>
      <c r="P225" s="26">
        <v>7.0000000000000007E-2</v>
      </c>
      <c r="Q225" s="27">
        <v>1</v>
      </c>
      <c r="R225" s="25" t="s">
        <v>180</v>
      </c>
      <c r="S225" s="2" t="s">
        <v>147</v>
      </c>
      <c r="T225" s="6" t="s">
        <v>147</v>
      </c>
      <c r="U225" s="6" t="s">
        <v>107</v>
      </c>
      <c r="V225" s="72"/>
      <c r="W225" s="73">
        <v>8</v>
      </c>
      <c r="X225" s="74">
        <f t="shared" si="27"/>
        <v>-3251.2499999999995</v>
      </c>
      <c r="Y225" s="74">
        <f t="shared" si="26"/>
        <v>-3243.2499999999995</v>
      </c>
    </row>
    <row r="226" spans="1:25" ht="31.5" customHeight="1" x14ac:dyDescent="0.25">
      <c r="A226" s="188"/>
      <c r="B226" s="188"/>
      <c r="C226" s="189"/>
      <c r="D226" s="190"/>
      <c r="E226" s="191"/>
      <c r="F226" s="34" t="s">
        <v>293</v>
      </c>
      <c r="G226" s="24">
        <v>7</v>
      </c>
      <c r="H226" s="24">
        <v>7</v>
      </c>
      <c r="I226" s="6" t="s">
        <v>294</v>
      </c>
      <c r="J226" s="2" t="s">
        <v>295</v>
      </c>
      <c r="K226" s="25" t="s">
        <v>296</v>
      </c>
      <c r="L226" s="26">
        <v>0.65</v>
      </c>
      <c r="M226" s="6"/>
      <c r="N226" s="26">
        <v>0.15</v>
      </c>
      <c r="O226" s="26">
        <v>0.1</v>
      </c>
      <c r="P226" s="26">
        <v>0.1</v>
      </c>
      <c r="Q226" s="26">
        <v>1</v>
      </c>
      <c r="R226" s="25" t="s">
        <v>107</v>
      </c>
      <c r="S226" s="6"/>
      <c r="T226" s="6" t="s">
        <v>107</v>
      </c>
      <c r="U226" s="6" t="s">
        <v>107</v>
      </c>
      <c r="V226" s="72"/>
      <c r="W226" s="73">
        <v>10</v>
      </c>
      <c r="X226" s="74">
        <f t="shared" si="27"/>
        <v>-3757.5</v>
      </c>
      <c r="Y226" s="74">
        <f t="shared" si="26"/>
        <v>-3747.5</v>
      </c>
    </row>
    <row r="227" spans="1:25" ht="31.5" customHeight="1" x14ac:dyDescent="0.25">
      <c r="A227" s="188"/>
      <c r="B227" s="188"/>
      <c r="C227" s="189"/>
      <c r="D227" s="190"/>
      <c r="E227" s="191"/>
      <c r="F227" s="2" t="s">
        <v>159</v>
      </c>
      <c r="G227" s="32">
        <v>7.1706000000000003</v>
      </c>
      <c r="H227" s="33">
        <v>71.706000000000003</v>
      </c>
      <c r="I227" s="6" t="s">
        <v>340</v>
      </c>
      <c r="J227" s="6" t="s">
        <v>242</v>
      </c>
      <c r="K227" s="25" t="s">
        <v>162</v>
      </c>
      <c r="L227" s="6">
        <v>89</v>
      </c>
      <c r="M227" s="6">
        <v>0</v>
      </c>
      <c r="N227" s="6">
        <v>2</v>
      </c>
      <c r="O227" s="6">
        <v>2</v>
      </c>
      <c r="P227" s="6">
        <v>7</v>
      </c>
      <c r="Q227" s="6">
        <f>SUM(L227:P227)</f>
        <v>100</v>
      </c>
      <c r="R227" s="28" t="s">
        <v>163</v>
      </c>
      <c r="S227" s="2" t="s">
        <v>164</v>
      </c>
      <c r="T227" s="2" t="s">
        <v>165</v>
      </c>
      <c r="U227" s="6" t="s">
        <v>158</v>
      </c>
      <c r="V227" s="72"/>
      <c r="W227" s="73">
        <v>9</v>
      </c>
      <c r="X227" s="74">
        <f t="shared" si="27"/>
        <v>-3853.4624999999996</v>
      </c>
      <c r="Y227" s="74">
        <f t="shared" si="26"/>
        <v>-3844.4624999999996</v>
      </c>
    </row>
    <row r="228" spans="1:25" ht="31.5" customHeight="1" x14ac:dyDescent="0.25">
      <c r="A228" s="188"/>
      <c r="B228" s="188"/>
      <c r="C228" s="189"/>
      <c r="D228" s="190"/>
      <c r="E228" s="191"/>
      <c r="F228" s="34" t="s">
        <v>330</v>
      </c>
      <c r="G228" s="24">
        <v>10.47</v>
      </c>
      <c r="H228" s="24">
        <v>523.5</v>
      </c>
      <c r="I228" s="6">
        <v>50</v>
      </c>
      <c r="J228" s="2" t="s">
        <v>331</v>
      </c>
      <c r="K228" s="25" t="s">
        <v>296</v>
      </c>
      <c r="L228" s="6">
        <v>70</v>
      </c>
      <c r="M228" s="6"/>
      <c r="N228" s="26">
        <v>0.08</v>
      </c>
      <c r="O228" s="26">
        <v>0.15</v>
      </c>
      <c r="P228" s="26">
        <v>7.0000000000000007E-2</v>
      </c>
      <c r="Q228" s="26">
        <v>1</v>
      </c>
      <c r="R228" s="25" t="s">
        <v>332</v>
      </c>
      <c r="S228" s="6" t="s">
        <v>185</v>
      </c>
      <c r="T228" s="6" t="s">
        <v>147</v>
      </c>
      <c r="U228" s="6" t="s">
        <v>333</v>
      </c>
      <c r="V228" s="72"/>
      <c r="W228" s="73">
        <v>10</v>
      </c>
      <c r="X228" s="74">
        <f t="shared" si="27"/>
        <v>-5709.375</v>
      </c>
      <c r="Y228" s="74">
        <f t="shared" si="26"/>
        <v>-5699.375</v>
      </c>
    </row>
    <row r="229" spans="1:25" ht="31.5" customHeight="1" x14ac:dyDescent="0.25">
      <c r="A229" s="188"/>
      <c r="B229" s="188"/>
      <c r="C229" s="189"/>
      <c r="D229" s="190"/>
      <c r="E229" s="191"/>
      <c r="F229" s="34" t="s">
        <v>343</v>
      </c>
      <c r="G229" s="42">
        <v>11.4</v>
      </c>
      <c r="H229" s="42">
        <f>G229*50</f>
        <v>570</v>
      </c>
      <c r="I229" s="6" t="s">
        <v>337</v>
      </c>
      <c r="J229" s="6" t="s">
        <v>302</v>
      </c>
      <c r="K229" s="25" t="s">
        <v>155</v>
      </c>
      <c r="L229" s="6">
        <v>90</v>
      </c>
      <c r="M229" s="6">
        <v>0</v>
      </c>
      <c r="N229" s="6">
        <v>0</v>
      </c>
      <c r="O229" s="6">
        <v>6</v>
      </c>
      <c r="P229" s="6">
        <v>4</v>
      </c>
      <c r="Q229" s="6">
        <f>SUM(L229:P229)</f>
        <v>100</v>
      </c>
      <c r="R229" s="25" t="s">
        <v>303</v>
      </c>
      <c r="S229" s="6" t="s">
        <v>238</v>
      </c>
      <c r="T229" s="6" t="s">
        <v>239</v>
      </c>
      <c r="U229" s="6" t="s">
        <v>107</v>
      </c>
      <c r="V229" s="72"/>
      <c r="W229" s="73">
        <v>5</v>
      </c>
      <c r="X229" s="74">
        <f t="shared" si="27"/>
        <v>-6232.5</v>
      </c>
      <c r="Y229" s="74">
        <f t="shared" si="26"/>
        <v>-6227.5</v>
      </c>
    </row>
    <row r="230" spans="1:25" ht="51.75" customHeight="1" x14ac:dyDescent="0.25">
      <c r="A230" s="188">
        <v>43</v>
      </c>
      <c r="B230" s="188">
        <v>127386</v>
      </c>
      <c r="C230" s="189" t="s">
        <v>347</v>
      </c>
      <c r="D230" s="190">
        <v>10</v>
      </c>
      <c r="E230" s="191" t="s">
        <v>137</v>
      </c>
      <c r="F230" s="34" t="s">
        <v>250</v>
      </c>
      <c r="G230" s="42">
        <v>0.16</v>
      </c>
      <c r="H230" s="42">
        <v>8.2100000000000009</v>
      </c>
      <c r="I230" s="6">
        <v>50</v>
      </c>
      <c r="J230" s="2" t="s">
        <v>338</v>
      </c>
      <c r="K230" s="25" t="s">
        <v>177</v>
      </c>
      <c r="L230" s="6">
        <v>87.4</v>
      </c>
      <c r="M230" s="6"/>
      <c r="N230" s="6"/>
      <c r="O230" s="41">
        <v>7.6</v>
      </c>
      <c r="P230" s="6">
        <v>5</v>
      </c>
      <c r="Q230" s="6">
        <v>100</v>
      </c>
      <c r="R230" s="25">
        <v>1.65</v>
      </c>
      <c r="S230" s="6" t="s">
        <v>147</v>
      </c>
      <c r="T230" s="6" t="s">
        <v>252</v>
      </c>
      <c r="U230" s="6" t="s">
        <v>193</v>
      </c>
      <c r="V230" s="72"/>
      <c r="W230" s="73">
        <v>5</v>
      </c>
      <c r="X230" s="74">
        <f>90*(1-(G230-$G$230)/$G$230)</f>
        <v>90</v>
      </c>
      <c r="Y230" s="74">
        <f t="shared" si="26"/>
        <v>95</v>
      </c>
    </row>
    <row r="231" spans="1:25" ht="48.75" customHeight="1" x14ac:dyDescent="0.25">
      <c r="A231" s="188"/>
      <c r="B231" s="188"/>
      <c r="C231" s="189"/>
      <c r="D231" s="190"/>
      <c r="E231" s="191"/>
      <c r="F231" s="2" t="s">
        <v>143</v>
      </c>
      <c r="G231" s="24">
        <v>6.1</v>
      </c>
      <c r="H231" s="24">
        <v>305</v>
      </c>
      <c r="I231" s="6">
        <v>50</v>
      </c>
      <c r="J231" s="2" t="s">
        <v>336</v>
      </c>
      <c r="K231" s="25" t="s">
        <v>145</v>
      </c>
      <c r="L231" s="26">
        <v>0.85</v>
      </c>
      <c r="M231" s="26">
        <v>0</v>
      </c>
      <c r="N231" s="26">
        <v>0.05</v>
      </c>
      <c r="O231" s="26">
        <v>0.03</v>
      </c>
      <c r="P231" s="26">
        <v>7.0000000000000007E-2</v>
      </c>
      <c r="Q231" s="27">
        <v>1</v>
      </c>
      <c r="R231" s="25" t="s">
        <v>180</v>
      </c>
      <c r="S231" s="2" t="s">
        <v>147</v>
      </c>
      <c r="T231" s="6" t="s">
        <v>147</v>
      </c>
      <c r="U231" s="6" t="s">
        <v>107</v>
      </c>
      <c r="V231" s="72"/>
      <c r="W231" s="73">
        <v>8</v>
      </c>
      <c r="X231" s="74">
        <f>90*(1-(G231-$G$230)/$G$230)</f>
        <v>-3251.2499999999995</v>
      </c>
      <c r="Y231" s="74">
        <f t="shared" si="26"/>
        <v>-3243.2499999999995</v>
      </c>
    </row>
    <row r="232" spans="1:25" ht="45.75" customHeight="1" x14ac:dyDescent="0.25">
      <c r="A232" s="188"/>
      <c r="B232" s="188"/>
      <c r="C232" s="189"/>
      <c r="D232" s="190"/>
      <c r="E232" s="191"/>
      <c r="F232" s="34" t="s">
        <v>343</v>
      </c>
      <c r="G232" s="42">
        <v>11.4</v>
      </c>
      <c r="H232" s="42">
        <f>G232*50</f>
        <v>570</v>
      </c>
      <c r="I232" s="6" t="s">
        <v>337</v>
      </c>
      <c r="J232" s="6" t="s">
        <v>302</v>
      </c>
      <c r="K232" s="25" t="s">
        <v>155</v>
      </c>
      <c r="L232" s="6">
        <v>90</v>
      </c>
      <c r="M232" s="6">
        <v>0</v>
      </c>
      <c r="N232" s="6">
        <v>0</v>
      </c>
      <c r="O232" s="6">
        <v>6</v>
      </c>
      <c r="P232" s="6">
        <v>4</v>
      </c>
      <c r="Q232" s="6">
        <f>SUM(L232:P232)</f>
        <v>100</v>
      </c>
      <c r="R232" s="25" t="s">
        <v>303</v>
      </c>
      <c r="S232" s="6" t="s">
        <v>238</v>
      </c>
      <c r="T232" s="6" t="s">
        <v>239</v>
      </c>
      <c r="U232" s="6" t="s">
        <v>107</v>
      </c>
      <c r="V232" s="72"/>
      <c r="W232" s="73">
        <v>5</v>
      </c>
      <c r="X232" s="74">
        <f>90*(1-(G232-$G$230)/$G$230)</f>
        <v>-6232.5</v>
      </c>
      <c r="Y232" s="74">
        <f t="shared" si="26"/>
        <v>-6227.5</v>
      </c>
    </row>
    <row r="233" spans="1:25" ht="36.75" customHeight="1" x14ac:dyDescent="0.25">
      <c r="A233" s="188">
        <v>44</v>
      </c>
      <c r="B233" s="188">
        <v>127387</v>
      </c>
      <c r="C233" s="189" t="s">
        <v>348</v>
      </c>
      <c r="D233" s="190">
        <v>11250</v>
      </c>
      <c r="E233" s="191" t="s">
        <v>137</v>
      </c>
      <c r="F233" s="34" t="s">
        <v>250</v>
      </c>
      <c r="G233" s="42">
        <v>0.16</v>
      </c>
      <c r="H233" s="42">
        <v>8.2100000000000009</v>
      </c>
      <c r="I233" s="6">
        <v>50</v>
      </c>
      <c r="J233" s="2" t="s">
        <v>341</v>
      </c>
      <c r="K233" s="25" t="s">
        <v>177</v>
      </c>
      <c r="L233" s="6">
        <v>87.4</v>
      </c>
      <c r="M233" s="6"/>
      <c r="N233" s="6"/>
      <c r="O233" s="41">
        <v>7.6</v>
      </c>
      <c r="P233" s="6">
        <v>5</v>
      </c>
      <c r="Q233" s="6">
        <v>100</v>
      </c>
      <c r="R233" s="25">
        <v>1.65</v>
      </c>
      <c r="S233" s="6" t="s">
        <v>147</v>
      </c>
      <c r="T233" s="6" t="s">
        <v>252</v>
      </c>
      <c r="U233" s="6" t="s">
        <v>193</v>
      </c>
      <c r="V233" s="72"/>
      <c r="W233" s="73">
        <v>5</v>
      </c>
      <c r="X233" s="74">
        <f t="shared" ref="X233:X241" si="28">(90*1-(G233-$G$233)/$G$233)</f>
        <v>90</v>
      </c>
      <c r="Y233" s="74">
        <f t="shared" si="26"/>
        <v>95</v>
      </c>
    </row>
    <row r="234" spans="1:25" ht="30.75" customHeight="1" x14ac:dyDescent="0.25">
      <c r="A234" s="188"/>
      <c r="B234" s="188"/>
      <c r="C234" s="189"/>
      <c r="D234" s="190"/>
      <c r="E234" s="191"/>
      <c r="F234" s="2" t="s">
        <v>143</v>
      </c>
      <c r="G234" s="24">
        <v>6.1</v>
      </c>
      <c r="H234" s="24">
        <v>305</v>
      </c>
      <c r="I234" s="6">
        <v>50</v>
      </c>
      <c r="J234" s="2" t="s">
        <v>336</v>
      </c>
      <c r="K234" s="25" t="s">
        <v>145</v>
      </c>
      <c r="L234" s="26">
        <v>0.85</v>
      </c>
      <c r="M234" s="26">
        <v>0</v>
      </c>
      <c r="N234" s="26">
        <v>0.05</v>
      </c>
      <c r="O234" s="26">
        <v>0.03</v>
      </c>
      <c r="P234" s="26">
        <v>7.0000000000000007E-2</v>
      </c>
      <c r="Q234" s="27">
        <v>1</v>
      </c>
      <c r="R234" s="25" t="s">
        <v>180</v>
      </c>
      <c r="S234" s="2" t="s">
        <v>147</v>
      </c>
      <c r="T234" s="6" t="s">
        <v>147</v>
      </c>
      <c r="U234" s="6" t="s">
        <v>107</v>
      </c>
      <c r="V234" s="72"/>
      <c r="W234" s="73">
        <v>8</v>
      </c>
      <c r="X234" s="74">
        <f t="shared" si="28"/>
        <v>52.875000000000007</v>
      </c>
      <c r="Y234" s="74">
        <f t="shared" si="26"/>
        <v>60.875000000000007</v>
      </c>
    </row>
    <row r="235" spans="1:25" ht="30.75" customHeight="1" x14ac:dyDescent="0.25">
      <c r="A235" s="188"/>
      <c r="B235" s="188"/>
      <c r="C235" s="189"/>
      <c r="D235" s="190"/>
      <c r="E235" s="191"/>
      <c r="F235" s="34" t="s">
        <v>293</v>
      </c>
      <c r="G235" s="24">
        <v>7</v>
      </c>
      <c r="H235" s="24">
        <v>7</v>
      </c>
      <c r="I235" s="6" t="s">
        <v>294</v>
      </c>
      <c r="J235" s="2" t="s">
        <v>295</v>
      </c>
      <c r="K235" s="25" t="s">
        <v>296</v>
      </c>
      <c r="L235" s="26">
        <v>0.65</v>
      </c>
      <c r="M235" s="6"/>
      <c r="N235" s="26">
        <v>0.15</v>
      </c>
      <c r="O235" s="26">
        <v>0.1</v>
      </c>
      <c r="P235" s="26">
        <v>0.1</v>
      </c>
      <c r="Q235" s="26">
        <v>1</v>
      </c>
      <c r="R235" s="25" t="s">
        <v>107</v>
      </c>
      <c r="S235" s="6"/>
      <c r="T235" s="6" t="s">
        <v>107</v>
      </c>
      <c r="U235" s="6" t="s">
        <v>107</v>
      </c>
      <c r="V235" s="72"/>
      <c r="W235" s="73">
        <v>10</v>
      </c>
      <c r="X235" s="74">
        <f t="shared" si="28"/>
        <v>47.25</v>
      </c>
      <c r="Y235" s="74">
        <f t="shared" si="26"/>
        <v>57.25</v>
      </c>
    </row>
    <row r="236" spans="1:25" ht="30.75" customHeight="1" x14ac:dyDescent="0.25">
      <c r="A236" s="188"/>
      <c r="B236" s="188"/>
      <c r="C236" s="189"/>
      <c r="D236" s="190"/>
      <c r="E236" s="191"/>
      <c r="F236" s="2" t="s">
        <v>159</v>
      </c>
      <c r="G236" s="32">
        <v>7.1706000000000003</v>
      </c>
      <c r="H236" s="33">
        <v>71.706000000000003</v>
      </c>
      <c r="I236" s="6" t="s">
        <v>340</v>
      </c>
      <c r="J236" s="6" t="s">
        <v>242</v>
      </c>
      <c r="K236" s="25" t="s">
        <v>162</v>
      </c>
      <c r="L236" s="6">
        <v>89</v>
      </c>
      <c r="M236" s="6">
        <v>0</v>
      </c>
      <c r="N236" s="6">
        <v>2</v>
      </c>
      <c r="O236" s="6">
        <v>2</v>
      </c>
      <c r="P236" s="6">
        <v>7</v>
      </c>
      <c r="Q236" s="6">
        <f>SUM(L236:P236)</f>
        <v>100</v>
      </c>
      <c r="R236" s="28" t="s">
        <v>163</v>
      </c>
      <c r="S236" s="2" t="s">
        <v>164</v>
      </c>
      <c r="T236" s="2" t="s">
        <v>165</v>
      </c>
      <c r="U236" s="6" t="s">
        <v>158</v>
      </c>
      <c r="V236" s="72"/>
      <c r="W236" s="73">
        <v>9</v>
      </c>
      <c r="X236" s="74">
        <f t="shared" si="28"/>
        <v>46.183750000000003</v>
      </c>
      <c r="Y236" s="74">
        <f t="shared" si="26"/>
        <v>55.183750000000003</v>
      </c>
    </row>
    <row r="237" spans="1:25" ht="30.75" customHeight="1" x14ac:dyDescent="0.25">
      <c r="A237" s="188"/>
      <c r="B237" s="188"/>
      <c r="C237" s="189"/>
      <c r="D237" s="190"/>
      <c r="E237" s="191"/>
      <c r="F237" s="34" t="s">
        <v>264</v>
      </c>
      <c r="G237" s="6">
        <v>7.52</v>
      </c>
      <c r="H237" s="6">
        <v>7.52</v>
      </c>
      <c r="I237" s="6">
        <v>1</v>
      </c>
      <c r="J237" s="43" t="s">
        <v>350</v>
      </c>
      <c r="K237" s="28" t="s">
        <v>229</v>
      </c>
      <c r="L237" s="26">
        <v>0.59</v>
      </c>
      <c r="M237" s="26">
        <v>0</v>
      </c>
      <c r="N237" s="26">
        <v>0</v>
      </c>
      <c r="O237" s="26">
        <v>0.05</v>
      </c>
      <c r="P237" s="26">
        <v>0.36</v>
      </c>
      <c r="Q237" s="26">
        <v>1</v>
      </c>
      <c r="R237" s="25">
        <v>14.6647</v>
      </c>
      <c r="S237" s="6" t="s">
        <v>230</v>
      </c>
      <c r="T237" s="6" t="s">
        <v>230</v>
      </c>
      <c r="U237" s="6"/>
      <c r="V237" s="75" t="s">
        <v>231</v>
      </c>
      <c r="W237" s="73">
        <v>3</v>
      </c>
      <c r="X237" s="74">
        <f t="shared" si="28"/>
        <v>44.000000000000007</v>
      </c>
      <c r="Y237" s="74">
        <f t="shared" si="26"/>
        <v>47.000000000000007</v>
      </c>
    </row>
    <row r="238" spans="1:25" ht="39" customHeight="1" x14ac:dyDescent="0.25">
      <c r="A238" s="188"/>
      <c r="B238" s="188"/>
      <c r="C238" s="189"/>
      <c r="D238" s="190"/>
      <c r="E238" s="191"/>
      <c r="F238" s="2" t="s">
        <v>153</v>
      </c>
      <c r="G238" s="41">
        <v>8.3064959999999992</v>
      </c>
      <c r="H238" s="49">
        <f>I238*G238</f>
        <v>4153.2479999999996</v>
      </c>
      <c r="I238" s="6">
        <v>500</v>
      </c>
      <c r="J238" s="6" t="s">
        <v>315</v>
      </c>
      <c r="K238" s="25" t="s">
        <v>155</v>
      </c>
      <c r="L238" s="26">
        <v>0.55000000000000004</v>
      </c>
      <c r="M238" s="26">
        <v>0</v>
      </c>
      <c r="N238" s="26">
        <v>0</v>
      </c>
      <c r="O238" s="26">
        <v>0.15</v>
      </c>
      <c r="P238" s="26">
        <v>0.3</v>
      </c>
      <c r="Q238" s="30">
        <f>SUBTOTAL(9,L238:P238)</f>
        <v>1</v>
      </c>
      <c r="R238" s="25">
        <v>13.48</v>
      </c>
      <c r="S238" s="6" t="s">
        <v>156</v>
      </c>
      <c r="T238" s="31" t="s">
        <v>157</v>
      </c>
      <c r="U238" s="6" t="s">
        <v>158</v>
      </c>
      <c r="V238" s="72"/>
      <c r="W238" s="73">
        <v>8</v>
      </c>
      <c r="X238" s="74">
        <f t="shared" si="28"/>
        <v>39.084400000000009</v>
      </c>
      <c r="Y238" s="74">
        <f t="shared" si="26"/>
        <v>47.084400000000009</v>
      </c>
    </row>
    <row r="239" spans="1:25" ht="30.75" customHeight="1" x14ac:dyDescent="0.25">
      <c r="A239" s="188"/>
      <c r="B239" s="188"/>
      <c r="C239" s="189"/>
      <c r="D239" s="190"/>
      <c r="E239" s="191"/>
      <c r="F239" s="34" t="s">
        <v>330</v>
      </c>
      <c r="G239" s="24">
        <v>10.47</v>
      </c>
      <c r="H239" s="24">
        <v>523.5</v>
      </c>
      <c r="I239" s="6">
        <v>50</v>
      </c>
      <c r="J239" s="2" t="s">
        <v>331</v>
      </c>
      <c r="K239" s="25" t="s">
        <v>296</v>
      </c>
      <c r="L239" s="6">
        <v>70</v>
      </c>
      <c r="M239" s="6"/>
      <c r="N239" s="26">
        <v>0.08</v>
      </c>
      <c r="O239" s="26">
        <v>0.15</v>
      </c>
      <c r="P239" s="26">
        <v>7.0000000000000007E-2</v>
      </c>
      <c r="Q239" s="26">
        <v>1</v>
      </c>
      <c r="R239" s="25" t="s">
        <v>332</v>
      </c>
      <c r="S239" s="6" t="s">
        <v>185</v>
      </c>
      <c r="T239" s="6" t="s">
        <v>147</v>
      </c>
      <c r="U239" s="6" t="s">
        <v>333</v>
      </c>
      <c r="V239" s="72"/>
      <c r="W239" s="73">
        <v>10</v>
      </c>
      <c r="X239" s="74">
        <f t="shared" si="28"/>
        <v>25.5625</v>
      </c>
      <c r="Y239" s="74">
        <f t="shared" si="26"/>
        <v>35.5625</v>
      </c>
    </row>
    <row r="240" spans="1:25" ht="30.75" customHeight="1" x14ac:dyDescent="0.25">
      <c r="A240" s="188"/>
      <c r="B240" s="188"/>
      <c r="C240" s="189"/>
      <c r="D240" s="190"/>
      <c r="E240" s="191"/>
      <c r="F240" s="34" t="s">
        <v>182</v>
      </c>
      <c r="G240" s="24">
        <v>11.08</v>
      </c>
      <c r="H240" s="24">
        <v>554</v>
      </c>
      <c r="I240" s="6">
        <v>50</v>
      </c>
      <c r="J240" s="2" t="s">
        <v>349</v>
      </c>
      <c r="K240" s="25" t="s">
        <v>184</v>
      </c>
      <c r="L240" s="6">
        <v>60</v>
      </c>
      <c r="M240" s="6">
        <v>0</v>
      </c>
      <c r="N240" s="6">
        <v>0</v>
      </c>
      <c r="O240" s="6">
        <v>10</v>
      </c>
      <c r="P240" s="6">
        <v>30</v>
      </c>
      <c r="Q240" s="6">
        <v>100</v>
      </c>
      <c r="R240" s="25">
        <v>13.7416</v>
      </c>
      <c r="S240" s="2" t="s">
        <v>185</v>
      </c>
      <c r="T240" s="6" t="s">
        <v>186</v>
      </c>
      <c r="U240" s="6" t="s">
        <v>19</v>
      </c>
      <c r="V240" s="72"/>
      <c r="W240" s="73">
        <v>10</v>
      </c>
      <c r="X240" s="74">
        <f t="shared" si="28"/>
        <v>21.75</v>
      </c>
      <c r="Y240" s="74">
        <f t="shared" si="26"/>
        <v>31.75</v>
      </c>
    </row>
    <row r="241" spans="1:25" ht="30.75" customHeight="1" x14ac:dyDescent="0.25">
      <c r="A241" s="188"/>
      <c r="B241" s="188"/>
      <c r="C241" s="189"/>
      <c r="D241" s="190"/>
      <c r="E241" s="191"/>
      <c r="F241" s="34" t="s">
        <v>343</v>
      </c>
      <c r="G241" s="42">
        <v>11.4</v>
      </c>
      <c r="H241" s="42">
        <f>G241*50</f>
        <v>570</v>
      </c>
      <c r="I241" s="6" t="s">
        <v>337</v>
      </c>
      <c r="J241" s="6" t="s">
        <v>302</v>
      </c>
      <c r="K241" s="25" t="s">
        <v>155</v>
      </c>
      <c r="L241" s="6">
        <v>90</v>
      </c>
      <c r="M241" s="6">
        <v>0</v>
      </c>
      <c r="N241" s="6">
        <v>0</v>
      </c>
      <c r="O241" s="6">
        <v>6</v>
      </c>
      <c r="P241" s="6">
        <v>4</v>
      </c>
      <c r="Q241" s="6">
        <f>SUM(L241:P241)</f>
        <v>100</v>
      </c>
      <c r="R241" s="25" t="s">
        <v>303</v>
      </c>
      <c r="S241" s="6" t="s">
        <v>238</v>
      </c>
      <c r="T241" s="6" t="s">
        <v>239</v>
      </c>
      <c r="U241" s="6" t="s">
        <v>107</v>
      </c>
      <c r="V241" s="72"/>
      <c r="W241" s="73">
        <v>5</v>
      </c>
      <c r="X241" s="74">
        <f t="shared" si="28"/>
        <v>19.75</v>
      </c>
      <c r="Y241" s="74">
        <f t="shared" si="26"/>
        <v>24.75</v>
      </c>
    </row>
    <row r="242" spans="1:25" ht="29.25" customHeight="1" x14ac:dyDescent="0.25">
      <c r="A242" s="188">
        <v>45</v>
      </c>
      <c r="B242" s="188">
        <v>127388</v>
      </c>
      <c r="C242" s="189" t="s">
        <v>351</v>
      </c>
      <c r="D242" s="190">
        <v>675000</v>
      </c>
      <c r="E242" s="191" t="s">
        <v>137</v>
      </c>
      <c r="F242" s="34" t="s">
        <v>250</v>
      </c>
      <c r="G242" s="42">
        <v>0.16</v>
      </c>
      <c r="H242" s="42">
        <v>8.2100000000000009</v>
      </c>
      <c r="I242" s="6">
        <v>50</v>
      </c>
      <c r="J242" s="2" t="s">
        <v>344</v>
      </c>
      <c r="K242" s="25" t="s">
        <v>177</v>
      </c>
      <c r="L242" s="6">
        <v>87.4</v>
      </c>
      <c r="M242" s="6"/>
      <c r="N242" s="6"/>
      <c r="O242" s="41">
        <v>7.6</v>
      </c>
      <c r="P242" s="6">
        <v>5</v>
      </c>
      <c r="Q242" s="6">
        <v>100</v>
      </c>
      <c r="R242" s="25">
        <v>1.65</v>
      </c>
      <c r="S242" s="6" t="s">
        <v>147</v>
      </c>
      <c r="T242" s="6" t="s">
        <v>252</v>
      </c>
      <c r="U242" s="6" t="s">
        <v>193</v>
      </c>
      <c r="V242" s="75"/>
      <c r="W242" s="73">
        <v>5</v>
      </c>
      <c r="X242" s="74">
        <f t="shared" ref="X242:X251" si="29">90*(1-(G242-$G$242)/$G$242)</f>
        <v>90</v>
      </c>
      <c r="Y242" s="74">
        <f t="shared" si="26"/>
        <v>95</v>
      </c>
    </row>
    <row r="243" spans="1:25" ht="29.25" customHeight="1" x14ac:dyDescent="0.25">
      <c r="A243" s="188"/>
      <c r="B243" s="188"/>
      <c r="C243" s="189"/>
      <c r="D243" s="190"/>
      <c r="E243" s="191"/>
      <c r="F243" s="2" t="s">
        <v>143</v>
      </c>
      <c r="G243" s="24">
        <v>6.1</v>
      </c>
      <c r="H243" s="24">
        <v>305</v>
      </c>
      <c r="I243" s="6">
        <v>50</v>
      </c>
      <c r="J243" s="2" t="s">
        <v>336</v>
      </c>
      <c r="K243" s="25" t="s">
        <v>145</v>
      </c>
      <c r="L243" s="26">
        <v>0.85</v>
      </c>
      <c r="M243" s="26">
        <v>0</v>
      </c>
      <c r="N243" s="26">
        <v>0.05</v>
      </c>
      <c r="O243" s="26">
        <v>0.03</v>
      </c>
      <c r="P243" s="26">
        <v>7.0000000000000007E-2</v>
      </c>
      <c r="Q243" s="27">
        <v>1</v>
      </c>
      <c r="R243" s="25" t="s">
        <v>180</v>
      </c>
      <c r="S243" s="2" t="s">
        <v>147</v>
      </c>
      <c r="T243" s="6" t="s">
        <v>147</v>
      </c>
      <c r="U243" s="6" t="s">
        <v>107</v>
      </c>
      <c r="V243" s="72"/>
      <c r="W243" s="73">
        <v>8</v>
      </c>
      <c r="X243" s="74">
        <f t="shared" si="29"/>
        <v>-3251.2499999999995</v>
      </c>
      <c r="Y243" s="74">
        <f t="shared" si="26"/>
        <v>-3243.2499999999995</v>
      </c>
    </row>
    <row r="244" spans="1:25" ht="29.25" customHeight="1" x14ac:dyDescent="0.25">
      <c r="A244" s="188"/>
      <c r="B244" s="188"/>
      <c r="C244" s="189"/>
      <c r="D244" s="190"/>
      <c r="E244" s="191"/>
      <c r="F244" s="34" t="s">
        <v>293</v>
      </c>
      <c r="G244" s="24">
        <v>7</v>
      </c>
      <c r="H244" s="24">
        <v>7</v>
      </c>
      <c r="I244" s="6" t="s">
        <v>294</v>
      </c>
      <c r="J244" s="2" t="s">
        <v>295</v>
      </c>
      <c r="K244" s="25" t="s">
        <v>296</v>
      </c>
      <c r="L244" s="26">
        <v>0.65</v>
      </c>
      <c r="M244" s="6"/>
      <c r="N244" s="26">
        <v>0.15</v>
      </c>
      <c r="O244" s="26">
        <v>0.1</v>
      </c>
      <c r="P244" s="26">
        <v>0.1</v>
      </c>
      <c r="Q244" s="26">
        <v>1</v>
      </c>
      <c r="R244" s="25" t="s">
        <v>107</v>
      </c>
      <c r="S244" s="6"/>
      <c r="T244" s="6" t="s">
        <v>107</v>
      </c>
      <c r="U244" s="6" t="s">
        <v>107</v>
      </c>
      <c r="V244" s="72"/>
      <c r="W244" s="73">
        <v>10</v>
      </c>
      <c r="X244" s="74">
        <f t="shared" si="29"/>
        <v>-3757.5</v>
      </c>
      <c r="Y244" s="74">
        <f t="shared" si="26"/>
        <v>-3747.5</v>
      </c>
    </row>
    <row r="245" spans="1:25" ht="29.25" customHeight="1" x14ac:dyDescent="0.25">
      <c r="A245" s="188"/>
      <c r="B245" s="188"/>
      <c r="C245" s="189"/>
      <c r="D245" s="190"/>
      <c r="E245" s="191"/>
      <c r="F245" s="2" t="s">
        <v>159</v>
      </c>
      <c r="G245" s="32">
        <v>7.1706000000000003</v>
      </c>
      <c r="H245" s="33">
        <v>71.706000000000003</v>
      </c>
      <c r="I245" s="6" t="s">
        <v>340</v>
      </c>
      <c r="J245" s="6" t="s">
        <v>242</v>
      </c>
      <c r="K245" s="25" t="s">
        <v>162</v>
      </c>
      <c r="L245" s="6">
        <v>89</v>
      </c>
      <c r="M245" s="6">
        <v>0</v>
      </c>
      <c r="N245" s="6">
        <v>2</v>
      </c>
      <c r="O245" s="6">
        <v>2</v>
      </c>
      <c r="P245" s="6">
        <v>7</v>
      </c>
      <c r="Q245" s="6">
        <f>SUM(L245:P245)</f>
        <v>100</v>
      </c>
      <c r="R245" s="28" t="s">
        <v>163</v>
      </c>
      <c r="S245" s="2" t="s">
        <v>164</v>
      </c>
      <c r="T245" s="2" t="s">
        <v>165</v>
      </c>
      <c r="U245" s="6" t="s">
        <v>158</v>
      </c>
      <c r="V245" s="72"/>
      <c r="W245" s="73">
        <v>9</v>
      </c>
      <c r="X245" s="74">
        <f t="shared" si="29"/>
        <v>-3853.4624999999996</v>
      </c>
      <c r="Y245" s="74">
        <f t="shared" si="26"/>
        <v>-3844.4624999999996</v>
      </c>
    </row>
    <row r="246" spans="1:25" ht="29.25" customHeight="1" x14ac:dyDescent="0.25">
      <c r="A246" s="188"/>
      <c r="B246" s="188"/>
      <c r="C246" s="189"/>
      <c r="D246" s="190"/>
      <c r="E246" s="191"/>
      <c r="F246" s="34" t="s">
        <v>264</v>
      </c>
      <c r="G246" s="6">
        <v>7.55</v>
      </c>
      <c r="H246" s="6">
        <v>7.52</v>
      </c>
      <c r="I246" s="6">
        <v>1</v>
      </c>
      <c r="J246" s="43" t="s">
        <v>352</v>
      </c>
      <c r="K246" s="28" t="s">
        <v>229</v>
      </c>
      <c r="L246" s="26">
        <v>0.59</v>
      </c>
      <c r="M246" s="26">
        <v>0</v>
      </c>
      <c r="N246" s="26">
        <v>0</v>
      </c>
      <c r="O246" s="26">
        <v>0.05</v>
      </c>
      <c r="P246" s="26">
        <v>0.36</v>
      </c>
      <c r="Q246" s="26">
        <v>1</v>
      </c>
      <c r="R246" s="25">
        <v>14.6647</v>
      </c>
      <c r="S246" s="6" t="s">
        <v>230</v>
      </c>
      <c r="T246" s="6" t="s">
        <v>230</v>
      </c>
      <c r="U246" s="6"/>
      <c r="V246" s="75" t="s">
        <v>231</v>
      </c>
      <c r="W246" s="73">
        <v>3</v>
      </c>
      <c r="X246" s="74">
        <f t="shared" si="29"/>
        <v>-4066.875</v>
      </c>
      <c r="Y246" s="74">
        <f t="shared" si="26"/>
        <v>-4063.875</v>
      </c>
    </row>
    <row r="247" spans="1:25" ht="29.25" customHeight="1" x14ac:dyDescent="0.25">
      <c r="A247" s="188"/>
      <c r="B247" s="188"/>
      <c r="C247" s="189"/>
      <c r="D247" s="190"/>
      <c r="E247" s="191"/>
      <c r="F247" s="34" t="s">
        <v>221</v>
      </c>
      <c r="G247" s="24">
        <v>7.75</v>
      </c>
      <c r="H247" s="24">
        <v>3875</v>
      </c>
      <c r="I247" s="6">
        <v>500</v>
      </c>
      <c r="J247" s="2" t="s">
        <v>222</v>
      </c>
      <c r="K247" s="25" t="s">
        <v>155</v>
      </c>
      <c r="L247" s="6">
        <v>70</v>
      </c>
      <c r="M247" s="6">
        <v>0</v>
      </c>
      <c r="N247" s="6">
        <v>20</v>
      </c>
      <c r="O247" s="6">
        <v>5</v>
      </c>
      <c r="P247" s="6">
        <v>5</v>
      </c>
      <c r="Q247" s="6">
        <v>100</v>
      </c>
      <c r="R247" s="25">
        <v>14.95</v>
      </c>
      <c r="S247" s="6" t="s">
        <v>223</v>
      </c>
      <c r="T247" s="6" t="s">
        <v>224</v>
      </c>
      <c r="U247" s="6" t="s">
        <v>107</v>
      </c>
      <c r="V247" s="72"/>
      <c r="W247" s="73">
        <v>0</v>
      </c>
      <c r="X247" s="74">
        <f t="shared" si="29"/>
        <v>-4179.375</v>
      </c>
      <c r="Y247" s="74">
        <f t="shared" si="26"/>
        <v>-4179.375</v>
      </c>
    </row>
    <row r="248" spans="1:25" ht="38.25" customHeight="1" x14ac:dyDescent="0.25">
      <c r="A248" s="188"/>
      <c r="B248" s="188"/>
      <c r="C248" s="189"/>
      <c r="D248" s="190"/>
      <c r="E248" s="191"/>
      <c r="F248" s="2" t="s">
        <v>153</v>
      </c>
      <c r="G248" s="41">
        <v>8.3064959999999992</v>
      </c>
      <c r="H248" s="49">
        <f>I248*G248</f>
        <v>4153.2479999999996</v>
      </c>
      <c r="I248" s="6">
        <v>500</v>
      </c>
      <c r="J248" s="6" t="s">
        <v>315</v>
      </c>
      <c r="K248" s="25" t="s">
        <v>155</v>
      </c>
      <c r="L248" s="26">
        <v>0.55000000000000004</v>
      </c>
      <c r="M248" s="26">
        <v>0</v>
      </c>
      <c r="N248" s="26">
        <v>0</v>
      </c>
      <c r="O248" s="26">
        <v>0.15</v>
      </c>
      <c r="P248" s="26">
        <v>0.3</v>
      </c>
      <c r="Q248" s="30">
        <f>SUBTOTAL(9,L248:P248)</f>
        <v>1</v>
      </c>
      <c r="R248" s="25">
        <v>13.48</v>
      </c>
      <c r="S248" s="6" t="s">
        <v>156</v>
      </c>
      <c r="T248" s="31" t="s">
        <v>157</v>
      </c>
      <c r="U248" s="6" t="s">
        <v>158</v>
      </c>
      <c r="V248" s="72"/>
      <c r="W248" s="73">
        <v>8</v>
      </c>
      <c r="X248" s="74">
        <f t="shared" si="29"/>
        <v>-4492.4039999999995</v>
      </c>
      <c r="Y248" s="74">
        <f t="shared" si="26"/>
        <v>-4484.4039999999995</v>
      </c>
    </row>
    <row r="249" spans="1:25" ht="35.25" customHeight="1" x14ac:dyDescent="0.25">
      <c r="A249" s="188"/>
      <c r="B249" s="188"/>
      <c r="C249" s="189"/>
      <c r="D249" s="190"/>
      <c r="E249" s="191"/>
      <c r="F249" s="34" t="s">
        <v>330</v>
      </c>
      <c r="G249" s="24">
        <v>10.47</v>
      </c>
      <c r="H249" s="24">
        <v>523.5</v>
      </c>
      <c r="I249" s="6">
        <v>50</v>
      </c>
      <c r="J249" s="2" t="s">
        <v>331</v>
      </c>
      <c r="K249" s="25" t="s">
        <v>296</v>
      </c>
      <c r="L249" s="6">
        <v>70</v>
      </c>
      <c r="M249" s="6"/>
      <c r="N249" s="26">
        <v>0.08</v>
      </c>
      <c r="O249" s="26">
        <v>0.15</v>
      </c>
      <c r="P249" s="26">
        <v>7.0000000000000007E-2</v>
      </c>
      <c r="Q249" s="26">
        <v>1</v>
      </c>
      <c r="R249" s="25" t="s">
        <v>332</v>
      </c>
      <c r="S249" s="6" t="s">
        <v>185</v>
      </c>
      <c r="T249" s="6" t="s">
        <v>147</v>
      </c>
      <c r="U249" s="6" t="s">
        <v>333</v>
      </c>
      <c r="V249" s="75"/>
      <c r="W249" s="73">
        <v>10</v>
      </c>
      <c r="X249" s="74">
        <f t="shared" si="29"/>
        <v>-5709.375</v>
      </c>
      <c r="Y249" s="74">
        <f t="shared" si="26"/>
        <v>-5699.375</v>
      </c>
    </row>
    <row r="250" spans="1:25" ht="33.75" customHeight="1" x14ac:dyDescent="0.25">
      <c r="A250" s="188"/>
      <c r="B250" s="188"/>
      <c r="C250" s="189"/>
      <c r="D250" s="190"/>
      <c r="E250" s="191"/>
      <c r="F250" s="34" t="s">
        <v>182</v>
      </c>
      <c r="G250" s="24">
        <v>11.08</v>
      </c>
      <c r="H250" s="24">
        <v>554</v>
      </c>
      <c r="I250" s="6">
        <v>50</v>
      </c>
      <c r="J250" s="2" t="s">
        <v>349</v>
      </c>
      <c r="K250" s="25" t="s">
        <v>184</v>
      </c>
      <c r="L250" s="6">
        <v>60</v>
      </c>
      <c r="M250" s="6">
        <v>0</v>
      </c>
      <c r="N250" s="6">
        <v>0</v>
      </c>
      <c r="O250" s="6">
        <v>10</v>
      </c>
      <c r="P250" s="6">
        <v>30</v>
      </c>
      <c r="Q250" s="6">
        <v>100</v>
      </c>
      <c r="R250" s="25">
        <v>13.7416</v>
      </c>
      <c r="S250" s="2" t="s">
        <v>185</v>
      </c>
      <c r="T250" s="6" t="s">
        <v>186</v>
      </c>
      <c r="U250" s="6" t="s">
        <v>19</v>
      </c>
      <c r="V250" s="72"/>
      <c r="W250" s="73">
        <v>10</v>
      </c>
      <c r="X250" s="74">
        <f t="shared" si="29"/>
        <v>-6052.5</v>
      </c>
      <c r="Y250" s="74">
        <f t="shared" si="26"/>
        <v>-6042.5</v>
      </c>
    </row>
    <row r="251" spans="1:25" ht="37.5" customHeight="1" x14ac:dyDescent="0.25">
      <c r="A251" s="188"/>
      <c r="B251" s="188"/>
      <c r="C251" s="189"/>
      <c r="D251" s="190"/>
      <c r="E251" s="191"/>
      <c r="F251" s="34" t="s">
        <v>343</v>
      </c>
      <c r="G251" s="42">
        <v>11.4</v>
      </c>
      <c r="H251" s="42">
        <f>G251*50</f>
        <v>570</v>
      </c>
      <c r="I251" s="6" t="s">
        <v>337</v>
      </c>
      <c r="J251" s="6" t="s">
        <v>302</v>
      </c>
      <c r="K251" s="25" t="s">
        <v>155</v>
      </c>
      <c r="L251" s="6">
        <v>90</v>
      </c>
      <c r="M251" s="6">
        <v>0</v>
      </c>
      <c r="N251" s="6">
        <v>0</v>
      </c>
      <c r="O251" s="6">
        <v>6</v>
      </c>
      <c r="P251" s="6">
        <v>4</v>
      </c>
      <c r="Q251" s="6">
        <f>SUM(L251:P251)</f>
        <v>100</v>
      </c>
      <c r="R251" s="25" t="s">
        <v>303</v>
      </c>
      <c r="S251" s="6" t="s">
        <v>238</v>
      </c>
      <c r="T251" s="6" t="s">
        <v>239</v>
      </c>
      <c r="U251" s="6" t="s">
        <v>107</v>
      </c>
      <c r="V251" s="75"/>
      <c r="W251" s="73">
        <v>5</v>
      </c>
      <c r="X251" s="74">
        <f t="shared" si="29"/>
        <v>-6232.5</v>
      </c>
      <c r="Y251" s="74">
        <f t="shared" si="26"/>
        <v>-6227.5</v>
      </c>
    </row>
    <row r="252" spans="1:25" ht="50.25" customHeight="1" x14ac:dyDescent="0.25">
      <c r="A252" s="188">
        <v>46</v>
      </c>
      <c r="B252" s="188">
        <v>127389</v>
      </c>
      <c r="C252" s="189" t="s">
        <v>353</v>
      </c>
      <c r="D252" s="190">
        <v>1125</v>
      </c>
      <c r="E252" s="191" t="s">
        <v>137</v>
      </c>
      <c r="F252" s="34" t="s">
        <v>250</v>
      </c>
      <c r="G252" s="42">
        <v>0.16</v>
      </c>
      <c r="H252" s="42">
        <v>8.2100000000000009</v>
      </c>
      <c r="I252" s="6">
        <v>50</v>
      </c>
      <c r="J252" s="2" t="s">
        <v>346</v>
      </c>
      <c r="K252" s="25" t="s">
        <v>177</v>
      </c>
      <c r="L252" s="6">
        <v>87.4</v>
      </c>
      <c r="M252" s="6"/>
      <c r="N252" s="6"/>
      <c r="O252" s="41">
        <v>7.6</v>
      </c>
      <c r="P252" s="6">
        <v>5</v>
      </c>
      <c r="Q252" s="6">
        <v>100</v>
      </c>
      <c r="R252" s="25">
        <v>1.65</v>
      </c>
      <c r="S252" s="6" t="s">
        <v>147</v>
      </c>
      <c r="T252" s="6" t="s">
        <v>252</v>
      </c>
      <c r="U252" s="6" t="s">
        <v>193</v>
      </c>
      <c r="V252" s="72"/>
      <c r="W252" s="73">
        <v>5</v>
      </c>
      <c r="X252" s="74">
        <f t="shared" ref="X252:X266" si="30">90*(1-(G252-$G$252)/$G$252)</f>
        <v>90</v>
      </c>
      <c r="Y252" s="74">
        <f t="shared" ref="Y252:Y283" si="31">W252+X252</f>
        <v>95</v>
      </c>
    </row>
    <row r="253" spans="1:25" ht="30.75" customHeight="1" x14ac:dyDescent="0.25">
      <c r="A253" s="188"/>
      <c r="B253" s="188"/>
      <c r="C253" s="189"/>
      <c r="D253" s="190"/>
      <c r="E253" s="191"/>
      <c r="F253" s="2" t="s">
        <v>143</v>
      </c>
      <c r="G253" s="24">
        <v>6.1</v>
      </c>
      <c r="H253" s="24">
        <v>305</v>
      </c>
      <c r="I253" s="6">
        <v>50</v>
      </c>
      <c r="J253" s="2" t="s">
        <v>336</v>
      </c>
      <c r="K253" s="25" t="s">
        <v>145</v>
      </c>
      <c r="L253" s="26">
        <v>0.85</v>
      </c>
      <c r="M253" s="26">
        <v>0</v>
      </c>
      <c r="N253" s="26">
        <v>0.05</v>
      </c>
      <c r="O253" s="26">
        <v>0.03</v>
      </c>
      <c r="P253" s="26">
        <v>7.0000000000000007E-2</v>
      </c>
      <c r="Q253" s="27">
        <v>1</v>
      </c>
      <c r="R253" s="25" t="s">
        <v>180</v>
      </c>
      <c r="S253" s="2" t="s">
        <v>147</v>
      </c>
      <c r="T253" s="6" t="s">
        <v>147</v>
      </c>
      <c r="U253" s="6" t="s">
        <v>107</v>
      </c>
      <c r="V253" s="72"/>
      <c r="W253" s="73">
        <v>8</v>
      </c>
      <c r="X253" s="74">
        <f t="shared" si="30"/>
        <v>-3251.2499999999995</v>
      </c>
      <c r="Y253" s="74">
        <f t="shared" si="31"/>
        <v>-3243.2499999999995</v>
      </c>
    </row>
    <row r="254" spans="1:25" ht="30.75" customHeight="1" x14ac:dyDescent="0.25">
      <c r="A254" s="188"/>
      <c r="B254" s="188"/>
      <c r="C254" s="189"/>
      <c r="D254" s="190"/>
      <c r="E254" s="191"/>
      <c r="F254" s="34" t="s">
        <v>293</v>
      </c>
      <c r="G254" s="24">
        <v>7</v>
      </c>
      <c r="H254" s="24">
        <v>7</v>
      </c>
      <c r="I254" s="6" t="s">
        <v>294</v>
      </c>
      <c r="J254" s="2" t="s">
        <v>295</v>
      </c>
      <c r="K254" s="25" t="s">
        <v>296</v>
      </c>
      <c r="L254" s="26">
        <v>0.65</v>
      </c>
      <c r="M254" s="6"/>
      <c r="N254" s="26">
        <v>0.15</v>
      </c>
      <c r="O254" s="26">
        <v>0.1</v>
      </c>
      <c r="P254" s="26">
        <v>0.1</v>
      </c>
      <c r="Q254" s="26">
        <v>1</v>
      </c>
      <c r="R254" s="25" t="s">
        <v>107</v>
      </c>
      <c r="S254" s="6"/>
      <c r="T254" s="6" t="s">
        <v>107</v>
      </c>
      <c r="U254" s="6" t="s">
        <v>107</v>
      </c>
      <c r="V254" s="72"/>
      <c r="W254" s="73">
        <v>10</v>
      </c>
      <c r="X254" s="74">
        <f t="shared" si="30"/>
        <v>-3757.5</v>
      </c>
      <c r="Y254" s="74">
        <f t="shared" si="31"/>
        <v>-3747.5</v>
      </c>
    </row>
    <row r="255" spans="1:25" ht="30.75" customHeight="1" x14ac:dyDescent="0.25">
      <c r="A255" s="188"/>
      <c r="B255" s="188"/>
      <c r="C255" s="189"/>
      <c r="D255" s="190"/>
      <c r="E255" s="191"/>
      <c r="F255" s="2" t="s">
        <v>159</v>
      </c>
      <c r="G255" s="32">
        <v>7.1706000000000003</v>
      </c>
      <c r="H255" s="33">
        <v>71.706000000000003</v>
      </c>
      <c r="I255" s="6" t="s">
        <v>340</v>
      </c>
      <c r="J255" s="6" t="s">
        <v>242</v>
      </c>
      <c r="K255" s="25" t="s">
        <v>162</v>
      </c>
      <c r="L255" s="6">
        <v>89</v>
      </c>
      <c r="M255" s="6">
        <v>0</v>
      </c>
      <c r="N255" s="6">
        <v>2</v>
      </c>
      <c r="O255" s="6">
        <v>2</v>
      </c>
      <c r="P255" s="6">
        <v>7</v>
      </c>
      <c r="Q255" s="6">
        <f>SUM(L255:P255)</f>
        <v>100</v>
      </c>
      <c r="R255" s="28" t="s">
        <v>163</v>
      </c>
      <c r="S255" s="2" t="s">
        <v>164</v>
      </c>
      <c r="T255" s="2" t="s">
        <v>165</v>
      </c>
      <c r="U255" s="6" t="s">
        <v>158</v>
      </c>
      <c r="V255" s="72"/>
      <c r="W255" s="73">
        <v>9</v>
      </c>
      <c r="X255" s="74">
        <f t="shared" si="30"/>
        <v>-3853.4624999999996</v>
      </c>
      <c r="Y255" s="74">
        <f t="shared" si="31"/>
        <v>-3844.4624999999996</v>
      </c>
    </row>
    <row r="256" spans="1:25" ht="30.75" customHeight="1" x14ac:dyDescent="0.25">
      <c r="A256" s="188"/>
      <c r="B256" s="188"/>
      <c r="C256" s="189"/>
      <c r="D256" s="190"/>
      <c r="E256" s="191"/>
      <c r="F256" s="34" t="s">
        <v>264</v>
      </c>
      <c r="G256" s="6">
        <v>7.52</v>
      </c>
      <c r="H256" s="6">
        <v>7.52</v>
      </c>
      <c r="I256" s="6">
        <v>1</v>
      </c>
      <c r="J256" s="43" t="s">
        <v>354</v>
      </c>
      <c r="K256" s="28" t="s">
        <v>229</v>
      </c>
      <c r="L256" s="26">
        <v>0.59</v>
      </c>
      <c r="M256" s="26">
        <v>0</v>
      </c>
      <c r="N256" s="26">
        <v>0</v>
      </c>
      <c r="O256" s="26">
        <v>0.05</v>
      </c>
      <c r="P256" s="26">
        <v>0.36</v>
      </c>
      <c r="Q256" s="26">
        <v>1</v>
      </c>
      <c r="R256" s="25">
        <v>14.6647</v>
      </c>
      <c r="S256" s="6" t="s">
        <v>230</v>
      </c>
      <c r="T256" s="6" t="s">
        <v>230</v>
      </c>
      <c r="U256" s="6"/>
      <c r="V256" s="75" t="s">
        <v>231</v>
      </c>
      <c r="W256" s="73">
        <v>3</v>
      </c>
      <c r="X256" s="74">
        <f t="shared" si="30"/>
        <v>-4049.9999999999995</v>
      </c>
      <c r="Y256" s="74">
        <f t="shared" si="31"/>
        <v>-4046.9999999999995</v>
      </c>
    </row>
    <row r="257" spans="1:25" ht="60.75" customHeight="1" x14ac:dyDescent="0.25">
      <c r="A257" s="188"/>
      <c r="B257" s="188"/>
      <c r="C257" s="189"/>
      <c r="D257" s="190"/>
      <c r="E257" s="191"/>
      <c r="F257" s="2" t="s">
        <v>153</v>
      </c>
      <c r="G257" s="41">
        <v>8.3064959999999992</v>
      </c>
      <c r="H257" s="49">
        <f>I257*G257</f>
        <v>4153.2479999999996</v>
      </c>
      <c r="I257" s="6">
        <v>500</v>
      </c>
      <c r="J257" s="6" t="s">
        <v>315</v>
      </c>
      <c r="K257" s="25" t="s">
        <v>155</v>
      </c>
      <c r="L257" s="26">
        <v>0.55000000000000004</v>
      </c>
      <c r="M257" s="26">
        <v>0</v>
      </c>
      <c r="N257" s="26">
        <v>0</v>
      </c>
      <c r="O257" s="26">
        <v>0.15</v>
      </c>
      <c r="P257" s="26">
        <v>0.3</v>
      </c>
      <c r="Q257" s="30">
        <f>SUBTOTAL(9,L257:P257)</f>
        <v>1</v>
      </c>
      <c r="R257" s="25">
        <v>13.48</v>
      </c>
      <c r="S257" s="6" t="s">
        <v>156</v>
      </c>
      <c r="T257" s="31" t="s">
        <v>157</v>
      </c>
      <c r="U257" s="6" t="s">
        <v>158</v>
      </c>
      <c r="V257" s="72"/>
      <c r="W257" s="73">
        <v>8</v>
      </c>
      <c r="X257" s="74">
        <f t="shared" si="30"/>
        <v>-4492.4039999999995</v>
      </c>
      <c r="Y257" s="74">
        <f t="shared" si="31"/>
        <v>-4484.4039999999995</v>
      </c>
    </row>
    <row r="258" spans="1:25" ht="30.75" customHeight="1" x14ac:dyDescent="0.25">
      <c r="A258" s="188"/>
      <c r="B258" s="188"/>
      <c r="C258" s="189"/>
      <c r="D258" s="190"/>
      <c r="E258" s="191"/>
      <c r="F258" s="34" t="s">
        <v>330</v>
      </c>
      <c r="G258" s="24">
        <v>10.47</v>
      </c>
      <c r="H258" s="24">
        <v>523.5</v>
      </c>
      <c r="I258" s="6">
        <v>50</v>
      </c>
      <c r="J258" s="2" t="s">
        <v>331</v>
      </c>
      <c r="K258" s="25" t="s">
        <v>296</v>
      </c>
      <c r="L258" s="6">
        <v>70</v>
      </c>
      <c r="M258" s="6"/>
      <c r="N258" s="26">
        <v>0.08</v>
      </c>
      <c r="O258" s="26">
        <v>0.15</v>
      </c>
      <c r="P258" s="26">
        <v>7.0000000000000007E-2</v>
      </c>
      <c r="Q258" s="26">
        <v>1</v>
      </c>
      <c r="R258" s="25" t="s">
        <v>332</v>
      </c>
      <c r="S258" s="6" t="s">
        <v>185</v>
      </c>
      <c r="T258" s="6" t="s">
        <v>147</v>
      </c>
      <c r="U258" s="6" t="s">
        <v>333</v>
      </c>
      <c r="V258" s="72"/>
      <c r="W258" s="73">
        <v>10</v>
      </c>
      <c r="X258" s="74">
        <f t="shared" si="30"/>
        <v>-5709.375</v>
      </c>
      <c r="Y258" s="74">
        <f t="shared" si="31"/>
        <v>-5699.375</v>
      </c>
    </row>
    <row r="259" spans="1:25" ht="30.75" customHeight="1" x14ac:dyDescent="0.25">
      <c r="A259" s="188"/>
      <c r="B259" s="188"/>
      <c r="C259" s="189"/>
      <c r="D259" s="190"/>
      <c r="E259" s="191"/>
      <c r="F259" s="34" t="s">
        <v>182</v>
      </c>
      <c r="G259" s="24">
        <v>11.08</v>
      </c>
      <c r="H259" s="24">
        <v>554</v>
      </c>
      <c r="I259" s="6">
        <v>50</v>
      </c>
      <c r="J259" s="2" t="s">
        <v>349</v>
      </c>
      <c r="K259" s="25" t="s">
        <v>184</v>
      </c>
      <c r="L259" s="6">
        <v>60</v>
      </c>
      <c r="M259" s="6">
        <v>0</v>
      </c>
      <c r="N259" s="6">
        <v>0</v>
      </c>
      <c r="O259" s="6">
        <v>10</v>
      </c>
      <c r="P259" s="6">
        <v>30</v>
      </c>
      <c r="Q259" s="6">
        <v>100</v>
      </c>
      <c r="R259" s="25">
        <v>13.7416</v>
      </c>
      <c r="S259" s="2" t="s">
        <v>185</v>
      </c>
      <c r="T259" s="6" t="s">
        <v>186</v>
      </c>
      <c r="U259" s="6" t="s">
        <v>19</v>
      </c>
      <c r="V259" s="72"/>
      <c r="W259" s="73">
        <v>10</v>
      </c>
      <c r="X259" s="74">
        <f t="shared" si="30"/>
        <v>-6052.5</v>
      </c>
      <c r="Y259" s="74">
        <f t="shared" si="31"/>
        <v>-6042.5</v>
      </c>
    </row>
    <row r="260" spans="1:25" ht="30.75" customHeight="1" x14ac:dyDescent="0.25">
      <c r="A260" s="188"/>
      <c r="B260" s="188"/>
      <c r="C260" s="189"/>
      <c r="D260" s="190"/>
      <c r="E260" s="191"/>
      <c r="F260" s="34" t="s">
        <v>343</v>
      </c>
      <c r="G260" s="42">
        <v>11.4</v>
      </c>
      <c r="H260" s="42">
        <f>G260*50</f>
        <v>570</v>
      </c>
      <c r="I260" s="6" t="s">
        <v>337</v>
      </c>
      <c r="J260" s="6" t="s">
        <v>302</v>
      </c>
      <c r="K260" s="25" t="s">
        <v>155</v>
      </c>
      <c r="L260" s="6">
        <v>90</v>
      </c>
      <c r="M260" s="6">
        <v>0</v>
      </c>
      <c r="N260" s="6">
        <v>0</v>
      </c>
      <c r="O260" s="6">
        <v>6</v>
      </c>
      <c r="P260" s="6">
        <v>4</v>
      </c>
      <c r="Q260" s="6">
        <f>SUM(L260:P260)</f>
        <v>100</v>
      </c>
      <c r="R260" s="25" t="s">
        <v>303</v>
      </c>
      <c r="S260" s="6" t="s">
        <v>238</v>
      </c>
      <c r="T260" s="6" t="s">
        <v>239</v>
      </c>
      <c r="U260" s="6" t="s">
        <v>107</v>
      </c>
      <c r="V260" s="72"/>
      <c r="W260" s="73">
        <v>5</v>
      </c>
      <c r="X260" s="74">
        <f t="shared" si="30"/>
        <v>-6232.5</v>
      </c>
      <c r="Y260" s="74">
        <f t="shared" si="31"/>
        <v>-6227.5</v>
      </c>
    </row>
    <row r="261" spans="1:25" ht="30" customHeight="1" x14ac:dyDescent="0.25">
      <c r="A261" s="188">
        <v>47</v>
      </c>
      <c r="B261" s="188">
        <v>173107</v>
      </c>
      <c r="C261" s="189" t="s">
        <v>355</v>
      </c>
      <c r="D261" s="190">
        <v>10</v>
      </c>
      <c r="E261" s="191" t="s">
        <v>137</v>
      </c>
      <c r="F261" s="34" t="s">
        <v>250</v>
      </c>
      <c r="G261" s="42">
        <v>0.16</v>
      </c>
      <c r="H261" s="42">
        <v>8.2100000000000009</v>
      </c>
      <c r="I261" s="6">
        <v>50</v>
      </c>
      <c r="J261" s="2" t="s">
        <v>346</v>
      </c>
      <c r="K261" s="25" t="s">
        <v>177</v>
      </c>
      <c r="L261" s="6">
        <v>87.4</v>
      </c>
      <c r="M261" s="6"/>
      <c r="N261" s="6"/>
      <c r="O261" s="41">
        <v>7.6</v>
      </c>
      <c r="P261" s="6">
        <v>5</v>
      </c>
      <c r="Q261" s="6">
        <v>100</v>
      </c>
      <c r="R261" s="25">
        <v>1.65</v>
      </c>
      <c r="S261" s="6" t="s">
        <v>147</v>
      </c>
      <c r="T261" s="6" t="s">
        <v>252</v>
      </c>
      <c r="U261" s="6" t="s">
        <v>193</v>
      </c>
      <c r="V261" s="72"/>
      <c r="W261" s="73">
        <v>5</v>
      </c>
      <c r="X261" s="74">
        <f t="shared" si="30"/>
        <v>90</v>
      </c>
      <c r="Y261" s="74">
        <f t="shared" si="31"/>
        <v>95</v>
      </c>
    </row>
    <row r="262" spans="1:25" ht="30" customHeight="1" x14ac:dyDescent="0.25">
      <c r="A262" s="188"/>
      <c r="B262" s="188"/>
      <c r="C262" s="189"/>
      <c r="D262" s="190"/>
      <c r="E262" s="191"/>
      <c r="F262" s="2" t="s">
        <v>143</v>
      </c>
      <c r="G262" s="24">
        <v>5.09</v>
      </c>
      <c r="H262" s="24">
        <v>254.5</v>
      </c>
      <c r="I262" s="6">
        <v>50</v>
      </c>
      <c r="J262" s="2" t="s">
        <v>336</v>
      </c>
      <c r="K262" s="25" t="s">
        <v>145</v>
      </c>
      <c r="L262" s="26">
        <v>0.85</v>
      </c>
      <c r="M262" s="26">
        <v>0</v>
      </c>
      <c r="N262" s="26">
        <v>0.05</v>
      </c>
      <c r="O262" s="26">
        <v>0.03</v>
      </c>
      <c r="P262" s="26">
        <v>7.0000000000000007E-2</v>
      </c>
      <c r="Q262" s="27">
        <v>1</v>
      </c>
      <c r="R262" s="25" t="s">
        <v>180</v>
      </c>
      <c r="S262" s="2" t="s">
        <v>147</v>
      </c>
      <c r="T262" s="6" t="s">
        <v>147</v>
      </c>
      <c r="U262" s="6" t="s">
        <v>107</v>
      </c>
      <c r="V262" s="72"/>
      <c r="W262" s="73">
        <v>8</v>
      </c>
      <c r="X262" s="74">
        <f t="shared" si="30"/>
        <v>-2683.1249999999995</v>
      </c>
      <c r="Y262" s="74">
        <f t="shared" si="31"/>
        <v>-2675.1249999999995</v>
      </c>
    </row>
    <row r="263" spans="1:25" ht="30" customHeight="1" x14ac:dyDescent="0.25">
      <c r="A263" s="188"/>
      <c r="B263" s="188"/>
      <c r="C263" s="189"/>
      <c r="D263" s="190"/>
      <c r="E263" s="191"/>
      <c r="F263" s="34" t="s">
        <v>343</v>
      </c>
      <c r="G263" s="42">
        <v>5.7</v>
      </c>
      <c r="H263" s="42">
        <f>G263*50</f>
        <v>285</v>
      </c>
      <c r="I263" s="6" t="s">
        <v>337</v>
      </c>
      <c r="J263" s="6" t="s">
        <v>302</v>
      </c>
      <c r="K263" s="25" t="s">
        <v>155</v>
      </c>
      <c r="L263" s="6">
        <v>90</v>
      </c>
      <c r="M263" s="6">
        <v>0</v>
      </c>
      <c r="N263" s="6">
        <v>0</v>
      </c>
      <c r="O263" s="6">
        <v>6</v>
      </c>
      <c r="P263" s="6">
        <v>4</v>
      </c>
      <c r="Q263" s="6">
        <f>SUM(L263:P263)</f>
        <v>100</v>
      </c>
      <c r="R263" s="25" t="s">
        <v>303</v>
      </c>
      <c r="S263" s="6" t="s">
        <v>238</v>
      </c>
      <c r="T263" s="6" t="s">
        <v>239</v>
      </c>
      <c r="U263" s="6" t="s">
        <v>107</v>
      </c>
      <c r="V263" s="72"/>
      <c r="W263" s="73">
        <v>5</v>
      </c>
      <c r="X263" s="74">
        <f t="shared" si="30"/>
        <v>-3026.25</v>
      </c>
      <c r="Y263" s="74">
        <f t="shared" si="31"/>
        <v>-3021.25</v>
      </c>
    </row>
    <row r="264" spans="1:25" ht="30" customHeight="1" x14ac:dyDescent="0.25">
      <c r="A264" s="188"/>
      <c r="B264" s="188"/>
      <c r="C264" s="189"/>
      <c r="D264" s="190"/>
      <c r="E264" s="191"/>
      <c r="F264" s="34" t="s">
        <v>293</v>
      </c>
      <c r="G264" s="24">
        <v>6.5</v>
      </c>
      <c r="H264" s="24">
        <v>6.5</v>
      </c>
      <c r="I264" s="6" t="s">
        <v>294</v>
      </c>
      <c r="J264" s="2" t="s">
        <v>295</v>
      </c>
      <c r="K264" s="25" t="s">
        <v>296</v>
      </c>
      <c r="L264" s="26">
        <v>0.65</v>
      </c>
      <c r="M264" s="6"/>
      <c r="N264" s="26">
        <v>0.15</v>
      </c>
      <c r="O264" s="26">
        <v>0.1</v>
      </c>
      <c r="P264" s="26">
        <v>0.1</v>
      </c>
      <c r="Q264" s="26">
        <v>1</v>
      </c>
      <c r="R264" s="25" t="s">
        <v>107</v>
      </c>
      <c r="S264" s="6"/>
      <c r="T264" s="6" t="s">
        <v>107</v>
      </c>
      <c r="U264" s="6" t="s">
        <v>107</v>
      </c>
      <c r="V264" s="72"/>
      <c r="W264" s="73">
        <v>10</v>
      </c>
      <c r="X264" s="74">
        <f t="shared" si="30"/>
        <v>-3476.25</v>
      </c>
      <c r="Y264" s="74">
        <f t="shared" si="31"/>
        <v>-3466.25</v>
      </c>
    </row>
    <row r="265" spans="1:25" ht="30" customHeight="1" x14ac:dyDescent="0.25">
      <c r="A265" s="188"/>
      <c r="B265" s="188"/>
      <c r="C265" s="189"/>
      <c r="D265" s="190"/>
      <c r="E265" s="191"/>
      <c r="F265" s="2" t="s">
        <v>153</v>
      </c>
      <c r="G265" s="41">
        <v>6.7962239999999996</v>
      </c>
      <c r="H265" s="49">
        <f>I265*G265</f>
        <v>3398.1119999999996</v>
      </c>
      <c r="I265" s="6">
        <v>500</v>
      </c>
      <c r="J265" s="6" t="s">
        <v>154</v>
      </c>
      <c r="K265" s="25" t="s">
        <v>155</v>
      </c>
      <c r="L265" s="26">
        <v>0.55000000000000004</v>
      </c>
      <c r="M265" s="26">
        <v>0</v>
      </c>
      <c r="N265" s="26">
        <v>0</v>
      </c>
      <c r="O265" s="26">
        <v>0.15</v>
      </c>
      <c r="P265" s="26">
        <v>0.3</v>
      </c>
      <c r="Q265" s="30">
        <f>SUBTOTAL(9,L265:P265)</f>
        <v>1</v>
      </c>
      <c r="R265" s="25">
        <v>13.48</v>
      </c>
      <c r="S265" s="6" t="s">
        <v>156</v>
      </c>
      <c r="T265" s="31" t="s">
        <v>157</v>
      </c>
      <c r="U265" s="6" t="s">
        <v>158</v>
      </c>
      <c r="V265" s="72"/>
      <c r="W265" s="73">
        <v>8</v>
      </c>
      <c r="X265" s="74">
        <f t="shared" si="30"/>
        <v>-3642.8759999999997</v>
      </c>
      <c r="Y265" s="74">
        <f t="shared" si="31"/>
        <v>-3634.8759999999997</v>
      </c>
    </row>
    <row r="266" spans="1:25" ht="30" customHeight="1" x14ac:dyDescent="0.25">
      <c r="A266" s="188"/>
      <c r="B266" s="188"/>
      <c r="C266" s="189"/>
      <c r="D266" s="190"/>
      <c r="E266" s="191"/>
      <c r="F266" s="34" t="s">
        <v>330</v>
      </c>
      <c r="G266" s="24">
        <v>7.54</v>
      </c>
      <c r="H266" s="24">
        <v>377</v>
      </c>
      <c r="I266" s="6">
        <v>50</v>
      </c>
      <c r="J266" s="2" t="s">
        <v>331</v>
      </c>
      <c r="K266" s="25" t="s">
        <v>296</v>
      </c>
      <c r="L266" s="6">
        <v>70</v>
      </c>
      <c r="M266" s="6"/>
      <c r="N266" s="26">
        <v>0.08</v>
      </c>
      <c r="O266" s="26">
        <v>0.15</v>
      </c>
      <c r="P266" s="26">
        <v>7.0000000000000007E-2</v>
      </c>
      <c r="Q266" s="26">
        <v>1</v>
      </c>
      <c r="R266" s="25" t="s">
        <v>332</v>
      </c>
      <c r="S266" s="6" t="s">
        <v>185</v>
      </c>
      <c r="T266" s="6" t="s">
        <v>147</v>
      </c>
      <c r="U266" s="6" t="s">
        <v>333</v>
      </c>
      <c r="V266" s="72"/>
      <c r="W266" s="73">
        <v>10</v>
      </c>
      <c r="X266" s="74">
        <f t="shared" si="30"/>
        <v>-4061.25</v>
      </c>
      <c r="Y266" s="74">
        <f t="shared" si="31"/>
        <v>-4051.25</v>
      </c>
    </row>
    <row r="267" spans="1:25" ht="72" customHeight="1" x14ac:dyDescent="0.25">
      <c r="A267" s="188">
        <v>48</v>
      </c>
      <c r="B267" s="188">
        <v>127390</v>
      </c>
      <c r="C267" s="189" t="s">
        <v>356</v>
      </c>
      <c r="D267" s="190">
        <v>0</v>
      </c>
      <c r="E267" s="191" t="s">
        <v>137</v>
      </c>
      <c r="F267" s="2" t="s">
        <v>143</v>
      </c>
      <c r="G267" s="24">
        <v>5.09</v>
      </c>
      <c r="H267" s="24">
        <v>254.5</v>
      </c>
      <c r="I267" s="6">
        <v>50</v>
      </c>
      <c r="J267" s="2" t="s">
        <v>336</v>
      </c>
      <c r="K267" s="25" t="s">
        <v>145</v>
      </c>
      <c r="L267" s="26">
        <v>0.85</v>
      </c>
      <c r="M267" s="26">
        <v>0</v>
      </c>
      <c r="N267" s="26">
        <v>0.05</v>
      </c>
      <c r="O267" s="26">
        <v>0.03</v>
      </c>
      <c r="P267" s="26">
        <v>7.0000000000000007E-2</v>
      </c>
      <c r="Q267" s="27">
        <v>1</v>
      </c>
      <c r="R267" s="25" t="s">
        <v>180</v>
      </c>
      <c r="S267" s="2" t="s">
        <v>147</v>
      </c>
      <c r="T267" s="6" t="s">
        <v>147</v>
      </c>
      <c r="U267" s="6" t="s">
        <v>107</v>
      </c>
      <c r="V267" s="72"/>
      <c r="W267" s="73">
        <v>8</v>
      </c>
      <c r="X267" s="74">
        <f>90*(1-(G267-$G$267)/$G$267)</f>
        <v>90</v>
      </c>
      <c r="Y267" s="74">
        <f t="shared" si="31"/>
        <v>98</v>
      </c>
    </row>
    <row r="268" spans="1:25" ht="45" customHeight="1" x14ac:dyDescent="0.25">
      <c r="A268" s="188"/>
      <c r="B268" s="188"/>
      <c r="C268" s="189"/>
      <c r="D268" s="190"/>
      <c r="E268" s="191"/>
      <c r="F268" s="34" t="s">
        <v>343</v>
      </c>
      <c r="G268" s="42">
        <v>7.98</v>
      </c>
      <c r="H268" s="42">
        <f>G268*50</f>
        <v>399</v>
      </c>
      <c r="I268" s="6" t="s">
        <v>337</v>
      </c>
      <c r="J268" s="6" t="s">
        <v>302</v>
      </c>
      <c r="K268" s="25" t="s">
        <v>155</v>
      </c>
      <c r="L268" s="6">
        <v>90</v>
      </c>
      <c r="M268" s="6">
        <v>0</v>
      </c>
      <c r="N268" s="6">
        <v>0</v>
      </c>
      <c r="O268" s="6">
        <v>6</v>
      </c>
      <c r="P268" s="6">
        <v>4</v>
      </c>
      <c r="Q268" s="6">
        <f>SUM(L268:P268)</f>
        <v>100</v>
      </c>
      <c r="R268" s="25" t="s">
        <v>303</v>
      </c>
      <c r="S268" s="6" t="s">
        <v>238</v>
      </c>
      <c r="T268" s="6" t="s">
        <v>239</v>
      </c>
      <c r="U268" s="6" t="s">
        <v>107</v>
      </c>
      <c r="V268" s="72"/>
      <c r="W268" s="73">
        <v>5</v>
      </c>
      <c r="X268" s="74">
        <f>90*(1-(G268-$G$267)/$G$267)</f>
        <v>38.899803536345757</v>
      </c>
      <c r="Y268" s="74">
        <f t="shared" si="31"/>
        <v>43.899803536345757</v>
      </c>
    </row>
    <row r="269" spans="1:25" ht="56.25" customHeight="1" x14ac:dyDescent="0.25">
      <c r="A269" s="188"/>
      <c r="B269" s="188"/>
      <c r="C269" s="189"/>
      <c r="D269" s="190"/>
      <c r="E269" s="191"/>
      <c r="F269" s="34" t="s">
        <v>264</v>
      </c>
      <c r="G269" s="41">
        <v>10.7</v>
      </c>
      <c r="H269" s="41">
        <v>10.7</v>
      </c>
      <c r="I269" s="6">
        <v>1</v>
      </c>
      <c r="J269" s="2" t="s">
        <v>357</v>
      </c>
      <c r="K269" s="28" t="s">
        <v>229</v>
      </c>
      <c r="L269" s="26">
        <v>0.59</v>
      </c>
      <c r="M269" s="26">
        <v>0</v>
      </c>
      <c r="N269" s="26">
        <v>0</v>
      </c>
      <c r="O269" s="26">
        <v>0.05</v>
      </c>
      <c r="P269" s="26">
        <v>0.36</v>
      </c>
      <c r="Q269" s="26">
        <v>1</v>
      </c>
      <c r="R269" s="25">
        <v>14.6647</v>
      </c>
      <c r="S269" s="6" t="s">
        <v>230</v>
      </c>
      <c r="T269" s="6" t="s">
        <v>230</v>
      </c>
      <c r="U269" s="6"/>
      <c r="V269" s="75" t="s">
        <v>231</v>
      </c>
      <c r="W269" s="73">
        <v>3</v>
      </c>
      <c r="X269" s="74">
        <f>90*(1-(G269-$G$267)/$G$267)</f>
        <v>-9.1944990176817161</v>
      </c>
      <c r="Y269" s="74">
        <f t="shared" si="31"/>
        <v>-6.1944990176817161</v>
      </c>
    </row>
    <row r="270" spans="1:25" ht="30" customHeight="1" x14ac:dyDescent="0.25">
      <c r="A270" s="188">
        <v>49</v>
      </c>
      <c r="B270" s="188">
        <v>173103</v>
      </c>
      <c r="C270" s="189" t="s">
        <v>358</v>
      </c>
      <c r="D270" s="190">
        <v>13950</v>
      </c>
      <c r="E270" s="191" t="s">
        <v>137</v>
      </c>
      <c r="F270" s="34" t="s">
        <v>250</v>
      </c>
      <c r="G270" s="42">
        <v>0.16</v>
      </c>
      <c r="H270" s="42">
        <v>8.2100000000000009</v>
      </c>
      <c r="I270" s="6">
        <v>50</v>
      </c>
      <c r="J270" s="2" t="s">
        <v>338</v>
      </c>
      <c r="K270" s="25" t="s">
        <v>177</v>
      </c>
      <c r="L270" s="6">
        <v>87.4</v>
      </c>
      <c r="M270" s="6"/>
      <c r="N270" s="6"/>
      <c r="O270" s="41">
        <v>7.6</v>
      </c>
      <c r="P270" s="6">
        <v>5</v>
      </c>
      <c r="Q270" s="6">
        <v>100</v>
      </c>
      <c r="R270" s="25">
        <v>1.65</v>
      </c>
      <c r="S270" s="6" t="s">
        <v>147</v>
      </c>
      <c r="T270" s="6" t="s">
        <v>252</v>
      </c>
      <c r="U270" s="6" t="s">
        <v>193</v>
      </c>
      <c r="V270" s="72"/>
      <c r="W270" s="73">
        <v>5</v>
      </c>
      <c r="X270" s="74">
        <f>90*(1-(G270-$G$270)/$G$270)</f>
        <v>90</v>
      </c>
      <c r="Y270" s="74">
        <f t="shared" si="31"/>
        <v>95</v>
      </c>
    </row>
    <row r="271" spans="1:25" ht="30" customHeight="1" x14ac:dyDescent="0.25">
      <c r="A271" s="188"/>
      <c r="B271" s="188"/>
      <c r="C271" s="189"/>
      <c r="D271" s="190"/>
      <c r="E271" s="191"/>
      <c r="F271" s="2" t="s">
        <v>143</v>
      </c>
      <c r="G271" s="24">
        <v>5.09</v>
      </c>
      <c r="H271" s="24">
        <v>254.5</v>
      </c>
      <c r="I271" s="6">
        <v>50</v>
      </c>
      <c r="J271" s="2" t="s">
        <v>336</v>
      </c>
      <c r="K271" s="25" t="s">
        <v>145</v>
      </c>
      <c r="L271" s="26">
        <v>0.85</v>
      </c>
      <c r="M271" s="26">
        <v>0</v>
      </c>
      <c r="N271" s="26">
        <v>0.05</v>
      </c>
      <c r="O271" s="26">
        <v>0.03</v>
      </c>
      <c r="P271" s="26">
        <v>7.0000000000000007E-2</v>
      </c>
      <c r="Q271" s="27">
        <v>1</v>
      </c>
      <c r="R271" s="25" t="s">
        <v>180</v>
      </c>
      <c r="S271" s="2" t="s">
        <v>147</v>
      </c>
      <c r="T271" s="6" t="s">
        <v>147</v>
      </c>
      <c r="U271" s="6" t="s">
        <v>107</v>
      </c>
      <c r="V271" s="72"/>
      <c r="W271" s="73">
        <v>8</v>
      </c>
      <c r="X271" s="74">
        <f>90*(1-(G271-$G$270)/$G$270)</f>
        <v>-2683.1249999999995</v>
      </c>
      <c r="Y271" s="74">
        <f t="shared" si="31"/>
        <v>-2675.1249999999995</v>
      </c>
    </row>
    <row r="272" spans="1:25" ht="30" customHeight="1" x14ac:dyDescent="0.25">
      <c r="A272" s="188"/>
      <c r="B272" s="188"/>
      <c r="C272" s="189"/>
      <c r="D272" s="190"/>
      <c r="E272" s="191"/>
      <c r="F272" s="2" t="s">
        <v>159</v>
      </c>
      <c r="G272" s="32">
        <v>6.7488000000000001</v>
      </c>
      <c r="H272" s="33">
        <v>67.488</v>
      </c>
      <c r="I272" s="6" t="s">
        <v>340</v>
      </c>
      <c r="J272" s="6" t="s">
        <v>242</v>
      </c>
      <c r="K272" s="25" t="s">
        <v>162</v>
      </c>
      <c r="L272" s="6">
        <v>89</v>
      </c>
      <c r="M272" s="6">
        <v>0</v>
      </c>
      <c r="N272" s="6">
        <v>2</v>
      </c>
      <c r="O272" s="6">
        <v>2</v>
      </c>
      <c r="P272" s="6">
        <v>7</v>
      </c>
      <c r="Q272" s="6">
        <f>SUM(L272:P272)</f>
        <v>100</v>
      </c>
      <c r="R272" s="28" t="s">
        <v>163</v>
      </c>
      <c r="S272" s="2" t="s">
        <v>164</v>
      </c>
      <c r="T272" s="2" t="s">
        <v>165</v>
      </c>
      <c r="U272" s="6" t="s">
        <v>158</v>
      </c>
      <c r="V272" s="72"/>
      <c r="W272" s="73">
        <v>9</v>
      </c>
      <c r="X272" s="74">
        <f>90*(1-(G272-$G$270)/$G$270)</f>
        <v>-3616.2</v>
      </c>
      <c r="Y272" s="74">
        <f t="shared" si="31"/>
        <v>-3607.2</v>
      </c>
    </row>
    <row r="273" spans="1:25" ht="30" customHeight="1" x14ac:dyDescent="0.25">
      <c r="A273" s="188"/>
      <c r="B273" s="188"/>
      <c r="C273" s="189"/>
      <c r="D273" s="190"/>
      <c r="E273" s="191"/>
      <c r="F273" s="34" t="s">
        <v>343</v>
      </c>
      <c r="G273" s="42">
        <v>7.98</v>
      </c>
      <c r="H273" s="42">
        <f>G273*50</f>
        <v>399</v>
      </c>
      <c r="I273" s="6" t="s">
        <v>337</v>
      </c>
      <c r="J273" s="6" t="s">
        <v>302</v>
      </c>
      <c r="K273" s="25" t="s">
        <v>155</v>
      </c>
      <c r="L273" s="6">
        <v>90</v>
      </c>
      <c r="M273" s="6">
        <v>0</v>
      </c>
      <c r="N273" s="6">
        <v>0</v>
      </c>
      <c r="O273" s="6">
        <v>6</v>
      </c>
      <c r="P273" s="6">
        <v>4</v>
      </c>
      <c r="Q273" s="6">
        <f>SUM(L273:P273)</f>
        <v>100</v>
      </c>
      <c r="R273" s="25" t="s">
        <v>303</v>
      </c>
      <c r="S273" s="6" t="s">
        <v>238</v>
      </c>
      <c r="T273" s="6" t="s">
        <v>239</v>
      </c>
      <c r="U273" s="6" t="s">
        <v>107</v>
      </c>
      <c r="V273" s="72"/>
      <c r="W273" s="73">
        <v>5</v>
      </c>
      <c r="X273" s="74">
        <f>90*(1-(G273-$G$270)/$G$270)</f>
        <v>-4308.75</v>
      </c>
      <c r="Y273" s="74">
        <f t="shared" si="31"/>
        <v>-4303.75</v>
      </c>
    </row>
    <row r="274" spans="1:25" ht="30" customHeight="1" x14ac:dyDescent="0.25">
      <c r="A274" s="188">
        <v>50</v>
      </c>
      <c r="B274" s="188">
        <v>173105</v>
      </c>
      <c r="C274" s="189" t="s">
        <v>359</v>
      </c>
      <c r="D274" s="190">
        <v>12</v>
      </c>
      <c r="E274" s="191" t="s">
        <v>137</v>
      </c>
      <c r="F274" s="34" t="s">
        <v>250</v>
      </c>
      <c r="G274" s="42">
        <v>0.16</v>
      </c>
      <c r="H274" s="42">
        <v>8.2100000000000009</v>
      </c>
      <c r="I274" s="6">
        <v>50</v>
      </c>
      <c r="J274" s="2" t="s">
        <v>341</v>
      </c>
      <c r="K274" s="25" t="s">
        <v>177</v>
      </c>
      <c r="L274" s="6">
        <v>87.4</v>
      </c>
      <c r="M274" s="6"/>
      <c r="N274" s="6"/>
      <c r="O274" s="41">
        <v>7.6</v>
      </c>
      <c r="P274" s="6">
        <v>5</v>
      </c>
      <c r="Q274" s="6">
        <v>100</v>
      </c>
      <c r="R274" s="25">
        <v>1.65</v>
      </c>
      <c r="S274" s="6" t="s">
        <v>147</v>
      </c>
      <c r="T274" s="6" t="s">
        <v>252</v>
      </c>
      <c r="U274" s="6" t="s">
        <v>193</v>
      </c>
      <c r="V274" s="72"/>
      <c r="W274" s="73">
        <v>5</v>
      </c>
      <c r="X274" s="74">
        <f t="shared" ref="X274:X279" si="32">90*(1-(G274-$G$274)/$G$274)</f>
        <v>90</v>
      </c>
      <c r="Y274" s="74">
        <f t="shared" si="31"/>
        <v>95</v>
      </c>
    </row>
    <row r="275" spans="1:25" ht="30" customHeight="1" x14ac:dyDescent="0.25">
      <c r="A275" s="188"/>
      <c r="B275" s="188"/>
      <c r="C275" s="189"/>
      <c r="D275" s="190"/>
      <c r="E275" s="191"/>
      <c r="F275" s="2" t="s">
        <v>143</v>
      </c>
      <c r="G275" s="24">
        <v>5.09</v>
      </c>
      <c r="H275" s="24">
        <v>254.5</v>
      </c>
      <c r="I275" s="6">
        <v>50</v>
      </c>
      <c r="J275" s="2" t="s">
        <v>336</v>
      </c>
      <c r="K275" s="25" t="s">
        <v>145</v>
      </c>
      <c r="L275" s="26">
        <v>0.85</v>
      </c>
      <c r="M275" s="26">
        <v>0</v>
      </c>
      <c r="N275" s="26">
        <v>0.05</v>
      </c>
      <c r="O275" s="26">
        <v>0.03</v>
      </c>
      <c r="P275" s="26">
        <v>7.0000000000000007E-2</v>
      </c>
      <c r="Q275" s="27">
        <v>1</v>
      </c>
      <c r="R275" s="25" t="s">
        <v>180</v>
      </c>
      <c r="S275" s="2" t="s">
        <v>147</v>
      </c>
      <c r="T275" s="6" t="s">
        <v>147</v>
      </c>
      <c r="U275" s="6" t="s">
        <v>107</v>
      </c>
      <c r="V275" s="72"/>
      <c r="W275" s="73">
        <v>8</v>
      </c>
      <c r="X275" s="74">
        <f t="shared" si="32"/>
        <v>-2683.1249999999995</v>
      </c>
      <c r="Y275" s="74">
        <f t="shared" si="31"/>
        <v>-2675.1249999999995</v>
      </c>
    </row>
    <row r="276" spans="1:25" ht="30" customHeight="1" x14ac:dyDescent="0.25">
      <c r="A276" s="188"/>
      <c r="B276" s="188"/>
      <c r="C276" s="189"/>
      <c r="D276" s="190"/>
      <c r="E276" s="191"/>
      <c r="F276" s="34" t="s">
        <v>293</v>
      </c>
      <c r="G276" s="24">
        <v>6.5</v>
      </c>
      <c r="H276" s="24">
        <v>6.5</v>
      </c>
      <c r="I276" s="6" t="s">
        <v>294</v>
      </c>
      <c r="J276" s="2" t="s">
        <v>295</v>
      </c>
      <c r="K276" s="25" t="s">
        <v>296</v>
      </c>
      <c r="L276" s="26">
        <v>0.65</v>
      </c>
      <c r="M276" s="6"/>
      <c r="N276" s="26">
        <v>0.15</v>
      </c>
      <c r="O276" s="26">
        <v>0.1</v>
      </c>
      <c r="P276" s="26">
        <v>0.1</v>
      </c>
      <c r="Q276" s="26">
        <v>1</v>
      </c>
      <c r="R276" s="25" t="s">
        <v>107</v>
      </c>
      <c r="S276" s="6"/>
      <c r="T276" s="6" t="s">
        <v>107</v>
      </c>
      <c r="U276" s="6" t="s">
        <v>107</v>
      </c>
      <c r="V276" s="72"/>
      <c r="W276" s="73">
        <v>10</v>
      </c>
      <c r="X276" s="74">
        <f t="shared" si="32"/>
        <v>-3476.25</v>
      </c>
      <c r="Y276" s="74">
        <f t="shared" si="31"/>
        <v>-3466.25</v>
      </c>
    </row>
    <row r="277" spans="1:25" ht="30" customHeight="1" x14ac:dyDescent="0.25">
      <c r="A277" s="188"/>
      <c r="B277" s="188"/>
      <c r="C277" s="189"/>
      <c r="D277" s="190"/>
      <c r="E277" s="191"/>
      <c r="F277" s="2" t="s">
        <v>153</v>
      </c>
      <c r="G277" s="41">
        <v>6.7962239999999996</v>
      </c>
      <c r="H277" s="49">
        <f>I277*G277</f>
        <v>3398.1119999999996</v>
      </c>
      <c r="I277" s="6">
        <v>500</v>
      </c>
      <c r="J277" s="6" t="s">
        <v>154</v>
      </c>
      <c r="K277" s="25" t="s">
        <v>155</v>
      </c>
      <c r="L277" s="26">
        <v>0.55000000000000004</v>
      </c>
      <c r="M277" s="26">
        <v>0</v>
      </c>
      <c r="N277" s="26">
        <v>0</v>
      </c>
      <c r="O277" s="26">
        <v>0.15</v>
      </c>
      <c r="P277" s="26">
        <v>0.3</v>
      </c>
      <c r="Q277" s="30">
        <f>SUBTOTAL(9,L277:P277)</f>
        <v>1</v>
      </c>
      <c r="R277" s="25">
        <v>13.48</v>
      </c>
      <c r="S277" s="6" t="s">
        <v>156</v>
      </c>
      <c r="T277" s="31" t="s">
        <v>157</v>
      </c>
      <c r="U277" s="6" t="s">
        <v>158</v>
      </c>
      <c r="V277" s="72"/>
      <c r="W277" s="73">
        <v>8</v>
      </c>
      <c r="X277" s="74">
        <f t="shared" si="32"/>
        <v>-3642.8759999999997</v>
      </c>
      <c r="Y277" s="74">
        <f t="shared" si="31"/>
        <v>-3634.8759999999997</v>
      </c>
    </row>
    <row r="278" spans="1:25" ht="30" customHeight="1" x14ac:dyDescent="0.25">
      <c r="A278" s="188"/>
      <c r="B278" s="188"/>
      <c r="C278" s="189"/>
      <c r="D278" s="190"/>
      <c r="E278" s="191"/>
      <c r="F278" s="34" t="s">
        <v>330</v>
      </c>
      <c r="G278" s="24">
        <v>7.54</v>
      </c>
      <c r="H278" s="24">
        <v>377</v>
      </c>
      <c r="I278" s="6">
        <v>50</v>
      </c>
      <c r="J278" s="2" t="s">
        <v>331</v>
      </c>
      <c r="K278" s="25" t="s">
        <v>296</v>
      </c>
      <c r="L278" s="6">
        <v>70</v>
      </c>
      <c r="M278" s="6"/>
      <c r="N278" s="26">
        <v>0.08</v>
      </c>
      <c r="O278" s="26">
        <v>0.15</v>
      </c>
      <c r="P278" s="26">
        <v>7.0000000000000007E-2</v>
      </c>
      <c r="Q278" s="26">
        <v>1</v>
      </c>
      <c r="R278" s="25" t="s">
        <v>332</v>
      </c>
      <c r="S278" s="6" t="s">
        <v>185</v>
      </c>
      <c r="T278" s="6" t="s">
        <v>147</v>
      </c>
      <c r="U278" s="6" t="s">
        <v>333</v>
      </c>
      <c r="V278" s="72"/>
      <c r="W278" s="73">
        <v>10</v>
      </c>
      <c r="X278" s="74">
        <f t="shared" si="32"/>
        <v>-4061.25</v>
      </c>
      <c r="Y278" s="74">
        <f t="shared" si="31"/>
        <v>-4051.25</v>
      </c>
    </row>
    <row r="279" spans="1:25" ht="30" customHeight="1" x14ac:dyDescent="0.25">
      <c r="A279" s="188"/>
      <c r="B279" s="188"/>
      <c r="C279" s="189"/>
      <c r="D279" s="190"/>
      <c r="E279" s="191"/>
      <c r="F279" s="34" t="s">
        <v>234</v>
      </c>
      <c r="G279" s="42">
        <v>7.98</v>
      </c>
      <c r="H279" s="42">
        <f>G279*50</f>
        <v>399</v>
      </c>
      <c r="I279" s="6" t="s">
        <v>337</v>
      </c>
      <c r="J279" s="6" t="s">
        <v>302</v>
      </c>
      <c r="K279" s="25" t="s">
        <v>155</v>
      </c>
      <c r="L279" s="6">
        <v>90</v>
      </c>
      <c r="M279" s="6">
        <v>0</v>
      </c>
      <c r="N279" s="6">
        <v>0</v>
      </c>
      <c r="O279" s="6">
        <v>6</v>
      </c>
      <c r="P279" s="6">
        <v>4</v>
      </c>
      <c r="Q279" s="6">
        <f>SUM(L279:P279)</f>
        <v>100</v>
      </c>
      <c r="R279" s="25" t="s">
        <v>303</v>
      </c>
      <c r="S279" s="6" t="s">
        <v>238</v>
      </c>
      <c r="T279" s="6" t="s">
        <v>239</v>
      </c>
      <c r="U279" s="6" t="s">
        <v>107</v>
      </c>
      <c r="V279" s="72"/>
      <c r="W279" s="73">
        <v>5</v>
      </c>
      <c r="X279" s="74">
        <f t="shared" si="32"/>
        <v>-4308.75</v>
      </c>
      <c r="Y279" s="74">
        <f t="shared" si="31"/>
        <v>-4303.75</v>
      </c>
    </row>
    <row r="280" spans="1:25" ht="27" customHeight="1" x14ac:dyDescent="0.25">
      <c r="A280" s="188">
        <v>51</v>
      </c>
      <c r="B280" s="188">
        <v>173106</v>
      </c>
      <c r="C280" s="189" t="s">
        <v>360</v>
      </c>
      <c r="D280" s="190">
        <v>10</v>
      </c>
      <c r="E280" s="191" t="s">
        <v>137</v>
      </c>
      <c r="F280" s="34" t="s">
        <v>250</v>
      </c>
      <c r="G280" s="42">
        <v>0.16</v>
      </c>
      <c r="H280" s="42">
        <v>8.2100000000000009</v>
      </c>
      <c r="I280" s="6">
        <v>50</v>
      </c>
      <c r="J280" s="2" t="s">
        <v>344</v>
      </c>
      <c r="K280" s="25" t="s">
        <v>177</v>
      </c>
      <c r="L280" s="6">
        <v>87.4</v>
      </c>
      <c r="M280" s="6"/>
      <c r="N280" s="6"/>
      <c r="O280" s="41">
        <v>7.6</v>
      </c>
      <c r="P280" s="6">
        <v>5</v>
      </c>
      <c r="Q280" s="6">
        <v>100</v>
      </c>
      <c r="R280" s="25">
        <v>1.65</v>
      </c>
      <c r="S280" s="6" t="s">
        <v>147</v>
      </c>
      <c r="T280" s="6" t="s">
        <v>252</v>
      </c>
      <c r="U280" s="6" t="s">
        <v>193</v>
      </c>
      <c r="V280" s="72"/>
      <c r="W280" s="73">
        <v>5</v>
      </c>
      <c r="X280" s="74">
        <f t="shared" ref="X280:X285" si="33">90*(1-(G280-$G$280)/$G$280)</f>
        <v>90</v>
      </c>
      <c r="Y280" s="74">
        <f t="shared" si="31"/>
        <v>95</v>
      </c>
    </row>
    <row r="281" spans="1:25" ht="27" customHeight="1" x14ac:dyDescent="0.25">
      <c r="A281" s="188"/>
      <c r="B281" s="188"/>
      <c r="C281" s="189"/>
      <c r="D281" s="190"/>
      <c r="E281" s="191"/>
      <c r="F281" s="2" t="s">
        <v>143</v>
      </c>
      <c r="G281" s="24">
        <v>5.09</v>
      </c>
      <c r="H281" s="24">
        <v>254.5</v>
      </c>
      <c r="I281" s="6">
        <v>50</v>
      </c>
      <c r="J281" s="2" t="s">
        <v>336</v>
      </c>
      <c r="K281" s="25" t="s">
        <v>145</v>
      </c>
      <c r="L281" s="26">
        <v>0.85</v>
      </c>
      <c r="M281" s="26">
        <v>0</v>
      </c>
      <c r="N281" s="26">
        <v>0.05</v>
      </c>
      <c r="O281" s="26">
        <v>0.03</v>
      </c>
      <c r="P281" s="26">
        <v>7.0000000000000007E-2</v>
      </c>
      <c r="Q281" s="27">
        <v>1</v>
      </c>
      <c r="R281" s="25" t="s">
        <v>180</v>
      </c>
      <c r="S281" s="2" t="s">
        <v>147</v>
      </c>
      <c r="T281" s="6" t="s">
        <v>147</v>
      </c>
      <c r="U281" s="6" t="s">
        <v>107</v>
      </c>
      <c r="V281" s="72"/>
      <c r="W281" s="73">
        <v>8</v>
      </c>
      <c r="X281" s="74">
        <f t="shared" si="33"/>
        <v>-2683.1249999999995</v>
      </c>
      <c r="Y281" s="74">
        <f t="shared" si="31"/>
        <v>-2675.1249999999995</v>
      </c>
    </row>
    <row r="282" spans="1:25" ht="27" customHeight="1" x14ac:dyDescent="0.25">
      <c r="A282" s="188"/>
      <c r="B282" s="188"/>
      <c r="C282" s="189"/>
      <c r="D282" s="190"/>
      <c r="E282" s="191"/>
      <c r="F282" s="34" t="s">
        <v>293</v>
      </c>
      <c r="G282" s="24">
        <v>6.5</v>
      </c>
      <c r="H282" s="24">
        <v>6.5</v>
      </c>
      <c r="I282" s="6" t="s">
        <v>294</v>
      </c>
      <c r="J282" s="2" t="s">
        <v>295</v>
      </c>
      <c r="K282" s="25" t="s">
        <v>296</v>
      </c>
      <c r="L282" s="26">
        <v>0.65</v>
      </c>
      <c r="M282" s="6"/>
      <c r="N282" s="26">
        <v>0.15</v>
      </c>
      <c r="O282" s="26">
        <v>0.1</v>
      </c>
      <c r="P282" s="26">
        <v>0.1</v>
      </c>
      <c r="Q282" s="26">
        <v>1</v>
      </c>
      <c r="R282" s="25" t="s">
        <v>107</v>
      </c>
      <c r="S282" s="6"/>
      <c r="T282" s="6" t="s">
        <v>107</v>
      </c>
      <c r="U282" s="6" t="s">
        <v>107</v>
      </c>
      <c r="V282" s="72"/>
      <c r="W282" s="73">
        <v>10</v>
      </c>
      <c r="X282" s="74">
        <f t="shared" si="33"/>
        <v>-3476.25</v>
      </c>
      <c r="Y282" s="74">
        <f t="shared" si="31"/>
        <v>-3466.25</v>
      </c>
    </row>
    <row r="283" spans="1:25" ht="27" customHeight="1" x14ac:dyDescent="0.25">
      <c r="A283" s="188"/>
      <c r="B283" s="188"/>
      <c r="C283" s="189"/>
      <c r="D283" s="190"/>
      <c r="E283" s="191"/>
      <c r="F283" s="2" t="s">
        <v>153</v>
      </c>
      <c r="G283" s="41">
        <v>6.7962239999999996</v>
      </c>
      <c r="H283" s="49">
        <f>I283*G283</f>
        <v>3398.1119999999996</v>
      </c>
      <c r="I283" s="6">
        <v>500</v>
      </c>
      <c r="J283" s="6" t="s">
        <v>154</v>
      </c>
      <c r="K283" s="25" t="s">
        <v>155</v>
      </c>
      <c r="L283" s="26">
        <v>0.55000000000000004</v>
      </c>
      <c r="M283" s="26">
        <v>0</v>
      </c>
      <c r="N283" s="26">
        <v>0</v>
      </c>
      <c r="O283" s="26">
        <v>0.15</v>
      </c>
      <c r="P283" s="26">
        <v>0.3</v>
      </c>
      <c r="Q283" s="30">
        <f>SUBTOTAL(9,L283:P283)</f>
        <v>1</v>
      </c>
      <c r="R283" s="25">
        <v>13.48</v>
      </c>
      <c r="S283" s="6" t="s">
        <v>156</v>
      </c>
      <c r="T283" s="31" t="s">
        <v>157</v>
      </c>
      <c r="U283" s="6" t="s">
        <v>158</v>
      </c>
      <c r="V283" s="72"/>
      <c r="W283" s="73">
        <v>8</v>
      </c>
      <c r="X283" s="74">
        <f t="shared" si="33"/>
        <v>-3642.8759999999997</v>
      </c>
      <c r="Y283" s="74">
        <f t="shared" si="31"/>
        <v>-3634.8759999999997</v>
      </c>
    </row>
    <row r="284" spans="1:25" ht="27" customHeight="1" x14ac:dyDescent="0.25">
      <c r="A284" s="188"/>
      <c r="B284" s="188"/>
      <c r="C284" s="189"/>
      <c r="D284" s="190"/>
      <c r="E284" s="191"/>
      <c r="F284" s="34" t="s">
        <v>330</v>
      </c>
      <c r="G284" s="24">
        <v>7.54</v>
      </c>
      <c r="H284" s="24">
        <v>377</v>
      </c>
      <c r="I284" s="6">
        <v>50</v>
      </c>
      <c r="J284" s="2" t="s">
        <v>331</v>
      </c>
      <c r="K284" s="25" t="s">
        <v>296</v>
      </c>
      <c r="L284" s="6">
        <v>70</v>
      </c>
      <c r="M284" s="6"/>
      <c r="N284" s="26">
        <v>0.08</v>
      </c>
      <c r="O284" s="26">
        <v>0.15</v>
      </c>
      <c r="P284" s="26">
        <v>7.0000000000000007E-2</v>
      </c>
      <c r="Q284" s="26">
        <v>1</v>
      </c>
      <c r="R284" s="25" t="s">
        <v>332</v>
      </c>
      <c r="S284" s="6" t="s">
        <v>185</v>
      </c>
      <c r="T284" s="6" t="s">
        <v>147</v>
      </c>
      <c r="U284" s="6" t="s">
        <v>333</v>
      </c>
      <c r="V284" s="72"/>
      <c r="W284" s="73">
        <v>10</v>
      </c>
      <c r="X284" s="74">
        <f t="shared" si="33"/>
        <v>-4061.25</v>
      </c>
      <c r="Y284" s="74">
        <f t="shared" ref="Y284:Y315" si="34">W284+X284</f>
        <v>-4051.25</v>
      </c>
    </row>
    <row r="285" spans="1:25" ht="27" customHeight="1" x14ac:dyDescent="0.25">
      <c r="A285" s="188"/>
      <c r="B285" s="188"/>
      <c r="C285" s="189"/>
      <c r="D285" s="190"/>
      <c r="E285" s="191"/>
      <c r="F285" s="34" t="s">
        <v>343</v>
      </c>
      <c r="G285" s="42">
        <v>7.98</v>
      </c>
      <c r="H285" s="42">
        <f>G285*50</f>
        <v>399</v>
      </c>
      <c r="I285" s="6" t="s">
        <v>337</v>
      </c>
      <c r="J285" s="6" t="s">
        <v>302</v>
      </c>
      <c r="K285" s="25" t="s">
        <v>155</v>
      </c>
      <c r="L285" s="6">
        <v>90</v>
      </c>
      <c r="M285" s="6">
        <v>0</v>
      </c>
      <c r="N285" s="6">
        <v>0</v>
      </c>
      <c r="O285" s="6">
        <v>6</v>
      </c>
      <c r="P285" s="6">
        <v>4</v>
      </c>
      <c r="Q285" s="6">
        <f>SUM(L285:P285)</f>
        <v>100</v>
      </c>
      <c r="R285" s="25" t="s">
        <v>303</v>
      </c>
      <c r="S285" s="6" t="s">
        <v>238</v>
      </c>
      <c r="T285" s="6" t="s">
        <v>239</v>
      </c>
      <c r="U285" s="6" t="s">
        <v>107</v>
      </c>
      <c r="V285" s="72"/>
      <c r="W285" s="73">
        <v>5</v>
      </c>
      <c r="X285" s="74">
        <f t="shared" si="33"/>
        <v>-4308.75</v>
      </c>
      <c r="Y285" s="74">
        <f t="shared" si="34"/>
        <v>-4303.75</v>
      </c>
    </row>
    <row r="286" spans="1:25" ht="44.25" customHeight="1" x14ac:dyDescent="0.25">
      <c r="A286" s="188">
        <v>52</v>
      </c>
      <c r="B286" s="188">
        <v>127391</v>
      </c>
      <c r="C286" s="189" t="s">
        <v>361</v>
      </c>
      <c r="D286" s="190">
        <v>12</v>
      </c>
      <c r="E286" s="191" t="s">
        <v>137</v>
      </c>
      <c r="F286" s="34" t="s">
        <v>250</v>
      </c>
      <c r="G286" s="42">
        <v>0.16</v>
      </c>
      <c r="H286" s="42">
        <v>8.2100000000000009</v>
      </c>
      <c r="I286" s="6">
        <v>50</v>
      </c>
      <c r="J286" s="2" t="s">
        <v>341</v>
      </c>
      <c r="K286" s="25" t="s">
        <v>177</v>
      </c>
      <c r="L286" s="6">
        <v>87.4</v>
      </c>
      <c r="M286" s="6"/>
      <c r="N286" s="6"/>
      <c r="O286" s="41">
        <v>7.6</v>
      </c>
      <c r="P286" s="6">
        <v>5</v>
      </c>
      <c r="Q286" s="6">
        <v>100</v>
      </c>
      <c r="R286" s="25">
        <v>1.65</v>
      </c>
      <c r="S286" s="6" t="s">
        <v>147</v>
      </c>
      <c r="T286" s="6" t="s">
        <v>252</v>
      </c>
      <c r="U286" s="6" t="s">
        <v>193</v>
      </c>
      <c r="V286" s="72"/>
      <c r="W286" s="73">
        <v>5</v>
      </c>
      <c r="X286" s="74">
        <f t="shared" ref="X286:X293" si="35">90*(1-(G286-$G$286)/$G$286)</f>
        <v>90</v>
      </c>
      <c r="Y286" s="74">
        <f t="shared" si="34"/>
        <v>95</v>
      </c>
    </row>
    <row r="287" spans="1:25" ht="45" customHeight="1" x14ac:dyDescent="0.25">
      <c r="A287" s="188"/>
      <c r="B287" s="188"/>
      <c r="C287" s="189"/>
      <c r="D287" s="190"/>
      <c r="E287" s="191"/>
      <c r="F287" s="2" t="s">
        <v>143</v>
      </c>
      <c r="G287" s="24">
        <v>5.09</v>
      </c>
      <c r="H287" s="24">
        <v>254.5</v>
      </c>
      <c r="I287" s="6">
        <v>50</v>
      </c>
      <c r="J287" s="2" t="s">
        <v>336</v>
      </c>
      <c r="K287" s="25" t="s">
        <v>145</v>
      </c>
      <c r="L287" s="26">
        <v>0.85</v>
      </c>
      <c r="M287" s="26">
        <v>0</v>
      </c>
      <c r="N287" s="26">
        <v>0.05</v>
      </c>
      <c r="O287" s="26">
        <v>0.03</v>
      </c>
      <c r="P287" s="26">
        <v>7.0000000000000007E-2</v>
      </c>
      <c r="Q287" s="27">
        <v>1</v>
      </c>
      <c r="R287" s="25" t="s">
        <v>180</v>
      </c>
      <c r="S287" s="2" t="s">
        <v>147</v>
      </c>
      <c r="T287" s="6" t="s">
        <v>147</v>
      </c>
      <c r="U287" s="6" t="s">
        <v>107</v>
      </c>
      <c r="V287" s="72"/>
      <c r="W287" s="73">
        <v>8</v>
      </c>
      <c r="X287" s="74">
        <f t="shared" si="35"/>
        <v>-2683.1249999999995</v>
      </c>
      <c r="Y287" s="74">
        <f t="shared" si="34"/>
        <v>-2675.1249999999995</v>
      </c>
    </row>
    <row r="288" spans="1:25" ht="41.25" customHeight="1" x14ac:dyDescent="0.25">
      <c r="A288" s="188"/>
      <c r="B288" s="188"/>
      <c r="C288" s="189"/>
      <c r="D288" s="190"/>
      <c r="E288" s="191"/>
      <c r="F288" s="34" t="s">
        <v>187</v>
      </c>
      <c r="G288" s="35">
        <v>5.46</v>
      </c>
      <c r="H288" s="36">
        <f>G288*I288</f>
        <v>273</v>
      </c>
      <c r="I288" s="37">
        <v>50</v>
      </c>
      <c r="J288" s="2" t="s">
        <v>299</v>
      </c>
      <c r="K288" s="28" t="s">
        <v>362</v>
      </c>
      <c r="L288" s="6">
        <v>70</v>
      </c>
      <c r="M288" s="6">
        <v>0</v>
      </c>
      <c r="N288" s="6">
        <v>10</v>
      </c>
      <c r="O288" s="6">
        <v>10</v>
      </c>
      <c r="P288" s="6">
        <v>10</v>
      </c>
      <c r="Q288" s="6">
        <f>SUM(L288:P288)</f>
        <v>100</v>
      </c>
      <c r="R288" s="25">
        <v>13.3954</v>
      </c>
      <c r="S288" s="6" t="s">
        <v>203</v>
      </c>
      <c r="T288" s="6" t="s">
        <v>191</v>
      </c>
      <c r="U288" s="6" t="s">
        <v>158</v>
      </c>
      <c r="V288" s="72"/>
      <c r="W288" s="73">
        <v>10</v>
      </c>
      <c r="X288" s="74">
        <f t="shared" si="35"/>
        <v>-2891.25</v>
      </c>
      <c r="Y288" s="74">
        <f t="shared" si="34"/>
        <v>-2881.25</v>
      </c>
    </row>
    <row r="289" spans="1:25" ht="42.75" customHeight="1" x14ac:dyDescent="0.25">
      <c r="A289" s="188"/>
      <c r="B289" s="188"/>
      <c r="C289" s="189"/>
      <c r="D289" s="190"/>
      <c r="E289" s="191"/>
      <c r="F289" s="34" t="s">
        <v>264</v>
      </c>
      <c r="G289" s="41">
        <v>5.9</v>
      </c>
      <c r="H289" s="41">
        <v>5.9</v>
      </c>
      <c r="I289" s="6">
        <v>1</v>
      </c>
      <c r="J289" s="43" t="s">
        <v>363</v>
      </c>
      <c r="K289" s="28" t="s">
        <v>229</v>
      </c>
      <c r="L289" s="26">
        <v>0.59</v>
      </c>
      <c r="M289" s="26">
        <v>0</v>
      </c>
      <c r="N289" s="26">
        <v>0</v>
      </c>
      <c r="O289" s="26">
        <v>0.05</v>
      </c>
      <c r="P289" s="26">
        <v>0.36</v>
      </c>
      <c r="Q289" s="26">
        <v>1</v>
      </c>
      <c r="R289" s="25">
        <v>14.6647</v>
      </c>
      <c r="S289" s="6" t="s">
        <v>230</v>
      </c>
      <c r="T289" s="6" t="s">
        <v>230</v>
      </c>
      <c r="U289" s="6"/>
      <c r="V289" s="75" t="s">
        <v>231</v>
      </c>
      <c r="W289" s="73">
        <v>3</v>
      </c>
      <c r="X289" s="74">
        <f t="shared" si="35"/>
        <v>-3138.75</v>
      </c>
      <c r="Y289" s="74">
        <f t="shared" si="34"/>
        <v>-3135.75</v>
      </c>
    </row>
    <row r="290" spans="1:25" ht="45" customHeight="1" x14ac:dyDescent="0.25">
      <c r="A290" s="188"/>
      <c r="B290" s="188"/>
      <c r="C290" s="189"/>
      <c r="D290" s="190"/>
      <c r="E290" s="191"/>
      <c r="F290" s="34" t="s">
        <v>293</v>
      </c>
      <c r="G290" s="24">
        <v>6.5</v>
      </c>
      <c r="H290" s="24">
        <v>6.5</v>
      </c>
      <c r="I290" s="6" t="s">
        <v>294</v>
      </c>
      <c r="J290" s="2" t="s">
        <v>295</v>
      </c>
      <c r="K290" s="25" t="s">
        <v>296</v>
      </c>
      <c r="L290" s="26">
        <v>0.65</v>
      </c>
      <c r="M290" s="6"/>
      <c r="N290" s="26">
        <v>0.15</v>
      </c>
      <c r="O290" s="26">
        <v>0.1</v>
      </c>
      <c r="P290" s="26">
        <v>0.1</v>
      </c>
      <c r="Q290" s="26">
        <v>1</v>
      </c>
      <c r="R290" s="25" t="s">
        <v>107</v>
      </c>
      <c r="S290" s="6"/>
      <c r="T290" s="6" t="s">
        <v>107</v>
      </c>
      <c r="U290" s="6" t="s">
        <v>107</v>
      </c>
      <c r="V290" s="72"/>
      <c r="W290" s="73">
        <v>10</v>
      </c>
      <c r="X290" s="74">
        <f t="shared" si="35"/>
        <v>-3476.25</v>
      </c>
      <c r="Y290" s="74">
        <f t="shared" si="34"/>
        <v>-3466.25</v>
      </c>
    </row>
    <row r="291" spans="1:25" ht="66.75" customHeight="1" x14ac:dyDescent="0.25">
      <c r="A291" s="188"/>
      <c r="B291" s="188"/>
      <c r="C291" s="189"/>
      <c r="D291" s="190"/>
      <c r="E291" s="191"/>
      <c r="F291" s="2" t="s">
        <v>153</v>
      </c>
      <c r="G291" s="41">
        <v>6.7962239999999996</v>
      </c>
      <c r="H291" s="49">
        <f>I291*G291</f>
        <v>3398.1119999999996</v>
      </c>
      <c r="I291" s="6">
        <v>500</v>
      </c>
      <c r="J291" s="6" t="s">
        <v>154</v>
      </c>
      <c r="K291" s="25" t="s">
        <v>155</v>
      </c>
      <c r="L291" s="26">
        <v>0.55000000000000004</v>
      </c>
      <c r="M291" s="26">
        <v>0</v>
      </c>
      <c r="N291" s="26">
        <v>0</v>
      </c>
      <c r="O291" s="26">
        <v>0.15</v>
      </c>
      <c r="P291" s="26">
        <v>0.3</v>
      </c>
      <c r="Q291" s="30">
        <f>SUBTOTAL(9,L291:P291)</f>
        <v>1</v>
      </c>
      <c r="R291" s="25">
        <v>13.48</v>
      </c>
      <c r="S291" s="6" t="s">
        <v>156</v>
      </c>
      <c r="T291" s="31" t="s">
        <v>157</v>
      </c>
      <c r="U291" s="6" t="s">
        <v>158</v>
      </c>
      <c r="V291" s="72"/>
      <c r="W291" s="73">
        <v>8</v>
      </c>
      <c r="X291" s="74">
        <f t="shared" si="35"/>
        <v>-3642.8759999999997</v>
      </c>
      <c r="Y291" s="74">
        <f t="shared" si="34"/>
        <v>-3634.8759999999997</v>
      </c>
    </row>
    <row r="292" spans="1:25" ht="33" customHeight="1" x14ac:dyDescent="0.25">
      <c r="A292" s="188"/>
      <c r="B292" s="188"/>
      <c r="C292" s="189"/>
      <c r="D292" s="190"/>
      <c r="E292" s="191"/>
      <c r="F292" s="34" t="s">
        <v>343</v>
      </c>
      <c r="G292" s="42">
        <v>7.98</v>
      </c>
      <c r="H292" s="42">
        <f>G292*50</f>
        <v>399</v>
      </c>
      <c r="I292" s="6" t="s">
        <v>337</v>
      </c>
      <c r="J292" s="6" t="s">
        <v>302</v>
      </c>
      <c r="K292" s="25" t="s">
        <v>155</v>
      </c>
      <c r="L292" s="6">
        <v>90</v>
      </c>
      <c r="M292" s="6">
        <v>0</v>
      </c>
      <c r="N292" s="6">
        <v>0</v>
      </c>
      <c r="O292" s="6">
        <v>6</v>
      </c>
      <c r="P292" s="6">
        <v>4</v>
      </c>
      <c r="Q292" s="6">
        <f>SUM(L292:P292)</f>
        <v>100</v>
      </c>
      <c r="R292" s="25" t="s">
        <v>303</v>
      </c>
      <c r="S292" s="6" t="s">
        <v>238</v>
      </c>
      <c r="T292" s="6" t="s">
        <v>239</v>
      </c>
      <c r="U292" s="6" t="s">
        <v>107</v>
      </c>
      <c r="V292" s="72"/>
      <c r="W292" s="73">
        <v>5</v>
      </c>
      <c r="X292" s="74">
        <f t="shared" si="35"/>
        <v>-4308.75</v>
      </c>
      <c r="Y292" s="74">
        <f t="shared" si="34"/>
        <v>-4303.75</v>
      </c>
    </row>
    <row r="293" spans="1:25" ht="37.5" customHeight="1" x14ac:dyDescent="0.25">
      <c r="A293" s="188"/>
      <c r="B293" s="188"/>
      <c r="C293" s="189"/>
      <c r="D293" s="190"/>
      <c r="E293" s="191"/>
      <c r="F293" s="34" t="s">
        <v>182</v>
      </c>
      <c r="G293" s="24">
        <v>9.6</v>
      </c>
      <c r="H293" s="24">
        <v>480</v>
      </c>
      <c r="I293" s="6">
        <v>50</v>
      </c>
      <c r="J293" s="2" t="s">
        <v>349</v>
      </c>
      <c r="K293" s="25" t="s">
        <v>184</v>
      </c>
      <c r="L293" s="6">
        <v>60</v>
      </c>
      <c r="M293" s="6">
        <v>0</v>
      </c>
      <c r="N293" s="6">
        <v>0</v>
      </c>
      <c r="O293" s="6">
        <v>10</v>
      </c>
      <c r="P293" s="6">
        <v>30</v>
      </c>
      <c r="Q293" s="6">
        <v>100</v>
      </c>
      <c r="R293" s="25">
        <v>13.7416</v>
      </c>
      <c r="S293" s="2" t="s">
        <v>185</v>
      </c>
      <c r="T293" s="6" t="s">
        <v>186</v>
      </c>
      <c r="U293" s="6" t="s">
        <v>19</v>
      </c>
      <c r="V293" s="72"/>
      <c r="W293" s="73">
        <v>10</v>
      </c>
      <c r="X293" s="74">
        <f t="shared" si="35"/>
        <v>-5219.9999999999991</v>
      </c>
      <c r="Y293" s="74">
        <f t="shared" si="34"/>
        <v>-5209.9999999999991</v>
      </c>
    </row>
    <row r="294" spans="1:25" ht="34.5" customHeight="1" x14ac:dyDescent="0.25">
      <c r="A294" s="192">
        <v>53</v>
      </c>
      <c r="B294" s="188">
        <v>127393</v>
      </c>
      <c r="C294" s="189" t="s">
        <v>364</v>
      </c>
      <c r="D294" s="190">
        <v>2250</v>
      </c>
      <c r="E294" s="191" t="s">
        <v>137</v>
      </c>
      <c r="F294" s="34" t="s">
        <v>250</v>
      </c>
      <c r="G294" s="42">
        <v>0.16</v>
      </c>
      <c r="H294" s="42">
        <v>8.2100000000000009</v>
      </c>
      <c r="I294" s="6">
        <v>50</v>
      </c>
      <c r="J294" s="2" t="s">
        <v>346</v>
      </c>
      <c r="K294" s="25" t="s">
        <v>177</v>
      </c>
      <c r="L294" s="6">
        <v>87.4</v>
      </c>
      <c r="M294" s="6"/>
      <c r="N294" s="6"/>
      <c r="O294" s="41">
        <v>7.6</v>
      </c>
      <c r="P294" s="6">
        <v>5</v>
      </c>
      <c r="Q294" s="6">
        <v>100</v>
      </c>
      <c r="R294" s="25">
        <v>1.65</v>
      </c>
      <c r="S294" s="6" t="s">
        <v>147</v>
      </c>
      <c r="T294" s="6" t="s">
        <v>252</v>
      </c>
      <c r="U294" s="6" t="s">
        <v>193</v>
      </c>
      <c r="V294" s="75"/>
      <c r="W294" s="73">
        <v>5</v>
      </c>
      <c r="X294" s="74">
        <f t="shared" ref="X294:X303" si="36">90*(1-(G294-$G$294)/$G$294)</f>
        <v>90</v>
      </c>
      <c r="Y294" s="74">
        <f t="shared" si="34"/>
        <v>95</v>
      </c>
    </row>
    <row r="295" spans="1:25" ht="34.5" customHeight="1" x14ac:dyDescent="0.25">
      <c r="A295" s="192"/>
      <c r="B295" s="188"/>
      <c r="C295" s="189"/>
      <c r="D295" s="190"/>
      <c r="E295" s="191"/>
      <c r="F295" s="2" t="s">
        <v>143</v>
      </c>
      <c r="G295" s="24">
        <v>5.09</v>
      </c>
      <c r="H295" s="24">
        <v>254.5</v>
      </c>
      <c r="I295" s="6">
        <v>50</v>
      </c>
      <c r="J295" s="2" t="s">
        <v>336</v>
      </c>
      <c r="K295" s="25" t="s">
        <v>145</v>
      </c>
      <c r="L295" s="26">
        <v>0.85</v>
      </c>
      <c r="M295" s="26">
        <v>0</v>
      </c>
      <c r="N295" s="26">
        <v>0.05</v>
      </c>
      <c r="O295" s="26">
        <v>0.03</v>
      </c>
      <c r="P295" s="26">
        <v>7.0000000000000007E-2</v>
      </c>
      <c r="Q295" s="27">
        <v>1</v>
      </c>
      <c r="R295" s="25" t="s">
        <v>180</v>
      </c>
      <c r="S295" s="2" t="s">
        <v>147</v>
      </c>
      <c r="T295" s="6" t="s">
        <v>147</v>
      </c>
      <c r="U295" s="6" t="s">
        <v>107</v>
      </c>
      <c r="V295" s="72"/>
      <c r="W295" s="73">
        <v>8</v>
      </c>
      <c r="X295" s="74">
        <f t="shared" si="36"/>
        <v>-2683.1249999999995</v>
      </c>
      <c r="Y295" s="74">
        <f t="shared" si="34"/>
        <v>-2675.1249999999995</v>
      </c>
    </row>
    <row r="296" spans="1:25" ht="34.5" customHeight="1" x14ac:dyDescent="0.25">
      <c r="A296" s="192"/>
      <c r="B296" s="188"/>
      <c r="C296" s="189"/>
      <c r="D296" s="190"/>
      <c r="E296" s="191"/>
      <c r="F296" s="34" t="s">
        <v>187</v>
      </c>
      <c r="G296" s="35">
        <v>5.46</v>
      </c>
      <c r="H296" s="36">
        <f>G296*I296</f>
        <v>273</v>
      </c>
      <c r="I296" s="37">
        <v>50</v>
      </c>
      <c r="J296" s="2" t="s">
        <v>299</v>
      </c>
      <c r="K296" s="28" t="s">
        <v>362</v>
      </c>
      <c r="L296" s="6">
        <v>70</v>
      </c>
      <c r="M296" s="6">
        <v>0</v>
      </c>
      <c r="N296" s="6">
        <v>10</v>
      </c>
      <c r="O296" s="6">
        <v>10</v>
      </c>
      <c r="P296" s="6">
        <v>10</v>
      </c>
      <c r="Q296" s="6">
        <f>SUM(L296:P296)</f>
        <v>100</v>
      </c>
      <c r="R296" s="25">
        <v>13.3954</v>
      </c>
      <c r="S296" s="6" t="s">
        <v>203</v>
      </c>
      <c r="T296" s="6" t="s">
        <v>191</v>
      </c>
      <c r="U296" s="6" t="s">
        <v>158</v>
      </c>
      <c r="V296" s="72"/>
      <c r="W296" s="73">
        <v>10</v>
      </c>
      <c r="X296" s="74">
        <f t="shared" si="36"/>
        <v>-2891.25</v>
      </c>
      <c r="Y296" s="74">
        <f t="shared" si="34"/>
        <v>-2881.25</v>
      </c>
    </row>
    <row r="297" spans="1:25" ht="34.5" customHeight="1" x14ac:dyDescent="0.25">
      <c r="A297" s="192"/>
      <c r="B297" s="188"/>
      <c r="C297" s="189"/>
      <c r="D297" s="190"/>
      <c r="E297" s="191"/>
      <c r="F297" s="34" t="s">
        <v>343</v>
      </c>
      <c r="G297" s="42">
        <v>5.7</v>
      </c>
      <c r="H297" s="42">
        <f>G297*50</f>
        <v>285</v>
      </c>
      <c r="I297" s="6" t="s">
        <v>337</v>
      </c>
      <c r="J297" s="6" t="s">
        <v>302</v>
      </c>
      <c r="K297" s="25" t="s">
        <v>155</v>
      </c>
      <c r="L297" s="6">
        <v>90</v>
      </c>
      <c r="M297" s="6">
        <v>0</v>
      </c>
      <c r="N297" s="6">
        <v>0</v>
      </c>
      <c r="O297" s="6">
        <v>6</v>
      </c>
      <c r="P297" s="6">
        <v>4</v>
      </c>
      <c r="Q297" s="6">
        <f>SUM(L297:P297)</f>
        <v>100</v>
      </c>
      <c r="R297" s="25" t="s">
        <v>303</v>
      </c>
      <c r="S297" s="6" t="s">
        <v>238</v>
      </c>
      <c r="T297" s="6" t="s">
        <v>239</v>
      </c>
      <c r="U297" s="6" t="s">
        <v>107</v>
      </c>
      <c r="V297" s="75"/>
      <c r="W297" s="73">
        <v>5</v>
      </c>
      <c r="X297" s="74">
        <f t="shared" si="36"/>
        <v>-3026.25</v>
      </c>
      <c r="Y297" s="74">
        <f t="shared" si="34"/>
        <v>-3021.25</v>
      </c>
    </row>
    <row r="298" spans="1:25" ht="34.5" customHeight="1" x14ac:dyDescent="0.25">
      <c r="A298" s="192"/>
      <c r="B298" s="188"/>
      <c r="C298" s="189"/>
      <c r="D298" s="190"/>
      <c r="E298" s="191"/>
      <c r="F298" s="34" t="s">
        <v>264</v>
      </c>
      <c r="G298" s="41">
        <v>5.73</v>
      </c>
      <c r="H298" s="41">
        <v>5.73</v>
      </c>
      <c r="I298" s="6">
        <v>1</v>
      </c>
      <c r="J298" s="43" t="s">
        <v>365</v>
      </c>
      <c r="K298" s="28" t="s">
        <v>229</v>
      </c>
      <c r="L298" s="26">
        <v>0.59</v>
      </c>
      <c r="M298" s="26">
        <v>0</v>
      </c>
      <c r="N298" s="26">
        <v>0</v>
      </c>
      <c r="O298" s="26">
        <v>0.05</v>
      </c>
      <c r="P298" s="26">
        <v>0.36</v>
      </c>
      <c r="Q298" s="26">
        <v>1</v>
      </c>
      <c r="R298" s="25">
        <v>14.6647</v>
      </c>
      <c r="S298" s="6" t="s">
        <v>230</v>
      </c>
      <c r="T298" s="6" t="s">
        <v>230</v>
      </c>
      <c r="U298" s="6"/>
      <c r="V298" s="75" t="s">
        <v>231</v>
      </c>
      <c r="W298" s="73">
        <v>3</v>
      </c>
      <c r="X298" s="74">
        <f t="shared" si="36"/>
        <v>-3043.125</v>
      </c>
      <c r="Y298" s="74">
        <f t="shared" si="34"/>
        <v>-3040.125</v>
      </c>
    </row>
    <row r="299" spans="1:25" ht="34.5" customHeight="1" x14ac:dyDescent="0.25">
      <c r="A299" s="192"/>
      <c r="B299" s="188"/>
      <c r="C299" s="189"/>
      <c r="D299" s="190"/>
      <c r="E299" s="191"/>
      <c r="F299" s="34" t="s">
        <v>293</v>
      </c>
      <c r="G299" s="24">
        <v>6.5</v>
      </c>
      <c r="H299" s="24">
        <v>6.5</v>
      </c>
      <c r="I299" s="6" t="s">
        <v>294</v>
      </c>
      <c r="J299" s="2" t="s">
        <v>295</v>
      </c>
      <c r="K299" s="25" t="s">
        <v>296</v>
      </c>
      <c r="L299" s="26">
        <v>0.65</v>
      </c>
      <c r="M299" s="6"/>
      <c r="N299" s="26">
        <v>0.15</v>
      </c>
      <c r="O299" s="26">
        <v>0.1</v>
      </c>
      <c r="P299" s="26">
        <v>0.1</v>
      </c>
      <c r="Q299" s="26">
        <v>1</v>
      </c>
      <c r="R299" s="25" t="s">
        <v>107</v>
      </c>
      <c r="S299" s="6"/>
      <c r="T299" s="6" t="s">
        <v>107</v>
      </c>
      <c r="U299" s="6" t="s">
        <v>107</v>
      </c>
      <c r="V299" s="72"/>
      <c r="W299" s="73">
        <v>10</v>
      </c>
      <c r="X299" s="74">
        <f t="shared" si="36"/>
        <v>-3476.25</v>
      </c>
      <c r="Y299" s="74">
        <f t="shared" si="34"/>
        <v>-3466.25</v>
      </c>
    </row>
    <row r="300" spans="1:25" ht="57.75" customHeight="1" x14ac:dyDescent="0.25">
      <c r="A300" s="192"/>
      <c r="B300" s="188"/>
      <c r="C300" s="189"/>
      <c r="D300" s="190"/>
      <c r="E300" s="191"/>
      <c r="F300" s="2" t="s">
        <v>159</v>
      </c>
      <c r="G300" s="32">
        <v>6.7488000000000001</v>
      </c>
      <c r="H300" s="33">
        <v>67.488</v>
      </c>
      <c r="I300" s="6" t="s">
        <v>340</v>
      </c>
      <c r="J300" s="6" t="s">
        <v>242</v>
      </c>
      <c r="K300" s="25" t="s">
        <v>162</v>
      </c>
      <c r="L300" s="6">
        <v>89</v>
      </c>
      <c r="M300" s="6">
        <v>0</v>
      </c>
      <c r="N300" s="6">
        <v>2</v>
      </c>
      <c r="O300" s="6">
        <v>2</v>
      </c>
      <c r="P300" s="6">
        <v>7</v>
      </c>
      <c r="Q300" s="6">
        <f>SUM(L300:P300)</f>
        <v>100</v>
      </c>
      <c r="R300" s="28" t="s">
        <v>163</v>
      </c>
      <c r="S300" s="2" t="s">
        <v>164</v>
      </c>
      <c r="T300" s="2" t="s">
        <v>165</v>
      </c>
      <c r="U300" s="6" t="s">
        <v>158</v>
      </c>
      <c r="V300" s="72"/>
      <c r="W300" s="73">
        <v>9</v>
      </c>
      <c r="X300" s="74">
        <f t="shared" si="36"/>
        <v>-3616.2</v>
      </c>
      <c r="Y300" s="74">
        <f t="shared" si="34"/>
        <v>-3607.2</v>
      </c>
    </row>
    <row r="301" spans="1:25" ht="34.5" customHeight="1" x14ac:dyDescent="0.25">
      <c r="A301" s="192"/>
      <c r="B301" s="188"/>
      <c r="C301" s="189"/>
      <c r="D301" s="190"/>
      <c r="E301" s="191"/>
      <c r="F301" s="2" t="s">
        <v>153</v>
      </c>
      <c r="G301" s="41">
        <v>6.7962239999999996</v>
      </c>
      <c r="H301" s="49">
        <f>I301*G301</f>
        <v>3398.1119999999996</v>
      </c>
      <c r="I301" s="6">
        <v>500</v>
      </c>
      <c r="J301" s="6" t="s">
        <v>154</v>
      </c>
      <c r="K301" s="25" t="s">
        <v>155</v>
      </c>
      <c r="L301" s="26">
        <v>0.55000000000000004</v>
      </c>
      <c r="M301" s="26">
        <v>0</v>
      </c>
      <c r="N301" s="26">
        <v>0</v>
      </c>
      <c r="O301" s="26">
        <v>0.15</v>
      </c>
      <c r="P301" s="26">
        <v>0.3</v>
      </c>
      <c r="Q301" s="30">
        <f>SUBTOTAL(9,L301:P301)</f>
        <v>1</v>
      </c>
      <c r="R301" s="25">
        <v>13.48</v>
      </c>
      <c r="S301" s="6" t="s">
        <v>156</v>
      </c>
      <c r="T301" s="31" t="s">
        <v>157</v>
      </c>
      <c r="U301" s="6" t="s">
        <v>158</v>
      </c>
      <c r="V301" s="72"/>
      <c r="W301" s="73">
        <v>8</v>
      </c>
      <c r="X301" s="74">
        <f t="shared" si="36"/>
        <v>-3642.8759999999997</v>
      </c>
      <c r="Y301" s="74">
        <f t="shared" si="34"/>
        <v>-3634.8759999999997</v>
      </c>
    </row>
    <row r="302" spans="1:25" ht="34.5" customHeight="1" x14ac:dyDescent="0.25">
      <c r="A302" s="192"/>
      <c r="B302" s="188"/>
      <c r="C302" s="189"/>
      <c r="D302" s="190"/>
      <c r="E302" s="191"/>
      <c r="F302" s="34" t="s">
        <v>330</v>
      </c>
      <c r="G302" s="24">
        <v>7.54</v>
      </c>
      <c r="H302" s="24">
        <v>377</v>
      </c>
      <c r="I302" s="6">
        <v>50</v>
      </c>
      <c r="J302" s="2" t="s">
        <v>331</v>
      </c>
      <c r="K302" s="25" t="s">
        <v>296</v>
      </c>
      <c r="L302" s="6">
        <v>70</v>
      </c>
      <c r="M302" s="6"/>
      <c r="N302" s="26">
        <v>0.08</v>
      </c>
      <c r="O302" s="26">
        <v>0.15</v>
      </c>
      <c r="P302" s="26">
        <v>7.0000000000000007E-2</v>
      </c>
      <c r="Q302" s="26">
        <v>1</v>
      </c>
      <c r="R302" s="25" t="s">
        <v>332</v>
      </c>
      <c r="S302" s="6" t="s">
        <v>185</v>
      </c>
      <c r="T302" s="6" t="s">
        <v>147</v>
      </c>
      <c r="U302" s="6" t="s">
        <v>333</v>
      </c>
      <c r="V302" s="75"/>
      <c r="W302" s="73">
        <v>10</v>
      </c>
      <c r="X302" s="74">
        <f t="shared" si="36"/>
        <v>-4061.25</v>
      </c>
      <c r="Y302" s="74">
        <f t="shared" si="34"/>
        <v>-4051.25</v>
      </c>
    </row>
    <row r="303" spans="1:25" ht="34.5" customHeight="1" x14ac:dyDescent="0.25">
      <c r="A303" s="192"/>
      <c r="B303" s="188"/>
      <c r="C303" s="189"/>
      <c r="D303" s="190"/>
      <c r="E303" s="191"/>
      <c r="F303" s="34" t="s">
        <v>182</v>
      </c>
      <c r="G303" s="24">
        <v>9.6</v>
      </c>
      <c r="H303" s="24">
        <v>480</v>
      </c>
      <c r="I303" s="6">
        <v>50</v>
      </c>
      <c r="J303" s="2" t="s">
        <v>349</v>
      </c>
      <c r="K303" s="25" t="s">
        <v>184</v>
      </c>
      <c r="L303" s="6">
        <v>60</v>
      </c>
      <c r="M303" s="6">
        <v>0</v>
      </c>
      <c r="N303" s="6">
        <v>0</v>
      </c>
      <c r="O303" s="6">
        <v>10</v>
      </c>
      <c r="P303" s="6">
        <v>30</v>
      </c>
      <c r="Q303" s="6">
        <v>100</v>
      </c>
      <c r="R303" s="25">
        <v>13.7416</v>
      </c>
      <c r="S303" s="2" t="s">
        <v>185</v>
      </c>
      <c r="T303" s="6" t="s">
        <v>186</v>
      </c>
      <c r="U303" s="6" t="s">
        <v>19</v>
      </c>
      <c r="V303" s="72"/>
      <c r="W303" s="73">
        <v>10</v>
      </c>
      <c r="X303" s="74">
        <f t="shared" si="36"/>
        <v>-5219.9999999999991</v>
      </c>
      <c r="Y303" s="74">
        <f t="shared" si="34"/>
        <v>-5209.9999999999991</v>
      </c>
    </row>
    <row r="304" spans="1:25" ht="30" customHeight="1" x14ac:dyDescent="0.25">
      <c r="A304" s="188">
        <v>54</v>
      </c>
      <c r="B304" s="188">
        <v>127392</v>
      </c>
      <c r="C304" s="189" t="s">
        <v>366</v>
      </c>
      <c r="D304" s="190">
        <v>28500</v>
      </c>
      <c r="E304" s="191" t="s">
        <v>137</v>
      </c>
      <c r="F304" s="34" t="s">
        <v>250</v>
      </c>
      <c r="G304" s="42">
        <v>0.16</v>
      </c>
      <c r="H304" s="42">
        <v>8.2100000000000009</v>
      </c>
      <c r="I304" s="6">
        <v>50</v>
      </c>
      <c r="J304" s="2" t="s">
        <v>344</v>
      </c>
      <c r="K304" s="25" t="s">
        <v>177</v>
      </c>
      <c r="L304" s="6">
        <v>87.4</v>
      </c>
      <c r="M304" s="6"/>
      <c r="N304" s="6"/>
      <c r="O304" s="41">
        <v>7.6</v>
      </c>
      <c r="P304" s="6">
        <v>5</v>
      </c>
      <c r="Q304" s="6">
        <v>100</v>
      </c>
      <c r="R304" s="25">
        <v>1.65</v>
      </c>
      <c r="S304" s="6" t="s">
        <v>147</v>
      </c>
      <c r="T304" s="6" t="s">
        <v>252</v>
      </c>
      <c r="U304" s="6" t="s">
        <v>193</v>
      </c>
      <c r="V304" s="75"/>
      <c r="W304" s="73">
        <v>5</v>
      </c>
      <c r="X304" s="74">
        <f t="shared" ref="X304:X313" si="37">90*(1-(G304-$G$304)/$G$304)</f>
        <v>90</v>
      </c>
      <c r="Y304" s="74">
        <f t="shared" si="34"/>
        <v>95</v>
      </c>
    </row>
    <row r="305" spans="1:25" ht="30" customHeight="1" x14ac:dyDescent="0.25">
      <c r="A305" s="188"/>
      <c r="B305" s="188"/>
      <c r="C305" s="189"/>
      <c r="D305" s="190"/>
      <c r="E305" s="191"/>
      <c r="F305" s="2" t="s">
        <v>143</v>
      </c>
      <c r="G305" s="24">
        <v>5.09</v>
      </c>
      <c r="H305" s="24">
        <v>254.5</v>
      </c>
      <c r="I305" s="6">
        <v>50</v>
      </c>
      <c r="J305" s="2" t="s">
        <v>336</v>
      </c>
      <c r="K305" s="25" t="s">
        <v>145</v>
      </c>
      <c r="L305" s="26">
        <v>0.85</v>
      </c>
      <c r="M305" s="26">
        <v>0</v>
      </c>
      <c r="N305" s="26">
        <v>0.05</v>
      </c>
      <c r="O305" s="26">
        <v>0.03</v>
      </c>
      <c r="P305" s="26">
        <v>7.0000000000000007E-2</v>
      </c>
      <c r="Q305" s="27">
        <v>1</v>
      </c>
      <c r="R305" s="25" t="s">
        <v>180</v>
      </c>
      <c r="S305" s="2" t="s">
        <v>147</v>
      </c>
      <c r="T305" s="6" t="s">
        <v>147</v>
      </c>
      <c r="U305" s="6" t="s">
        <v>107</v>
      </c>
      <c r="V305" s="72"/>
      <c r="W305" s="73">
        <v>8</v>
      </c>
      <c r="X305" s="74">
        <f t="shared" si="37"/>
        <v>-2683.1249999999995</v>
      </c>
      <c r="Y305" s="74">
        <f t="shared" si="34"/>
        <v>-2675.1249999999995</v>
      </c>
    </row>
    <row r="306" spans="1:25" ht="30" customHeight="1" x14ac:dyDescent="0.25">
      <c r="A306" s="188"/>
      <c r="B306" s="188"/>
      <c r="C306" s="189"/>
      <c r="D306" s="190"/>
      <c r="E306" s="191"/>
      <c r="F306" s="34" t="s">
        <v>187</v>
      </c>
      <c r="G306" s="35">
        <v>5.46</v>
      </c>
      <c r="H306" s="36">
        <f>G306*I306</f>
        <v>273</v>
      </c>
      <c r="I306" s="37">
        <v>50</v>
      </c>
      <c r="J306" s="2" t="s">
        <v>299</v>
      </c>
      <c r="K306" s="28" t="s">
        <v>362</v>
      </c>
      <c r="L306" s="6">
        <v>70</v>
      </c>
      <c r="M306" s="6">
        <v>0</v>
      </c>
      <c r="N306" s="6">
        <v>10</v>
      </c>
      <c r="O306" s="6">
        <v>10</v>
      </c>
      <c r="P306" s="6">
        <v>10</v>
      </c>
      <c r="Q306" s="6">
        <f>SUM(L306:P306)</f>
        <v>100</v>
      </c>
      <c r="R306" s="25">
        <v>13.3954</v>
      </c>
      <c r="S306" s="6" t="s">
        <v>203</v>
      </c>
      <c r="T306" s="6" t="s">
        <v>191</v>
      </c>
      <c r="U306" s="6" t="s">
        <v>158</v>
      </c>
      <c r="V306" s="72"/>
      <c r="W306" s="73">
        <v>10</v>
      </c>
      <c r="X306" s="74">
        <f t="shared" si="37"/>
        <v>-2891.25</v>
      </c>
      <c r="Y306" s="74">
        <f t="shared" si="34"/>
        <v>-2881.25</v>
      </c>
    </row>
    <row r="307" spans="1:25" ht="30" customHeight="1" x14ac:dyDescent="0.25">
      <c r="A307" s="188"/>
      <c r="B307" s="188"/>
      <c r="C307" s="189"/>
      <c r="D307" s="190"/>
      <c r="E307" s="191"/>
      <c r="F307" s="34" t="s">
        <v>264</v>
      </c>
      <c r="G307" s="41">
        <v>5.9</v>
      </c>
      <c r="H307" s="41">
        <v>5.9</v>
      </c>
      <c r="I307" s="6">
        <v>1</v>
      </c>
      <c r="J307" s="43" t="s">
        <v>367</v>
      </c>
      <c r="K307" s="28" t="s">
        <v>229</v>
      </c>
      <c r="L307" s="26">
        <v>0.59</v>
      </c>
      <c r="M307" s="26">
        <v>0</v>
      </c>
      <c r="N307" s="26">
        <v>0</v>
      </c>
      <c r="O307" s="26">
        <v>0.05</v>
      </c>
      <c r="P307" s="26">
        <v>0.36</v>
      </c>
      <c r="Q307" s="26">
        <v>1</v>
      </c>
      <c r="R307" s="25">
        <v>14.6647</v>
      </c>
      <c r="S307" s="6" t="s">
        <v>230</v>
      </c>
      <c r="T307" s="6" t="s">
        <v>230</v>
      </c>
      <c r="U307" s="6"/>
      <c r="V307" s="75" t="s">
        <v>231</v>
      </c>
      <c r="W307" s="73">
        <v>3</v>
      </c>
      <c r="X307" s="74">
        <f t="shared" si="37"/>
        <v>-3138.75</v>
      </c>
      <c r="Y307" s="74">
        <f t="shared" si="34"/>
        <v>-3135.75</v>
      </c>
    </row>
    <row r="308" spans="1:25" ht="30" customHeight="1" x14ac:dyDescent="0.25">
      <c r="A308" s="188"/>
      <c r="B308" s="188"/>
      <c r="C308" s="189"/>
      <c r="D308" s="190"/>
      <c r="E308" s="191"/>
      <c r="F308" s="34" t="s">
        <v>293</v>
      </c>
      <c r="G308" s="24">
        <v>6.5</v>
      </c>
      <c r="H308" s="24">
        <v>6.5</v>
      </c>
      <c r="I308" s="6" t="s">
        <v>294</v>
      </c>
      <c r="J308" s="2" t="s">
        <v>295</v>
      </c>
      <c r="K308" s="25" t="s">
        <v>296</v>
      </c>
      <c r="L308" s="26">
        <v>0.65</v>
      </c>
      <c r="M308" s="6"/>
      <c r="N308" s="26">
        <v>0.15</v>
      </c>
      <c r="O308" s="26">
        <v>0.1</v>
      </c>
      <c r="P308" s="26">
        <v>0.1</v>
      </c>
      <c r="Q308" s="26">
        <v>1</v>
      </c>
      <c r="R308" s="25" t="s">
        <v>107</v>
      </c>
      <c r="S308" s="6"/>
      <c r="T308" s="6" t="s">
        <v>107</v>
      </c>
      <c r="U308" s="6" t="s">
        <v>107</v>
      </c>
      <c r="V308" s="72"/>
      <c r="W308" s="73">
        <v>10</v>
      </c>
      <c r="X308" s="74">
        <f t="shared" si="37"/>
        <v>-3476.25</v>
      </c>
      <c r="Y308" s="74">
        <f t="shared" si="34"/>
        <v>-3466.25</v>
      </c>
    </row>
    <row r="309" spans="1:25" ht="30" customHeight="1" x14ac:dyDescent="0.25">
      <c r="A309" s="188"/>
      <c r="B309" s="188"/>
      <c r="C309" s="189"/>
      <c r="D309" s="190"/>
      <c r="E309" s="191"/>
      <c r="F309" s="2" t="s">
        <v>159</v>
      </c>
      <c r="G309" s="32">
        <v>6.7488000000000001</v>
      </c>
      <c r="H309" s="33">
        <v>67.488</v>
      </c>
      <c r="I309" s="6" t="s">
        <v>340</v>
      </c>
      <c r="J309" s="6" t="s">
        <v>242</v>
      </c>
      <c r="K309" s="25" t="s">
        <v>162</v>
      </c>
      <c r="L309" s="6">
        <v>89</v>
      </c>
      <c r="M309" s="6">
        <v>0</v>
      </c>
      <c r="N309" s="6">
        <v>2</v>
      </c>
      <c r="O309" s="6">
        <v>2</v>
      </c>
      <c r="P309" s="6">
        <v>7</v>
      </c>
      <c r="Q309" s="6">
        <f>SUM(L309:P309)</f>
        <v>100</v>
      </c>
      <c r="R309" s="28" t="s">
        <v>163</v>
      </c>
      <c r="S309" s="2" t="s">
        <v>164</v>
      </c>
      <c r="T309" s="2" t="s">
        <v>165</v>
      </c>
      <c r="U309" s="6" t="s">
        <v>158</v>
      </c>
      <c r="V309" s="72"/>
      <c r="W309" s="73">
        <v>9</v>
      </c>
      <c r="X309" s="74">
        <f t="shared" si="37"/>
        <v>-3616.2</v>
      </c>
      <c r="Y309" s="74">
        <f t="shared" si="34"/>
        <v>-3607.2</v>
      </c>
    </row>
    <row r="310" spans="1:25" ht="37.5" customHeight="1" x14ac:dyDescent="0.25">
      <c r="A310" s="188"/>
      <c r="B310" s="188"/>
      <c r="C310" s="189"/>
      <c r="D310" s="190"/>
      <c r="E310" s="191"/>
      <c r="F310" s="2" t="s">
        <v>153</v>
      </c>
      <c r="G310" s="41">
        <v>6.7962239999999996</v>
      </c>
      <c r="H310" s="49">
        <f>I310*G310</f>
        <v>3398.1119999999996</v>
      </c>
      <c r="I310" s="6">
        <v>500</v>
      </c>
      <c r="J310" s="6" t="s">
        <v>154</v>
      </c>
      <c r="K310" s="25" t="s">
        <v>155</v>
      </c>
      <c r="L310" s="26">
        <v>0.55000000000000004</v>
      </c>
      <c r="M310" s="26">
        <v>0</v>
      </c>
      <c r="N310" s="26">
        <v>0</v>
      </c>
      <c r="O310" s="26">
        <v>0.15</v>
      </c>
      <c r="P310" s="26">
        <v>0.3</v>
      </c>
      <c r="Q310" s="30">
        <f>SUBTOTAL(9,L310:P310)</f>
        <v>1</v>
      </c>
      <c r="R310" s="25">
        <v>13.48</v>
      </c>
      <c r="S310" s="6" t="s">
        <v>156</v>
      </c>
      <c r="T310" s="31" t="s">
        <v>157</v>
      </c>
      <c r="U310" s="6" t="s">
        <v>158</v>
      </c>
      <c r="V310" s="72"/>
      <c r="W310" s="73">
        <v>8</v>
      </c>
      <c r="X310" s="74">
        <f t="shared" si="37"/>
        <v>-3642.8759999999997</v>
      </c>
      <c r="Y310" s="74">
        <f t="shared" si="34"/>
        <v>-3634.8759999999997</v>
      </c>
    </row>
    <row r="311" spans="1:25" ht="30" customHeight="1" x14ac:dyDescent="0.25">
      <c r="A311" s="188"/>
      <c r="B311" s="188"/>
      <c r="C311" s="189"/>
      <c r="D311" s="190"/>
      <c r="E311" s="191"/>
      <c r="F311" s="34" t="s">
        <v>330</v>
      </c>
      <c r="G311" s="24">
        <v>7.54</v>
      </c>
      <c r="H311" s="24">
        <v>377</v>
      </c>
      <c r="I311" s="6">
        <v>50</v>
      </c>
      <c r="J311" s="2" t="s">
        <v>331</v>
      </c>
      <c r="K311" s="25" t="s">
        <v>296</v>
      </c>
      <c r="L311" s="6">
        <v>70</v>
      </c>
      <c r="M311" s="6"/>
      <c r="N311" s="26">
        <v>0.08</v>
      </c>
      <c r="O311" s="26">
        <v>0.15</v>
      </c>
      <c r="P311" s="26">
        <v>7.0000000000000007E-2</v>
      </c>
      <c r="Q311" s="26">
        <v>1</v>
      </c>
      <c r="R311" s="25" t="s">
        <v>332</v>
      </c>
      <c r="S311" s="6" t="s">
        <v>185</v>
      </c>
      <c r="T311" s="6" t="s">
        <v>147</v>
      </c>
      <c r="U311" s="6" t="s">
        <v>333</v>
      </c>
      <c r="V311" s="75"/>
      <c r="W311" s="73">
        <v>10</v>
      </c>
      <c r="X311" s="74">
        <f t="shared" si="37"/>
        <v>-4061.25</v>
      </c>
      <c r="Y311" s="74">
        <f t="shared" si="34"/>
        <v>-4051.25</v>
      </c>
    </row>
    <row r="312" spans="1:25" ht="30" customHeight="1" x14ac:dyDescent="0.25">
      <c r="A312" s="188"/>
      <c r="B312" s="188"/>
      <c r="C312" s="189"/>
      <c r="D312" s="190"/>
      <c r="E312" s="191"/>
      <c r="F312" s="34" t="s">
        <v>343</v>
      </c>
      <c r="G312" s="42">
        <v>7.98</v>
      </c>
      <c r="H312" s="42">
        <f>G312*50</f>
        <v>399</v>
      </c>
      <c r="I312" s="6" t="s">
        <v>337</v>
      </c>
      <c r="J312" s="6" t="s">
        <v>302</v>
      </c>
      <c r="K312" s="25" t="s">
        <v>155</v>
      </c>
      <c r="L312" s="6">
        <v>90</v>
      </c>
      <c r="M312" s="6">
        <v>0</v>
      </c>
      <c r="N312" s="6">
        <v>0</v>
      </c>
      <c r="O312" s="6">
        <v>6</v>
      </c>
      <c r="P312" s="6">
        <v>4</v>
      </c>
      <c r="Q312" s="6">
        <f>SUM(L312:P312)</f>
        <v>100</v>
      </c>
      <c r="R312" s="25" t="s">
        <v>303</v>
      </c>
      <c r="S312" s="6" t="s">
        <v>238</v>
      </c>
      <c r="T312" s="6" t="s">
        <v>239</v>
      </c>
      <c r="U312" s="6" t="s">
        <v>107</v>
      </c>
      <c r="V312" s="75"/>
      <c r="W312" s="73">
        <v>5</v>
      </c>
      <c r="X312" s="74">
        <f t="shared" si="37"/>
        <v>-4308.75</v>
      </c>
      <c r="Y312" s="74">
        <f t="shared" si="34"/>
        <v>-4303.75</v>
      </c>
    </row>
    <row r="313" spans="1:25" ht="30" customHeight="1" x14ac:dyDescent="0.25">
      <c r="A313" s="188"/>
      <c r="B313" s="188"/>
      <c r="C313" s="189"/>
      <c r="D313" s="190"/>
      <c r="E313" s="191"/>
      <c r="F313" s="34" t="s">
        <v>182</v>
      </c>
      <c r="G313" s="24">
        <v>9.6</v>
      </c>
      <c r="H313" s="24">
        <v>480</v>
      </c>
      <c r="I313" s="6">
        <v>50</v>
      </c>
      <c r="J313" s="2" t="s">
        <v>349</v>
      </c>
      <c r="K313" s="25" t="s">
        <v>184</v>
      </c>
      <c r="L313" s="6">
        <v>60</v>
      </c>
      <c r="M313" s="6">
        <v>0</v>
      </c>
      <c r="N313" s="6">
        <v>0</v>
      </c>
      <c r="O313" s="6">
        <v>10</v>
      </c>
      <c r="P313" s="6">
        <v>30</v>
      </c>
      <c r="Q313" s="6">
        <v>100</v>
      </c>
      <c r="R313" s="25">
        <v>13.7416</v>
      </c>
      <c r="S313" s="2" t="s">
        <v>185</v>
      </c>
      <c r="T313" s="6" t="s">
        <v>186</v>
      </c>
      <c r="U313" s="6" t="s">
        <v>19</v>
      </c>
      <c r="V313" s="72"/>
      <c r="W313" s="73">
        <v>10</v>
      </c>
      <c r="X313" s="74">
        <f t="shared" si="37"/>
        <v>-5219.9999999999991</v>
      </c>
      <c r="Y313" s="74">
        <f t="shared" si="34"/>
        <v>-5209.9999999999991</v>
      </c>
    </row>
    <row r="314" spans="1:25" ht="49.5" customHeight="1" x14ac:dyDescent="0.25">
      <c r="A314" s="6">
        <v>55</v>
      </c>
      <c r="B314" s="6"/>
      <c r="C314" s="2" t="s">
        <v>368</v>
      </c>
      <c r="D314" s="4" t="s">
        <v>25</v>
      </c>
      <c r="E314" s="3" t="s">
        <v>137</v>
      </c>
      <c r="F314" s="34" t="s">
        <v>369</v>
      </c>
      <c r="G314" s="24">
        <v>90.49</v>
      </c>
      <c r="H314" s="24">
        <v>2262.25</v>
      </c>
      <c r="I314" s="6" t="s">
        <v>370</v>
      </c>
      <c r="J314" s="2" t="s">
        <v>371</v>
      </c>
      <c r="K314" s="25" t="s">
        <v>107</v>
      </c>
      <c r="L314" s="26">
        <v>0.72</v>
      </c>
      <c r="M314" s="26">
        <v>0</v>
      </c>
      <c r="N314" s="26">
        <v>0</v>
      </c>
      <c r="O314" s="26">
        <v>0.06</v>
      </c>
      <c r="P314" s="26">
        <v>0.22</v>
      </c>
      <c r="Q314" s="26">
        <v>1</v>
      </c>
      <c r="R314" s="25">
        <v>13.39</v>
      </c>
      <c r="S314" s="6" t="s">
        <v>152</v>
      </c>
      <c r="T314" s="6" t="s">
        <v>372</v>
      </c>
      <c r="U314" s="6" t="s">
        <v>107</v>
      </c>
      <c r="V314" s="72"/>
      <c r="W314" s="73">
        <v>5</v>
      </c>
      <c r="X314" s="74">
        <f>90*(1-(G314-$G$314)/$G$314)</f>
        <v>90</v>
      </c>
      <c r="Y314" s="74">
        <f t="shared" si="34"/>
        <v>95</v>
      </c>
    </row>
    <row r="315" spans="1:25" ht="48" customHeight="1" x14ac:dyDescent="0.25">
      <c r="A315" s="6">
        <v>56</v>
      </c>
      <c r="B315" s="6"/>
      <c r="C315" s="2" t="s">
        <v>373</v>
      </c>
      <c r="D315" s="4" t="s">
        <v>25</v>
      </c>
      <c r="E315" s="3" t="s">
        <v>137</v>
      </c>
      <c r="F315" s="34" t="s">
        <v>369</v>
      </c>
      <c r="G315" s="24">
        <v>115.99</v>
      </c>
      <c r="H315" s="24">
        <v>2899.75</v>
      </c>
      <c r="I315" s="6" t="s">
        <v>370</v>
      </c>
      <c r="J315" s="2" t="s">
        <v>374</v>
      </c>
      <c r="K315" s="25" t="s">
        <v>107</v>
      </c>
      <c r="L315" s="26">
        <v>0.72</v>
      </c>
      <c r="M315" s="26">
        <v>0</v>
      </c>
      <c r="N315" s="26">
        <v>0</v>
      </c>
      <c r="O315" s="26">
        <v>0.06</v>
      </c>
      <c r="P315" s="26">
        <v>0.22</v>
      </c>
      <c r="Q315" s="26">
        <v>1</v>
      </c>
      <c r="R315" s="25">
        <v>13.39</v>
      </c>
      <c r="S315" s="6" t="s">
        <v>152</v>
      </c>
      <c r="T315" s="6" t="s">
        <v>372</v>
      </c>
      <c r="U315" s="6" t="s">
        <v>107</v>
      </c>
      <c r="V315" s="72"/>
      <c r="W315" s="73">
        <v>5</v>
      </c>
      <c r="X315" s="74">
        <f>90*(1-(G315-$G$315)/$G$315)</f>
        <v>90</v>
      </c>
      <c r="Y315" s="74">
        <f t="shared" si="34"/>
        <v>95</v>
      </c>
    </row>
    <row r="316" spans="1:25" ht="57.75" customHeight="1" x14ac:dyDescent="0.25">
      <c r="A316" s="6">
        <v>57</v>
      </c>
      <c r="B316" s="6">
        <v>178272</v>
      </c>
      <c r="C316" s="5" t="s">
        <v>375</v>
      </c>
      <c r="D316" s="4">
        <v>240</v>
      </c>
      <c r="E316" s="3" t="s">
        <v>137</v>
      </c>
      <c r="F316" s="34" t="s">
        <v>250</v>
      </c>
      <c r="G316" s="42">
        <v>654.75</v>
      </c>
      <c r="H316" s="42">
        <v>2619</v>
      </c>
      <c r="I316" s="6">
        <v>4</v>
      </c>
      <c r="J316" s="2" t="s">
        <v>376</v>
      </c>
      <c r="K316" s="25" t="s">
        <v>177</v>
      </c>
      <c r="L316" s="6">
        <v>87.4</v>
      </c>
      <c r="M316" s="6"/>
      <c r="N316" s="6"/>
      <c r="O316" s="41">
        <v>7.6</v>
      </c>
      <c r="P316" s="6">
        <v>5</v>
      </c>
      <c r="Q316" s="6">
        <v>100</v>
      </c>
      <c r="R316" s="25">
        <v>1.65</v>
      </c>
      <c r="S316" s="6" t="s">
        <v>147</v>
      </c>
      <c r="T316" s="6" t="s">
        <v>252</v>
      </c>
      <c r="U316" s="6" t="s">
        <v>193</v>
      </c>
      <c r="V316" s="72"/>
      <c r="W316" s="73">
        <v>5</v>
      </c>
      <c r="X316" s="74">
        <f>90*(1-(G316-$G$316)/$G$316)</f>
        <v>90</v>
      </c>
      <c r="Y316" s="74">
        <f t="shared" ref="Y316:Y326" si="38">W316+X316</f>
        <v>95</v>
      </c>
    </row>
    <row r="317" spans="1:25" ht="66" customHeight="1" x14ac:dyDescent="0.25">
      <c r="A317" s="6">
        <v>58</v>
      </c>
      <c r="B317" s="6"/>
      <c r="C317" s="5" t="s">
        <v>377</v>
      </c>
      <c r="D317" s="4" t="s">
        <v>25</v>
      </c>
      <c r="E317" s="3" t="s">
        <v>137</v>
      </c>
      <c r="F317" s="34" t="s">
        <v>264</v>
      </c>
      <c r="G317" s="48">
        <v>1090.58</v>
      </c>
      <c r="H317" s="48">
        <v>1090.58</v>
      </c>
      <c r="I317" s="6">
        <v>1</v>
      </c>
      <c r="J317" s="43" t="s">
        <v>378</v>
      </c>
      <c r="K317" s="28" t="s">
        <v>229</v>
      </c>
      <c r="L317" s="26">
        <v>0.59</v>
      </c>
      <c r="M317" s="26">
        <v>0</v>
      </c>
      <c r="N317" s="26">
        <v>0</v>
      </c>
      <c r="O317" s="26">
        <v>0.05</v>
      </c>
      <c r="P317" s="26">
        <v>0.36</v>
      </c>
      <c r="Q317" s="26">
        <v>1</v>
      </c>
      <c r="R317" s="25">
        <v>14.6647</v>
      </c>
      <c r="S317" s="6" t="s">
        <v>230</v>
      </c>
      <c r="T317" s="6" t="s">
        <v>230</v>
      </c>
      <c r="U317" s="6"/>
      <c r="V317" s="75" t="s">
        <v>231</v>
      </c>
      <c r="W317" s="73">
        <v>3</v>
      </c>
      <c r="X317" s="74">
        <f>90*(1-(G317-$G$317)/$G$317)</f>
        <v>90</v>
      </c>
      <c r="Y317" s="74">
        <f t="shared" si="38"/>
        <v>93</v>
      </c>
    </row>
    <row r="318" spans="1:25" ht="39.75" customHeight="1" x14ac:dyDescent="0.25">
      <c r="A318" s="188">
        <v>59</v>
      </c>
      <c r="B318" s="188">
        <v>127395</v>
      </c>
      <c r="C318" s="189" t="s">
        <v>379</v>
      </c>
      <c r="D318" s="190">
        <v>12</v>
      </c>
      <c r="E318" s="191" t="s">
        <v>137</v>
      </c>
      <c r="F318" s="34" t="s">
        <v>250</v>
      </c>
      <c r="G318" s="42">
        <v>523.79999999999995</v>
      </c>
      <c r="H318" s="42">
        <v>2619</v>
      </c>
      <c r="I318" s="6">
        <v>5</v>
      </c>
      <c r="J318" s="2" t="s">
        <v>376</v>
      </c>
      <c r="K318" s="25" t="s">
        <v>177</v>
      </c>
      <c r="L318" s="6">
        <v>87.4</v>
      </c>
      <c r="M318" s="6"/>
      <c r="N318" s="6"/>
      <c r="O318" s="41">
        <v>7.6</v>
      </c>
      <c r="P318" s="6">
        <v>5</v>
      </c>
      <c r="Q318" s="6">
        <v>100</v>
      </c>
      <c r="R318" s="25">
        <v>1.65</v>
      </c>
      <c r="S318" s="6" t="s">
        <v>147</v>
      </c>
      <c r="T318" s="6" t="s">
        <v>252</v>
      </c>
      <c r="U318" s="6" t="s">
        <v>193</v>
      </c>
      <c r="V318" s="72"/>
      <c r="W318" s="73">
        <v>5</v>
      </c>
      <c r="X318" s="74">
        <f>90*(1-(G318-$G$318)/$G$318)</f>
        <v>90</v>
      </c>
      <c r="Y318" s="74">
        <f t="shared" si="38"/>
        <v>95</v>
      </c>
    </row>
    <row r="319" spans="1:25" ht="36.75" customHeight="1" x14ac:dyDescent="0.25">
      <c r="A319" s="188"/>
      <c r="B319" s="188"/>
      <c r="C319" s="189"/>
      <c r="D319" s="190"/>
      <c r="E319" s="191"/>
      <c r="F319" s="34" t="s">
        <v>264</v>
      </c>
      <c r="G319" s="48">
        <v>1850.65</v>
      </c>
      <c r="H319" s="48">
        <v>1850.65</v>
      </c>
      <c r="I319" s="6">
        <v>1</v>
      </c>
      <c r="J319" s="43" t="s">
        <v>380</v>
      </c>
      <c r="K319" s="28" t="s">
        <v>229</v>
      </c>
      <c r="L319" s="26">
        <v>0.59</v>
      </c>
      <c r="M319" s="26">
        <v>0</v>
      </c>
      <c r="N319" s="26">
        <v>0</v>
      </c>
      <c r="O319" s="26">
        <v>0.05</v>
      </c>
      <c r="P319" s="26">
        <v>0.36</v>
      </c>
      <c r="Q319" s="26">
        <v>1</v>
      </c>
      <c r="R319" s="25">
        <v>14.6647</v>
      </c>
      <c r="S319" s="6" t="s">
        <v>230</v>
      </c>
      <c r="T319" s="6" t="s">
        <v>230</v>
      </c>
      <c r="U319" s="6"/>
      <c r="V319" s="75" t="s">
        <v>231</v>
      </c>
      <c r="W319" s="73">
        <v>3</v>
      </c>
      <c r="X319" s="74">
        <f>90*(1-(G319-$G$319)/$G$31)</f>
        <v>90</v>
      </c>
      <c r="Y319" s="74">
        <f t="shared" si="38"/>
        <v>93</v>
      </c>
    </row>
    <row r="320" spans="1:25" ht="39.75" customHeight="1" x14ac:dyDescent="0.25">
      <c r="A320" s="188">
        <v>60</v>
      </c>
      <c r="B320" s="188">
        <v>127394</v>
      </c>
      <c r="C320" s="189" t="s">
        <v>381</v>
      </c>
      <c r="D320" s="190">
        <v>12</v>
      </c>
      <c r="E320" s="191" t="s">
        <v>137</v>
      </c>
      <c r="F320" s="34" t="s">
        <v>250</v>
      </c>
      <c r="G320" s="42">
        <v>406.68</v>
      </c>
      <c r="H320" s="42">
        <v>2033.38</v>
      </c>
      <c r="I320" s="6">
        <v>5</v>
      </c>
      <c r="J320" s="2" t="s">
        <v>382</v>
      </c>
      <c r="K320" s="25" t="s">
        <v>177</v>
      </c>
      <c r="L320" s="6">
        <v>87.4</v>
      </c>
      <c r="M320" s="6"/>
      <c r="N320" s="6"/>
      <c r="O320" s="41">
        <v>7.6</v>
      </c>
      <c r="P320" s="6">
        <v>5</v>
      </c>
      <c r="Q320" s="6">
        <v>100</v>
      </c>
      <c r="R320" s="25">
        <v>1.65</v>
      </c>
      <c r="S320" s="6" t="s">
        <v>147</v>
      </c>
      <c r="T320" s="6" t="s">
        <v>252</v>
      </c>
      <c r="U320" s="6" t="s">
        <v>193</v>
      </c>
      <c r="V320" s="72"/>
      <c r="W320" s="73">
        <v>5</v>
      </c>
      <c r="X320" s="74">
        <f>90*(1-(G320-$G$320)/$G$320)</f>
        <v>90</v>
      </c>
      <c r="Y320" s="74">
        <f t="shared" si="38"/>
        <v>95</v>
      </c>
    </row>
    <row r="321" spans="1:25" ht="40.5" customHeight="1" x14ac:dyDescent="0.25">
      <c r="A321" s="188"/>
      <c r="B321" s="188"/>
      <c r="C321" s="189"/>
      <c r="D321" s="190"/>
      <c r="E321" s="191"/>
      <c r="F321" s="34" t="s">
        <v>264</v>
      </c>
      <c r="G321" s="48">
        <v>1850.65</v>
      </c>
      <c r="H321" s="48">
        <v>1850.65</v>
      </c>
      <c r="I321" s="6">
        <v>1</v>
      </c>
      <c r="J321" s="43" t="s">
        <v>380</v>
      </c>
      <c r="K321" s="28" t="s">
        <v>229</v>
      </c>
      <c r="L321" s="26">
        <v>0.59</v>
      </c>
      <c r="M321" s="26">
        <v>0</v>
      </c>
      <c r="N321" s="26">
        <v>0</v>
      </c>
      <c r="O321" s="26">
        <v>0.05</v>
      </c>
      <c r="P321" s="26">
        <v>0.36</v>
      </c>
      <c r="Q321" s="26">
        <v>1</v>
      </c>
      <c r="R321" s="25">
        <v>14.6647</v>
      </c>
      <c r="S321" s="6" t="s">
        <v>230</v>
      </c>
      <c r="T321" s="6" t="s">
        <v>230</v>
      </c>
      <c r="U321" s="6"/>
      <c r="V321" s="75" t="s">
        <v>231</v>
      </c>
      <c r="W321" s="73">
        <v>3</v>
      </c>
      <c r="X321" s="74">
        <f>90*(1-(G321-$G$321)/$G$321)</f>
        <v>90</v>
      </c>
      <c r="Y321" s="74">
        <f t="shared" si="38"/>
        <v>93</v>
      </c>
    </row>
    <row r="322" spans="1:25" ht="49.5" customHeight="1" x14ac:dyDescent="0.25">
      <c r="A322" s="188">
        <v>61</v>
      </c>
      <c r="B322" s="188">
        <v>173112</v>
      </c>
      <c r="C322" s="189" t="s">
        <v>383</v>
      </c>
      <c r="D322" s="190">
        <v>12</v>
      </c>
      <c r="E322" s="191" t="s">
        <v>137</v>
      </c>
      <c r="F322" s="34" t="s">
        <v>250</v>
      </c>
      <c r="G322" s="42">
        <v>140.87</v>
      </c>
      <c r="H322" s="42">
        <v>704.37</v>
      </c>
      <c r="I322" s="6">
        <v>5</v>
      </c>
      <c r="J322" s="2" t="s">
        <v>385</v>
      </c>
      <c r="K322" s="25" t="s">
        <v>177</v>
      </c>
      <c r="L322" s="6">
        <v>87.4</v>
      </c>
      <c r="M322" s="6"/>
      <c r="N322" s="6"/>
      <c r="O322" s="41">
        <v>7.6</v>
      </c>
      <c r="P322" s="6">
        <v>5</v>
      </c>
      <c r="Q322" s="6">
        <v>100</v>
      </c>
      <c r="R322" s="25">
        <v>1.65</v>
      </c>
      <c r="S322" s="6" t="s">
        <v>147</v>
      </c>
      <c r="T322" s="6" t="s">
        <v>252</v>
      </c>
      <c r="U322" s="6" t="s">
        <v>193</v>
      </c>
      <c r="V322" s="72"/>
      <c r="W322" s="73">
        <v>5</v>
      </c>
      <c r="X322" s="74">
        <f>90*(1-(G322-$G$322)/$G$322)</f>
        <v>90</v>
      </c>
      <c r="Y322" s="74">
        <f t="shared" si="38"/>
        <v>95</v>
      </c>
    </row>
    <row r="323" spans="1:25" ht="50.25" customHeight="1" x14ac:dyDescent="0.25">
      <c r="A323" s="188"/>
      <c r="B323" s="188"/>
      <c r="C323" s="189"/>
      <c r="D323" s="190"/>
      <c r="E323" s="191"/>
      <c r="F323" s="34" t="s">
        <v>264</v>
      </c>
      <c r="G323" s="48">
        <v>1704.54</v>
      </c>
      <c r="H323" s="48">
        <v>1704.54</v>
      </c>
      <c r="I323" s="6">
        <v>1</v>
      </c>
      <c r="J323" s="43" t="s">
        <v>384</v>
      </c>
      <c r="K323" s="28" t="s">
        <v>229</v>
      </c>
      <c r="L323" s="26">
        <v>0.59</v>
      </c>
      <c r="M323" s="26">
        <v>0</v>
      </c>
      <c r="N323" s="26">
        <v>0</v>
      </c>
      <c r="O323" s="26">
        <v>0.05</v>
      </c>
      <c r="P323" s="26">
        <v>0.36</v>
      </c>
      <c r="Q323" s="26">
        <v>1</v>
      </c>
      <c r="R323" s="25">
        <v>14.6647</v>
      </c>
      <c r="S323" s="6" t="s">
        <v>230</v>
      </c>
      <c r="T323" s="6" t="s">
        <v>230</v>
      </c>
      <c r="U323" s="6"/>
      <c r="V323" s="75" t="s">
        <v>231</v>
      </c>
      <c r="W323" s="73">
        <v>3</v>
      </c>
      <c r="X323" s="74">
        <f>90*(1-(G323-$G$323)/$G$323)</f>
        <v>90</v>
      </c>
      <c r="Y323" s="74">
        <f t="shared" si="38"/>
        <v>93</v>
      </c>
    </row>
    <row r="324" spans="1:25" ht="42.75" customHeight="1" x14ac:dyDescent="0.25">
      <c r="A324" s="6">
        <v>62</v>
      </c>
      <c r="B324" s="6">
        <v>127562</v>
      </c>
      <c r="C324" s="2" t="s">
        <v>386</v>
      </c>
      <c r="D324" s="4">
        <v>10</v>
      </c>
      <c r="E324" s="3" t="s">
        <v>137</v>
      </c>
      <c r="F324" s="34" t="s">
        <v>250</v>
      </c>
      <c r="G324" s="42">
        <v>510.15</v>
      </c>
      <c r="H324" s="42">
        <v>2040.59</v>
      </c>
      <c r="I324" s="6">
        <v>4</v>
      </c>
      <c r="J324" s="2" t="s">
        <v>387</v>
      </c>
      <c r="K324" s="25" t="s">
        <v>177</v>
      </c>
      <c r="L324" s="6">
        <v>87.4</v>
      </c>
      <c r="M324" s="6"/>
      <c r="N324" s="6"/>
      <c r="O324" s="41">
        <v>7.6</v>
      </c>
      <c r="P324" s="6">
        <v>5</v>
      </c>
      <c r="Q324" s="6">
        <v>100</v>
      </c>
      <c r="R324" s="25">
        <v>1.65</v>
      </c>
      <c r="S324" s="6" t="s">
        <v>147</v>
      </c>
      <c r="T324" s="6" t="s">
        <v>252</v>
      </c>
      <c r="U324" s="6" t="s">
        <v>193</v>
      </c>
      <c r="V324" s="72"/>
      <c r="W324" s="73">
        <v>5</v>
      </c>
      <c r="X324" s="74">
        <f>90*(1-(G324-$G$324)/$G$324)</f>
        <v>90</v>
      </c>
      <c r="Y324" s="74">
        <f t="shared" si="38"/>
        <v>95</v>
      </c>
    </row>
    <row r="325" spans="1:25" ht="60.75" customHeight="1" x14ac:dyDescent="0.25">
      <c r="A325" s="6">
        <v>63</v>
      </c>
      <c r="B325" s="6">
        <v>127560</v>
      </c>
      <c r="C325" s="2" t="s">
        <v>388</v>
      </c>
      <c r="D325" s="4">
        <v>10</v>
      </c>
      <c r="E325" s="3" t="s">
        <v>137</v>
      </c>
      <c r="F325" s="34" t="s">
        <v>250</v>
      </c>
      <c r="G325" s="42">
        <v>496</v>
      </c>
      <c r="H325" s="42">
        <v>1983.99</v>
      </c>
      <c r="I325" s="6">
        <v>4</v>
      </c>
      <c r="J325" s="2" t="s">
        <v>389</v>
      </c>
      <c r="K325" s="25" t="s">
        <v>177</v>
      </c>
      <c r="L325" s="6">
        <v>87.4</v>
      </c>
      <c r="M325" s="6"/>
      <c r="N325" s="6"/>
      <c r="O325" s="41">
        <v>7.6</v>
      </c>
      <c r="P325" s="6">
        <v>5</v>
      </c>
      <c r="Q325" s="6">
        <v>100</v>
      </c>
      <c r="R325" s="25">
        <v>1.65</v>
      </c>
      <c r="S325" s="6" t="s">
        <v>147</v>
      </c>
      <c r="T325" s="6" t="s">
        <v>252</v>
      </c>
      <c r="U325" s="6" t="s">
        <v>193</v>
      </c>
      <c r="V325" s="72"/>
      <c r="W325" s="73">
        <v>5</v>
      </c>
      <c r="X325" s="74">
        <f>90*(1-(G325-$G$325)/$G$325)</f>
        <v>90</v>
      </c>
      <c r="Y325" s="74">
        <f t="shared" si="38"/>
        <v>95</v>
      </c>
    </row>
    <row r="326" spans="1:25" ht="30" customHeight="1" x14ac:dyDescent="0.25">
      <c r="A326" s="6">
        <v>64</v>
      </c>
      <c r="B326" s="6">
        <v>127563</v>
      </c>
      <c r="C326" s="2" t="s">
        <v>390</v>
      </c>
      <c r="D326" s="4">
        <v>10</v>
      </c>
      <c r="E326" s="3" t="s">
        <v>137</v>
      </c>
      <c r="F326" s="34" t="s">
        <v>250</v>
      </c>
      <c r="G326" s="42">
        <v>403.85</v>
      </c>
      <c r="H326" s="42">
        <v>1615.4</v>
      </c>
      <c r="I326" s="6">
        <v>4</v>
      </c>
      <c r="J326" s="2" t="s">
        <v>391</v>
      </c>
      <c r="K326" s="25" t="s">
        <v>177</v>
      </c>
      <c r="L326" s="6">
        <v>87.4</v>
      </c>
      <c r="M326" s="6"/>
      <c r="N326" s="6"/>
      <c r="O326" s="41">
        <v>7.6</v>
      </c>
      <c r="P326" s="6">
        <v>5</v>
      </c>
      <c r="Q326" s="6">
        <v>100</v>
      </c>
      <c r="R326" s="25">
        <v>1.65</v>
      </c>
      <c r="S326" s="6" t="s">
        <v>147</v>
      </c>
      <c r="T326" s="6" t="s">
        <v>252</v>
      </c>
      <c r="U326" s="6" t="s">
        <v>193</v>
      </c>
      <c r="V326" s="72"/>
      <c r="W326" s="73">
        <v>5</v>
      </c>
      <c r="X326" s="74">
        <f>90*(1-(G326-$G$326)/$G$326)</f>
        <v>90</v>
      </c>
      <c r="Y326" s="74">
        <f t="shared" si="38"/>
        <v>95</v>
      </c>
    </row>
    <row r="327" spans="1:25" ht="30" customHeight="1" x14ac:dyDescent="0.25">
      <c r="A327" s="6">
        <v>65</v>
      </c>
      <c r="B327" s="6">
        <v>127561</v>
      </c>
      <c r="C327" s="2" t="s">
        <v>392</v>
      </c>
      <c r="D327" s="4">
        <v>10</v>
      </c>
      <c r="E327" s="3" t="s">
        <v>137</v>
      </c>
      <c r="F327" s="206" t="s">
        <v>317</v>
      </c>
      <c r="G327" s="206"/>
      <c r="H327" s="206"/>
      <c r="I327" s="206"/>
      <c r="J327" s="206"/>
      <c r="K327" s="206"/>
      <c r="L327" s="206"/>
      <c r="M327" s="206"/>
      <c r="N327" s="206"/>
      <c r="O327" s="206"/>
      <c r="P327" s="206"/>
      <c r="Q327" s="206"/>
      <c r="R327" s="206"/>
      <c r="S327" s="206"/>
      <c r="T327" s="206"/>
      <c r="U327" s="206"/>
      <c r="V327" s="206"/>
      <c r="W327" s="73"/>
      <c r="X327" s="74"/>
      <c r="Y327" s="74"/>
    </row>
    <row r="328" spans="1:25" ht="53.25" customHeight="1" x14ac:dyDescent="0.25">
      <c r="A328" s="6">
        <v>66</v>
      </c>
      <c r="B328" s="6">
        <v>178263</v>
      </c>
      <c r="C328" s="5" t="s">
        <v>393</v>
      </c>
      <c r="D328" s="4">
        <v>369</v>
      </c>
      <c r="E328" s="3" t="s">
        <v>137</v>
      </c>
      <c r="F328" s="34" t="s">
        <v>264</v>
      </c>
      <c r="G328" s="48">
        <v>1090.58</v>
      </c>
      <c r="H328" s="48">
        <v>1090.58</v>
      </c>
      <c r="I328" s="6">
        <v>1</v>
      </c>
      <c r="J328" s="43" t="s">
        <v>378</v>
      </c>
      <c r="K328" s="28" t="s">
        <v>229</v>
      </c>
      <c r="L328" s="26">
        <v>0.59</v>
      </c>
      <c r="M328" s="26">
        <v>0</v>
      </c>
      <c r="N328" s="26">
        <v>0</v>
      </c>
      <c r="O328" s="26">
        <v>0.05</v>
      </c>
      <c r="P328" s="26">
        <v>0.36</v>
      </c>
      <c r="Q328" s="26">
        <v>1</v>
      </c>
      <c r="R328" s="25">
        <v>14.6647</v>
      </c>
      <c r="S328" s="6" t="s">
        <v>230</v>
      </c>
      <c r="T328" s="6" t="s">
        <v>230</v>
      </c>
      <c r="U328" s="6"/>
      <c r="V328" s="75" t="s">
        <v>231</v>
      </c>
      <c r="W328" s="73">
        <v>3</v>
      </c>
      <c r="X328" s="74">
        <f>90*(1-(G328-$G$328)/$G$328)</f>
        <v>90</v>
      </c>
      <c r="Y328" s="74">
        <f t="shared" ref="Y328:Y359" si="39">W328+X328</f>
        <v>93</v>
      </c>
    </row>
    <row r="329" spans="1:25" ht="47.25" customHeight="1" x14ac:dyDescent="0.25">
      <c r="A329" s="188">
        <v>67</v>
      </c>
      <c r="B329" s="188"/>
      <c r="C329" s="192" t="s">
        <v>394</v>
      </c>
      <c r="D329" s="190" t="s">
        <v>25</v>
      </c>
      <c r="E329" s="191" t="s">
        <v>395</v>
      </c>
      <c r="F329" s="34" t="s">
        <v>187</v>
      </c>
      <c r="G329" s="35">
        <v>51.59</v>
      </c>
      <c r="H329" s="36">
        <f>G329*I329</f>
        <v>1031.8000000000002</v>
      </c>
      <c r="I329" s="37">
        <v>20</v>
      </c>
      <c r="J329" s="2" t="s">
        <v>396</v>
      </c>
      <c r="K329" s="28" t="s">
        <v>397</v>
      </c>
      <c r="L329" s="6">
        <v>0</v>
      </c>
      <c r="M329" s="6">
        <v>70</v>
      </c>
      <c r="N329" s="6">
        <v>10</v>
      </c>
      <c r="O329" s="6">
        <v>10</v>
      </c>
      <c r="P329" s="6">
        <v>10</v>
      </c>
      <c r="Q329" s="6">
        <f>SUM(L329:P329)</f>
        <v>100</v>
      </c>
      <c r="R329" s="25" t="s">
        <v>398</v>
      </c>
      <c r="S329" s="6" t="s">
        <v>203</v>
      </c>
      <c r="T329" s="6" t="s">
        <v>191</v>
      </c>
      <c r="U329" s="6"/>
      <c r="V329" s="72" t="s">
        <v>107</v>
      </c>
      <c r="W329" s="73">
        <v>10</v>
      </c>
      <c r="X329" s="74">
        <f>90*(1-(G329-$G$329)/$G$329)</f>
        <v>90</v>
      </c>
      <c r="Y329" s="74">
        <f t="shared" si="39"/>
        <v>100</v>
      </c>
    </row>
    <row r="330" spans="1:25" ht="44.25" customHeight="1" x14ac:dyDescent="0.25">
      <c r="A330" s="188"/>
      <c r="B330" s="188"/>
      <c r="C330" s="192"/>
      <c r="D330" s="190"/>
      <c r="E330" s="191"/>
      <c r="F330" s="34" t="s">
        <v>264</v>
      </c>
      <c r="G330" s="48">
        <v>248.9</v>
      </c>
      <c r="H330" s="48">
        <v>248.9</v>
      </c>
      <c r="I330" s="6">
        <v>1</v>
      </c>
      <c r="J330" s="43" t="s">
        <v>399</v>
      </c>
      <c r="K330" s="28" t="s">
        <v>229</v>
      </c>
      <c r="L330" s="26">
        <v>0.59</v>
      </c>
      <c r="M330" s="26">
        <v>0</v>
      </c>
      <c r="N330" s="26">
        <v>0</v>
      </c>
      <c r="O330" s="26">
        <v>0.05</v>
      </c>
      <c r="P330" s="26">
        <v>0.36</v>
      </c>
      <c r="Q330" s="26">
        <v>1</v>
      </c>
      <c r="R330" s="25">
        <v>14.6647</v>
      </c>
      <c r="S330" s="6" t="s">
        <v>230</v>
      </c>
      <c r="T330" s="6" t="s">
        <v>230</v>
      </c>
      <c r="U330" s="6"/>
      <c r="V330" s="75" t="s">
        <v>231</v>
      </c>
      <c r="W330" s="73">
        <v>3</v>
      </c>
      <c r="X330" s="74">
        <f>90*(1-(G330-$G$329)/$G$329)</f>
        <v>-254.21205660011628</v>
      </c>
      <c r="Y330" s="74">
        <f t="shared" si="39"/>
        <v>-251.21205660011628</v>
      </c>
    </row>
    <row r="331" spans="1:25" ht="28.5" customHeight="1" x14ac:dyDescent="0.25">
      <c r="A331" s="188">
        <v>68</v>
      </c>
      <c r="B331" s="188"/>
      <c r="C331" s="197" t="s">
        <v>400</v>
      </c>
      <c r="D331" s="190" t="s">
        <v>25</v>
      </c>
      <c r="E331" s="191" t="s">
        <v>395</v>
      </c>
      <c r="F331" s="34" t="s">
        <v>250</v>
      </c>
      <c r="G331" s="42">
        <v>37.31</v>
      </c>
      <c r="H331" s="42">
        <v>74.61</v>
      </c>
      <c r="I331" s="6">
        <v>2</v>
      </c>
      <c r="J331" s="2" t="s">
        <v>404</v>
      </c>
      <c r="K331" s="25" t="s">
        <v>177</v>
      </c>
      <c r="L331" s="6"/>
      <c r="M331" s="6">
        <v>81.400000000000006</v>
      </c>
      <c r="N331" s="41">
        <v>7.6</v>
      </c>
      <c r="O331" s="41">
        <v>7.6</v>
      </c>
      <c r="P331" s="41">
        <v>5</v>
      </c>
      <c r="Q331" s="6">
        <v>100</v>
      </c>
      <c r="R331" s="25">
        <v>15.03</v>
      </c>
      <c r="S331" s="6" t="s">
        <v>147</v>
      </c>
      <c r="T331" s="6" t="s">
        <v>252</v>
      </c>
      <c r="U331" s="6"/>
      <c r="V331" s="72" t="s">
        <v>193</v>
      </c>
      <c r="W331" s="73">
        <v>5</v>
      </c>
      <c r="X331" s="74">
        <f>90*(1-(G331-$G$331)/$G$331)</f>
        <v>90</v>
      </c>
      <c r="Y331" s="74">
        <f t="shared" si="39"/>
        <v>95</v>
      </c>
    </row>
    <row r="332" spans="1:25" ht="35.25" customHeight="1" x14ac:dyDescent="0.25">
      <c r="A332" s="188"/>
      <c r="B332" s="188"/>
      <c r="C332" s="197"/>
      <c r="D332" s="190"/>
      <c r="E332" s="191"/>
      <c r="F332" s="34" t="s">
        <v>187</v>
      </c>
      <c r="G332" s="35">
        <v>50.77</v>
      </c>
      <c r="H332" s="36">
        <f>G332*I332</f>
        <v>1015.4000000000001</v>
      </c>
      <c r="I332" s="37">
        <v>20</v>
      </c>
      <c r="J332" s="2" t="s">
        <v>396</v>
      </c>
      <c r="K332" s="28" t="s">
        <v>397</v>
      </c>
      <c r="L332" s="6">
        <v>0</v>
      </c>
      <c r="M332" s="6">
        <v>70</v>
      </c>
      <c r="N332" s="6">
        <v>10</v>
      </c>
      <c r="O332" s="6">
        <v>10</v>
      </c>
      <c r="P332" s="6">
        <v>10</v>
      </c>
      <c r="Q332" s="6">
        <f>SUM(L332:P332)</f>
        <v>100</v>
      </c>
      <c r="R332" s="25" t="s">
        <v>398</v>
      </c>
      <c r="S332" s="6" t="s">
        <v>203</v>
      </c>
      <c r="T332" s="6" t="s">
        <v>191</v>
      </c>
      <c r="U332" s="6"/>
      <c r="V332" s="72" t="s">
        <v>107</v>
      </c>
      <c r="W332" s="73">
        <v>10</v>
      </c>
      <c r="X332" s="74">
        <f>90*(1-(G332-$G$331)/$G$331)</f>
        <v>57.53149289734656</v>
      </c>
      <c r="Y332" s="74">
        <f t="shared" si="39"/>
        <v>67.531492897346567</v>
      </c>
    </row>
    <row r="333" spans="1:25" ht="32.25" customHeight="1" x14ac:dyDescent="0.25">
      <c r="A333" s="188"/>
      <c r="B333" s="188"/>
      <c r="C333" s="197"/>
      <c r="D333" s="190"/>
      <c r="E333" s="191"/>
      <c r="F333" s="34" t="s">
        <v>264</v>
      </c>
      <c r="G333" s="48">
        <v>140.62</v>
      </c>
      <c r="H333" s="48">
        <v>140.62</v>
      </c>
      <c r="I333" s="6">
        <v>1</v>
      </c>
      <c r="J333" s="43" t="s">
        <v>401</v>
      </c>
      <c r="K333" s="28" t="s">
        <v>229</v>
      </c>
      <c r="L333" s="26">
        <v>0.59</v>
      </c>
      <c r="M333" s="26">
        <v>0</v>
      </c>
      <c r="N333" s="26">
        <v>0</v>
      </c>
      <c r="O333" s="26">
        <v>0.05</v>
      </c>
      <c r="P333" s="26">
        <v>0.36</v>
      </c>
      <c r="Q333" s="26">
        <v>1</v>
      </c>
      <c r="R333" s="25">
        <v>14.6647</v>
      </c>
      <c r="S333" s="6" t="s">
        <v>230</v>
      </c>
      <c r="T333" s="6" t="s">
        <v>230</v>
      </c>
      <c r="U333" s="6"/>
      <c r="V333" s="75" t="s">
        <v>231</v>
      </c>
      <c r="W333" s="73">
        <v>3</v>
      </c>
      <c r="X333" s="74">
        <f>90*(1-(G333-$G$331)/$G$331)</f>
        <v>-159.20664701152506</v>
      </c>
      <c r="Y333" s="74">
        <f t="shared" si="39"/>
        <v>-156.20664701152506</v>
      </c>
    </row>
    <row r="334" spans="1:25" ht="33.75" customHeight="1" x14ac:dyDescent="0.25">
      <c r="A334" s="188"/>
      <c r="B334" s="188"/>
      <c r="C334" s="197"/>
      <c r="D334" s="190"/>
      <c r="E334" s="191"/>
      <c r="F334" s="34" t="s">
        <v>343</v>
      </c>
      <c r="G334" s="42">
        <v>285</v>
      </c>
      <c r="H334" s="42">
        <f>G334</f>
        <v>285</v>
      </c>
      <c r="I334" s="6" t="s">
        <v>402</v>
      </c>
      <c r="J334" s="6" t="s">
        <v>403</v>
      </c>
      <c r="K334" s="25" t="s">
        <v>155</v>
      </c>
      <c r="L334" s="6">
        <v>90</v>
      </c>
      <c r="M334" s="6">
        <v>0</v>
      </c>
      <c r="N334" s="6">
        <v>0</v>
      </c>
      <c r="O334" s="6">
        <v>6</v>
      </c>
      <c r="P334" s="6">
        <v>4</v>
      </c>
      <c r="Q334" s="6">
        <f>SUM(L334:P334)</f>
        <v>100</v>
      </c>
      <c r="R334" s="28" t="s">
        <v>237</v>
      </c>
      <c r="S334" s="6" t="s">
        <v>238</v>
      </c>
      <c r="T334" s="6" t="s">
        <v>239</v>
      </c>
      <c r="U334" s="6" t="s">
        <v>107</v>
      </c>
      <c r="V334" s="72"/>
      <c r="W334" s="73">
        <v>5</v>
      </c>
      <c r="X334" s="74">
        <f>90*(1-(G334-$G$331)/$G$331)</f>
        <v>-507.48324845885821</v>
      </c>
      <c r="Y334" s="74">
        <f t="shared" si="39"/>
        <v>-502.48324845885821</v>
      </c>
    </row>
    <row r="335" spans="1:25" ht="39" customHeight="1" x14ac:dyDescent="0.25">
      <c r="A335" s="188">
        <v>69</v>
      </c>
      <c r="B335" s="188"/>
      <c r="C335" s="192" t="s">
        <v>405</v>
      </c>
      <c r="D335" s="190" t="s">
        <v>25</v>
      </c>
      <c r="E335" s="191" t="s">
        <v>395</v>
      </c>
      <c r="F335" s="34" t="s">
        <v>187</v>
      </c>
      <c r="G335" s="35">
        <v>57.04</v>
      </c>
      <c r="H335" s="36">
        <f>G335*I335</f>
        <v>1140.8</v>
      </c>
      <c r="I335" s="37">
        <v>20</v>
      </c>
      <c r="J335" s="2" t="s">
        <v>396</v>
      </c>
      <c r="K335" s="28" t="s">
        <v>397</v>
      </c>
      <c r="L335" s="6">
        <v>0</v>
      </c>
      <c r="M335" s="6">
        <v>70</v>
      </c>
      <c r="N335" s="6">
        <v>10</v>
      </c>
      <c r="O335" s="6">
        <v>10</v>
      </c>
      <c r="P335" s="6">
        <v>10</v>
      </c>
      <c r="Q335" s="6">
        <f>SUM(L335:P335)</f>
        <v>100</v>
      </c>
      <c r="R335" s="25" t="s">
        <v>398</v>
      </c>
      <c r="S335" s="6" t="s">
        <v>203</v>
      </c>
      <c r="T335" s="6" t="s">
        <v>191</v>
      </c>
      <c r="U335" s="6"/>
      <c r="V335" s="72" t="s">
        <v>107</v>
      </c>
      <c r="W335" s="73">
        <v>10</v>
      </c>
      <c r="X335" s="74">
        <f>90*(1-(G335-$G$335)/$G$335)</f>
        <v>90</v>
      </c>
      <c r="Y335" s="74">
        <f t="shared" si="39"/>
        <v>100</v>
      </c>
    </row>
    <row r="336" spans="1:25" ht="35.25" customHeight="1" x14ac:dyDescent="0.25">
      <c r="A336" s="188"/>
      <c r="B336" s="188"/>
      <c r="C336" s="192"/>
      <c r="D336" s="190"/>
      <c r="E336" s="191"/>
      <c r="F336" s="34" t="s">
        <v>264</v>
      </c>
      <c r="G336" s="48">
        <v>140.62</v>
      </c>
      <c r="H336" s="48">
        <v>140.62</v>
      </c>
      <c r="I336" s="6">
        <v>1</v>
      </c>
      <c r="J336" s="43" t="s">
        <v>401</v>
      </c>
      <c r="K336" s="28" t="s">
        <v>229</v>
      </c>
      <c r="L336" s="26">
        <v>0.59</v>
      </c>
      <c r="M336" s="26">
        <v>0</v>
      </c>
      <c r="N336" s="26">
        <v>0</v>
      </c>
      <c r="O336" s="26">
        <v>0.05</v>
      </c>
      <c r="P336" s="26">
        <v>0.36</v>
      </c>
      <c r="Q336" s="26">
        <v>1</v>
      </c>
      <c r="R336" s="25">
        <v>14.6647</v>
      </c>
      <c r="S336" s="6" t="s">
        <v>230</v>
      </c>
      <c r="T336" s="6" t="s">
        <v>230</v>
      </c>
      <c r="U336" s="6"/>
      <c r="V336" s="75" t="s">
        <v>231</v>
      </c>
      <c r="W336" s="73">
        <v>3</v>
      </c>
      <c r="X336" s="74">
        <f>90*(1-(G336-$G$335)/$G$335)</f>
        <v>-41.875876577840124</v>
      </c>
      <c r="Y336" s="74">
        <f t="shared" si="39"/>
        <v>-38.875876577840124</v>
      </c>
    </row>
    <row r="337" spans="1:25" ht="30" customHeight="1" x14ac:dyDescent="0.25">
      <c r="A337" s="188">
        <v>70</v>
      </c>
      <c r="B337" s="188">
        <v>178261</v>
      </c>
      <c r="C337" s="189" t="s">
        <v>406</v>
      </c>
      <c r="D337" s="190">
        <v>1841</v>
      </c>
      <c r="E337" s="191" t="s">
        <v>395</v>
      </c>
      <c r="F337" s="34" t="s">
        <v>187</v>
      </c>
      <c r="G337" s="35">
        <v>51.4</v>
      </c>
      <c r="H337" s="36">
        <f>G337*I337</f>
        <v>1028</v>
      </c>
      <c r="I337" s="37">
        <v>20</v>
      </c>
      <c r="J337" s="2" t="s">
        <v>396</v>
      </c>
      <c r="K337" s="28" t="s">
        <v>397</v>
      </c>
      <c r="L337" s="6">
        <v>0</v>
      </c>
      <c r="M337" s="6">
        <v>70</v>
      </c>
      <c r="N337" s="6">
        <v>10</v>
      </c>
      <c r="O337" s="6">
        <v>10</v>
      </c>
      <c r="P337" s="6">
        <v>10</v>
      </c>
      <c r="Q337" s="6">
        <f>SUM(L337:P337)</f>
        <v>100</v>
      </c>
      <c r="R337" s="25" t="s">
        <v>398</v>
      </c>
      <c r="S337" s="6" t="s">
        <v>203</v>
      </c>
      <c r="T337" s="6" t="s">
        <v>191</v>
      </c>
      <c r="U337" s="6"/>
      <c r="V337" s="72" t="s">
        <v>107</v>
      </c>
      <c r="W337" s="73">
        <v>10</v>
      </c>
      <c r="X337" s="74">
        <f>90*(1-(G337-$G$337)/$G$337)</f>
        <v>90</v>
      </c>
      <c r="Y337" s="74">
        <f t="shared" si="39"/>
        <v>100</v>
      </c>
    </row>
    <row r="338" spans="1:25" ht="30" customHeight="1" x14ac:dyDescent="0.25">
      <c r="A338" s="188"/>
      <c r="B338" s="188"/>
      <c r="C338" s="189"/>
      <c r="D338" s="190"/>
      <c r="E338" s="191"/>
      <c r="F338" s="34" t="s">
        <v>264</v>
      </c>
      <c r="G338" s="48">
        <v>140.62</v>
      </c>
      <c r="H338" s="48">
        <v>140.62</v>
      </c>
      <c r="I338" s="6">
        <v>1</v>
      </c>
      <c r="J338" s="43" t="s">
        <v>401</v>
      </c>
      <c r="K338" s="28" t="s">
        <v>229</v>
      </c>
      <c r="L338" s="26">
        <v>0.59</v>
      </c>
      <c r="M338" s="26">
        <v>0</v>
      </c>
      <c r="N338" s="26">
        <v>0</v>
      </c>
      <c r="O338" s="26">
        <v>0.05</v>
      </c>
      <c r="P338" s="26">
        <v>0.36</v>
      </c>
      <c r="Q338" s="26">
        <v>1</v>
      </c>
      <c r="R338" s="25">
        <v>14.6647</v>
      </c>
      <c r="S338" s="6" t="s">
        <v>230</v>
      </c>
      <c r="T338" s="6" t="s">
        <v>230</v>
      </c>
      <c r="U338" s="6"/>
      <c r="V338" s="75" t="s">
        <v>231</v>
      </c>
      <c r="W338" s="73">
        <v>3</v>
      </c>
      <c r="X338" s="74">
        <f>90*(1-(G338-$G$337)/$G$337)</f>
        <v>-66.221789883268485</v>
      </c>
      <c r="Y338" s="74">
        <f t="shared" si="39"/>
        <v>-63.221789883268485</v>
      </c>
    </row>
    <row r="339" spans="1:25" ht="30" customHeight="1" x14ac:dyDescent="0.25">
      <c r="A339" s="188"/>
      <c r="B339" s="188"/>
      <c r="C339" s="189"/>
      <c r="D339" s="190"/>
      <c r="E339" s="191"/>
      <c r="F339" s="34" t="s">
        <v>343</v>
      </c>
      <c r="G339" s="42">
        <v>285</v>
      </c>
      <c r="H339" s="42">
        <f>G339</f>
        <v>285</v>
      </c>
      <c r="I339" s="6" t="s">
        <v>402</v>
      </c>
      <c r="J339" s="6" t="s">
        <v>403</v>
      </c>
      <c r="K339" s="25" t="s">
        <v>155</v>
      </c>
      <c r="L339" s="6">
        <v>90</v>
      </c>
      <c r="M339" s="6">
        <v>0</v>
      </c>
      <c r="N339" s="6">
        <v>0</v>
      </c>
      <c r="O339" s="6">
        <v>6</v>
      </c>
      <c r="P339" s="6">
        <v>4</v>
      </c>
      <c r="Q339" s="6">
        <f>SUM(L339:P339)</f>
        <v>100</v>
      </c>
      <c r="R339" s="28" t="s">
        <v>237</v>
      </c>
      <c r="S339" s="6" t="s">
        <v>238</v>
      </c>
      <c r="T339" s="6" t="s">
        <v>239</v>
      </c>
      <c r="U339" s="6" t="s">
        <v>107</v>
      </c>
      <c r="V339" s="72"/>
      <c r="W339" s="73">
        <v>5</v>
      </c>
      <c r="X339" s="74">
        <f>90*(1-(G339-$G$337)/$G$337)</f>
        <v>-319.02723735408557</v>
      </c>
      <c r="Y339" s="74">
        <f t="shared" si="39"/>
        <v>-314.02723735408557</v>
      </c>
    </row>
    <row r="340" spans="1:25" ht="51.75" customHeight="1" x14ac:dyDescent="0.25">
      <c r="A340" s="6">
        <v>71</v>
      </c>
      <c r="B340" s="6">
        <v>178294</v>
      </c>
      <c r="C340" s="5" t="s">
        <v>407</v>
      </c>
      <c r="D340" s="4">
        <v>10</v>
      </c>
      <c r="E340" s="3" t="s">
        <v>137</v>
      </c>
      <c r="F340" s="206" t="s">
        <v>317</v>
      </c>
      <c r="G340" s="206"/>
      <c r="H340" s="206"/>
      <c r="I340" s="206"/>
      <c r="J340" s="206"/>
      <c r="K340" s="206"/>
      <c r="L340" s="206"/>
      <c r="M340" s="206"/>
      <c r="N340" s="206"/>
      <c r="O340" s="206"/>
      <c r="P340" s="206"/>
      <c r="Q340" s="206"/>
      <c r="R340" s="206"/>
      <c r="S340" s="206"/>
      <c r="T340" s="206"/>
      <c r="U340" s="206"/>
      <c r="V340" s="206"/>
      <c r="W340" s="73"/>
      <c r="X340" s="74"/>
      <c r="Y340" s="74">
        <f t="shared" si="39"/>
        <v>0</v>
      </c>
    </row>
    <row r="341" spans="1:25" ht="32.25" customHeight="1" x14ac:dyDescent="0.25">
      <c r="A341" s="188">
        <v>72</v>
      </c>
      <c r="B341" s="188"/>
      <c r="C341" s="192" t="s">
        <v>408</v>
      </c>
      <c r="D341" s="190" t="s">
        <v>25</v>
      </c>
      <c r="E341" s="191" t="s">
        <v>137</v>
      </c>
      <c r="F341" s="34" t="s">
        <v>187</v>
      </c>
      <c r="G341" s="35">
        <v>50.77</v>
      </c>
      <c r="H341" s="36">
        <f>G341*I341</f>
        <v>1015.4000000000001</v>
      </c>
      <c r="I341" s="37">
        <v>20</v>
      </c>
      <c r="J341" s="2" t="s">
        <v>396</v>
      </c>
      <c r="K341" s="28" t="s">
        <v>397</v>
      </c>
      <c r="L341" s="6">
        <v>0</v>
      </c>
      <c r="M341" s="6">
        <v>70</v>
      </c>
      <c r="N341" s="6">
        <v>10</v>
      </c>
      <c r="O341" s="6">
        <v>10</v>
      </c>
      <c r="P341" s="6">
        <v>10</v>
      </c>
      <c r="Q341" s="6">
        <f>SUM(L341:P341)</f>
        <v>100</v>
      </c>
      <c r="R341" s="25" t="s">
        <v>398</v>
      </c>
      <c r="S341" s="6" t="s">
        <v>203</v>
      </c>
      <c r="T341" s="6" t="s">
        <v>191</v>
      </c>
      <c r="U341" s="6"/>
      <c r="V341" s="72" t="s">
        <v>107</v>
      </c>
      <c r="W341" s="73">
        <v>10</v>
      </c>
      <c r="X341" s="74">
        <f>90*(1-(G341-$G$341)/$G$341)</f>
        <v>90</v>
      </c>
      <c r="Y341" s="74">
        <f t="shared" si="39"/>
        <v>100</v>
      </c>
    </row>
    <row r="342" spans="1:25" ht="32.25" customHeight="1" x14ac:dyDescent="0.25">
      <c r="A342" s="188"/>
      <c r="B342" s="188"/>
      <c r="C342" s="192"/>
      <c r="D342" s="190"/>
      <c r="E342" s="191"/>
      <c r="F342" s="34" t="s">
        <v>264</v>
      </c>
      <c r="G342" s="48">
        <v>248.9</v>
      </c>
      <c r="H342" s="48">
        <v>248.9</v>
      </c>
      <c r="I342" s="6">
        <v>1</v>
      </c>
      <c r="J342" s="43" t="s">
        <v>399</v>
      </c>
      <c r="K342" s="28" t="s">
        <v>229</v>
      </c>
      <c r="L342" s="26">
        <v>0.59</v>
      </c>
      <c r="M342" s="26">
        <v>0</v>
      </c>
      <c r="N342" s="26">
        <v>0</v>
      </c>
      <c r="O342" s="26">
        <v>0.05</v>
      </c>
      <c r="P342" s="26">
        <v>0.36</v>
      </c>
      <c r="Q342" s="26">
        <v>1</v>
      </c>
      <c r="R342" s="25">
        <v>14.6647</v>
      </c>
      <c r="S342" s="6" t="s">
        <v>230</v>
      </c>
      <c r="T342" s="6" t="s">
        <v>230</v>
      </c>
      <c r="U342" s="6"/>
      <c r="V342" s="75" t="s">
        <v>231</v>
      </c>
      <c r="W342" s="73">
        <v>3</v>
      </c>
      <c r="X342" s="74">
        <f>90*(1-(G342-$G$341)/$G$341)</f>
        <v>-261.225132952531</v>
      </c>
      <c r="Y342" s="74">
        <f t="shared" si="39"/>
        <v>-258.225132952531</v>
      </c>
    </row>
    <row r="343" spans="1:25" ht="52.5" customHeight="1" x14ac:dyDescent="0.25">
      <c r="A343" s="6">
        <v>73</v>
      </c>
      <c r="B343" s="6">
        <v>179083</v>
      </c>
      <c r="C343" s="50" t="s">
        <v>45</v>
      </c>
      <c r="D343" s="4">
        <v>10</v>
      </c>
      <c r="E343" s="3" t="s">
        <v>137</v>
      </c>
      <c r="F343" s="206" t="s">
        <v>317</v>
      </c>
      <c r="G343" s="206"/>
      <c r="H343" s="206"/>
      <c r="I343" s="206"/>
      <c r="J343" s="206"/>
      <c r="K343" s="206"/>
      <c r="L343" s="206"/>
      <c r="M343" s="206"/>
      <c r="N343" s="206"/>
      <c r="O343" s="206"/>
      <c r="P343" s="206"/>
      <c r="Q343" s="206"/>
      <c r="R343" s="206"/>
      <c r="S343" s="206"/>
      <c r="T343" s="206"/>
      <c r="U343" s="206"/>
      <c r="V343" s="206"/>
      <c r="W343" s="73"/>
      <c r="X343" s="74"/>
      <c r="Y343" s="74">
        <f t="shared" si="39"/>
        <v>0</v>
      </c>
    </row>
    <row r="344" spans="1:25" ht="63.75" customHeight="1" x14ac:dyDescent="0.25">
      <c r="A344" s="6">
        <v>74</v>
      </c>
      <c r="B344" s="6">
        <v>173121</v>
      </c>
      <c r="C344" s="5" t="s">
        <v>409</v>
      </c>
      <c r="D344" s="4">
        <v>1275</v>
      </c>
      <c r="E344" s="3" t="s">
        <v>137</v>
      </c>
      <c r="F344" s="34" t="s">
        <v>187</v>
      </c>
      <c r="G344" s="35">
        <v>1431.61</v>
      </c>
      <c r="H344" s="36">
        <f>I344*G344</f>
        <v>14316.099999999999</v>
      </c>
      <c r="I344" s="37">
        <v>10</v>
      </c>
      <c r="J344" s="2" t="s">
        <v>410</v>
      </c>
      <c r="K344" s="28" t="s">
        <v>189</v>
      </c>
      <c r="L344" s="6">
        <v>70</v>
      </c>
      <c r="M344" s="6">
        <v>0</v>
      </c>
      <c r="N344" s="6">
        <v>10</v>
      </c>
      <c r="O344" s="6">
        <v>10</v>
      </c>
      <c r="P344" s="6">
        <v>10</v>
      </c>
      <c r="Q344" s="6">
        <f>SUM(L344:P344)</f>
        <v>100</v>
      </c>
      <c r="R344" s="25">
        <v>13.3954</v>
      </c>
      <c r="S344" s="6" t="s">
        <v>203</v>
      </c>
      <c r="T344" s="6" t="s">
        <v>191</v>
      </c>
      <c r="U344" s="6" t="s">
        <v>158</v>
      </c>
      <c r="V344" s="72"/>
      <c r="W344" s="73">
        <v>10</v>
      </c>
      <c r="X344" s="74">
        <f>90*(1-(G344-$G$344)/$G$344)</f>
        <v>90</v>
      </c>
      <c r="Y344" s="74">
        <f t="shared" si="39"/>
        <v>100</v>
      </c>
    </row>
    <row r="345" spans="1:25" ht="44.25" customHeight="1" x14ac:dyDescent="0.25">
      <c r="A345" s="188">
        <v>75</v>
      </c>
      <c r="B345" s="188">
        <v>157060</v>
      </c>
      <c r="C345" s="189" t="s">
        <v>411</v>
      </c>
      <c r="D345" s="190">
        <v>10</v>
      </c>
      <c r="E345" s="191" t="s">
        <v>137</v>
      </c>
      <c r="F345" s="34" t="s">
        <v>250</v>
      </c>
      <c r="G345" s="42">
        <v>0.11</v>
      </c>
      <c r="H345" s="42">
        <v>6.84</v>
      </c>
      <c r="I345" s="6">
        <v>60</v>
      </c>
      <c r="J345" s="2" t="s">
        <v>412</v>
      </c>
      <c r="K345" s="25" t="s">
        <v>177</v>
      </c>
      <c r="L345" s="41">
        <v>87.4</v>
      </c>
      <c r="M345" s="6"/>
      <c r="N345" s="41"/>
      <c r="O345" s="41">
        <v>7.6</v>
      </c>
      <c r="P345" s="41">
        <v>5</v>
      </c>
      <c r="Q345" s="6">
        <v>100</v>
      </c>
      <c r="R345" s="25">
        <v>15.03</v>
      </c>
      <c r="S345" s="6" t="s">
        <v>147</v>
      </c>
      <c r="T345" s="6" t="s">
        <v>252</v>
      </c>
      <c r="U345" s="6" t="s">
        <v>193</v>
      </c>
      <c r="V345" s="72"/>
      <c r="W345" s="73">
        <v>5</v>
      </c>
      <c r="X345" s="74">
        <f>90*(1-(G345-$G$345)/$G$345)</f>
        <v>90</v>
      </c>
      <c r="Y345" s="74">
        <f t="shared" si="39"/>
        <v>95</v>
      </c>
    </row>
    <row r="346" spans="1:25" ht="38.25" customHeight="1" x14ac:dyDescent="0.25">
      <c r="A346" s="188"/>
      <c r="B346" s="188"/>
      <c r="C346" s="189"/>
      <c r="D346" s="190"/>
      <c r="E346" s="191"/>
      <c r="F346" s="34" t="s">
        <v>187</v>
      </c>
      <c r="G346" s="35">
        <v>6.72</v>
      </c>
      <c r="H346" s="36">
        <f>I346*G346</f>
        <v>403.2</v>
      </c>
      <c r="I346" s="37">
        <v>60</v>
      </c>
      <c r="J346" s="2" t="s">
        <v>410</v>
      </c>
      <c r="K346" s="28" t="s">
        <v>189</v>
      </c>
      <c r="L346" s="6">
        <v>70</v>
      </c>
      <c r="M346" s="6">
        <v>0</v>
      </c>
      <c r="N346" s="6">
        <v>10</v>
      </c>
      <c r="O346" s="6">
        <v>10</v>
      </c>
      <c r="P346" s="6">
        <v>10</v>
      </c>
      <c r="Q346" s="6">
        <f>SUM(L346:P346)</f>
        <v>100</v>
      </c>
      <c r="R346" s="25">
        <v>13.3954</v>
      </c>
      <c r="S346" s="6" t="s">
        <v>203</v>
      </c>
      <c r="T346" s="6" t="s">
        <v>191</v>
      </c>
      <c r="U346" s="6" t="s">
        <v>158</v>
      </c>
      <c r="V346" s="72"/>
      <c r="W346" s="73">
        <v>10</v>
      </c>
      <c r="X346" s="74">
        <f>90*(1-(G346-$G$346)/$G$346)</f>
        <v>90</v>
      </c>
      <c r="Y346" s="74">
        <f t="shared" si="39"/>
        <v>100</v>
      </c>
    </row>
    <row r="347" spans="1:25" ht="53.25" customHeight="1" x14ac:dyDescent="0.25">
      <c r="A347" s="6">
        <v>76</v>
      </c>
      <c r="B347" s="6"/>
      <c r="C347" s="5" t="s">
        <v>413</v>
      </c>
      <c r="D347" s="4" t="s">
        <v>25</v>
      </c>
      <c r="E347" s="3" t="s">
        <v>137</v>
      </c>
      <c r="F347" s="34" t="s">
        <v>250</v>
      </c>
      <c r="G347" s="42">
        <v>9.1199999999999992</v>
      </c>
      <c r="H347" s="42">
        <v>273.60000000000002</v>
      </c>
      <c r="I347" s="6">
        <v>30</v>
      </c>
      <c r="J347" s="2" t="s">
        <v>414</v>
      </c>
      <c r="K347" s="25" t="s">
        <v>177</v>
      </c>
      <c r="L347" s="41">
        <v>87.4</v>
      </c>
      <c r="M347" s="6"/>
      <c r="N347" s="41"/>
      <c r="O347" s="41">
        <v>7.6</v>
      </c>
      <c r="P347" s="41">
        <v>5</v>
      </c>
      <c r="Q347" s="6">
        <v>100</v>
      </c>
      <c r="R347" s="25">
        <v>15.03</v>
      </c>
      <c r="S347" s="6" t="s">
        <v>147</v>
      </c>
      <c r="T347" s="6" t="s">
        <v>252</v>
      </c>
      <c r="U347" s="6" t="s">
        <v>193</v>
      </c>
      <c r="V347" s="72"/>
      <c r="W347" s="73">
        <v>5</v>
      </c>
      <c r="X347" s="74">
        <f>90*(1-(G347-$G$347)/$G$347)</f>
        <v>90</v>
      </c>
      <c r="Y347" s="74">
        <f t="shared" si="39"/>
        <v>95</v>
      </c>
    </row>
    <row r="348" spans="1:25" ht="33.75" customHeight="1" x14ac:dyDescent="0.25">
      <c r="A348" s="188">
        <v>77</v>
      </c>
      <c r="B348" s="188"/>
      <c r="C348" s="189" t="s">
        <v>415</v>
      </c>
      <c r="D348" s="190" t="s">
        <v>25</v>
      </c>
      <c r="E348" s="191" t="s">
        <v>137</v>
      </c>
      <c r="F348" s="2" t="s">
        <v>416</v>
      </c>
      <c r="G348" s="24">
        <v>860</v>
      </c>
      <c r="H348" s="24">
        <v>4300</v>
      </c>
      <c r="I348" s="6">
        <v>5</v>
      </c>
      <c r="J348" s="2" t="s">
        <v>417</v>
      </c>
      <c r="K348" s="28" t="s">
        <v>418</v>
      </c>
      <c r="L348" s="6">
        <v>47</v>
      </c>
      <c r="M348" s="6">
        <v>2</v>
      </c>
      <c r="N348" s="6">
        <v>12</v>
      </c>
      <c r="O348" s="6">
        <v>16</v>
      </c>
      <c r="P348" s="6">
        <v>23</v>
      </c>
      <c r="Q348" s="6">
        <v>100</v>
      </c>
      <c r="R348" s="25">
        <v>13.48</v>
      </c>
      <c r="S348" s="6" t="s">
        <v>141</v>
      </c>
      <c r="T348" s="6" t="s">
        <v>142</v>
      </c>
      <c r="U348" s="6" t="s">
        <v>194</v>
      </c>
      <c r="V348" s="72"/>
      <c r="W348" s="73">
        <v>5</v>
      </c>
      <c r="X348" s="74">
        <f t="shared" ref="X348:X354" si="40">90*(1-(G348-$G$348)/$G$348)</f>
        <v>90</v>
      </c>
      <c r="Y348" s="74">
        <f t="shared" si="39"/>
        <v>95</v>
      </c>
    </row>
    <row r="349" spans="1:25" ht="33" customHeight="1" x14ac:dyDescent="0.25">
      <c r="A349" s="188"/>
      <c r="B349" s="188"/>
      <c r="C349" s="189"/>
      <c r="D349" s="190"/>
      <c r="E349" s="191"/>
      <c r="F349" s="2" t="s">
        <v>168</v>
      </c>
      <c r="G349" s="24">
        <v>886.65</v>
      </c>
      <c r="H349" s="24">
        <v>886.65</v>
      </c>
      <c r="I349" s="2" t="s">
        <v>421</v>
      </c>
      <c r="J349" s="2" t="s">
        <v>422</v>
      </c>
      <c r="K349" s="25" t="s">
        <v>171</v>
      </c>
      <c r="L349" s="6">
        <v>65</v>
      </c>
      <c r="M349" s="6">
        <v>0</v>
      </c>
      <c r="N349" s="6">
        <v>21</v>
      </c>
      <c r="O349" s="6">
        <v>6</v>
      </c>
      <c r="P349" s="6">
        <v>8</v>
      </c>
      <c r="Q349" s="6">
        <v>100</v>
      </c>
      <c r="R349" s="25">
        <v>134963</v>
      </c>
      <c r="S349" s="6" t="s">
        <v>218</v>
      </c>
      <c r="T349" s="6" t="s">
        <v>173</v>
      </c>
      <c r="U349" s="6" t="s">
        <v>107</v>
      </c>
      <c r="V349" s="72"/>
      <c r="W349" s="73">
        <v>4</v>
      </c>
      <c r="X349" s="74">
        <f t="shared" si="40"/>
        <v>87.211046511627913</v>
      </c>
      <c r="Y349" s="74">
        <f t="shared" si="39"/>
        <v>91.211046511627913</v>
      </c>
    </row>
    <row r="350" spans="1:25" ht="30" customHeight="1" x14ac:dyDescent="0.25">
      <c r="A350" s="188"/>
      <c r="B350" s="188"/>
      <c r="C350" s="189"/>
      <c r="D350" s="190"/>
      <c r="E350" s="191"/>
      <c r="F350" s="2" t="s">
        <v>143</v>
      </c>
      <c r="G350" s="24">
        <v>973.04</v>
      </c>
      <c r="H350" s="24">
        <v>9730.4</v>
      </c>
      <c r="I350" s="6">
        <v>10</v>
      </c>
      <c r="J350" s="2" t="s">
        <v>144</v>
      </c>
      <c r="K350" s="25" t="s">
        <v>145</v>
      </c>
      <c r="L350" s="26">
        <v>0.85</v>
      </c>
      <c r="M350" s="26">
        <v>0</v>
      </c>
      <c r="N350" s="26">
        <v>0.05</v>
      </c>
      <c r="O350" s="26">
        <v>0.03</v>
      </c>
      <c r="P350" s="26">
        <v>7.0000000000000007E-2</v>
      </c>
      <c r="Q350" s="27">
        <v>1</v>
      </c>
      <c r="R350" s="25" t="s">
        <v>180</v>
      </c>
      <c r="S350" s="2" t="s">
        <v>147</v>
      </c>
      <c r="T350" s="6" t="s">
        <v>147</v>
      </c>
      <c r="U350" s="6" t="s">
        <v>107</v>
      </c>
      <c r="V350" s="72"/>
      <c r="W350" s="73">
        <v>8</v>
      </c>
      <c r="X350" s="74">
        <f t="shared" si="40"/>
        <v>78.170232558139546</v>
      </c>
      <c r="Y350" s="74">
        <f t="shared" si="39"/>
        <v>86.170232558139546</v>
      </c>
    </row>
    <row r="351" spans="1:25" ht="30" customHeight="1" x14ac:dyDescent="0.25">
      <c r="A351" s="188"/>
      <c r="B351" s="188"/>
      <c r="C351" s="189"/>
      <c r="D351" s="190"/>
      <c r="E351" s="191"/>
      <c r="F351" s="34" t="s">
        <v>187</v>
      </c>
      <c r="G351" s="35">
        <v>1047.3800000000001</v>
      </c>
      <c r="H351" s="36">
        <f>G351*I351</f>
        <v>5236.9000000000005</v>
      </c>
      <c r="I351" s="37">
        <v>5</v>
      </c>
      <c r="J351" s="2" t="s">
        <v>188</v>
      </c>
      <c r="K351" s="28" t="s">
        <v>189</v>
      </c>
      <c r="L351" s="6">
        <v>70</v>
      </c>
      <c r="M351" s="6">
        <v>0</v>
      </c>
      <c r="N351" s="6">
        <v>10</v>
      </c>
      <c r="O351" s="6">
        <v>10</v>
      </c>
      <c r="P351" s="6">
        <v>10</v>
      </c>
      <c r="Q351" s="6">
        <f>SUM(L351:P351)</f>
        <v>100</v>
      </c>
      <c r="R351" s="25">
        <v>13.3954</v>
      </c>
      <c r="S351" s="6" t="s">
        <v>203</v>
      </c>
      <c r="T351" s="6" t="s">
        <v>191</v>
      </c>
      <c r="U351" s="6" t="s">
        <v>158</v>
      </c>
      <c r="V351" s="72"/>
      <c r="W351" s="73">
        <v>10</v>
      </c>
      <c r="X351" s="74">
        <f t="shared" si="40"/>
        <v>70.39046511627906</v>
      </c>
      <c r="Y351" s="74">
        <f t="shared" si="39"/>
        <v>80.39046511627906</v>
      </c>
    </row>
    <row r="352" spans="1:25" ht="30" customHeight="1" x14ac:dyDescent="0.25">
      <c r="A352" s="188"/>
      <c r="B352" s="188"/>
      <c r="C352" s="189"/>
      <c r="D352" s="190"/>
      <c r="E352" s="191"/>
      <c r="F352" s="34" t="s">
        <v>250</v>
      </c>
      <c r="G352" s="42">
        <v>1077.3</v>
      </c>
      <c r="H352" s="42">
        <v>1077.3</v>
      </c>
      <c r="I352" s="6">
        <v>1</v>
      </c>
      <c r="J352" s="2" t="s">
        <v>423</v>
      </c>
      <c r="K352" s="25" t="s">
        <v>177</v>
      </c>
      <c r="L352" s="41">
        <v>87.4</v>
      </c>
      <c r="M352" s="6"/>
      <c r="N352" s="41"/>
      <c r="O352" s="41">
        <v>7.6</v>
      </c>
      <c r="P352" s="41">
        <v>5</v>
      </c>
      <c r="Q352" s="6">
        <v>100</v>
      </c>
      <c r="R352" s="25">
        <v>15.03</v>
      </c>
      <c r="S352" s="6" t="s">
        <v>147</v>
      </c>
      <c r="T352" s="6" t="s">
        <v>252</v>
      </c>
      <c r="U352" s="6" t="s">
        <v>193</v>
      </c>
      <c r="V352" s="72"/>
      <c r="W352" s="73">
        <v>5</v>
      </c>
      <c r="X352" s="74">
        <f t="shared" si="40"/>
        <v>67.259302325581402</v>
      </c>
      <c r="Y352" s="74">
        <f t="shared" si="39"/>
        <v>72.259302325581402</v>
      </c>
    </row>
    <row r="353" spans="1:25" ht="30" customHeight="1" x14ac:dyDescent="0.25">
      <c r="A353" s="188"/>
      <c r="B353" s="188"/>
      <c r="C353" s="189"/>
      <c r="D353" s="190"/>
      <c r="E353" s="191"/>
      <c r="F353" s="34" t="s">
        <v>182</v>
      </c>
      <c r="G353" s="24">
        <v>1898.1</v>
      </c>
      <c r="H353" s="24">
        <v>5694.3</v>
      </c>
      <c r="I353" s="6">
        <v>3</v>
      </c>
      <c r="J353" s="2" t="s">
        <v>209</v>
      </c>
      <c r="K353" s="25" t="s">
        <v>184</v>
      </c>
      <c r="L353" s="6">
        <v>60</v>
      </c>
      <c r="M353" s="6">
        <v>0</v>
      </c>
      <c r="N353" s="6">
        <v>0</v>
      </c>
      <c r="O353" s="6">
        <v>10</v>
      </c>
      <c r="P353" s="6">
        <v>30</v>
      </c>
      <c r="Q353" s="6">
        <v>100</v>
      </c>
      <c r="R353" s="25">
        <v>15.375299999999999</v>
      </c>
      <c r="S353" s="2" t="s">
        <v>185</v>
      </c>
      <c r="T353" s="6" t="s">
        <v>186</v>
      </c>
      <c r="U353" s="6" t="s">
        <v>19</v>
      </c>
      <c r="V353" s="72"/>
      <c r="W353" s="73">
        <v>10</v>
      </c>
      <c r="X353" s="74">
        <f t="shared" si="40"/>
        <v>-18.638372093023253</v>
      </c>
      <c r="Y353" s="74">
        <f t="shared" si="39"/>
        <v>-8.6383720930232535</v>
      </c>
    </row>
    <row r="354" spans="1:25" ht="30" customHeight="1" x14ac:dyDescent="0.25">
      <c r="A354" s="188"/>
      <c r="B354" s="188"/>
      <c r="C354" s="189"/>
      <c r="D354" s="190"/>
      <c r="E354" s="191"/>
      <c r="F354" s="2" t="s">
        <v>419</v>
      </c>
      <c r="G354" s="24">
        <v>1995</v>
      </c>
      <c r="H354" s="24">
        <v>9975</v>
      </c>
      <c r="I354" s="6">
        <v>5</v>
      </c>
      <c r="J354" s="2" t="s">
        <v>420</v>
      </c>
      <c r="K354" s="28" t="s">
        <v>418</v>
      </c>
      <c r="L354" s="6">
        <v>47</v>
      </c>
      <c r="M354" s="6">
        <v>2</v>
      </c>
      <c r="N354" s="6">
        <v>12</v>
      </c>
      <c r="O354" s="6">
        <v>16</v>
      </c>
      <c r="P354" s="6">
        <v>23</v>
      </c>
      <c r="Q354" s="6">
        <v>100</v>
      </c>
      <c r="R354" s="25">
        <v>13.48</v>
      </c>
      <c r="S354" s="6" t="s">
        <v>141</v>
      </c>
      <c r="T354" s="6" t="s">
        <v>142</v>
      </c>
      <c r="U354" s="6" t="s">
        <v>194</v>
      </c>
      <c r="V354" s="72"/>
      <c r="W354" s="73">
        <v>5</v>
      </c>
      <c r="X354" s="74">
        <f t="shared" si="40"/>
        <v>-28.77906976744185</v>
      </c>
      <c r="Y354" s="74">
        <f t="shared" si="39"/>
        <v>-23.77906976744185</v>
      </c>
    </row>
    <row r="355" spans="1:25" ht="30" customHeight="1" x14ac:dyDescent="0.25">
      <c r="A355" s="188">
        <v>78</v>
      </c>
      <c r="B355" s="188">
        <v>173128</v>
      </c>
      <c r="C355" s="189" t="s">
        <v>424</v>
      </c>
      <c r="D355" s="190">
        <v>10</v>
      </c>
      <c r="E355" s="191" t="s">
        <v>137</v>
      </c>
      <c r="F355" s="76" t="s">
        <v>187</v>
      </c>
      <c r="G355" s="35">
        <v>1346.63</v>
      </c>
      <c r="H355" s="36">
        <f>G355*I355</f>
        <v>6733.1500000000005</v>
      </c>
      <c r="I355" s="37">
        <v>5</v>
      </c>
      <c r="J355" s="2" t="s">
        <v>188</v>
      </c>
      <c r="K355" s="28" t="s">
        <v>189</v>
      </c>
      <c r="L355" s="6">
        <v>70</v>
      </c>
      <c r="M355" s="6">
        <v>0</v>
      </c>
      <c r="N355" s="6">
        <v>10</v>
      </c>
      <c r="O355" s="6">
        <v>10</v>
      </c>
      <c r="P355" s="6">
        <v>10</v>
      </c>
      <c r="Q355" s="6">
        <f>SUM(L355:P355)</f>
        <v>100</v>
      </c>
      <c r="R355" s="25">
        <v>13.3954</v>
      </c>
      <c r="S355" s="6" t="s">
        <v>203</v>
      </c>
      <c r="T355" s="6" t="s">
        <v>191</v>
      </c>
      <c r="U355" s="6" t="s">
        <v>158</v>
      </c>
      <c r="V355" s="72"/>
      <c r="W355" s="73">
        <v>10</v>
      </c>
      <c r="X355" s="74">
        <f>90*(1-(G355-$G$355)/$G$355)</f>
        <v>90</v>
      </c>
      <c r="Y355" s="74">
        <f t="shared" si="39"/>
        <v>100</v>
      </c>
    </row>
    <row r="356" spans="1:25" ht="30" customHeight="1" x14ac:dyDescent="0.25">
      <c r="A356" s="188"/>
      <c r="B356" s="188"/>
      <c r="C356" s="189"/>
      <c r="D356" s="190"/>
      <c r="E356" s="191"/>
      <c r="F356" s="2" t="s">
        <v>168</v>
      </c>
      <c r="G356" s="24">
        <v>1710.72</v>
      </c>
      <c r="H356" s="24">
        <v>1710.72</v>
      </c>
      <c r="I356" s="2" t="s">
        <v>421</v>
      </c>
      <c r="J356" s="2" t="s">
        <v>422</v>
      </c>
      <c r="K356" s="25" t="s">
        <v>171</v>
      </c>
      <c r="L356" s="6">
        <v>65</v>
      </c>
      <c r="M356" s="6">
        <v>0</v>
      </c>
      <c r="N356" s="6">
        <v>21</v>
      </c>
      <c r="O356" s="6">
        <v>6</v>
      </c>
      <c r="P356" s="6">
        <v>8</v>
      </c>
      <c r="Q356" s="6">
        <v>100</v>
      </c>
      <c r="R356" s="25">
        <v>134963</v>
      </c>
      <c r="S356" s="6" t="s">
        <v>218</v>
      </c>
      <c r="T356" s="6" t="s">
        <v>173</v>
      </c>
      <c r="U356" s="6" t="s">
        <v>107</v>
      </c>
      <c r="V356" s="72"/>
      <c r="W356" s="73">
        <v>4</v>
      </c>
      <c r="X356" s="74">
        <f>90*(1-($G$355-$G$355)/$G$355)</f>
        <v>90</v>
      </c>
      <c r="Y356" s="74">
        <f t="shared" si="39"/>
        <v>94</v>
      </c>
    </row>
    <row r="357" spans="1:25" ht="30" customHeight="1" x14ac:dyDescent="0.25">
      <c r="A357" s="188"/>
      <c r="B357" s="188"/>
      <c r="C357" s="189"/>
      <c r="D357" s="190"/>
      <c r="E357" s="191"/>
      <c r="F357" s="2" t="s">
        <v>143</v>
      </c>
      <c r="G357" s="24">
        <v>1854.01</v>
      </c>
      <c r="H357" s="24">
        <v>18540.099999999999</v>
      </c>
      <c r="I357" s="6">
        <v>10</v>
      </c>
      <c r="J357" s="2" t="s">
        <v>144</v>
      </c>
      <c r="K357" s="25" t="s">
        <v>145</v>
      </c>
      <c r="L357" s="26">
        <v>0.85</v>
      </c>
      <c r="M357" s="26">
        <v>0</v>
      </c>
      <c r="N357" s="26">
        <v>0.05</v>
      </c>
      <c r="O357" s="26">
        <v>0.03</v>
      </c>
      <c r="P357" s="26">
        <v>7.0000000000000007E-2</v>
      </c>
      <c r="Q357" s="27">
        <v>1</v>
      </c>
      <c r="R357" s="25" t="s">
        <v>180</v>
      </c>
      <c r="S357" s="2" t="s">
        <v>147</v>
      </c>
      <c r="T357" s="6" t="s">
        <v>147</v>
      </c>
      <c r="U357" s="6" t="s">
        <v>107</v>
      </c>
      <c r="V357" s="72"/>
      <c r="W357" s="73">
        <v>8</v>
      </c>
      <c r="X357" s="74">
        <f>90*(1-($G$355-$G$355)/$G$355)</f>
        <v>90</v>
      </c>
      <c r="Y357" s="74">
        <f t="shared" si="39"/>
        <v>98</v>
      </c>
    </row>
    <row r="358" spans="1:25" ht="30" customHeight="1" x14ac:dyDescent="0.25">
      <c r="A358" s="188"/>
      <c r="B358" s="188"/>
      <c r="C358" s="189"/>
      <c r="D358" s="190"/>
      <c r="E358" s="191"/>
      <c r="F358" s="39" t="s">
        <v>425</v>
      </c>
      <c r="G358" s="24">
        <v>1980</v>
      </c>
      <c r="H358" s="24">
        <v>9900</v>
      </c>
      <c r="I358" s="6">
        <v>5</v>
      </c>
      <c r="J358" s="2" t="s">
        <v>426</v>
      </c>
      <c r="K358" s="28" t="s">
        <v>427</v>
      </c>
      <c r="L358" s="6">
        <v>47</v>
      </c>
      <c r="M358" s="6">
        <v>2</v>
      </c>
      <c r="N358" s="6">
        <v>12</v>
      </c>
      <c r="O358" s="6">
        <v>16</v>
      </c>
      <c r="P358" s="6">
        <v>23</v>
      </c>
      <c r="Q358" s="6">
        <v>100</v>
      </c>
      <c r="R358" s="25">
        <v>13.48</v>
      </c>
      <c r="S358" s="6" t="s">
        <v>141</v>
      </c>
      <c r="T358" s="6" t="s">
        <v>142</v>
      </c>
      <c r="U358" s="6" t="s">
        <v>194</v>
      </c>
      <c r="V358" s="72"/>
      <c r="W358" s="73">
        <v>5</v>
      </c>
      <c r="X358" s="74">
        <f>90*(1-($G$355-$G$355)/$G$355)</f>
        <v>90</v>
      </c>
      <c r="Y358" s="74">
        <f t="shared" si="39"/>
        <v>95</v>
      </c>
    </row>
    <row r="359" spans="1:25" ht="30" customHeight="1" x14ac:dyDescent="0.25">
      <c r="A359" s="188"/>
      <c r="B359" s="188"/>
      <c r="C359" s="189"/>
      <c r="D359" s="190"/>
      <c r="E359" s="191"/>
      <c r="F359" s="34" t="s">
        <v>182</v>
      </c>
      <c r="G359" s="24">
        <v>2391.61</v>
      </c>
      <c r="H359" s="24">
        <v>7174.83</v>
      </c>
      <c r="I359" s="6">
        <v>3</v>
      </c>
      <c r="J359" s="2" t="s">
        <v>209</v>
      </c>
      <c r="K359" s="25" t="s">
        <v>184</v>
      </c>
      <c r="L359" s="6">
        <v>60</v>
      </c>
      <c r="M359" s="6">
        <v>0</v>
      </c>
      <c r="N359" s="6">
        <v>0</v>
      </c>
      <c r="O359" s="6">
        <v>10</v>
      </c>
      <c r="P359" s="6">
        <v>30</v>
      </c>
      <c r="Q359" s="6">
        <v>100</v>
      </c>
      <c r="R359" s="25">
        <v>15.375299999999999</v>
      </c>
      <c r="S359" s="2" t="s">
        <v>185</v>
      </c>
      <c r="T359" s="6" t="s">
        <v>186</v>
      </c>
      <c r="U359" s="6" t="s">
        <v>19</v>
      </c>
      <c r="V359" s="72"/>
      <c r="W359" s="73">
        <v>10</v>
      </c>
      <c r="X359" s="74">
        <f>90*(1-($G$355-$G$355)/$G$355)</f>
        <v>90</v>
      </c>
      <c r="Y359" s="74">
        <f t="shared" si="39"/>
        <v>100</v>
      </c>
    </row>
    <row r="360" spans="1:25" ht="30" customHeight="1" x14ac:dyDescent="0.25">
      <c r="A360" s="188">
        <v>79</v>
      </c>
      <c r="B360" s="188">
        <v>199195</v>
      </c>
      <c r="C360" s="189" t="s">
        <v>428</v>
      </c>
      <c r="D360" s="190">
        <v>10</v>
      </c>
      <c r="E360" s="191" t="s">
        <v>137</v>
      </c>
      <c r="F360" s="77" t="s">
        <v>168</v>
      </c>
      <c r="G360" s="24">
        <v>1798.01</v>
      </c>
      <c r="H360" s="24">
        <v>1798.01</v>
      </c>
      <c r="I360" s="2" t="s">
        <v>421</v>
      </c>
      <c r="J360" s="2" t="s">
        <v>422</v>
      </c>
      <c r="K360" s="25" t="s">
        <v>171</v>
      </c>
      <c r="L360" s="6">
        <v>65</v>
      </c>
      <c r="M360" s="6">
        <v>0</v>
      </c>
      <c r="N360" s="6">
        <v>21</v>
      </c>
      <c r="O360" s="6">
        <v>6</v>
      </c>
      <c r="P360" s="6">
        <v>8</v>
      </c>
      <c r="Q360" s="6">
        <v>100</v>
      </c>
      <c r="R360" s="25">
        <v>134963</v>
      </c>
      <c r="S360" s="6" t="s">
        <v>218</v>
      </c>
      <c r="T360" s="6" t="s">
        <v>173</v>
      </c>
      <c r="U360" s="6" t="s">
        <v>107</v>
      </c>
      <c r="V360" s="72"/>
      <c r="W360" s="73">
        <v>4</v>
      </c>
      <c r="X360" s="74">
        <f>90*(1-(G360-$G$360)/$G$360)</f>
        <v>90</v>
      </c>
      <c r="Y360" s="74">
        <f t="shared" ref="Y360:Y391" si="41">W360+X360</f>
        <v>94</v>
      </c>
    </row>
    <row r="361" spans="1:25" ht="30" customHeight="1" x14ac:dyDescent="0.25">
      <c r="A361" s="188"/>
      <c r="B361" s="188"/>
      <c r="C361" s="189"/>
      <c r="D361" s="190"/>
      <c r="E361" s="191"/>
      <c r="F361" s="2" t="s">
        <v>143</v>
      </c>
      <c r="G361" s="24">
        <v>3049.33</v>
      </c>
      <c r="H361" s="24">
        <v>15246.65</v>
      </c>
      <c r="I361" s="6">
        <v>5</v>
      </c>
      <c r="J361" s="2" t="s">
        <v>144</v>
      </c>
      <c r="K361" s="25" t="s">
        <v>145</v>
      </c>
      <c r="L361" s="26">
        <v>0.85</v>
      </c>
      <c r="M361" s="26">
        <v>0</v>
      </c>
      <c r="N361" s="26">
        <v>0.05</v>
      </c>
      <c r="O361" s="26">
        <v>0.03</v>
      </c>
      <c r="P361" s="26">
        <v>7.0000000000000007E-2</v>
      </c>
      <c r="Q361" s="27">
        <v>1</v>
      </c>
      <c r="R361" s="25" t="s">
        <v>180</v>
      </c>
      <c r="S361" s="2" t="s">
        <v>147</v>
      </c>
      <c r="T361" s="6" t="s">
        <v>147</v>
      </c>
      <c r="U361" s="6" t="s">
        <v>107</v>
      </c>
      <c r="V361" s="72"/>
      <c r="W361" s="73">
        <v>8</v>
      </c>
      <c r="X361" s="74">
        <f>90*(1-(G361-$G$360)/$G$360)</f>
        <v>27.364753254987466</v>
      </c>
      <c r="Y361" s="74">
        <f t="shared" si="41"/>
        <v>35.364753254987463</v>
      </c>
    </row>
    <row r="362" spans="1:25" ht="31.5" customHeight="1" x14ac:dyDescent="0.25">
      <c r="A362" s="188"/>
      <c r="B362" s="188"/>
      <c r="C362" s="189"/>
      <c r="D362" s="190"/>
      <c r="E362" s="191"/>
      <c r="F362" s="39" t="s">
        <v>425</v>
      </c>
      <c r="G362" s="24">
        <v>3610</v>
      </c>
      <c r="H362" s="24">
        <v>18050</v>
      </c>
      <c r="I362" s="6">
        <v>5</v>
      </c>
      <c r="J362" s="2" t="s">
        <v>429</v>
      </c>
      <c r="K362" s="28" t="s">
        <v>427</v>
      </c>
      <c r="L362" s="6">
        <v>47</v>
      </c>
      <c r="M362" s="6">
        <v>2</v>
      </c>
      <c r="N362" s="6">
        <v>12</v>
      </c>
      <c r="O362" s="6">
        <v>16</v>
      </c>
      <c r="P362" s="6">
        <v>23</v>
      </c>
      <c r="Q362" s="6">
        <v>100</v>
      </c>
      <c r="R362" s="25">
        <v>13.48</v>
      </c>
      <c r="S362" s="6" t="s">
        <v>141</v>
      </c>
      <c r="T362" s="6" t="s">
        <v>142</v>
      </c>
      <c r="U362" s="6" t="s">
        <v>194</v>
      </c>
      <c r="V362" s="72"/>
      <c r="W362" s="73">
        <v>5</v>
      </c>
      <c r="X362" s="74">
        <f>90*(1-(G362-$G$360)/$G$360)</f>
        <v>-0.69977363863381825</v>
      </c>
      <c r="Y362" s="74">
        <f t="shared" si="41"/>
        <v>4.3002263613661817</v>
      </c>
    </row>
    <row r="363" spans="1:25" ht="30" customHeight="1" x14ac:dyDescent="0.25">
      <c r="A363" s="188">
        <v>80</v>
      </c>
      <c r="B363" s="188">
        <v>173127</v>
      </c>
      <c r="C363" s="189" t="s">
        <v>430</v>
      </c>
      <c r="D363" s="190">
        <v>15</v>
      </c>
      <c r="E363" s="191" t="s">
        <v>137</v>
      </c>
      <c r="F363" s="77" t="s">
        <v>143</v>
      </c>
      <c r="G363" s="24">
        <v>489.06</v>
      </c>
      <c r="H363" s="24">
        <v>2445.3000000000002</v>
      </c>
      <c r="I363" s="6">
        <v>5</v>
      </c>
      <c r="J363" s="2" t="s">
        <v>144</v>
      </c>
      <c r="K363" s="25" t="s">
        <v>145</v>
      </c>
      <c r="L363" s="26">
        <v>0.85</v>
      </c>
      <c r="M363" s="26">
        <v>0</v>
      </c>
      <c r="N363" s="26">
        <v>0.05</v>
      </c>
      <c r="O363" s="26">
        <v>0.03</v>
      </c>
      <c r="P363" s="26">
        <v>7.0000000000000007E-2</v>
      </c>
      <c r="Q363" s="27">
        <v>1</v>
      </c>
      <c r="R363" s="25" t="s">
        <v>180</v>
      </c>
      <c r="S363" s="2" t="s">
        <v>147</v>
      </c>
      <c r="T363" s="6" t="s">
        <v>147</v>
      </c>
      <c r="U363" s="6" t="s">
        <v>107</v>
      </c>
      <c r="V363" s="72"/>
      <c r="W363" s="73">
        <v>8</v>
      </c>
      <c r="X363" s="74">
        <f>90*(1-(G363-$G$363)/$G$363)</f>
        <v>90</v>
      </c>
      <c r="Y363" s="74">
        <f t="shared" si="41"/>
        <v>98</v>
      </c>
    </row>
    <row r="364" spans="1:25" ht="30" customHeight="1" x14ac:dyDescent="0.25">
      <c r="A364" s="188"/>
      <c r="B364" s="188"/>
      <c r="C364" s="189"/>
      <c r="D364" s="190"/>
      <c r="E364" s="191"/>
      <c r="F364" s="39" t="s">
        <v>425</v>
      </c>
      <c r="G364" s="24">
        <v>670</v>
      </c>
      <c r="H364" s="24">
        <v>3350</v>
      </c>
      <c r="I364" s="6">
        <v>5</v>
      </c>
      <c r="J364" s="2" t="s">
        <v>429</v>
      </c>
      <c r="K364" s="28" t="s">
        <v>427</v>
      </c>
      <c r="L364" s="6">
        <v>47</v>
      </c>
      <c r="M364" s="6">
        <v>2</v>
      </c>
      <c r="N364" s="6">
        <v>12</v>
      </c>
      <c r="O364" s="6">
        <v>16</v>
      </c>
      <c r="P364" s="6">
        <v>23</v>
      </c>
      <c r="Q364" s="6">
        <v>100</v>
      </c>
      <c r="R364" s="25">
        <v>13.48</v>
      </c>
      <c r="S364" s="6" t="s">
        <v>141</v>
      </c>
      <c r="T364" s="6" t="s">
        <v>142</v>
      </c>
      <c r="U364" s="6" t="s">
        <v>194</v>
      </c>
      <c r="V364" s="72"/>
      <c r="W364" s="73">
        <v>5</v>
      </c>
      <c r="X364" s="74">
        <f>90*(1-(G364-$G$363)/$G$363)</f>
        <v>56.70224512329775</v>
      </c>
      <c r="Y364" s="74">
        <f t="shared" si="41"/>
        <v>61.70224512329775</v>
      </c>
    </row>
    <row r="365" spans="1:25" ht="30" customHeight="1" x14ac:dyDescent="0.25">
      <c r="A365" s="188"/>
      <c r="B365" s="188"/>
      <c r="C365" s="189"/>
      <c r="D365" s="190"/>
      <c r="E365" s="191"/>
      <c r="F365" s="2" t="s">
        <v>168</v>
      </c>
      <c r="G365" s="24">
        <v>738.87</v>
      </c>
      <c r="H365" s="24">
        <v>738.87</v>
      </c>
      <c r="I365" s="2" t="s">
        <v>421</v>
      </c>
      <c r="J365" s="2" t="s">
        <v>422</v>
      </c>
      <c r="K365" s="25" t="s">
        <v>171</v>
      </c>
      <c r="L365" s="6">
        <v>65</v>
      </c>
      <c r="M365" s="6">
        <v>0</v>
      </c>
      <c r="N365" s="6">
        <v>21</v>
      </c>
      <c r="O365" s="6">
        <v>6</v>
      </c>
      <c r="P365" s="6">
        <v>8</v>
      </c>
      <c r="Q365" s="6">
        <v>100</v>
      </c>
      <c r="R365" s="25">
        <v>134963</v>
      </c>
      <c r="S365" s="6" t="s">
        <v>218</v>
      </c>
      <c r="T365" s="6" t="s">
        <v>173</v>
      </c>
      <c r="U365" s="6" t="s">
        <v>107</v>
      </c>
      <c r="V365" s="72"/>
      <c r="W365" s="73">
        <v>4</v>
      </c>
      <c r="X365" s="74">
        <f>90*(1-(G365-$G$363)/$G$363)</f>
        <v>44.02834008097166</v>
      </c>
      <c r="Y365" s="74">
        <f t="shared" si="41"/>
        <v>48.02834008097166</v>
      </c>
    </row>
    <row r="366" spans="1:25" ht="30" customHeight="1" x14ac:dyDescent="0.25">
      <c r="A366" s="188"/>
      <c r="B366" s="188"/>
      <c r="C366" s="189"/>
      <c r="D366" s="190"/>
      <c r="E366" s="191"/>
      <c r="F366" s="34" t="s">
        <v>187</v>
      </c>
      <c r="G366" s="35">
        <v>1047.3800000000001</v>
      </c>
      <c r="H366" s="36">
        <f>G366*I366</f>
        <v>5236.9000000000005</v>
      </c>
      <c r="I366" s="37">
        <v>5</v>
      </c>
      <c r="J366" s="2" t="s">
        <v>188</v>
      </c>
      <c r="K366" s="28" t="s">
        <v>189</v>
      </c>
      <c r="L366" s="6">
        <v>70</v>
      </c>
      <c r="M366" s="6">
        <v>0</v>
      </c>
      <c r="N366" s="6">
        <v>10</v>
      </c>
      <c r="O366" s="6">
        <v>10</v>
      </c>
      <c r="P366" s="6">
        <v>10</v>
      </c>
      <c r="Q366" s="6">
        <f>SUM(L366:P366)</f>
        <v>100</v>
      </c>
      <c r="R366" s="25">
        <v>13.3954</v>
      </c>
      <c r="S366" s="6" t="s">
        <v>203</v>
      </c>
      <c r="T366" s="6" t="s">
        <v>191</v>
      </c>
      <c r="U366" s="6" t="s">
        <v>158</v>
      </c>
      <c r="V366" s="72"/>
      <c r="W366" s="73">
        <v>10</v>
      </c>
      <c r="X366" s="74">
        <f>90*(1-(G366-$G$363)/$G$363)</f>
        <v>-12.745675377254365</v>
      </c>
      <c r="Y366" s="74">
        <f t="shared" si="41"/>
        <v>-2.7456753772543649</v>
      </c>
    </row>
    <row r="367" spans="1:25" ht="30" customHeight="1" x14ac:dyDescent="0.25">
      <c r="A367" s="188"/>
      <c r="B367" s="188"/>
      <c r="C367" s="189"/>
      <c r="D367" s="190"/>
      <c r="E367" s="191"/>
      <c r="F367" s="34" t="s">
        <v>182</v>
      </c>
      <c r="G367" s="24">
        <v>1328.67</v>
      </c>
      <c r="H367" s="24">
        <v>3986.01</v>
      </c>
      <c r="I367" s="6">
        <v>3</v>
      </c>
      <c r="J367" s="2" t="s">
        <v>209</v>
      </c>
      <c r="K367" s="25" t="s">
        <v>184</v>
      </c>
      <c r="L367" s="6">
        <v>60</v>
      </c>
      <c r="M367" s="6">
        <v>0</v>
      </c>
      <c r="N367" s="6">
        <v>0</v>
      </c>
      <c r="O367" s="6">
        <v>10</v>
      </c>
      <c r="P367" s="6">
        <v>30</v>
      </c>
      <c r="Q367" s="6">
        <v>100</v>
      </c>
      <c r="R367" s="25">
        <v>15.375299999999999</v>
      </c>
      <c r="S367" s="2" t="s">
        <v>185</v>
      </c>
      <c r="T367" s="6" t="s">
        <v>186</v>
      </c>
      <c r="U367" s="6" t="s">
        <v>19</v>
      </c>
      <c r="V367" s="72"/>
      <c r="W367" s="73">
        <v>10</v>
      </c>
      <c r="X367" s="74">
        <f>90*(1-(G367-$G$363)/$G$363)</f>
        <v>-64.510489510489535</v>
      </c>
      <c r="Y367" s="74">
        <f t="shared" si="41"/>
        <v>-54.510489510489535</v>
      </c>
    </row>
    <row r="368" spans="1:25" ht="30" customHeight="1" x14ac:dyDescent="0.25">
      <c r="A368" s="188">
        <v>81</v>
      </c>
      <c r="B368" s="188">
        <v>199187</v>
      </c>
      <c r="C368" s="189" t="s">
        <v>431</v>
      </c>
      <c r="D368" s="190">
        <v>30</v>
      </c>
      <c r="E368" s="191" t="s">
        <v>137</v>
      </c>
      <c r="F368" s="77" t="s">
        <v>143</v>
      </c>
      <c r="G368" s="24">
        <v>365.72</v>
      </c>
      <c r="H368" s="24">
        <v>2445.3000000000002</v>
      </c>
      <c r="I368" s="6">
        <v>5</v>
      </c>
      <c r="J368" s="2" t="s">
        <v>144</v>
      </c>
      <c r="K368" s="25" t="s">
        <v>145</v>
      </c>
      <c r="L368" s="26">
        <v>0.85</v>
      </c>
      <c r="M368" s="26">
        <v>0</v>
      </c>
      <c r="N368" s="26">
        <v>0.05</v>
      </c>
      <c r="O368" s="26">
        <v>0.03</v>
      </c>
      <c r="P368" s="26">
        <v>7.0000000000000007E-2</v>
      </c>
      <c r="Q368" s="27">
        <v>1</v>
      </c>
      <c r="R368" s="25" t="s">
        <v>180</v>
      </c>
      <c r="S368" s="2" t="s">
        <v>147</v>
      </c>
      <c r="T368" s="6" t="s">
        <v>147</v>
      </c>
      <c r="U368" s="6" t="s">
        <v>107</v>
      </c>
      <c r="V368" s="72"/>
      <c r="W368" s="73">
        <v>8</v>
      </c>
      <c r="X368" s="74">
        <f t="shared" ref="X368:X373" si="42">90*(1-(G368-$G$368)/$G$368)</f>
        <v>90</v>
      </c>
      <c r="Y368" s="74">
        <f t="shared" si="41"/>
        <v>98</v>
      </c>
    </row>
    <row r="369" spans="1:25" ht="30" customHeight="1" x14ac:dyDescent="0.25">
      <c r="A369" s="188"/>
      <c r="B369" s="188"/>
      <c r="C369" s="189"/>
      <c r="D369" s="190"/>
      <c r="E369" s="191"/>
      <c r="F369" s="2" t="s">
        <v>432</v>
      </c>
      <c r="G369" s="24">
        <v>753.2</v>
      </c>
      <c r="H369" s="24">
        <v>753.2</v>
      </c>
      <c r="I369" s="2" t="s">
        <v>421</v>
      </c>
      <c r="J369" s="2" t="s">
        <v>422</v>
      </c>
      <c r="K369" s="25" t="s">
        <v>171</v>
      </c>
      <c r="L369" s="6">
        <v>65</v>
      </c>
      <c r="M369" s="6">
        <v>0</v>
      </c>
      <c r="N369" s="6">
        <v>21</v>
      </c>
      <c r="O369" s="6">
        <v>6</v>
      </c>
      <c r="P369" s="6">
        <v>8</v>
      </c>
      <c r="Q369" s="6">
        <v>100</v>
      </c>
      <c r="R369" s="25">
        <v>134963</v>
      </c>
      <c r="S369" s="6" t="s">
        <v>218</v>
      </c>
      <c r="T369" s="6" t="s">
        <v>173</v>
      </c>
      <c r="U369" s="6" t="s">
        <v>107</v>
      </c>
      <c r="V369" s="72"/>
      <c r="W369" s="73">
        <v>4</v>
      </c>
      <c r="X369" s="74">
        <f t="shared" si="42"/>
        <v>-5.3549163294323554</v>
      </c>
      <c r="Y369" s="74">
        <f t="shared" si="41"/>
        <v>-1.3549163294323554</v>
      </c>
    </row>
    <row r="370" spans="1:25" ht="30" customHeight="1" x14ac:dyDescent="0.25">
      <c r="A370" s="188"/>
      <c r="B370" s="188"/>
      <c r="C370" s="189"/>
      <c r="D370" s="190"/>
      <c r="E370" s="191"/>
      <c r="F370" s="2" t="s">
        <v>436</v>
      </c>
      <c r="G370" s="24">
        <v>788.58</v>
      </c>
      <c r="H370" s="24">
        <v>788.58</v>
      </c>
      <c r="I370" s="2" t="s">
        <v>437</v>
      </c>
      <c r="J370" s="2" t="s">
        <v>422</v>
      </c>
      <c r="K370" s="25" t="s">
        <v>171</v>
      </c>
      <c r="L370" s="6">
        <v>65</v>
      </c>
      <c r="M370" s="6">
        <v>0</v>
      </c>
      <c r="N370" s="6">
        <v>21</v>
      </c>
      <c r="O370" s="6">
        <v>6</v>
      </c>
      <c r="P370" s="6">
        <v>8</v>
      </c>
      <c r="Q370" s="6">
        <v>100</v>
      </c>
      <c r="R370" s="25">
        <v>134963</v>
      </c>
      <c r="S370" s="6" t="s">
        <v>438</v>
      </c>
      <c r="T370" s="6" t="s">
        <v>173</v>
      </c>
      <c r="U370" s="6" t="s">
        <v>107</v>
      </c>
      <c r="V370" s="72"/>
      <c r="W370" s="73">
        <v>4</v>
      </c>
      <c r="X370" s="74">
        <f t="shared" si="42"/>
        <v>-14.061577162856818</v>
      </c>
      <c r="Y370" s="74">
        <f t="shared" si="41"/>
        <v>-10.061577162856818</v>
      </c>
    </row>
    <row r="371" spans="1:25" ht="30" customHeight="1" x14ac:dyDescent="0.25">
      <c r="A371" s="188"/>
      <c r="B371" s="188"/>
      <c r="C371" s="189"/>
      <c r="D371" s="190"/>
      <c r="E371" s="191"/>
      <c r="F371" s="2" t="s">
        <v>433</v>
      </c>
      <c r="G371" s="24">
        <v>835.76</v>
      </c>
      <c r="H371" s="24">
        <v>835.76</v>
      </c>
      <c r="I371" s="2" t="s">
        <v>434</v>
      </c>
      <c r="J371" s="2" t="s">
        <v>422</v>
      </c>
      <c r="K371" s="25" t="s">
        <v>171</v>
      </c>
      <c r="L371" s="6">
        <v>65</v>
      </c>
      <c r="M371" s="6">
        <v>0</v>
      </c>
      <c r="N371" s="6">
        <v>21</v>
      </c>
      <c r="O371" s="6">
        <v>6</v>
      </c>
      <c r="P371" s="6">
        <v>8</v>
      </c>
      <c r="Q371" s="6">
        <v>100</v>
      </c>
      <c r="R371" s="25">
        <v>134963</v>
      </c>
      <c r="S371" s="6" t="s">
        <v>435</v>
      </c>
      <c r="T371" s="6" t="s">
        <v>173</v>
      </c>
      <c r="U371" s="6" t="s">
        <v>107</v>
      </c>
      <c r="V371" s="72"/>
      <c r="W371" s="73">
        <v>4</v>
      </c>
      <c r="X371" s="74">
        <f t="shared" si="42"/>
        <v>-25.672098873455081</v>
      </c>
      <c r="Y371" s="74">
        <f t="shared" si="41"/>
        <v>-21.672098873455081</v>
      </c>
    </row>
    <row r="372" spans="1:25" ht="30" customHeight="1" x14ac:dyDescent="0.25">
      <c r="A372" s="188"/>
      <c r="B372" s="188"/>
      <c r="C372" s="189"/>
      <c r="D372" s="190"/>
      <c r="E372" s="191"/>
      <c r="F372" s="39" t="s">
        <v>425</v>
      </c>
      <c r="G372" s="24">
        <v>860</v>
      </c>
      <c r="H372" s="24">
        <v>4300</v>
      </c>
      <c r="I372" s="6">
        <v>5</v>
      </c>
      <c r="J372" s="2" t="s">
        <v>429</v>
      </c>
      <c r="K372" s="28" t="s">
        <v>427</v>
      </c>
      <c r="L372" s="6">
        <v>47</v>
      </c>
      <c r="M372" s="6">
        <v>2</v>
      </c>
      <c r="N372" s="6">
        <v>12</v>
      </c>
      <c r="O372" s="6">
        <v>16</v>
      </c>
      <c r="P372" s="6">
        <v>23</v>
      </c>
      <c r="Q372" s="6">
        <v>100</v>
      </c>
      <c r="R372" s="25">
        <v>13.48</v>
      </c>
      <c r="S372" s="6" t="s">
        <v>141</v>
      </c>
      <c r="T372" s="6" t="s">
        <v>142</v>
      </c>
      <c r="U372" s="6" t="s">
        <v>194</v>
      </c>
      <c r="V372" s="72"/>
      <c r="W372" s="73">
        <v>5</v>
      </c>
      <c r="X372" s="74">
        <f t="shared" si="42"/>
        <v>-31.637318166903629</v>
      </c>
      <c r="Y372" s="74">
        <f t="shared" si="41"/>
        <v>-26.637318166903629</v>
      </c>
    </row>
    <row r="373" spans="1:25" ht="30" customHeight="1" x14ac:dyDescent="0.25">
      <c r="A373" s="188"/>
      <c r="B373" s="188"/>
      <c r="C373" s="189"/>
      <c r="D373" s="190"/>
      <c r="E373" s="191"/>
      <c r="F373" s="34" t="s">
        <v>187</v>
      </c>
      <c r="G373" s="35">
        <v>1047.3800000000001</v>
      </c>
      <c r="H373" s="36">
        <f>G373*I373</f>
        <v>5236.9000000000005</v>
      </c>
      <c r="I373" s="37">
        <v>5</v>
      </c>
      <c r="J373" s="2" t="s">
        <v>188</v>
      </c>
      <c r="K373" s="28" t="s">
        <v>189</v>
      </c>
      <c r="L373" s="6">
        <v>70</v>
      </c>
      <c r="M373" s="6">
        <v>0</v>
      </c>
      <c r="N373" s="6">
        <v>10</v>
      </c>
      <c r="O373" s="6">
        <v>10</v>
      </c>
      <c r="P373" s="6">
        <v>10</v>
      </c>
      <c r="Q373" s="6">
        <f>SUM(L373:P373)</f>
        <v>100</v>
      </c>
      <c r="R373" s="25">
        <v>13.3954</v>
      </c>
      <c r="S373" s="6" t="s">
        <v>203</v>
      </c>
      <c r="T373" s="6" t="s">
        <v>191</v>
      </c>
      <c r="U373" s="6" t="s">
        <v>158</v>
      </c>
      <c r="V373" s="72"/>
      <c r="W373" s="73">
        <v>10</v>
      </c>
      <c r="X373" s="74">
        <f t="shared" si="42"/>
        <v>-77.749644536804126</v>
      </c>
      <c r="Y373" s="74">
        <f t="shared" si="41"/>
        <v>-67.749644536804126</v>
      </c>
    </row>
    <row r="374" spans="1:25" ht="30" customHeight="1" x14ac:dyDescent="0.25">
      <c r="A374" s="188">
        <v>82</v>
      </c>
      <c r="B374" s="188">
        <v>179098</v>
      </c>
      <c r="C374" s="189" t="s">
        <v>439</v>
      </c>
      <c r="D374" s="190">
        <v>0</v>
      </c>
      <c r="E374" s="191" t="s">
        <v>137</v>
      </c>
      <c r="F374" s="2" t="s">
        <v>168</v>
      </c>
      <c r="G374" s="24">
        <v>590.25</v>
      </c>
      <c r="H374" s="24">
        <v>590.25</v>
      </c>
      <c r="I374" s="2" t="s">
        <v>421</v>
      </c>
      <c r="J374" s="2" t="s">
        <v>422</v>
      </c>
      <c r="K374" s="25" t="s">
        <v>171</v>
      </c>
      <c r="L374" s="6">
        <v>65</v>
      </c>
      <c r="M374" s="6">
        <v>0</v>
      </c>
      <c r="N374" s="6">
        <v>21</v>
      </c>
      <c r="O374" s="6">
        <v>6</v>
      </c>
      <c r="P374" s="6">
        <v>8</v>
      </c>
      <c r="Q374" s="6">
        <v>100</v>
      </c>
      <c r="R374" s="25">
        <v>134963</v>
      </c>
      <c r="S374" s="6" t="s">
        <v>218</v>
      </c>
      <c r="T374" s="6" t="s">
        <v>173</v>
      </c>
      <c r="U374" s="6" t="s">
        <v>107</v>
      </c>
      <c r="V374" s="72"/>
      <c r="W374" s="73">
        <v>4</v>
      </c>
      <c r="X374" s="74">
        <f t="shared" ref="X374:X379" si="43">90*(1-(G374-$G$374)/$G$374)</f>
        <v>90</v>
      </c>
      <c r="Y374" s="74">
        <f t="shared" si="41"/>
        <v>94</v>
      </c>
    </row>
    <row r="375" spans="1:25" ht="30" customHeight="1" x14ac:dyDescent="0.25">
      <c r="A375" s="188"/>
      <c r="B375" s="188"/>
      <c r="C375" s="189"/>
      <c r="D375" s="190"/>
      <c r="E375" s="191"/>
      <c r="F375" s="2" t="s">
        <v>143</v>
      </c>
      <c r="G375" s="24">
        <v>649.29</v>
      </c>
      <c r="H375" s="24">
        <v>3246.45</v>
      </c>
      <c r="I375" s="6">
        <v>5</v>
      </c>
      <c r="J375" s="2" t="s">
        <v>144</v>
      </c>
      <c r="K375" s="25" t="s">
        <v>145</v>
      </c>
      <c r="L375" s="26">
        <v>0.85</v>
      </c>
      <c r="M375" s="26">
        <v>0</v>
      </c>
      <c r="N375" s="26">
        <v>0.05</v>
      </c>
      <c r="O375" s="26">
        <v>0.03</v>
      </c>
      <c r="P375" s="26">
        <v>7.0000000000000007E-2</v>
      </c>
      <c r="Q375" s="27">
        <v>1</v>
      </c>
      <c r="R375" s="25" t="s">
        <v>180</v>
      </c>
      <c r="S375" s="2" t="s">
        <v>147</v>
      </c>
      <c r="T375" s="6" t="s">
        <v>147</v>
      </c>
      <c r="U375" s="6" t="s">
        <v>107</v>
      </c>
      <c r="V375" s="72"/>
      <c r="W375" s="73">
        <v>8</v>
      </c>
      <c r="X375" s="74">
        <f t="shared" si="43"/>
        <v>80.997712833545108</v>
      </c>
      <c r="Y375" s="74">
        <f t="shared" si="41"/>
        <v>88.997712833545108</v>
      </c>
    </row>
    <row r="376" spans="1:25" ht="30" customHeight="1" x14ac:dyDescent="0.25">
      <c r="A376" s="188"/>
      <c r="B376" s="188"/>
      <c r="C376" s="189"/>
      <c r="D376" s="190"/>
      <c r="E376" s="191"/>
      <c r="F376" s="2" t="s">
        <v>416</v>
      </c>
      <c r="G376" s="24">
        <v>670</v>
      </c>
      <c r="H376" s="24">
        <v>3350</v>
      </c>
      <c r="I376" s="6">
        <v>5</v>
      </c>
      <c r="J376" s="2" t="s">
        <v>440</v>
      </c>
      <c r="K376" s="28" t="s">
        <v>427</v>
      </c>
      <c r="L376" s="6">
        <v>47</v>
      </c>
      <c r="M376" s="6">
        <v>2</v>
      </c>
      <c r="N376" s="6">
        <v>12</v>
      </c>
      <c r="O376" s="6">
        <v>16</v>
      </c>
      <c r="P376" s="6">
        <v>23</v>
      </c>
      <c r="Q376" s="6">
        <v>100</v>
      </c>
      <c r="R376" s="25">
        <v>13.48</v>
      </c>
      <c r="S376" s="6" t="s">
        <v>141</v>
      </c>
      <c r="T376" s="6" t="s">
        <v>142</v>
      </c>
      <c r="U376" s="6" t="s">
        <v>194</v>
      </c>
      <c r="V376" s="72"/>
      <c r="W376" s="73">
        <v>5</v>
      </c>
      <c r="X376" s="74">
        <f t="shared" si="43"/>
        <v>77.839898348157561</v>
      </c>
      <c r="Y376" s="74">
        <f t="shared" si="41"/>
        <v>82.839898348157561</v>
      </c>
    </row>
    <row r="377" spans="1:25" ht="30" customHeight="1" x14ac:dyDescent="0.25">
      <c r="A377" s="188"/>
      <c r="B377" s="188"/>
      <c r="C377" s="189"/>
      <c r="D377" s="190"/>
      <c r="E377" s="191"/>
      <c r="F377" s="34" t="s">
        <v>187</v>
      </c>
      <c r="G377" s="35">
        <v>1047.3800000000001</v>
      </c>
      <c r="H377" s="36">
        <f>G377*I377</f>
        <v>5236.9000000000005</v>
      </c>
      <c r="I377" s="37">
        <v>5</v>
      </c>
      <c r="J377" s="2" t="s">
        <v>188</v>
      </c>
      <c r="K377" s="28" t="s">
        <v>189</v>
      </c>
      <c r="L377" s="6">
        <v>70</v>
      </c>
      <c r="M377" s="6">
        <v>0</v>
      </c>
      <c r="N377" s="6">
        <v>10</v>
      </c>
      <c r="O377" s="6">
        <v>10</v>
      </c>
      <c r="P377" s="6">
        <v>10</v>
      </c>
      <c r="Q377" s="6">
        <f>SUM(L377:P377)</f>
        <v>100</v>
      </c>
      <c r="R377" s="25">
        <v>13.3954</v>
      </c>
      <c r="S377" s="6" t="s">
        <v>203</v>
      </c>
      <c r="T377" s="6" t="s">
        <v>191</v>
      </c>
      <c r="U377" s="6" t="s">
        <v>158</v>
      </c>
      <c r="V377" s="72"/>
      <c r="W377" s="73">
        <v>10</v>
      </c>
      <c r="X377" s="74">
        <f t="shared" si="43"/>
        <v>20.297839898348137</v>
      </c>
      <c r="Y377" s="74">
        <f t="shared" si="41"/>
        <v>30.297839898348137</v>
      </c>
    </row>
    <row r="378" spans="1:25" ht="30" customHeight="1" x14ac:dyDescent="0.25">
      <c r="A378" s="188"/>
      <c r="B378" s="188"/>
      <c r="C378" s="189"/>
      <c r="D378" s="190"/>
      <c r="E378" s="191"/>
      <c r="F378" s="34" t="s">
        <v>182</v>
      </c>
      <c r="G378" s="24">
        <v>1328.67</v>
      </c>
      <c r="H378" s="24">
        <v>3986.01</v>
      </c>
      <c r="I378" s="6">
        <v>3</v>
      </c>
      <c r="J378" s="2" t="s">
        <v>209</v>
      </c>
      <c r="K378" s="25" t="s">
        <v>184</v>
      </c>
      <c r="L378" s="6">
        <v>60</v>
      </c>
      <c r="M378" s="6">
        <v>0</v>
      </c>
      <c r="N378" s="6">
        <v>0</v>
      </c>
      <c r="O378" s="6">
        <v>10</v>
      </c>
      <c r="P378" s="6">
        <v>30</v>
      </c>
      <c r="Q378" s="6">
        <v>100</v>
      </c>
      <c r="R378" s="25">
        <v>15.375299999999999</v>
      </c>
      <c r="S378" s="2" t="s">
        <v>185</v>
      </c>
      <c r="T378" s="6" t="s">
        <v>186</v>
      </c>
      <c r="U378" s="6" t="s">
        <v>19</v>
      </c>
      <c r="V378" s="72"/>
      <c r="W378" s="73">
        <v>10</v>
      </c>
      <c r="X378" s="74">
        <f t="shared" si="43"/>
        <v>-22.592630241423134</v>
      </c>
      <c r="Y378" s="74">
        <f t="shared" si="41"/>
        <v>-12.592630241423134</v>
      </c>
    </row>
    <row r="379" spans="1:25" ht="30" customHeight="1" x14ac:dyDescent="0.25">
      <c r="A379" s="188"/>
      <c r="B379" s="188"/>
      <c r="C379" s="189"/>
      <c r="D379" s="190"/>
      <c r="E379" s="191"/>
      <c r="F379" s="2" t="s">
        <v>419</v>
      </c>
      <c r="G379" s="24">
        <v>1980</v>
      </c>
      <c r="H379" s="24">
        <v>9900</v>
      </c>
      <c r="I379" s="6">
        <v>5</v>
      </c>
      <c r="J379" s="2" t="s">
        <v>426</v>
      </c>
      <c r="K379" s="28" t="s">
        <v>427</v>
      </c>
      <c r="L379" s="6">
        <v>47</v>
      </c>
      <c r="M379" s="6">
        <v>2</v>
      </c>
      <c r="N379" s="6">
        <v>12</v>
      </c>
      <c r="O379" s="6">
        <v>16</v>
      </c>
      <c r="P379" s="6">
        <v>23</v>
      </c>
      <c r="Q379" s="6">
        <v>100</v>
      </c>
      <c r="R379" s="25">
        <v>13.48</v>
      </c>
      <c r="S379" s="6" t="s">
        <v>141</v>
      </c>
      <c r="T379" s="6" t="s">
        <v>142</v>
      </c>
      <c r="U379" s="6" t="s">
        <v>194</v>
      </c>
      <c r="V379" s="72"/>
      <c r="W379" s="73">
        <v>5</v>
      </c>
      <c r="X379" s="74">
        <f t="shared" si="43"/>
        <v>-121.90597204574333</v>
      </c>
      <c r="Y379" s="74">
        <f t="shared" si="41"/>
        <v>-116.90597204574333</v>
      </c>
    </row>
    <row r="380" spans="1:25" ht="49.5" customHeight="1" x14ac:dyDescent="0.25">
      <c r="A380" s="188">
        <v>83</v>
      </c>
      <c r="B380" s="188">
        <v>179095</v>
      </c>
      <c r="C380" s="189" t="s">
        <v>441</v>
      </c>
      <c r="D380" s="190">
        <v>225</v>
      </c>
      <c r="E380" s="191" t="s">
        <v>137</v>
      </c>
      <c r="F380" s="2" t="s">
        <v>416</v>
      </c>
      <c r="G380" s="24">
        <v>860</v>
      </c>
      <c r="H380" s="24">
        <v>4300</v>
      </c>
      <c r="I380" s="6">
        <v>5</v>
      </c>
      <c r="J380" s="2" t="s">
        <v>442</v>
      </c>
      <c r="K380" s="28" t="s">
        <v>427</v>
      </c>
      <c r="L380" s="6">
        <v>47</v>
      </c>
      <c r="M380" s="6">
        <v>2</v>
      </c>
      <c r="N380" s="6">
        <v>12</v>
      </c>
      <c r="O380" s="6">
        <v>16</v>
      </c>
      <c r="P380" s="6">
        <v>23</v>
      </c>
      <c r="Q380" s="6">
        <v>100</v>
      </c>
      <c r="R380" s="25">
        <v>13.48</v>
      </c>
      <c r="S380" s="6" t="s">
        <v>141</v>
      </c>
      <c r="T380" s="6" t="s">
        <v>142</v>
      </c>
      <c r="U380" s="6" t="s">
        <v>194</v>
      </c>
      <c r="V380" s="72"/>
      <c r="W380" s="73">
        <v>5</v>
      </c>
      <c r="X380" s="74">
        <f t="shared" ref="X380:X385" si="44">90*(1-(G380-$G$380)/$G$380)</f>
        <v>90</v>
      </c>
      <c r="Y380" s="74">
        <f t="shared" si="41"/>
        <v>95</v>
      </c>
    </row>
    <row r="381" spans="1:25" ht="35.25" customHeight="1" x14ac:dyDescent="0.25">
      <c r="A381" s="188"/>
      <c r="B381" s="188"/>
      <c r="C381" s="189"/>
      <c r="D381" s="190"/>
      <c r="E381" s="191"/>
      <c r="F381" s="2" t="s">
        <v>143</v>
      </c>
      <c r="G381" s="24">
        <v>973.04</v>
      </c>
      <c r="H381" s="24">
        <v>4865.2</v>
      </c>
      <c r="I381" s="6">
        <v>5</v>
      </c>
      <c r="J381" s="2" t="s">
        <v>144</v>
      </c>
      <c r="K381" s="25" t="s">
        <v>145</v>
      </c>
      <c r="L381" s="26">
        <v>0.85</v>
      </c>
      <c r="M381" s="26">
        <v>0</v>
      </c>
      <c r="N381" s="26">
        <v>0.05</v>
      </c>
      <c r="O381" s="26">
        <v>0.03</v>
      </c>
      <c r="P381" s="26">
        <v>7.0000000000000007E-2</v>
      </c>
      <c r="Q381" s="27">
        <v>1</v>
      </c>
      <c r="R381" s="25" t="s">
        <v>180</v>
      </c>
      <c r="S381" s="2" t="s">
        <v>147</v>
      </c>
      <c r="T381" s="6" t="s">
        <v>147</v>
      </c>
      <c r="U381" s="6" t="s">
        <v>107</v>
      </c>
      <c r="V381" s="72"/>
      <c r="W381" s="73">
        <v>8</v>
      </c>
      <c r="X381" s="74">
        <f t="shared" si="44"/>
        <v>78.170232558139546</v>
      </c>
      <c r="Y381" s="74">
        <f t="shared" si="41"/>
        <v>86.170232558139546</v>
      </c>
    </row>
    <row r="382" spans="1:25" ht="35.25" customHeight="1" x14ac:dyDescent="0.25">
      <c r="A382" s="188"/>
      <c r="B382" s="188"/>
      <c r="C382" s="189"/>
      <c r="D382" s="190"/>
      <c r="E382" s="191"/>
      <c r="F382" s="34" t="s">
        <v>187</v>
      </c>
      <c r="G382" s="35">
        <v>1047.3800000000001</v>
      </c>
      <c r="H382" s="36">
        <f>G382*I382</f>
        <v>5236.9000000000005</v>
      </c>
      <c r="I382" s="37">
        <v>5</v>
      </c>
      <c r="J382" s="2" t="s">
        <v>188</v>
      </c>
      <c r="K382" s="28" t="s">
        <v>189</v>
      </c>
      <c r="L382" s="6">
        <v>70</v>
      </c>
      <c r="M382" s="6">
        <v>0</v>
      </c>
      <c r="N382" s="6">
        <v>10</v>
      </c>
      <c r="O382" s="6">
        <v>10</v>
      </c>
      <c r="P382" s="6">
        <v>10</v>
      </c>
      <c r="Q382" s="6">
        <f>SUM(L382:P382)</f>
        <v>100</v>
      </c>
      <c r="R382" s="25">
        <v>13.3954</v>
      </c>
      <c r="S382" s="6" t="s">
        <v>203</v>
      </c>
      <c r="T382" s="6" t="s">
        <v>191</v>
      </c>
      <c r="U382" s="6" t="s">
        <v>158</v>
      </c>
      <c r="V382" s="72"/>
      <c r="W382" s="73">
        <v>10</v>
      </c>
      <c r="X382" s="74">
        <f t="shared" si="44"/>
        <v>70.39046511627906</v>
      </c>
      <c r="Y382" s="74">
        <f t="shared" si="41"/>
        <v>80.39046511627906</v>
      </c>
    </row>
    <row r="383" spans="1:25" ht="35.25" customHeight="1" x14ac:dyDescent="0.25">
      <c r="A383" s="188"/>
      <c r="B383" s="188"/>
      <c r="C383" s="189"/>
      <c r="D383" s="190"/>
      <c r="E383" s="191"/>
      <c r="F383" s="2" t="s">
        <v>168</v>
      </c>
      <c r="G383" s="24">
        <v>1561.12</v>
      </c>
      <c r="H383" s="24">
        <v>1561.12</v>
      </c>
      <c r="I383" s="2" t="s">
        <v>421</v>
      </c>
      <c r="J383" s="2" t="s">
        <v>422</v>
      </c>
      <c r="K383" s="25" t="s">
        <v>171</v>
      </c>
      <c r="L383" s="6">
        <v>65</v>
      </c>
      <c r="M383" s="6">
        <v>0</v>
      </c>
      <c r="N383" s="6">
        <v>21</v>
      </c>
      <c r="O383" s="6">
        <v>6</v>
      </c>
      <c r="P383" s="6">
        <v>8</v>
      </c>
      <c r="Q383" s="6">
        <v>100</v>
      </c>
      <c r="R383" s="25">
        <v>134963</v>
      </c>
      <c r="S383" s="6" t="s">
        <v>218</v>
      </c>
      <c r="T383" s="6" t="s">
        <v>173</v>
      </c>
      <c r="U383" s="6" t="s">
        <v>107</v>
      </c>
      <c r="V383" s="72"/>
      <c r="W383" s="73">
        <v>4</v>
      </c>
      <c r="X383" s="74">
        <f t="shared" si="44"/>
        <v>16.626976744186059</v>
      </c>
      <c r="Y383" s="74">
        <f t="shared" si="41"/>
        <v>20.626976744186059</v>
      </c>
    </row>
    <row r="384" spans="1:25" ht="35.25" customHeight="1" x14ac:dyDescent="0.25">
      <c r="A384" s="188"/>
      <c r="B384" s="188"/>
      <c r="C384" s="189"/>
      <c r="D384" s="190"/>
      <c r="E384" s="191"/>
      <c r="F384" s="34" t="s">
        <v>182</v>
      </c>
      <c r="G384" s="24">
        <v>1898.1</v>
      </c>
      <c r="H384" s="24">
        <v>5694.3</v>
      </c>
      <c r="I384" s="6">
        <v>3</v>
      </c>
      <c r="J384" s="2" t="s">
        <v>209</v>
      </c>
      <c r="K384" s="25" t="s">
        <v>184</v>
      </c>
      <c r="L384" s="6">
        <v>60</v>
      </c>
      <c r="M384" s="6">
        <v>0</v>
      </c>
      <c r="N384" s="6">
        <v>0</v>
      </c>
      <c r="O384" s="6">
        <v>10</v>
      </c>
      <c r="P384" s="6">
        <v>30</v>
      </c>
      <c r="Q384" s="6">
        <v>100</v>
      </c>
      <c r="R384" s="25">
        <v>15.375299999999999</v>
      </c>
      <c r="S384" s="2" t="s">
        <v>185</v>
      </c>
      <c r="T384" s="6" t="s">
        <v>186</v>
      </c>
      <c r="U384" s="6" t="s">
        <v>19</v>
      </c>
      <c r="V384" s="72"/>
      <c r="W384" s="73">
        <v>10</v>
      </c>
      <c r="X384" s="74">
        <f t="shared" si="44"/>
        <v>-18.638372093023253</v>
      </c>
      <c r="Y384" s="74">
        <f t="shared" si="41"/>
        <v>-8.6383720930232535</v>
      </c>
    </row>
    <row r="385" spans="1:25" ht="42.75" customHeight="1" x14ac:dyDescent="0.25">
      <c r="A385" s="188"/>
      <c r="B385" s="188"/>
      <c r="C385" s="189"/>
      <c r="D385" s="190"/>
      <c r="E385" s="191"/>
      <c r="F385" s="2" t="s">
        <v>419</v>
      </c>
      <c r="G385" s="24">
        <v>1995</v>
      </c>
      <c r="H385" s="24">
        <v>9975</v>
      </c>
      <c r="I385" s="6">
        <v>5</v>
      </c>
      <c r="J385" s="2" t="s">
        <v>420</v>
      </c>
      <c r="K385" s="28" t="s">
        <v>418</v>
      </c>
      <c r="L385" s="6">
        <v>47</v>
      </c>
      <c r="M385" s="6">
        <v>2</v>
      </c>
      <c r="N385" s="6">
        <v>12</v>
      </c>
      <c r="O385" s="6">
        <v>16</v>
      </c>
      <c r="P385" s="6">
        <v>23</v>
      </c>
      <c r="Q385" s="6">
        <v>100</v>
      </c>
      <c r="R385" s="25">
        <v>13.48</v>
      </c>
      <c r="S385" s="6" t="s">
        <v>141</v>
      </c>
      <c r="T385" s="6" t="s">
        <v>142</v>
      </c>
      <c r="U385" s="6" t="s">
        <v>194</v>
      </c>
      <c r="V385" s="72"/>
      <c r="W385" s="73">
        <v>5</v>
      </c>
      <c r="X385" s="74">
        <f t="shared" si="44"/>
        <v>-28.77906976744185</v>
      </c>
      <c r="Y385" s="74">
        <f t="shared" si="41"/>
        <v>-23.77906976744185</v>
      </c>
    </row>
    <row r="386" spans="1:25" ht="30" customHeight="1" x14ac:dyDescent="0.25">
      <c r="A386" s="188">
        <v>84</v>
      </c>
      <c r="B386" s="188">
        <v>179096</v>
      </c>
      <c r="C386" s="189" t="s">
        <v>443</v>
      </c>
      <c r="D386" s="190">
        <v>10</v>
      </c>
      <c r="E386" s="191" t="s">
        <v>137</v>
      </c>
      <c r="F386" s="2" t="s">
        <v>168</v>
      </c>
      <c r="G386" s="24">
        <v>791.74</v>
      </c>
      <c r="H386" s="24">
        <v>791.74</v>
      </c>
      <c r="I386" s="2" t="s">
        <v>421</v>
      </c>
      <c r="J386" s="2" t="s">
        <v>422</v>
      </c>
      <c r="K386" s="25" t="s">
        <v>171</v>
      </c>
      <c r="L386" s="6">
        <v>65</v>
      </c>
      <c r="M386" s="6">
        <v>0</v>
      </c>
      <c r="N386" s="6">
        <v>21</v>
      </c>
      <c r="O386" s="6">
        <v>6</v>
      </c>
      <c r="P386" s="6">
        <v>8</v>
      </c>
      <c r="Q386" s="6">
        <v>100</v>
      </c>
      <c r="R386" s="25">
        <v>134963</v>
      </c>
      <c r="S386" s="6" t="s">
        <v>218</v>
      </c>
      <c r="T386" s="6" t="s">
        <v>173</v>
      </c>
      <c r="U386" s="6" t="s">
        <v>107</v>
      </c>
      <c r="V386" s="72"/>
      <c r="W386" s="73">
        <v>4</v>
      </c>
      <c r="X386" s="74">
        <f>90*(1-(G386-$G$386)/$G$386)</f>
        <v>90</v>
      </c>
      <c r="Y386" s="74">
        <f t="shared" si="41"/>
        <v>94</v>
      </c>
    </row>
    <row r="387" spans="1:25" ht="30" customHeight="1" x14ac:dyDescent="0.25">
      <c r="A387" s="188"/>
      <c r="B387" s="188"/>
      <c r="C387" s="189"/>
      <c r="D387" s="190"/>
      <c r="E387" s="191"/>
      <c r="F387" s="2" t="s">
        <v>143</v>
      </c>
      <c r="G387" s="24">
        <v>829.6</v>
      </c>
      <c r="H387" s="24">
        <v>4148</v>
      </c>
      <c r="I387" s="6">
        <v>5</v>
      </c>
      <c r="J387" s="2" t="s">
        <v>144</v>
      </c>
      <c r="K387" s="25" t="s">
        <v>145</v>
      </c>
      <c r="L387" s="26">
        <v>0.85</v>
      </c>
      <c r="M387" s="26">
        <v>0</v>
      </c>
      <c r="N387" s="26">
        <v>0.05</v>
      </c>
      <c r="O387" s="26">
        <v>0.03</v>
      </c>
      <c r="P387" s="26">
        <v>7.0000000000000007E-2</v>
      </c>
      <c r="Q387" s="27">
        <v>1</v>
      </c>
      <c r="R387" s="25" t="s">
        <v>180</v>
      </c>
      <c r="S387" s="2" t="s">
        <v>147</v>
      </c>
      <c r="T387" s="6" t="s">
        <v>147</v>
      </c>
      <c r="U387" s="6" t="s">
        <v>107</v>
      </c>
      <c r="V387" s="72"/>
      <c r="W387" s="73">
        <v>8</v>
      </c>
      <c r="X387" s="74">
        <f>90*(1-(G387-$G$386)/$G$386)</f>
        <v>85.696314446661773</v>
      </c>
      <c r="Y387" s="74">
        <f t="shared" si="41"/>
        <v>93.696314446661773</v>
      </c>
    </row>
    <row r="388" spans="1:25" ht="35.25" customHeight="1" x14ac:dyDescent="0.25">
      <c r="A388" s="188"/>
      <c r="B388" s="188"/>
      <c r="C388" s="189"/>
      <c r="D388" s="190"/>
      <c r="E388" s="191"/>
      <c r="F388" s="2" t="s">
        <v>416</v>
      </c>
      <c r="G388" s="24">
        <v>860</v>
      </c>
      <c r="H388" s="24">
        <v>4300</v>
      </c>
      <c r="I388" s="6">
        <v>5</v>
      </c>
      <c r="J388" s="2" t="s">
        <v>442</v>
      </c>
      <c r="K388" s="28" t="s">
        <v>427</v>
      </c>
      <c r="L388" s="6">
        <v>47</v>
      </c>
      <c r="M388" s="6">
        <v>2</v>
      </c>
      <c r="N388" s="6">
        <v>12</v>
      </c>
      <c r="O388" s="6">
        <v>16</v>
      </c>
      <c r="P388" s="6">
        <v>23</v>
      </c>
      <c r="Q388" s="6">
        <v>100</v>
      </c>
      <c r="R388" s="25">
        <v>13.48</v>
      </c>
      <c r="S388" s="6" t="s">
        <v>141</v>
      </c>
      <c r="T388" s="6" t="s">
        <v>142</v>
      </c>
      <c r="U388" s="6" t="s">
        <v>194</v>
      </c>
      <c r="V388" s="72"/>
      <c r="W388" s="73">
        <v>5</v>
      </c>
      <c r="X388" s="74">
        <f>90*(1-(G388-$G$386)/$G$386)</f>
        <v>82.240634551746794</v>
      </c>
      <c r="Y388" s="74">
        <f t="shared" si="41"/>
        <v>87.240634551746794</v>
      </c>
    </row>
    <row r="389" spans="1:25" ht="46.5" customHeight="1" x14ac:dyDescent="0.25">
      <c r="A389" s="188"/>
      <c r="B389" s="188"/>
      <c r="C389" s="189"/>
      <c r="D389" s="190"/>
      <c r="E389" s="191"/>
      <c r="F389" s="2" t="s">
        <v>419</v>
      </c>
      <c r="G389" s="24">
        <v>1995</v>
      </c>
      <c r="H389" s="24">
        <v>9975</v>
      </c>
      <c r="I389" s="6">
        <v>5</v>
      </c>
      <c r="J389" s="2" t="s">
        <v>420</v>
      </c>
      <c r="K389" s="28" t="s">
        <v>418</v>
      </c>
      <c r="L389" s="6">
        <v>47</v>
      </c>
      <c r="M389" s="6">
        <v>2</v>
      </c>
      <c r="N389" s="6">
        <v>12</v>
      </c>
      <c r="O389" s="6">
        <v>16</v>
      </c>
      <c r="P389" s="6">
        <v>23</v>
      </c>
      <c r="Q389" s="6">
        <v>100</v>
      </c>
      <c r="R389" s="25">
        <v>13.48</v>
      </c>
      <c r="S389" s="6" t="s">
        <v>141</v>
      </c>
      <c r="T389" s="6" t="s">
        <v>142</v>
      </c>
      <c r="U389" s="6" t="s">
        <v>194</v>
      </c>
      <c r="V389" s="72"/>
      <c r="W389" s="73">
        <v>5</v>
      </c>
      <c r="X389" s="74">
        <f>90*(1-(G389-$G$386)/$G$386)</f>
        <v>-46.778993103796694</v>
      </c>
      <c r="Y389" s="74">
        <f t="shared" si="41"/>
        <v>-41.778993103796694</v>
      </c>
    </row>
    <row r="390" spans="1:25" ht="30" customHeight="1" x14ac:dyDescent="0.25">
      <c r="A390" s="188">
        <v>85</v>
      </c>
      <c r="B390" s="188"/>
      <c r="C390" s="189" t="s">
        <v>444</v>
      </c>
      <c r="D390" s="190" t="s">
        <v>25</v>
      </c>
      <c r="E390" s="191" t="s">
        <v>137</v>
      </c>
      <c r="F390" s="76" t="s">
        <v>250</v>
      </c>
      <c r="G390" s="42">
        <v>108.3</v>
      </c>
      <c r="H390" s="42">
        <v>1083</v>
      </c>
      <c r="I390" s="6">
        <v>10</v>
      </c>
      <c r="J390" s="2" t="s">
        <v>446</v>
      </c>
      <c r="K390" s="25" t="s">
        <v>177</v>
      </c>
      <c r="L390" s="41">
        <v>87.4</v>
      </c>
      <c r="M390" s="6"/>
      <c r="N390" s="41"/>
      <c r="O390" s="41">
        <v>7.6</v>
      </c>
      <c r="P390" s="41">
        <v>5</v>
      </c>
      <c r="Q390" s="6">
        <v>100</v>
      </c>
      <c r="R390" s="25">
        <v>15.03</v>
      </c>
      <c r="S390" s="6" t="s">
        <v>147</v>
      </c>
      <c r="T390" s="6" t="s">
        <v>252</v>
      </c>
      <c r="U390" s="6" t="s">
        <v>193</v>
      </c>
      <c r="V390" s="72"/>
      <c r="W390" s="73">
        <v>5</v>
      </c>
      <c r="X390" s="74">
        <f t="shared" ref="X390:X395" si="45">90*(1-(G390-$G$390)/$G$390)</f>
        <v>90</v>
      </c>
      <c r="Y390" s="74">
        <f t="shared" si="41"/>
        <v>95</v>
      </c>
    </row>
    <row r="391" spans="1:25" ht="30" customHeight="1" x14ac:dyDescent="0.25">
      <c r="A391" s="188"/>
      <c r="B391" s="188"/>
      <c r="C391" s="189"/>
      <c r="D391" s="190"/>
      <c r="E391" s="191"/>
      <c r="F391" s="2" t="s">
        <v>143</v>
      </c>
      <c r="G391" s="24">
        <v>649.29</v>
      </c>
      <c r="H391" s="24">
        <v>3246.45</v>
      </c>
      <c r="I391" s="6">
        <v>5</v>
      </c>
      <c r="J391" s="2" t="s">
        <v>144</v>
      </c>
      <c r="K391" s="25" t="s">
        <v>145</v>
      </c>
      <c r="L391" s="26">
        <v>0.85</v>
      </c>
      <c r="M391" s="26">
        <v>0</v>
      </c>
      <c r="N391" s="26">
        <v>0.05</v>
      </c>
      <c r="O391" s="26">
        <v>0.03</v>
      </c>
      <c r="P391" s="26">
        <v>7.0000000000000007E-2</v>
      </c>
      <c r="Q391" s="27">
        <v>1</v>
      </c>
      <c r="R391" s="25" t="s">
        <v>180</v>
      </c>
      <c r="S391" s="2" t="s">
        <v>147</v>
      </c>
      <c r="T391" s="6" t="s">
        <v>147</v>
      </c>
      <c r="U391" s="6" t="s">
        <v>107</v>
      </c>
      <c r="V391" s="72"/>
      <c r="W391" s="73">
        <v>8</v>
      </c>
      <c r="X391" s="74">
        <f t="shared" si="45"/>
        <v>-359.57617728531858</v>
      </c>
      <c r="Y391" s="74">
        <f t="shared" si="41"/>
        <v>-351.57617728531858</v>
      </c>
    </row>
    <row r="392" spans="1:25" ht="30" customHeight="1" x14ac:dyDescent="0.25">
      <c r="A392" s="188"/>
      <c r="B392" s="188"/>
      <c r="C392" s="189"/>
      <c r="D392" s="190"/>
      <c r="E392" s="191"/>
      <c r="F392" s="34" t="s">
        <v>187</v>
      </c>
      <c r="G392" s="35">
        <v>1047.3800000000001</v>
      </c>
      <c r="H392" s="36">
        <f>G392*I392</f>
        <v>5236.9000000000005</v>
      </c>
      <c r="I392" s="37">
        <v>5</v>
      </c>
      <c r="J392" s="2" t="s">
        <v>188</v>
      </c>
      <c r="K392" s="28" t="s">
        <v>189</v>
      </c>
      <c r="L392" s="6">
        <v>70</v>
      </c>
      <c r="M392" s="6">
        <v>0</v>
      </c>
      <c r="N392" s="6">
        <v>10</v>
      </c>
      <c r="O392" s="6">
        <v>10</v>
      </c>
      <c r="P392" s="6">
        <v>10</v>
      </c>
      <c r="Q392" s="6">
        <f>SUM(L392:P392)</f>
        <v>100</v>
      </c>
      <c r="R392" s="25">
        <v>13.3954</v>
      </c>
      <c r="S392" s="6" t="s">
        <v>203</v>
      </c>
      <c r="T392" s="6" t="s">
        <v>191</v>
      </c>
      <c r="U392" s="6" t="s">
        <v>158</v>
      </c>
      <c r="V392" s="72"/>
      <c r="W392" s="73">
        <v>10</v>
      </c>
      <c r="X392" s="74">
        <f t="shared" si="45"/>
        <v>-690.39889196675915</v>
      </c>
      <c r="Y392" s="74">
        <f t="shared" ref="Y392:Y416" si="46">W392+X392</f>
        <v>-680.39889196675915</v>
      </c>
    </row>
    <row r="393" spans="1:25" ht="30" customHeight="1" x14ac:dyDescent="0.25">
      <c r="A393" s="188"/>
      <c r="B393" s="188"/>
      <c r="C393" s="189"/>
      <c r="D393" s="190"/>
      <c r="E393" s="191"/>
      <c r="F393" s="2" t="s">
        <v>168</v>
      </c>
      <c r="G393" s="24">
        <v>1444.61</v>
      </c>
      <c r="H393" s="24">
        <v>1444.61</v>
      </c>
      <c r="I393" s="2" t="s">
        <v>421</v>
      </c>
      <c r="J393" s="2" t="s">
        <v>422</v>
      </c>
      <c r="K393" s="25" t="s">
        <v>171</v>
      </c>
      <c r="L393" s="6">
        <v>65</v>
      </c>
      <c r="M393" s="6">
        <v>0</v>
      </c>
      <c r="N393" s="6">
        <v>21</v>
      </c>
      <c r="O393" s="6">
        <v>6</v>
      </c>
      <c r="P393" s="6">
        <v>8</v>
      </c>
      <c r="Q393" s="6">
        <v>100</v>
      </c>
      <c r="R393" s="25">
        <v>134963</v>
      </c>
      <c r="S393" s="6" t="s">
        <v>218</v>
      </c>
      <c r="T393" s="6" t="s">
        <v>173</v>
      </c>
      <c r="U393" s="6" t="s">
        <v>107</v>
      </c>
      <c r="V393" s="72"/>
      <c r="W393" s="73">
        <v>4</v>
      </c>
      <c r="X393" s="74">
        <f t="shared" si="45"/>
        <v>-1020.5069252077561</v>
      </c>
      <c r="Y393" s="74">
        <f t="shared" si="46"/>
        <v>-1016.5069252077561</v>
      </c>
    </row>
    <row r="394" spans="1:25" ht="36" customHeight="1" x14ac:dyDescent="0.25">
      <c r="A394" s="188"/>
      <c r="B394" s="188"/>
      <c r="C394" s="189"/>
      <c r="D394" s="190"/>
      <c r="E394" s="191"/>
      <c r="F394" s="39" t="s">
        <v>425</v>
      </c>
      <c r="G394" s="24">
        <v>1980</v>
      </c>
      <c r="H394" s="24">
        <v>9900</v>
      </c>
      <c r="I394" s="6">
        <v>5</v>
      </c>
      <c r="J394" s="2" t="s">
        <v>445</v>
      </c>
      <c r="K394" s="28" t="s">
        <v>427</v>
      </c>
      <c r="L394" s="6">
        <v>47</v>
      </c>
      <c r="M394" s="6">
        <v>2</v>
      </c>
      <c r="N394" s="6">
        <v>12</v>
      </c>
      <c r="O394" s="6">
        <v>16</v>
      </c>
      <c r="P394" s="6">
        <v>23</v>
      </c>
      <c r="Q394" s="6">
        <v>100</v>
      </c>
      <c r="R394" s="25">
        <v>13.48</v>
      </c>
      <c r="S394" s="6" t="s">
        <v>141</v>
      </c>
      <c r="T394" s="6" t="s">
        <v>142</v>
      </c>
      <c r="U394" s="6" t="s">
        <v>194</v>
      </c>
      <c r="V394" s="72"/>
      <c r="W394" s="73">
        <v>5</v>
      </c>
      <c r="X394" s="74">
        <f t="shared" si="45"/>
        <v>-1465.4293628808866</v>
      </c>
      <c r="Y394" s="74">
        <f t="shared" si="46"/>
        <v>-1460.4293628808866</v>
      </c>
    </row>
    <row r="395" spans="1:25" ht="36.75" customHeight="1" x14ac:dyDescent="0.25">
      <c r="A395" s="188"/>
      <c r="B395" s="188"/>
      <c r="C395" s="189"/>
      <c r="D395" s="190"/>
      <c r="E395" s="191"/>
      <c r="F395" s="34" t="s">
        <v>182</v>
      </c>
      <c r="G395" s="24">
        <v>2391.61</v>
      </c>
      <c r="H395" s="24">
        <v>7174.83</v>
      </c>
      <c r="I395" s="6">
        <v>3</v>
      </c>
      <c r="J395" s="2" t="s">
        <v>209</v>
      </c>
      <c r="K395" s="25" t="s">
        <v>184</v>
      </c>
      <c r="L395" s="6">
        <v>60</v>
      </c>
      <c r="M395" s="6">
        <v>0</v>
      </c>
      <c r="N395" s="6">
        <v>0</v>
      </c>
      <c r="O395" s="6">
        <v>10</v>
      </c>
      <c r="P395" s="6">
        <v>30</v>
      </c>
      <c r="Q395" s="6">
        <v>100</v>
      </c>
      <c r="R395" s="25">
        <v>15.375299999999999</v>
      </c>
      <c r="S395" s="2" t="s">
        <v>185</v>
      </c>
      <c r="T395" s="6" t="s">
        <v>186</v>
      </c>
      <c r="U395" s="6" t="s">
        <v>19</v>
      </c>
      <c r="V395" s="72"/>
      <c r="W395" s="73">
        <v>10</v>
      </c>
      <c r="X395" s="74">
        <f t="shared" si="45"/>
        <v>-1807.4875346260387</v>
      </c>
      <c r="Y395" s="74">
        <f t="shared" si="46"/>
        <v>-1797.4875346260387</v>
      </c>
    </row>
    <row r="396" spans="1:25" ht="46.5" customHeight="1" x14ac:dyDescent="0.25">
      <c r="A396" s="188">
        <v>86</v>
      </c>
      <c r="B396" s="188"/>
      <c r="C396" s="189" t="s">
        <v>447</v>
      </c>
      <c r="D396" s="190" t="s">
        <v>25</v>
      </c>
      <c r="E396" s="191" t="s">
        <v>137</v>
      </c>
      <c r="F396" s="77" t="s">
        <v>168</v>
      </c>
      <c r="G396" s="24">
        <v>835.76</v>
      </c>
      <c r="H396" s="24">
        <v>835.76</v>
      </c>
      <c r="I396" s="2" t="s">
        <v>421</v>
      </c>
      <c r="J396" s="2" t="s">
        <v>422</v>
      </c>
      <c r="K396" s="25" t="s">
        <v>171</v>
      </c>
      <c r="L396" s="6">
        <v>65</v>
      </c>
      <c r="M396" s="6">
        <v>0</v>
      </c>
      <c r="N396" s="6">
        <v>21</v>
      </c>
      <c r="O396" s="6">
        <v>6</v>
      </c>
      <c r="P396" s="6">
        <v>8</v>
      </c>
      <c r="Q396" s="6">
        <v>100</v>
      </c>
      <c r="R396" s="25">
        <v>134963</v>
      </c>
      <c r="S396" s="6" t="s">
        <v>218</v>
      </c>
      <c r="T396" s="6" t="s">
        <v>173</v>
      </c>
      <c r="U396" s="6" t="s">
        <v>107</v>
      </c>
      <c r="V396" s="72"/>
      <c r="W396" s="73">
        <v>4</v>
      </c>
      <c r="X396" s="74">
        <f>90*(1-(G396-$G$396)/$G$396)</f>
        <v>90</v>
      </c>
      <c r="Y396" s="74">
        <f t="shared" si="46"/>
        <v>94</v>
      </c>
    </row>
    <row r="397" spans="1:25" ht="51" customHeight="1" x14ac:dyDescent="0.25">
      <c r="A397" s="188"/>
      <c r="B397" s="188"/>
      <c r="C397" s="189"/>
      <c r="D397" s="190"/>
      <c r="E397" s="191"/>
      <c r="F397" s="39" t="s">
        <v>425</v>
      </c>
      <c r="G397" s="24">
        <v>1980</v>
      </c>
      <c r="H397" s="24">
        <v>9900</v>
      </c>
      <c r="I397" s="6">
        <v>5</v>
      </c>
      <c r="J397" s="2" t="s">
        <v>445</v>
      </c>
      <c r="K397" s="28" t="s">
        <v>427</v>
      </c>
      <c r="L397" s="6">
        <v>47</v>
      </c>
      <c r="M397" s="6">
        <v>2</v>
      </c>
      <c r="N397" s="6">
        <v>12</v>
      </c>
      <c r="O397" s="6">
        <v>16</v>
      </c>
      <c r="P397" s="6">
        <v>23</v>
      </c>
      <c r="Q397" s="6">
        <v>100</v>
      </c>
      <c r="R397" s="25">
        <v>13.48</v>
      </c>
      <c r="S397" s="6" t="s">
        <v>141</v>
      </c>
      <c r="T397" s="6" t="s">
        <v>142</v>
      </c>
      <c r="U397" s="6" t="s">
        <v>194</v>
      </c>
      <c r="V397" s="72"/>
      <c r="W397" s="73">
        <v>5</v>
      </c>
      <c r="X397" s="74">
        <f>90*(1-(G397-$G$396)/$G$396)</f>
        <v>-33.219105963434487</v>
      </c>
      <c r="Y397" s="74">
        <f t="shared" si="46"/>
        <v>-28.219105963434487</v>
      </c>
    </row>
    <row r="398" spans="1:25" ht="30" customHeight="1" x14ac:dyDescent="0.25">
      <c r="A398" s="188">
        <v>87</v>
      </c>
      <c r="B398" s="188"/>
      <c r="C398" s="189" t="s">
        <v>448</v>
      </c>
      <c r="D398" s="190" t="s">
        <v>25</v>
      </c>
      <c r="E398" s="191" t="s">
        <v>137</v>
      </c>
      <c r="F398" s="2" t="s">
        <v>416</v>
      </c>
      <c r="G398" s="24">
        <v>860</v>
      </c>
      <c r="H398" s="24">
        <v>4300</v>
      </c>
      <c r="I398" s="6">
        <v>5</v>
      </c>
      <c r="J398" s="2" t="s">
        <v>417</v>
      </c>
      <c r="K398" s="28" t="s">
        <v>427</v>
      </c>
      <c r="L398" s="6">
        <v>47</v>
      </c>
      <c r="M398" s="6">
        <v>2</v>
      </c>
      <c r="N398" s="6">
        <v>12</v>
      </c>
      <c r="O398" s="6">
        <v>16</v>
      </c>
      <c r="P398" s="6">
        <v>23</v>
      </c>
      <c r="Q398" s="6">
        <v>100</v>
      </c>
      <c r="R398" s="25">
        <v>13.48</v>
      </c>
      <c r="S398" s="6" t="s">
        <v>141</v>
      </c>
      <c r="T398" s="6" t="s">
        <v>142</v>
      </c>
      <c r="U398" s="6" t="s">
        <v>194</v>
      </c>
      <c r="V398" s="72"/>
      <c r="W398" s="73">
        <v>5</v>
      </c>
      <c r="X398" s="74">
        <f>90*(1-(G398-$G$398)/$G$398)</f>
        <v>90</v>
      </c>
      <c r="Y398" s="74">
        <f t="shared" si="46"/>
        <v>95</v>
      </c>
    </row>
    <row r="399" spans="1:25" ht="30" customHeight="1" x14ac:dyDescent="0.25">
      <c r="A399" s="188"/>
      <c r="B399" s="188"/>
      <c r="C399" s="189"/>
      <c r="D399" s="190"/>
      <c r="E399" s="191"/>
      <c r="F399" s="2" t="s">
        <v>143</v>
      </c>
      <c r="G399" s="24">
        <v>973.04</v>
      </c>
      <c r="H399" s="24">
        <v>4865.2</v>
      </c>
      <c r="I399" s="6">
        <v>5</v>
      </c>
      <c r="J399" s="2" t="s">
        <v>144</v>
      </c>
      <c r="K399" s="25" t="s">
        <v>145</v>
      </c>
      <c r="L399" s="26">
        <v>0.85</v>
      </c>
      <c r="M399" s="26">
        <v>0</v>
      </c>
      <c r="N399" s="26">
        <v>0.05</v>
      </c>
      <c r="O399" s="26">
        <v>0.03</v>
      </c>
      <c r="P399" s="26">
        <v>7.0000000000000007E-2</v>
      </c>
      <c r="Q399" s="27">
        <v>1</v>
      </c>
      <c r="R399" s="25" t="s">
        <v>180</v>
      </c>
      <c r="S399" s="2" t="s">
        <v>147</v>
      </c>
      <c r="T399" s="6" t="s">
        <v>147</v>
      </c>
      <c r="U399" s="6" t="s">
        <v>107</v>
      </c>
      <c r="V399" s="72"/>
      <c r="W399" s="73">
        <v>8</v>
      </c>
      <c r="X399" s="74">
        <f>90*(1-(G399-$G$398)/$G$398)</f>
        <v>78.170232558139546</v>
      </c>
      <c r="Y399" s="74">
        <f t="shared" si="46"/>
        <v>86.170232558139546</v>
      </c>
    </row>
    <row r="400" spans="1:25" ht="30" customHeight="1" x14ac:dyDescent="0.25">
      <c r="A400" s="188"/>
      <c r="B400" s="188"/>
      <c r="C400" s="189"/>
      <c r="D400" s="190"/>
      <c r="E400" s="191"/>
      <c r="F400" s="34" t="s">
        <v>187</v>
      </c>
      <c r="G400" s="35">
        <v>1047.3800000000001</v>
      </c>
      <c r="H400" s="36">
        <f>G400*I400</f>
        <v>5236.9000000000005</v>
      </c>
      <c r="I400" s="37">
        <v>5</v>
      </c>
      <c r="J400" s="2" t="s">
        <v>188</v>
      </c>
      <c r="K400" s="28" t="s">
        <v>189</v>
      </c>
      <c r="L400" s="6">
        <v>70</v>
      </c>
      <c r="M400" s="6">
        <v>0</v>
      </c>
      <c r="N400" s="6">
        <v>10</v>
      </c>
      <c r="O400" s="6">
        <v>10</v>
      </c>
      <c r="P400" s="6">
        <v>10</v>
      </c>
      <c r="Q400" s="6">
        <f>SUM(L400:P400)</f>
        <v>100</v>
      </c>
      <c r="R400" s="25">
        <v>13.3954</v>
      </c>
      <c r="S400" s="6" t="s">
        <v>203</v>
      </c>
      <c r="T400" s="6" t="s">
        <v>191</v>
      </c>
      <c r="U400" s="6" t="s">
        <v>158</v>
      </c>
      <c r="V400" s="72"/>
      <c r="W400" s="73">
        <v>10</v>
      </c>
      <c r="X400" s="74">
        <f>90*(1-(G400-$G$398)/$G$398)</f>
        <v>70.39046511627906</v>
      </c>
      <c r="Y400" s="74">
        <f t="shared" si="46"/>
        <v>80.39046511627906</v>
      </c>
    </row>
    <row r="401" spans="1:25" ht="30" customHeight="1" x14ac:dyDescent="0.25">
      <c r="A401" s="188"/>
      <c r="B401" s="188"/>
      <c r="C401" s="189"/>
      <c r="D401" s="190"/>
      <c r="E401" s="191"/>
      <c r="F401" s="2" t="s">
        <v>168</v>
      </c>
      <c r="G401" s="24">
        <v>1310.6199999999999</v>
      </c>
      <c r="H401" s="24">
        <v>1310.6199999999999</v>
      </c>
      <c r="I401" s="2" t="s">
        <v>421</v>
      </c>
      <c r="J401" s="2" t="s">
        <v>422</v>
      </c>
      <c r="K401" s="25" t="s">
        <v>171</v>
      </c>
      <c r="L401" s="6">
        <v>65</v>
      </c>
      <c r="M401" s="6">
        <v>0</v>
      </c>
      <c r="N401" s="6">
        <v>21</v>
      </c>
      <c r="O401" s="6">
        <v>6</v>
      </c>
      <c r="P401" s="6">
        <v>8</v>
      </c>
      <c r="Q401" s="6">
        <v>100</v>
      </c>
      <c r="R401" s="25">
        <v>134963</v>
      </c>
      <c r="S401" s="6" t="s">
        <v>218</v>
      </c>
      <c r="T401" s="6" t="s">
        <v>173</v>
      </c>
      <c r="U401" s="6" t="s">
        <v>107</v>
      </c>
      <c r="V401" s="72"/>
      <c r="W401" s="73">
        <v>4</v>
      </c>
      <c r="X401" s="74">
        <f>90*(1-(G401-$G$398)/$G$398)</f>
        <v>42.842093023255828</v>
      </c>
      <c r="Y401" s="74">
        <f t="shared" si="46"/>
        <v>46.842093023255828</v>
      </c>
    </row>
    <row r="402" spans="1:25" ht="30" customHeight="1" x14ac:dyDescent="0.25">
      <c r="A402" s="188"/>
      <c r="B402" s="188"/>
      <c r="C402" s="189"/>
      <c r="D402" s="190"/>
      <c r="E402" s="191"/>
      <c r="F402" s="2" t="s">
        <v>419</v>
      </c>
      <c r="G402" s="24">
        <v>1995</v>
      </c>
      <c r="H402" s="24">
        <v>9975</v>
      </c>
      <c r="I402" s="6">
        <v>5</v>
      </c>
      <c r="J402" s="2" t="s">
        <v>420</v>
      </c>
      <c r="K402" s="28" t="s">
        <v>418</v>
      </c>
      <c r="L402" s="6">
        <v>47</v>
      </c>
      <c r="M402" s="6">
        <v>2</v>
      </c>
      <c r="N402" s="6">
        <v>12</v>
      </c>
      <c r="O402" s="6">
        <v>16</v>
      </c>
      <c r="P402" s="6">
        <v>23</v>
      </c>
      <c r="Q402" s="6">
        <v>100</v>
      </c>
      <c r="R402" s="25">
        <v>13.48</v>
      </c>
      <c r="S402" s="6" t="s">
        <v>141</v>
      </c>
      <c r="T402" s="6" t="s">
        <v>142</v>
      </c>
      <c r="U402" s="6" t="s">
        <v>194</v>
      </c>
      <c r="V402" s="72"/>
      <c r="W402" s="73">
        <v>5</v>
      </c>
      <c r="X402" s="74">
        <f>90*(1-(G402-$G$398)/$G$398)</f>
        <v>-28.77906976744185</v>
      </c>
      <c r="Y402" s="74">
        <f t="shared" si="46"/>
        <v>-23.77906976744185</v>
      </c>
    </row>
    <row r="403" spans="1:25" ht="30" customHeight="1" x14ac:dyDescent="0.25">
      <c r="A403" s="188">
        <v>88</v>
      </c>
      <c r="B403" s="188"/>
      <c r="C403" s="189" t="s">
        <v>449</v>
      </c>
      <c r="D403" s="190" t="s">
        <v>25</v>
      </c>
      <c r="E403" s="191" t="s">
        <v>137</v>
      </c>
      <c r="F403" s="34" t="s">
        <v>264</v>
      </c>
      <c r="G403" s="6">
        <v>8.93</v>
      </c>
      <c r="H403" s="6">
        <v>8.93</v>
      </c>
      <c r="I403" s="6">
        <v>1</v>
      </c>
      <c r="J403" s="2" t="s">
        <v>450</v>
      </c>
      <c r="K403" s="28" t="s">
        <v>229</v>
      </c>
      <c r="L403" s="26">
        <v>0.59</v>
      </c>
      <c r="M403" s="26">
        <v>0</v>
      </c>
      <c r="N403" s="26">
        <v>0</v>
      </c>
      <c r="O403" s="26">
        <v>0.05</v>
      </c>
      <c r="P403" s="26">
        <v>0.36</v>
      </c>
      <c r="Q403" s="26">
        <v>1</v>
      </c>
      <c r="R403" s="25">
        <v>14.6647</v>
      </c>
      <c r="S403" s="6" t="s">
        <v>230</v>
      </c>
      <c r="T403" s="6" t="s">
        <v>230</v>
      </c>
      <c r="U403" s="6"/>
      <c r="V403" s="75" t="s">
        <v>231</v>
      </c>
      <c r="W403" s="73">
        <v>3</v>
      </c>
      <c r="X403" s="74">
        <f>90*(1-(G403-$G$403)/$G$403)</f>
        <v>90</v>
      </c>
      <c r="Y403" s="74">
        <f t="shared" si="46"/>
        <v>93</v>
      </c>
    </row>
    <row r="404" spans="1:25" ht="33.75" customHeight="1" x14ac:dyDescent="0.25">
      <c r="A404" s="188"/>
      <c r="B404" s="188"/>
      <c r="C404" s="189"/>
      <c r="D404" s="190"/>
      <c r="E404" s="191"/>
      <c r="F404" s="34" t="s">
        <v>250</v>
      </c>
      <c r="G404" s="42">
        <v>30.21</v>
      </c>
      <c r="H404" s="42">
        <v>30.21</v>
      </c>
      <c r="I404" s="6">
        <v>1</v>
      </c>
      <c r="J404" s="2" t="s">
        <v>451</v>
      </c>
      <c r="K404" s="25" t="s">
        <v>177</v>
      </c>
      <c r="L404" s="41">
        <v>87.4</v>
      </c>
      <c r="M404" s="6"/>
      <c r="N404" s="41"/>
      <c r="O404" s="41">
        <v>7.6</v>
      </c>
      <c r="P404" s="41">
        <v>5</v>
      </c>
      <c r="Q404" s="6">
        <v>100</v>
      </c>
      <c r="R404" s="25">
        <v>15.03</v>
      </c>
      <c r="S404" s="6" t="s">
        <v>147</v>
      </c>
      <c r="T404" s="6" t="s">
        <v>252</v>
      </c>
      <c r="U404" s="6" t="s">
        <v>193</v>
      </c>
      <c r="V404" s="72"/>
      <c r="W404" s="73">
        <v>5</v>
      </c>
      <c r="X404" s="74">
        <f>90*(1-(G404-$G$403)/$G$403)</f>
        <v>-124.46808510638301</v>
      </c>
      <c r="Y404" s="74">
        <f t="shared" si="46"/>
        <v>-119.46808510638301</v>
      </c>
    </row>
    <row r="405" spans="1:25" ht="33.75" customHeight="1" x14ac:dyDescent="0.25">
      <c r="A405" s="188"/>
      <c r="B405" s="188"/>
      <c r="C405" s="189"/>
      <c r="D405" s="190"/>
      <c r="E405" s="191"/>
      <c r="F405" s="34" t="s">
        <v>187</v>
      </c>
      <c r="G405" s="35">
        <v>41.9</v>
      </c>
      <c r="H405" s="36">
        <f>G405*I405</f>
        <v>209.5</v>
      </c>
      <c r="I405" s="37">
        <v>5</v>
      </c>
      <c r="J405" s="2" t="s">
        <v>410</v>
      </c>
      <c r="K405" s="28" t="s">
        <v>177</v>
      </c>
      <c r="L405" s="6">
        <v>70</v>
      </c>
      <c r="M405" s="6">
        <v>0</v>
      </c>
      <c r="N405" s="6">
        <v>10</v>
      </c>
      <c r="O405" s="6">
        <v>10</v>
      </c>
      <c r="P405" s="6">
        <v>10</v>
      </c>
      <c r="Q405" s="6">
        <f>SUM(L405:P405)</f>
        <v>100</v>
      </c>
      <c r="R405" s="25">
        <v>13.3954</v>
      </c>
      <c r="S405" s="6" t="s">
        <v>203</v>
      </c>
      <c r="T405" s="6" t="s">
        <v>191</v>
      </c>
      <c r="U405" s="6" t="s">
        <v>158</v>
      </c>
      <c r="V405" s="72"/>
      <c r="W405" s="73">
        <v>10</v>
      </c>
      <c r="X405" s="74">
        <f>90*(1-(G405-$G$403)/$G$403)</f>
        <v>-242.28443449048152</v>
      </c>
      <c r="Y405" s="74">
        <f t="shared" si="46"/>
        <v>-232.28443449048152</v>
      </c>
    </row>
    <row r="406" spans="1:25" ht="30" customHeight="1" x14ac:dyDescent="0.25">
      <c r="A406" s="4">
        <v>89</v>
      </c>
      <c r="B406" s="6"/>
      <c r="C406" s="5" t="s">
        <v>452</v>
      </c>
      <c r="D406" s="4" t="s">
        <v>25</v>
      </c>
      <c r="E406" s="4" t="s">
        <v>137</v>
      </c>
      <c r="F406" s="34" t="s">
        <v>250</v>
      </c>
      <c r="G406" s="42">
        <v>4.37</v>
      </c>
      <c r="H406" s="42">
        <v>131.1</v>
      </c>
      <c r="I406" s="6">
        <v>30</v>
      </c>
      <c r="J406" s="2" t="s">
        <v>453</v>
      </c>
      <c r="K406" s="25" t="s">
        <v>177</v>
      </c>
      <c r="L406" s="41">
        <v>87.4</v>
      </c>
      <c r="M406" s="6"/>
      <c r="N406" s="41"/>
      <c r="O406" s="41">
        <v>7.6</v>
      </c>
      <c r="P406" s="41">
        <v>5</v>
      </c>
      <c r="Q406" s="6">
        <v>100</v>
      </c>
      <c r="R406" s="25">
        <v>15.03</v>
      </c>
      <c r="S406" s="6" t="s">
        <v>147</v>
      </c>
      <c r="T406" s="6" t="s">
        <v>252</v>
      </c>
      <c r="U406" s="6" t="s">
        <v>193</v>
      </c>
      <c r="V406" s="72"/>
      <c r="W406" s="73">
        <v>5</v>
      </c>
      <c r="X406" s="74">
        <f>90*(1-(G406-$G$406)/$G$406)</f>
        <v>90</v>
      </c>
      <c r="Y406" s="74">
        <f t="shared" si="46"/>
        <v>95</v>
      </c>
    </row>
    <row r="407" spans="1:25" ht="30" customHeight="1" x14ac:dyDescent="0.25">
      <c r="A407" s="190">
        <v>90</v>
      </c>
      <c r="B407" s="188"/>
      <c r="C407" s="189" t="s">
        <v>454</v>
      </c>
      <c r="D407" s="190" t="s">
        <v>25</v>
      </c>
      <c r="E407" s="190" t="s">
        <v>137</v>
      </c>
      <c r="F407" s="34" t="s">
        <v>250</v>
      </c>
      <c r="G407" s="42">
        <v>0.67</v>
      </c>
      <c r="H407" s="42">
        <v>40.47</v>
      </c>
      <c r="I407" s="6">
        <v>60</v>
      </c>
      <c r="J407" s="2" t="s">
        <v>451</v>
      </c>
      <c r="K407" s="25" t="s">
        <v>177</v>
      </c>
      <c r="L407" s="41">
        <v>87.4</v>
      </c>
      <c r="M407" s="6"/>
      <c r="N407" s="41"/>
      <c r="O407" s="41">
        <v>7.6</v>
      </c>
      <c r="P407" s="41">
        <v>5</v>
      </c>
      <c r="Q407" s="6">
        <v>100</v>
      </c>
      <c r="R407" s="25">
        <v>15.03</v>
      </c>
      <c r="S407" s="6" t="s">
        <v>147</v>
      </c>
      <c r="T407" s="6" t="s">
        <v>252</v>
      </c>
      <c r="U407" s="6" t="s">
        <v>193</v>
      </c>
      <c r="V407" s="72"/>
      <c r="W407" s="73">
        <v>5</v>
      </c>
      <c r="X407" s="74">
        <f>90*(1-(G407-$G$407)/$G$407)</f>
        <v>90</v>
      </c>
      <c r="Y407" s="74">
        <f t="shared" si="46"/>
        <v>95</v>
      </c>
    </row>
    <row r="408" spans="1:25" ht="41.25" customHeight="1" x14ac:dyDescent="0.25">
      <c r="A408" s="190"/>
      <c r="B408" s="190"/>
      <c r="C408" s="189"/>
      <c r="D408" s="190"/>
      <c r="E408" s="190"/>
      <c r="F408" s="34" t="s">
        <v>187</v>
      </c>
      <c r="G408" s="35">
        <v>66.8</v>
      </c>
      <c r="H408" s="36">
        <f>G408*I408</f>
        <v>6680</v>
      </c>
      <c r="I408" s="37">
        <v>100</v>
      </c>
      <c r="J408" s="2" t="s">
        <v>410</v>
      </c>
      <c r="K408" s="28" t="s">
        <v>189</v>
      </c>
      <c r="L408" s="6">
        <v>70</v>
      </c>
      <c r="M408" s="6">
        <v>0</v>
      </c>
      <c r="N408" s="6">
        <v>10</v>
      </c>
      <c r="O408" s="6">
        <v>10</v>
      </c>
      <c r="P408" s="6">
        <v>10</v>
      </c>
      <c r="Q408" s="6">
        <f>SUM(L408:P408)</f>
        <v>100</v>
      </c>
      <c r="R408" s="25">
        <v>13.3954</v>
      </c>
      <c r="S408" s="6" t="s">
        <v>203</v>
      </c>
      <c r="T408" s="6" t="s">
        <v>191</v>
      </c>
      <c r="U408" s="6" t="s">
        <v>158</v>
      </c>
      <c r="V408" s="72"/>
      <c r="W408" s="73">
        <v>10</v>
      </c>
      <c r="X408" s="74">
        <f>90*(1-(G408-$G$407)/$G$407)</f>
        <v>-8793.1343283582064</v>
      </c>
      <c r="Y408" s="74">
        <f t="shared" si="46"/>
        <v>-8783.1343283582064</v>
      </c>
    </row>
    <row r="409" spans="1:25" ht="123.75" customHeight="1" x14ac:dyDescent="0.25">
      <c r="A409" s="4">
        <v>91</v>
      </c>
      <c r="B409" s="6"/>
      <c r="C409" s="5" t="s">
        <v>455</v>
      </c>
      <c r="D409" s="4" t="s">
        <v>25</v>
      </c>
      <c r="E409" s="4" t="s">
        <v>137</v>
      </c>
      <c r="F409" s="34" t="s">
        <v>250</v>
      </c>
      <c r="G409" s="42">
        <v>0.21</v>
      </c>
      <c r="H409" s="42">
        <v>12.54</v>
      </c>
      <c r="I409" s="6">
        <v>60</v>
      </c>
      <c r="J409" s="2" t="s">
        <v>456</v>
      </c>
      <c r="K409" s="25" t="s">
        <v>177</v>
      </c>
      <c r="L409" s="41">
        <v>87.4</v>
      </c>
      <c r="M409" s="6"/>
      <c r="N409" s="41"/>
      <c r="O409" s="41">
        <v>7.6</v>
      </c>
      <c r="P409" s="41">
        <v>5</v>
      </c>
      <c r="Q409" s="6">
        <v>100</v>
      </c>
      <c r="R409" s="25">
        <v>15.03</v>
      </c>
      <c r="S409" s="6" t="s">
        <v>147</v>
      </c>
      <c r="T409" s="6" t="s">
        <v>252</v>
      </c>
      <c r="U409" s="6" t="s">
        <v>193</v>
      </c>
      <c r="V409" s="72"/>
      <c r="W409" s="73">
        <v>5</v>
      </c>
      <c r="X409" s="74">
        <f>90*(1-(G409-$G$409)/$G$409)</f>
        <v>90</v>
      </c>
      <c r="Y409" s="74">
        <f t="shared" si="46"/>
        <v>95</v>
      </c>
    </row>
    <row r="410" spans="1:25" ht="30" customHeight="1" x14ac:dyDescent="0.25">
      <c r="A410" s="190">
        <v>92</v>
      </c>
      <c r="B410" s="188"/>
      <c r="C410" s="189" t="s">
        <v>457</v>
      </c>
      <c r="D410" s="190" t="s">
        <v>25</v>
      </c>
      <c r="E410" s="190" t="s">
        <v>137</v>
      </c>
      <c r="F410" s="76" t="s">
        <v>250</v>
      </c>
      <c r="G410" s="42">
        <v>1368</v>
      </c>
      <c r="H410" s="42">
        <v>1368</v>
      </c>
      <c r="I410" s="6">
        <v>1</v>
      </c>
      <c r="J410" s="2" t="s">
        <v>459</v>
      </c>
      <c r="K410" s="25" t="s">
        <v>177</v>
      </c>
      <c r="L410" s="41">
        <v>87.4</v>
      </c>
      <c r="M410" s="6"/>
      <c r="N410" s="41"/>
      <c r="O410" s="41">
        <v>7.6</v>
      </c>
      <c r="P410" s="41">
        <v>5</v>
      </c>
      <c r="Q410" s="6">
        <v>100</v>
      </c>
      <c r="R410" s="25">
        <v>15.03</v>
      </c>
      <c r="S410" s="6" t="s">
        <v>147</v>
      </c>
      <c r="T410" s="6" t="s">
        <v>252</v>
      </c>
      <c r="U410" s="6" t="s">
        <v>193</v>
      </c>
      <c r="V410" s="72"/>
      <c r="W410" s="73">
        <v>5</v>
      </c>
      <c r="X410" s="74">
        <f>90*(1-(G410-$G$410)/$G$410)</f>
        <v>90</v>
      </c>
      <c r="Y410" s="74">
        <f t="shared" si="46"/>
        <v>95</v>
      </c>
    </row>
    <row r="411" spans="1:25" ht="30" customHeight="1" x14ac:dyDescent="0.25">
      <c r="A411" s="190"/>
      <c r="B411" s="190"/>
      <c r="C411" s="189"/>
      <c r="D411" s="190"/>
      <c r="E411" s="190"/>
      <c r="F411" s="34" t="s">
        <v>187</v>
      </c>
      <c r="G411" s="35">
        <v>1431.61</v>
      </c>
      <c r="H411" s="36">
        <f>G411*I411</f>
        <v>14316.099999999999</v>
      </c>
      <c r="I411" s="37">
        <v>10</v>
      </c>
      <c r="J411" s="2" t="s">
        <v>410</v>
      </c>
      <c r="K411" s="28" t="s">
        <v>189</v>
      </c>
      <c r="L411" s="6">
        <v>70</v>
      </c>
      <c r="M411" s="6">
        <v>0</v>
      </c>
      <c r="N411" s="6">
        <v>10</v>
      </c>
      <c r="O411" s="6">
        <v>10</v>
      </c>
      <c r="P411" s="6">
        <v>10</v>
      </c>
      <c r="Q411" s="6">
        <f>SUM(L411:P411)</f>
        <v>100</v>
      </c>
      <c r="R411" s="25">
        <v>13.3954</v>
      </c>
      <c r="S411" s="6" t="s">
        <v>203</v>
      </c>
      <c r="T411" s="6" t="s">
        <v>191</v>
      </c>
      <c r="U411" s="6" t="s">
        <v>158</v>
      </c>
      <c r="V411" s="72"/>
      <c r="W411" s="73">
        <v>10</v>
      </c>
      <c r="X411" s="74">
        <f>90*(1-(G411-$G$410)/$G$410)</f>
        <v>85.815131578947373</v>
      </c>
      <c r="Y411" s="74">
        <f t="shared" si="46"/>
        <v>95.815131578947373</v>
      </c>
    </row>
    <row r="412" spans="1:25" ht="30" customHeight="1" x14ac:dyDescent="0.25">
      <c r="A412" s="190"/>
      <c r="B412" s="190"/>
      <c r="C412" s="189"/>
      <c r="D412" s="190"/>
      <c r="E412" s="190"/>
      <c r="F412" s="2" t="s">
        <v>168</v>
      </c>
      <c r="G412" s="24">
        <v>1702.32</v>
      </c>
      <c r="H412" s="24">
        <v>1702.32</v>
      </c>
      <c r="I412" s="2" t="s">
        <v>421</v>
      </c>
      <c r="J412" s="2" t="s">
        <v>422</v>
      </c>
      <c r="K412" s="25" t="s">
        <v>171</v>
      </c>
      <c r="L412" s="6">
        <v>65</v>
      </c>
      <c r="M412" s="6">
        <v>0</v>
      </c>
      <c r="N412" s="6">
        <v>21</v>
      </c>
      <c r="O412" s="6">
        <v>6</v>
      </c>
      <c r="P412" s="6">
        <v>8</v>
      </c>
      <c r="Q412" s="6">
        <v>100</v>
      </c>
      <c r="R412" s="25">
        <v>134963</v>
      </c>
      <c r="S412" s="6" t="s">
        <v>218</v>
      </c>
      <c r="T412" s="6" t="s">
        <v>173</v>
      </c>
      <c r="U412" s="6" t="s">
        <v>107</v>
      </c>
      <c r="V412" s="72"/>
      <c r="W412" s="73">
        <v>4</v>
      </c>
      <c r="X412" s="74">
        <f>90*(1-(G412-$G$410)/$G$410)</f>
        <v>68.005263157894746</v>
      </c>
      <c r="Y412" s="74">
        <f t="shared" si="46"/>
        <v>72.005263157894746</v>
      </c>
    </row>
    <row r="413" spans="1:25" ht="33.75" customHeight="1" x14ac:dyDescent="0.25">
      <c r="A413" s="190"/>
      <c r="B413" s="190"/>
      <c r="C413" s="189"/>
      <c r="D413" s="190"/>
      <c r="E413" s="190"/>
      <c r="F413" s="6" t="s">
        <v>425</v>
      </c>
      <c r="G413" s="24">
        <v>2165</v>
      </c>
      <c r="H413" s="24">
        <v>10823</v>
      </c>
      <c r="I413" s="6">
        <v>5</v>
      </c>
      <c r="J413" s="2" t="s">
        <v>458</v>
      </c>
      <c r="K413" s="28" t="s">
        <v>427</v>
      </c>
      <c r="L413" s="6">
        <v>47</v>
      </c>
      <c r="M413" s="6">
        <v>2</v>
      </c>
      <c r="N413" s="6">
        <v>12</v>
      </c>
      <c r="O413" s="6">
        <v>16</v>
      </c>
      <c r="P413" s="6">
        <v>23</v>
      </c>
      <c r="Q413" s="6">
        <v>100</v>
      </c>
      <c r="R413" s="25">
        <v>13.48</v>
      </c>
      <c r="S413" s="6" t="s">
        <v>141</v>
      </c>
      <c r="T413" s="6" t="s">
        <v>142</v>
      </c>
      <c r="U413" s="6" t="s">
        <v>194</v>
      </c>
      <c r="V413" s="72"/>
      <c r="W413" s="73">
        <v>5</v>
      </c>
      <c r="X413" s="74">
        <f>90*(1-(G413-$G$410)/$G$410)</f>
        <v>37.565789473684212</v>
      </c>
      <c r="Y413" s="74">
        <f t="shared" si="46"/>
        <v>42.565789473684212</v>
      </c>
    </row>
    <row r="414" spans="1:25" ht="104.25" customHeight="1" x14ac:dyDescent="0.25">
      <c r="A414" s="4">
        <v>93</v>
      </c>
      <c r="B414" s="6"/>
      <c r="C414" s="5" t="s">
        <v>460</v>
      </c>
      <c r="D414" s="4" t="s">
        <v>25</v>
      </c>
      <c r="E414" s="4" t="s">
        <v>137</v>
      </c>
      <c r="F414" s="34" t="s">
        <v>187</v>
      </c>
      <c r="G414" s="35">
        <v>6.72</v>
      </c>
      <c r="H414" s="36">
        <f>G414*I414</f>
        <v>403.2</v>
      </c>
      <c r="I414" s="37">
        <v>60</v>
      </c>
      <c r="J414" s="2" t="s">
        <v>410</v>
      </c>
      <c r="K414" s="28" t="s">
        <v>189</v>
      </c>
      <c r="L414" s="6">
        <v>70</v>
      </c>
      <c r="M414" s="6">
        <v>0</v>
      </c>
      <c r="N414" s="6">
        <v>10</v>
      </c>
      <c r="O414" s="6">
        <v>10</v>
      </c>
      <c r="P414" s="6">
        <v>10</v>
      </c>
      <c r="Q414" s="6">
        <f>SUM(L414:P414)</f>
        <v>100</v>
      </c>
      <c r="R414" s="25">
        <v>13.3954</v>
      </c>
      <c r="S414" s="6" t="s">
        <v>203</v>
      </c>
      <c r="T414" s="6" t="s">
        <v>191</v>
      </c>
      <c r="U414" s="6" t="s">
        <v>158</v>
      </c>
      <c r="V414" s="72"/>
      <c r="W414" s="73">
        <v>10</v>
      </c>
      <c r="X414" s="74">
        <f>90*(1-(G414-$G$414)/$G$414)</f>
        <v>90</v>
      </c>
      <c r="Y414" s="74">
        <f t="shared" si="46"/>
        <v>100</v>
      </c>
    </row>
    <row r="415" spans="1:25" ht="45" customHeight="1" x14ac:dyDescent="0.25">
      <c r="A415" s="190">
        <v>94</v>
      </c>
      <c r="B415" s="188"/>
      <c r="C415" s="189" t="s">
        <v>461</v>
      </c>
      <c r="D415" s="190" t="s">
        <v>25</v>
      </c>
      <c r="E415" s="190" t="s">
        <v>137</v>
      </c>
      <c r="F415" s="34" t="s">
        <v>250</v>
      </c>
      <c r="G415" s="42">
        <v>347.7</v>
      </c>
      <c r="H415" s="42">
        <v>347.7</v>
      </c>
      <c r="I415" s="6">
        <v>1</v>
      </c>
      <c r="J415" s="2" t="s">
        <v>462</v>
      </c>
      <c r="K415" s="25" t="s">
        <v>177</v>
      </c>
      <c r="L415" s="41">
        <v>87.4</v>
      </c>
      <c r="M415" s="6"/>
      <c r="N415" s="6"/>
      <c r="O415" s="41">
        <v>7.6</v>
      </c>
      <c r="P415" s="41">
        <v>5</v>
      </c>
      <c r="Q415" s="6">
        <v>100</v>
      </c>
      <c r="R415" s="25">
        <v>1.65</v>
      </c>
      <c r="S415" s="6" t="s">
        <v>147</v>
      </c>
      <c r="T415" s="6" t="s">
        <v>252</v>
      </c>
      <c r="U415" s="6" t="s">
        <v>193</v>
      </c>
      <c r="V415" s="72"/>
      <c r="W415" s="73">
        <v>5</v>
      </c>
      <c r="X415" s="74">
        <f>90*(1-(G415-$G$415)/$G$415)</f>
        <v>90</v>
      </c>
      <c r="Y415" s="74">
        <f t="shared" si="46"/>
        <v>95</v>
      </c>
    </row>
    <row r="416" spans="1:25" ht="50.25" customHeight="1" x14ac:dyDescent="0.25">
      <c r="A416" s="190"/>
      <c r="B416" s="190"/>
      <c r="C416" s="189"/>
      <c r="D416" s="190"/>
      <c r="E416" s="190"/>
      <c r="F416" s="34" t="s">
        <v>187</v>
      </c>
      <c r="G416" s="35">
        <v>434.51</v>
      </c>
      <c r="H416" s="36">
        <f>G416*I416</f>
        <v>5214.12</v>
      </c>
      <c r="I416" s="37">
        <v>12</v>
      </c>
      <c r="J416" s="2" t="s">
        <v>410</v>
      </c>
      <c r="K416" s="28" t="s">
        <v>189</v>
      </c>
      <c r="L416" s="6">
        <v>70</v>
      </c>
      <c r="M416" s="6">
        <v>0</v>
      </c>
      <c r="N416" s="6">
        <v>10</v>
      </c>
      <c r="O416" s="6">
        <v>10</v>
      </c>
      <c r="P416" s="6">
        <v>10</v>
      </c>
      <c r="Q416" s="6">
        <f>SUM(L416:P416)</f>
        <v>100</v>
      </c>
      <c r="R416" s="25">
        <v>13.3954</v>
      </c>
      <c r="S416" s="6" t="s">
        <v>203</v>
      </c>
      <c r="T416" s="6" t="s">
        <v>191</v>
      </c>
      <c r="U416" s="6" t="s">
        <v>158</v>
      </c>
      <c r="V416" s="72"/>
      <c r="W416" s="73">
        <v>10</v>
      </c>
      <c r="X416" s="74">
        <f>90*(1-(G416-$G$415)/$G$415)</f>
        <v>67.529767040552201</v>
      </c>
      <c r="Y416" s="74">
        <f t="shared" si="46"/>
        <v>77.529767040552201</v>
      </c>
    </row>
  </sheetData>
  <mergeCells count="372">
    <mergeCell ref="A410:A413"/>
    <mergeCell ref="B410:B413"/>
    <mergeCell ref="C410:C413"/>
    <mergeCell ref="D410:D413"/>
    <mergeCell ref="E410:E413"/>
    <mergeCell ref="A415:A416"/>
    <mergeCell ref="B415:B416"/>
    <mergeCell ref="C415:C416"/>
    <mergeCell ref="D415:D416"/>
    <mergeCell ref="E415:E416"/>
    <mergeCell ref="A403:A405"/>
    <mergeCell ref="B403:B405"/>
    <mergeCell ref="C403:C405"/>
    <mergeCell ref="D403:D405"/>
    <mergeCell ref="E403:E405"/>
    <mergeCell ref="A407:A408"/>
    <mergeCell ref="B407:B408"/>
    <mergeCell ref="C407:C408"/>
    <mergeCell ref="D407:D408"/>
    <mergeCell ref="E407:E408"/>
    <mergeCell ref="A396:A397"/>
    <mergeCell ref="B396:B397"/>
    <mergeCell ref="C396:C397"/>
    <mergeCell ref="D396:D397"/>
    <mergeCell ref="E396:E397"/>
    <mergeCell ref="A398:A402"/>
    <mergeCell ref="B398:B402"/>
    <mergeCell ref="C398:C402"/>
    <mergeCell ref="D398:D402"/>
    <mergeCell ref="E398:E402"/>
    <mergeCell ref="A386:A389"/>
    <mergeCell ref="B386:B389"/>
    <mergeCell ref="C386:C389"/>
    <mergeCell ref="D386:D389"/>
    <mergeCell ref="E386:E389"/>
    <mergeCell ref="A390:A395"/>
    <mergeCell ref="B390:B395"/>
    <mergeCell ref="C390:C395"/>
    <mergeCell ref="D390:D395"/>
    <mergeCell ref="E390:E395"/>
    <mergeCell ref="A374:A379"/>
    <mergeCell ref="B374:B379"/>
    <mergeCell ref="C374:C379"/>
    <mergeCell ref="D374:D379"/>
    <mergeCell ref="E374:E379"/>
    <mergeCell ref="A380:A385"/>
    <mergeCell ref="B380:B385"/>
    <mergeCell ref="C380:C385"/>
    <mergeCell ref="D380:D385"/>
    <mergeCell ref="E380:E385"/>
    <mergeCell ref="A363:A367"/>
    <mergeCell ref="B363:B367"/>
    <mergeCell ref="C363:C367"/>
    <mergeCell ref="D363:D367"/>
    <mergeCell ref="E363:E367"/>
    <mergeCell ref="A368:A373"/>
    <mergeCell ref="B368:B373"/>
    <mergeCell ref="C368:C373"/>
    <mergeCell ref="D368:D373"/>
    <mergeCell ref="E368:E373"/>
    <mergeCell ref="A355:A359"/>
    <mergeCell ref="B355:B359"/>
    <mergeCell ref="C355:C359"/>
    <mergeCell ref="D355:D359"/>
    <mergeCell ref="E355:E359"/>
    <mergeCell ref="A360:A362"/>
    <mergeCell ref="B360:B362"/>
    <mergeCell ref="C360:C362"/>
    <mergeCell ref="D360:D362"/>
    <mergeCell ref="E360:E362"/>
    <mergeCell ref="F343:V343"/>
    <mergeCell ref="A345:A346"/>
    <mergeCell ref="B345:B346"/>
    <mergeCell ref="C345:C346"/>
    <mergeCell ref="D345:D346"/>
    <mergeCell ref="E345:E346"/>
    <mergeCell ref="A348:A354"/>
    <mergeCell ref="B348:B354"/>
    <mergeCell ref="C348:C354"/>
    <mergeCell ref="D348:D354"/>
    <mergeCell ref="E348:E354"/>
    <mergeCell ref="A337:A339"/>
    <mergeCell ref="B337:B339"/>
    <mergeCell ref="C337:C339"/>
    <mergeCell ref="D337:D339"/>
    <mergeCell ref="E337:E339"/>
    <mergeCell ref="F340:V340"/>
    <mergeCell ref="A341:A342"/>
    <mergeCell ref="B341:B342"/>
    <mergeCell ref="C341:C342"/>
    <mergeCell ref="D341:D342"/>
    <mergeCell ref="E341:E342"/>
    <mergeCell ref="A331:A334"/>
    <mergeCell ref="B331:B334"/>
    <mergeCell ref="C331:C334"/>
    <mergeCell ref="D331:D334"/>
    <mergeCell ref="E331:E334"/>
    <mergeCell ref="A335:A336"/>
    <mergeCell ref="B335:B336"/>
    <mergeCell ref="C335:C336"/>
    <mergeCell ref="D335:D336"/>
    <mergeCell ref="E335:E336"/>
    <mergeCell ref="A322:A323"/>
    <mergeCell ref="B322:B323"/>
    <mergeCell ref="C322:C323"/>
    <mergeCell ref="D322:D323"/>
    <mergeCell ref="E322:E323"/>
    <mergeCell ref="F327:V327"/>
    <mergeCell ref="A329:A330"/>
    <mergeCell ref="B329:B330"/>
    <mergeCell ref="C329:C330"/>
    <mergeCell ref="D329:D330"/>
    <mergeCell ref="E329:E330"/>
    <mergeCell ref="A318:A319"/>
    <mergeCell ref="B318:B319"/>
    <mergeCell ref="C318:C319"/>
    <mergeCell ref="D318:D319"/>
    <mergeCell ref="E318:E319"/>
    <mergeCell ref="A320:A321"/>
    <mergeCell ref="B320:B321"/>
    <mergeCell ref="C320:C321"/>
    <mergeCell ref="D320:D321"/>
    <mergeCell ref="E320:E321"/>
    <mergeCell ref="A294:A303"/>
    <mergeCell ref="B294:B303"/>
    <mergeCell ref="C294:C303"/>
    <mergeCell ref="D294:D303"/>
    <mergeCell ref="E294:E303"/>
    <mergeCell ref="A304:A313"/>
    <mergeCell ref="B304:B313"/>
    <mergeCell ref="C304:C313"/>
    <mergeCell ref="D304:D313"/>
    <mergeCell ref="E304:E313"/>
    <mergeCell ref="A280:A285"/>
    <mergeCell ref="B280:B285"/>
    <mergeCell ref="C280:C285"/>
    <mergeCell ref="D280:D285"/>
    <mergeCell ref="E280:E285"/>
    <mergeCell ref="A286:A293"/>
    <mergeCell ref="B286:B293"/>
    <mergeCell ref="C286:C293"/>
    <mergeCell ref="D286:D293"/>
    <mergeCell ref="E286:E293"/>
    <mergeCell ref="A270:A273"/>
    <mergeCell ref="B270:B273"/>
    <mergeCell ref="C270:C273"/>
    <mergeCell ref="D270:D273"/>
    <mergeCell ref="E270:E273"/>
    <mergeCell ref="A274:A279"/>
    <mergeCell ref="B274:B279"/>
    <mergeCell ref="C274:C279"/>
    <mergeCell ref="D274:D279"/>
    <mergeCell ref="E274:E279"/>
    <mergeCell ref="A261:A266"/>
    <mergeCell ref="B261:B266"/>
    <mergeCell ref="C261:C266"/>
    <mergeCell ref="D261:D266"/>
    <mergeCell ref="E261:E266"/>
    <mergeCell ref="A267:A269"/>
    <mergeCell ref="B267:B269"/>
    <mergeCell ref="C267:C269"/>
    <mergeCell ref="D267:D269"/>
    <mergeCell ref="E267:E269"/>
    <mergeCell ref="A242:A251"/>
    <mergeCell ref="B242:B251"/>
    <mergeCell ref="C242:C251"/>
    <mergeCell ref="D242:D251"/>
    <mergeCell ref="E242:E251"/>
    <mergeCell ref="A252:A260"/>
    <mergeCell ref="B252:B260"/>
    <mergeCell ref="C252:C260"/>
    <mergeCell ref="D252:D260"/>
    <mergeCell ref="E252:E260"/>
    <mergeCell ref="A230:A232"/>
    <mergeCell ref="B230:B232"/>
    <mergeCell ref="C230:C232"/>
    <mergeCell ref="D230:D232"/>
    <mergeCell ref="E230:E232"/>
    <mergeCell ref="A233:A241"/>
    <mergeCell ref="B233:B241"/>
    <mergeCell ref="C233:C241"/>
    <mergeCell ref="D233:D241"/>
    <mergeCell ref="E233:E241"/>
    <mergeCell ref="A218:A223"/>
    <mergeCell ref="B218:B223"/>
    <mergeCell ref="C218:C223"/>
    <mergeCell ref="D218:D223"/>
    <mergeCell ref="E218:E223"/>
    <mergeCell ref="A224:A229"/>
    <mergeCell ref="B224:B229"/>
    <mergeCell ref="C224:C229"/>
    <mergeCell ref="D224:D229"/>
    <mergeCell ref="E224:E229"/>
    <mergeCell ref="A209:A211"/>
    <mergeCell ref="B209:B211"/>
    <mergeCell ref="C209:C211"/>
    <mergeCell ref="D209:D211"/>
    <mergeCell ref="E209:E211"/>
    <mergeCell ref="A212:A217"/>
    <mergeCell ref="B212:B217"/>
    <mergeCell ref="C212:C217"/>
    <mergeCell ref="D212:D217"/>
    <mergeCell ref="E212:E217"/>
    <mergeCell ref="A198:A203"/>
    <mergeCell ref="B198:B203"/>
    <mergeCell ref="C198:C203"/>
    <mergeCell ref="D198:D203"/>
    <mergeCell ref="E198:E203"/>
    <mergeCell ref="A204:A208"/>
    <mergeCell ref="B204:B208"/>
    <mergeCell ref="C204:C208"/>
    <mergeCell ref="D204:D208"/>
    <mergeCell ref="E204:E208"/>
    <mergeCell ref="F187:V187"/>
    <mergeCell ref="F188:V188"/>
    <mergeCell ref="F189:V189"/>
    <mergeCell ref="F190:V190"/>
    <mergeCell ref="F191:V191"/>
    <mergeCell ref="F192:V192"/>
    <mergeCell ref="A193:A197"/>
    <mergeCell ref="B193:B197"/>
    <mergeCell ref="C193:C197"/>
    <mergeCell ref="D193:D197"/>
    <mergeCell ref="E193:E197"/>
    <mergeCell ref="A182:A184"/>
    <mergeCell ref="B182:B184"/>
    <mergeCell ref="C182:C184"/>
    <mergeCell ref="D182:D184"/>
    <mergeCell ref="E182:E184"/>
    <mergeCell ref="A185:A186"/>
    <mergeCell ref="B185:B186"/>
    <mergeCell ref="C185:C186"/>
    <mergeCell ref="D185:D186"/>
    <mergeCell ref="E185:E186"/>
    <mergeCell ref="A178:A179"/>
    <mergeCell ref="B178:B179"/>
    <mergeCell ref="C178:C179"/>
    <mergeCell ref="D178:D179"/>
    <mergeCell ref="E178:E179"/>
    <mergeCell ref="A180:A181"/>
    <mergeCell ref="B180:B181"/>
    <mergeCell ref="C180:C181"/>
    <mergeCell ref="D180:D181"/>
    <mergeCell ref="E180:E181"/>
    <mergeCell ref="A167:A174"/>
    <mergeCell ref="B167:B174"/>
    <mergeCell ref="C167:C174"/>
    <mergeCell ref="D167:D174"/>
    <mergeCell ref="E167:E174"/>
    <mergeCell ref="A176:A177"/>
    <mergeCell ref="B176:B177"/>
    <mergeCell ref="C176:C177"/>
    <mergeCell ref="D176:D177"/>
    <mergeCell ref="E176:E177"/>
    <mergeCell ref="A153:A162"/>
    <mergeCell ref="B153:B162"/>
    <mergeCell ref="C153:C162"/>
    <mergeCell ref="D153:D162"/>
    <mergeCell ref="E153:E162"/>
    <mergeCell ref="A163:A166"/>
    <mergeCell ref="B163:B166"/>
    <mergeCell ref="C163:C166"/>
    <mergeCell ref="D163:D166"/>
    <mergeCell ref="E163:E166"/>
    <mergeCell ref="A140:A148"/>
    <mergeCell ref="B140:B148"/>
    <mergeCell ref="C140:C148"/>
    <mergeCell ref="D140:D148"/>
    <mergeCell ref="E140:E148"/>
    <mergeCell ref="A149:A152"/>
    <mergeCell ref="B149:B152"/>
    <mergeCell ref="C149:C152"/>
    <mergeCell ref="D149:D152"/>
    <mergeCell ref="E149:E152"/>
    <mergeCell ref="A123:A130"/>
    <mergeCell ref="B123:B130"/>
    <mergeCell ref="C123:C130"/>
    <mergeCell ref="D123:D130"/>
    <mergeCell ref="E123:E130"/>
    <mergeCell ref="A131:A139"/>
    <mergeCell ref="B131:B139"/>
    <mergeCell ref="C131:C139"/>
    <mergeCell ref="D131:D139"/>
    <mergeCell ref="E131:E139"/>
    <mergeCell ref="A109:A115"/>
    <mergeCell ref="B109:B115"/>
    <mergeCell ref="C109:C115"/>
    <mergeCell ref="D109:D115"/>
    <mergeCell ref="E109:E115"/>
    <mergeCell ref="A116:A122"/>
    <mergeCell ref="B116:B122"/>
    <mergeCell ref="C116:C122"/>
    <mergeCell ref="D116:D122"/>
    <mergeCell ref="E116:E122"/>
    <mergeCell ref="A89:A97"/>
    <mergeCell ref="B89:B97"/>
    <mergeCell ref="C89:C97"/>
    <mergeCell ref="D89:D97"/>
    <mergeCell ref="E89:E97"/>
    <mergeCell ref="A98:A108"/>
    <mergeCell ref="B98:B108"/>
    <mergeCell ref="C98:C108"/>
    <mergeCell ref="D98:D108"/>
    <mergeCell ref="E98:E108"/>
    <mergeCell ref="A76:A81"/>
    <mergeCell ref="B76:B81"/>
    <mergeCell ref="C76:C81"/>
    <mergeCell ref="D76:D81"/>
    <mergeCell ref="E76:E81"/>
    <mergeCell ref="A84:A88"/>
    <mergeCell ref="B84:B88"/>
    <mergeCell ref="C84:C88"/>
    <mergeCell ref="D84:D88"/>
    <mergeCell ref="E84:E88"/>
    <mergeCell ref="A57:A67"/>
    <mergeCell ref="B57:B67"/>
    <mergeCell ref="C57:C67"/>
    <mergeCell ref="D57:D67"/>
    <mergeCell ref="E57:E67"/>
    <mergeCell ref="A68:A75"/>
    <mergeCell ref="B68:B75"/>
    <mergeCell ref="C68:C75"/>
    <mergeCell ref="D68:D75"/>
    <mergeCell ref="E68:E75"/>
    <mergeCell ref="A38:A45"/>
    <mergeCell ref="B38:B45"/>
    <mergeCell ref="C38:C45"/>
    <mergeCell ref="D38:D45"/>
    <mergeCell ref="E38:E45"/>
    <mergeCell ref="A46:A56"/>
    <mergeCell ref="B46:B56"/>
    <mergeCell ref="C46:C56"/>
    <mergeCell ref="D46:D56"/>
    <mergeCell ref="E46:E56"/>
    <mergeCell ref="A22:A31"/>
    <mergeCell ref="B22:B31"/>
    <mergeCell ref="C22:C31"/>
    <mergeCell ref="D22:D31"/>
    <mergeCell ref="E22:E31"/>
    <mergeCell ref="A32:A37"/>
    <mergeCell ref="B32:B37"/>
    <mergeCell ref="C32:C37"/>
    <mergeCell ref="D32:D37"/>
    <mergeCell ref="E32:E37"/>
    <mergeCell ref="A5:A11"/>
    <mergeCell ref="B5:B11"/>
    <mergeCell ref="C5:C11"/>
    <mergeCell ref="D5:D11"/>
    <mergeCell ref="E5:E11"/>
    <mergeCell ref="A12:A21"/>
    <mergeCell ref="B12:B21"/>
    <mergeCell ref="C12:C21"/>
    <mergeCell ref="D12:D21"/>
    <mergeCell ref="E12:E21"/>
    <mergeCell ref="A1:Y1"/>
    <mergeCell ref="A2:C2"/>
    <mergeCell ref="A3:A4"/>
    <mergeCell ref="B3:B4"/>
    <mergeCell ref="C3:C4"/>
    <mergeCell ref="D3:D4"/>
    <mergeCell ref="E3:E4"/>
    <mergeCell ref="F3:F4"/>
    <mergeCell ref="G3:G4"/>
    <mergeCell ref="H3:H4"/>
    <mergeCell ref="I3:I4"/>
    <mergeCell ref="J3:J4"/>
    <mergeCell ref="K3:K4"/>
    <mergeCell ref="L3:Q3"/>
    <mergeCell ref="R3:T3"/>
    <mergeCell ref="W3:W4"/>
    <mergeCell ref="X3:X4"/>
    <mergeCell ref="Y3:Y4"/>
  </mergeCells>
  <pageMargins left="0.32013888888888897" right="0.70833333333333304" top="0.74791666666666701" bottom="0.77013888888888904" header="0.511811023622047" footer="0.511811023622047"/>
  <pageSetup paperSize="9" orientation="landscape" horizontalDpi="300" verticalDpi="300" r:id="rId1"/>
  <legacyDrawing r:id="rId2"/>
</worksheet>
</file>

<file path=docMetadata/LabelInfo.xml><?xml version="1.0" encoding="utf-8"?>
<clbl:labelList xmlns:clbl="http://schemas.microsoft.com/office/2020/mipLabelMetadata">
  <clbl:label id="{003f7489-c006-4532-90f3-d1feadc0d1af}" enabled="0" method="" siteId="{003f7489-c006-4532-90f3-d1feadc0d1af}" removed="1"/>
</clbl:labelLis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Renal Dialysis</vt:lpstr>
      <vt:lpstr>Renal Cons Specs</vt:lpstr>
      <vt:lpstr>WORKING DOCUMENT</vt:lpstr>
      <vt:lpstr>ADMIN COMPLIANCE</vt:lpstr>
      <vt:lpstr>COPY OF ORI WORKING DOC</vt:lpstr>
      <vt:lpstr>'Renal Cons Specs'!Print_Area</vt:lpstr>
      <vt:lpstr>'Renal Dialysis'!Print_Area</vt:lpstr>
      <vt:lpstr>'Renal Cons Specs'!Print_Titles</vt:lpstr>
      <vt:lpstr>'Renal Dialysis'!Print_Titles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Pierre Jordaan</dc:creator>
  <dc:description/>
  <cp:lastModifiedBy>Nqeto, Manelisi (gphealth)</cp:lastModifiedBy>
  <cp:revision>2</cp:revision>
  <cp:lastPrinted>2025-10-27T10:08:37Z</cp:lastPrinted>
  <dcterms:created xsi:type="dcterms:W3CDTF">2015-07-02T09:20:58Z</dcterms:created>
  <dcterms:modified xsi:type="dcterms:W3CDTF">2025-10-28T07:58:48Z</dcterms:modified>
  <dc:language>en-ZA</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0x0101001C1DFB8F57C1514E8E5E94D1E398FB4F</vt:lpwstr>
  </property>
</Properties>
</file>