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d:\Users\lekoetsim\Desktop\RFB2020\RFB 2023\Publications\New Publlication\Advert\"/>
    </mc:Choice>
  </mc:AlternateContent>
  <xr:revisionPtr revIDLastSave="0" documentId="13_ncr:1_{FCD2DB27-620C-4851-8AC0-2CE3D06EC4EA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PRICING SCHEDULE" sheetId="6" r:id="rId1"/>
  </sheets>
  <definedNames>
    <definedName name="_Hlk129180814" localSheetId="0">'PRICING SCHEDULE'!$B$3</definedName>
    <definedName name="_xlnm.Print_Area" localSheetId="0">'PRICING SCHEDULE'!$A:$N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6" l="1"/>
  <c r="J32" i="6"/>
  <c r="J33" i="6" s="1"/>
  <c r="J28" i="6"/>
  <c r="J31" i="6"/>
  <c r="J30" i="6"/>
  <c r="J34" i="6" l="1"/>
  <c r="G31" i="6"/>
  <c r="K31" i="6" l="1"/>
  <c r="L31" i="6" s="1"/>
  <c r="G26" i="6"/>
  <c r="K26" i="6" s="1"/>
  <c r="L26" i="6" s="1"/>
  <c r="G25" i="6"/>
  <c r="K25" i="6" s="1"/>
  <c r="L25" i="6" s="1"/>
  <c r="G24" i="6"/>
  <c r="K24" i="6" s="1"/>
  <c r="L24" i="6" s="1"/>
  <c r="G23" i="6"/>
  <c r="G21" i="6"/>
  <c r="K21" i="6" s="1"/>
  <c r="L21" i="6" s="1"/>
  <c r="K23" i="6" l="1"/>
  <c r="L23" i="6" s="1"/>
  <c r="G22" i="6"/>
  <c r="G30" i="6"/>
  <c r="G27" i="6"/>
  <c r="K27" i="6" s="1"/>
  <c r="L27" i="6" s="1"/>
  <c r="K30" i="6" l="1"/>
  <c r="L30" i="6" s="1"/>
  <c r="G29" i="6"/>
  <c r="G20" i="6"/>
  <c r="K29" i="6" l="1"/>
  <c r="K28" i="6" s="1"/>
  <c r="K19" i="6" s="1"/>
  <c r="K32" i="6" s="1"/>
  <c r="G28" i="6"/>
  <c r="K20" i="6"/>
  <c r="G32" i="6"/>
  <c r="G19" i="6"/>
  <c r="L29" i="6" l="1"/>
  <c r="L28" i="6" s="1"/>
  <c r="L20" i="6"/>
  <c r="L19" i="6" s="1"/>
  <c r="K33" i="6"/>
  <c r="K34" i="6" s="1"/>
  <c r="L32" i="6" l="1"/>
  <c r="G33" i="6" l="1"/>
  <c r="G34" i="6" s="1"/>
</calcChain>
</file>

<file path=xl/sharedStrings.xml><?xml version="1.0" encoding="utf-8"?>
<sst xmlns="http://schemas.openxmlformats.org/spreadsheetml/2006/main" count="68" uniqueCount="58">
  <si>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</si>
  <si>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</si>
  <si>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</si>
  <si>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</si>
  <si>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</si>
  <si>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</si>
  <si>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</si>
  <si>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</si>
  <si>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</si>
  <si>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</si>
  <si>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TOTAL</t>
  </si>
  <si>
    <t>RFx No</t>
  </si>
  <si>
    <t>1.1</t>
  </si>
  <si>
    <t>1.2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</si>
  <si>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</si>
  <si>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</si>
  <si>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</si>
  <si>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</si>
  <si>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</si>
  <si>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</si>
  <si>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</si>
  <si>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</si>
  <si>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</si>
  <si>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</si>
  <si>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</si>
  <si>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</si>
  <si>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</si>
  <si>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</si>
  <si>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</si>
  <si>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</si>
  <si>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</si>
  <si>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</si>
  <si>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</si>
  <si>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</si>
  <si>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</si>
  <si>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</si>
  <si>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</si>
  <si>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sum</t>
  </si>
  <si>
    <t>Opentext Upgrade and Support</t>
  </si>
  <si>
    <t>RFB Title</t>
  </si>
  <si>
    <t>Line Price Y2</t>
  </si>
  <si>
    <t>Opentext Documentum License renewal
(NB: In instances where a module/function mentioned has been discontinued the replacement module/function must be included in the license.)</t>
  </si>
  <si>
    <t>Opentext Captiva License renewal
(NB: In instances where a module/function mentioned has been discontinued the replacement module/function must be included in the license.)</t>
  </si>
  <si>
    <t xml:space="preserve">Maintenance and support of existing Documentum and Captiva products for 2 Years
</t>
  </si>
  <si>
    <r>
      <t xml:space="preserve">Migration and Configuration as per Upgrade of Documentum and Captiva from the versions specified in section 2.3 </t>
    </r>
    <r>
      <rPr>
        <b/>
        <sz val="12"/>
        <color theme="1"/>
        <rFont val="Calibri"/>
        <family val="2"/>
        <scheme val="minor"/>
      </rPr>
      <t xml:space="preserve">SAPS OpenText ECM Server Infrastructure Landscape </t>
    </r>
    <r>
      <rPr>
        <sz val="12"/>
        <color theme="1"/>
        <rFont val="Calibri"/>
        <family val="2"/>
        <scheme val="minor"/>
      </rPr>
      <t>to the latest version (once of) with project Management services:</t>
    </r>
  </si>
  <si>
    <t>OpenText Captiva Licence (Perpetual)/replacement as per Bid Specification section 2.1.(1) with software assurance for 2 Years: 
(i) Captiva ScanPlus</t>
  </si>
  <si>
    <t>OpenText Documentum Licence (Perpetual)/replacement as per Bid Specification Section 2.1.(1) 
 i)Documentum Content Server 
ii)Documentum Administrator
iii)Documentum Webtop</t>
  </si>
  <si>
    <t>OpenText Documentum Licence (Perpetual) /replacement as per Bid Specification Section 2.1.(1) 
i)Documentum Foundation Classes
ii)Documentum Storage Services
 iii)Documentum Reporting Services
iv)Documentum Foundation Services</t>
  </si>
  <si>
    <t>OpenText Captiva Licence (Perpetual)/replacement as per Bid Specification section 2.1.(1)  (25 server licenses with 200, 000,000 pages):
i)Captiva Multi;
ii)Captiva Image Enhancement;
iii) Captiva eStatus;
iv) Captiva Image Processor;
v)Captiva Image Converter;
vi)Captiva Reports;
vii)Captiva Advance Recognition;
viii)ODBC Export;
ix)Documentum Export</t>
  </si>
  <si>
    <t>OpenText Captiva Licence (Perpetual) /replacement as per Bid Specification section 2.1.(1) 
(i) ADV Zonal OCR 250 CPS PER CL(Server core)</t>
  </si>
  <si>
    <r>
      <t>OpenText Captiva Licence (Perpetual)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/replacement as per Bid Specification section 2.1.(1) 
(i) Captiva IndexPlus</t>
    </r>
  </si>
  <si>
    <r>
      <t>OpenText Captiva Licence (Perpetual)/ replacement as per Bid Specification section 2</t>
    </r>
    <r>
      <rPr>
        <sz val="12"/>
        <rFont val="Calibri"/>
        <family val="2"/>
        <scheme val="minor"/>
      </rPr>
      <t>.1.(1) 
(i) Captiva Web Services</t>
    </r>
    <r>
      <rPr>
        <sz val="12"/>
        <color theme="1"/>
        <rFont val="Calibri"/>
        <family val="2"/>
        <scheme val="minor"/>
      </rPr>
      <t xml:space="preserve">
(ii) Captiva eInput</t>
    </r>
  </si>
  <si>
    <t>YEAR 1</t>
  </si>
  <si>
    <t>YEAR 2</t>
  </si>
  <si>
    <t>Annually</t>
  </si>
  <si>
    <t>Bid for Enterprise Content Management licenses and support to the existing services: OpenText Documentum and Captiva for the South African Police Service (SAPS) for a period of 2 years</t>
  </si>
  <si>
    <t xml:space="preserve">On-site technical support </t>
  </si>
  <si>
    <t>RFB 2679-2023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</si>
</sst>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_);\(&quot;R&quot;#,##0.00\)"/>
    <numFmt numFmtId="165" formatCode="_-[$R-1C09]* #,##0.00_-;\-[$R-1C09]* #,##0.00_-;_-[$R-1C09]* &quot;-&quot;??_-;_-@_-"/>
    <numFmt numFmtId="166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vertical="top"/>
    </xf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165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44" fontId="3" fillId="3" borderId="0" xfId="0" applyNumberFormat="1" applyFont="1" applyFill="1" applyAlignment="1">
      <alignment horizontal="center" vertical="center" wrapText="1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3" fillId="0" borderId="1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5" fontId="6" fillId="5" borderId="5" xfId="0" applyNumberFormat="1" applyFont="1" applyFill="1" applyBorder="1" applyAlignment="1">
      <alignment horizontal="left" vertical="top" wrapText="1"/>
    </xf>
    <xf numFmtId="165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44" fontId="4" fillId="5" borderId="2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165" fontId="5" fillId="4" borderId="1" xfId="0" applyNumberFormat="1" applyFont="1" applyFill="1" applyBorder="1" applyAlignment="1">
      <alignment horizontal="center" vertical="top" wrapText="1"/>
    </xf>
    <xf numFmtId="165" fontId="6" fillId="4" borderId="1" xfId="0" applyNumberFormat="1" applyFont="1" applyFill="1" applyBorder="1" applyAlignment="1">
      <alignment horizontal="left" vertical="top" wrapText="1"/>
    </xf>
    <xf numFmtId="9" fontId="6" fillId="4" borderId="1" xfId="2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/>
    <xf numFmtId="0" fontId="2" fillId="3" borderId="12" xfId="0" applyFont="1" applyFill="1" applyBorder="1" applyAlignment="1">
      <alignment vertical="top"/>
    </xf>
    <xf numFmtId="165" fontId="6" fillId="2" borderId="24" xfId="0" applyNumberFormat="1" applyFont="1" applyFill="1" applyBorder="1" applyAlignment="1">
      <alignment horizontal="center" vertical="top" wrapText="1"/>
    </xf>
    <xf numFmtId="165" fontId="6" fillId="2" borderId="8" xfId="0" applyNumberFormat="1" applyFont="1" applyFill="1" applyBorder="1" applyAlignment="1">
      <alignment horizontal="center" vertical="top" wrapText="1"/>
    </xf>
    <xf numFmtId="165" fontId="6" fillId="2" borderId="8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/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165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3" fillId="3" borderId="0" xfId="0" applyFont="1" applyFill="1" applyAlignment="1">
      <alignment horizontal="left" vertical="top"/>
    </xf>
    <xf numFmtId="0" fontId="14" fillId="6" borderId="23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7" fillId="5" borderId="8" xfId="0" applyFont="1" applyFill="1" applyBorder="1" applyAlignment="1">
      <alignment horizontal="right" vertical="top" wrapText="1"/>
    </xf>
    <xf numFmtId="44" fontId="4" fillId="5" borderId="26" xfId="0" applyNumberFormat="1" applyFont="1" applyFill="1" applyBorder="1" applyAlignment="1">
      <alignment vertical="top" wrapText="1"/>
    </xf>
    <xf numFmtId="0" fontId="14" fillId="6" borderId="7" xfId="0" applyFont="1" applyFill="1" applyBorder="1" applyAlignment="1">
      <alignment horizontal="left" vertical="top" wrapText="1"/>
    </xf>
    <xf numFmtId="0" fontId="0" fillId="5" borderId="27" xfId="0" applyFill="1" applyBorder="1" applyAlignment="1">
      <alignment vertical="top"/>
    </xf>
    <xf numFmtId="44" fontId="4" fillId="5" borderId="28" xfId="0" applyNumberFormat="1" applyFont="1" applyFill="1" applyBorder="1" applyAlignment="1">
      <alignment vertical="top" wrapText="1"/>
    </xf>
    <xf numFmtId="166" fontId="3" fillId="0" borderId="1" xfId="1" applyNumberFormat="1" applyFont="1" applyFill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3" fillId="0" borderId="2" xfId="0" quotePrefix="1" applyFont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9" fontId="6" fillId="4" borderId="7" xfId="2" applyFont="1" applyFill="1" applyBorder="1" applyAlignment="1">
      <alignment horizontal="center" vertical="top"/>
    </xf>
    <xf numFmtId="0" fontId="6" fillId="2" borderId="3" xfId="0" applyFont="1" applyFill="1" applyBorder="1" applyAlignment="1">
      <alignment vertical="top" wrapText="1"/>
    </xf>
    <xf numFmtId="0" fontId="4" fillId="5" borderId="23" xfId="0" applyFont="1" applyFill="1" applyBorder="1" applyAlignment="1">
      <alignment horizontal="right" vertical="top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4" fillId="0" borderId="2" xfId="0" quotePrefix="1" applyFont="1" applyBorder="1" applyAlignment="1">
      <alignment horizontal="left" vertical="top" wrapText="1"/>
    </xf>
    <xf numFmtId="0" fontId="8" fillId="3" borderId="0" xfId="0" applyFont="1" applyFill="1"/>
    <xf numFmtId="165" fontId="7" fillId="3" borderId="2" xfId="0" applyNumberFormat="1" applyFont="1" applyFill="1" applyBorder="1" applyAlignment="1">
      <alignment horizontal="left" vertical="top" wrapText="1"/>
    </xf>
    <xf numFmtId="44" fontId="4" fillId="3" borderId="26" xfId="0" applyNumberFormat="1" applyFont="1" applyFill="1" applyBorder="1" applyAlignment="1">
      <alignment vertical="top" wrapText="1"/>
    </xf>
    <xf numFmtId="165" fontId="6" fillId="3" borderId="5" xfId="0" applyNumberFormat="1" applyFont="1" applyFill="1" applyBorder="1" applyAlignment="1">
      <alignment horizontal="left" vertical="top" wrapText="1"/>
    </xf>
    <xf numFmtId="165" fontId="6" fillId="3" borderId="6" xfId="0" applyNumberFormat="1" applyFont="1" applyFill="1" applyBorder="1" applyAlignment="1">
      <alignment horizontal="left" vertical="top" wrapText="1"/>
    </xf>
    <xf numFmtId="165" fontId="6" fillId="2" borderId="23" xfId="0" applyNumberFormat="1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0" fontId="7" fillId="5" borderId="30" xfId="0" applyFont="1" applyFill="1" applyBorder="1" applyAlignment="1">
      <alignment horizontal="right" vertical="top"/>
    </xf>
    <xf numFmtId="0" fontId="17" fillId="0" borderId="3" xfId="0" applyFont="1" applyBorder="1" applyAlignment="1">
      <alignment horizontal="left" vertical="top"/>
    </xf>
    <xf numFmtId="0" fontId="6" fillId="6" borderId="31" xfId="0" applyFont="1" applyFill="1" applyBorder="1" applyAlignment="1">
      <alignment horizontal="left" vertical="top" wrapText="1"/>
    </xf>
    <xf numFmtId="0" fontId="4" fillId="0" borderId="29" xfId="0" applyFont="1" applyBorder="1" applyAlignment="1">
      <alignment horizontal="left" wrapText="1"/>
    </xf>
    <xf numFmtId="0" fontId="6" fillId="6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6" fillId="2" borderId="29" xfId="0" applyFont="1" applyFill="1" applyBorder="1" applyAlignment="1">
      <alignment horizontal="center" vertical="top" wrapText="1"/>
    </xf>
    <xf numFmtId="0" fontId="2" fillId="6" borderId="16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14" fontId="2" fillId="6" borderId="10" xfId="0" applyNumberFormat="1" applyFont="1" applyFill="1" applyBorder="1" applyAlignment="1">
      <alignment horizontal="left" vertical="center"/>
    </xf>
    <xf numFmtId="14" fontId="2" fillId="6" borderId="18" xfId="0" applyNumberFormat="1" applyFont="1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2" fillId="6" borderId="17" xfId="0" applyFont="1" applyFill="1" applyBorder="1" applyAlignment="1">
      <alignment horizontal="left"/>
    </xf>
    <xf numFmtId="0" fontId="2" fillId="6" borderId="13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0" fontId="4" fillId="7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2"/>
  <sheetViews>
    <sheetView showGridLines="0" tabSelected="1" topLeftCell="A43" zoomScale="82" zoomScaleNormal="82" workbookViewId="0">
      <selection activeCell="D4" sqref="D4"/>
    </sheetView>
  </sheetViews>
  <sheetFormatPr defaultColWidth="9.08984375" defaultRowHeight="14.5" x14ac:dyDescent="0.35"/>
  <cols>
    <col min="1" max="1" width="13.453125" style="56" customWidth="1"/>
    <col min="2" max="2" width="59.453125" style="53" customWidth="1"/>
    <col min="3" max="3" width="13.36328125" style="57" customWidth="1"/>
    <col min="4" max="4" width="9.6328125" style="57" customWidth="1"/>
    <col min="5" max="5" width="15.36328125" style="57" bestFit="1" customWidth="1"/>
    <col min="6" max="8" width="19.453125" style="53" customWidth="1"/>
    <col min="9" max="10" width="19.453125" style="70" customWidth="1"/>
    <col min="11" max="11" width="21.36328125" style="53" customWidth="1"/>
    <col min="12" max="12" width="17.36328125" style="53" customWidth="1"/>
    <col min="13" max="13" width="32.6328125" style="53" customWidth="1"/>
    <col min="14" max="14" width="36.6328125" style="53" customWidth="1"/>
    <col min="15" max="16384" width="9.08984375" style="53"/>
  </cols>
  <sheetData>
    <row r="1" spans="1:19" s="43" customFormat="1" ht="31" x14ac:dyDescent="0.7">
      <c r="A1" s="7"/>
      <c r="B1" s="3" t="s">
        <v>18</v>
      </c>
      <c r="C1" s="4"/>
      <c r="D1" s="4"/>
      <c r="E1" s="2"/>
      <c r="F1" s="2"/>
      <c r="G1" s="2"/>
      <c r="H1" s="2"/>
      <c r="I1" s="91"/>
      <c r="J1" s="91"/>
      <c r="K1" s="2"/>
      <c r="L1" s="2"/>
      <c r="M1" s="2"/>
      <c r="N1" s="2"/>
    </row>
    <row r="2" spans="1:19" customFormat="1" ht="29" customHeight="1" x14ac:dyDescent="0.35">
      <c r="A2" s="50"/>
      <c r="B2" s="35" t="s">
        <v>32</v>
      </c>
      <c r="C2" s="5"/>
      <c r="D2" s="5"/>
      <c r="E2" s="51"/>
      <c r="F2" s="51"/>
      <c r="G2" s="51"/>
      <c r="H2" s="51"/>
      <c r="I2" s="52"/>
      <c r="J2" s="52"/>
      <c r="K2" s="51"/>
      <c r="L2" s="51"/>
      <c r="M2" s="51"/>
      <c r="N2" s="51"/>
    </row>
    <row r="3" spans="1:19" customFormat="1" ht="15.5" x14ac:dyDescent="0.35">
      <c r="A3" s="25" t="s">
        <v>11</v>
      </c>
      <c r="B3" s="99" t="s">
        <v>57</v>
      </c>
      <c r="C3" s="33"/>
      <c r="D3" s="33"/>
      <c r="E3" s="32"/>
      <c r="F3" s="32"/>
      <c r="G3" s="32"/>
      <c r="H3" s="32"/>
      <c r="I3" s="32"/>
      <c r="J3" s="32"/>
      <c r="K3" s="52"/>
      <c r="L3" s="52"/>
      <c r="M3" s="52"/>
      <c r="N3" s="52"/>
      <c r="O3" s="52"/>
      <c r="P3" s="52"/>
      <c r="Q3" s="52"/>
      <c r="R3" s="52"/>
      <c r="S3" s="52"/>
    </row>
    <row r="4" spans="1:19" customFormat="1" ht="62" x14ac:dyDescent="0.35">
      <c r="A4" s="98" t="s">
        <v>39</v>
      </c>
      <c r="B4" s="101" t="s">
        <v>55</v>
      </c>
      <c r="C4" s="33"/>
      <c r="D4" s="33"/>
      <c r="E4" s="36"/>
      <c r="F4" s="36"/>
      <c r="G4" s="36"/>
      <c r="H4" s="36"/>
      <c r="I4" s="36"/>
      <c r="J4" s="36"/>
      <c r="K4" s="52"/>
      <c r="L4" s="52"/>
      <c r="M4" s="52"/>
      <c r="N4" s="52"/>
      <c r="O4" s="52"/>
      <c r="P4" s="52"/>
      <c r="Q4" s="52"/>
      <c r="R4" s="52"/>
      <c r="S4" s="52"/>
    </row>
    <row r="5" spans="1:19" customFormat="1" ht="15.5" x14ac:dyDescent="0.35">
      <c r="A5" s="71" t="s">
        <v>19</v>
      </c>
      <c r="B5" s="100"/>
      <c r="C5" s="33"/>
      <c r="D5" s="33"/>
      <c r="E5" s="18"/>
      <c r="F5" s="18"/>
      <c r="G5" s="18"/>
      <c r="H5" s="18"/>
      <c r="I5" s="18"/>
      <c r="J5" s="18"/>
      <c r="K5" s="52"/>
      <c r="L5" s="52"/>
      <c r="M5" s="52"/>
      <c r="N5" s="52"/>
      <c r="O5" s="52"/>
      <c r="P5" s="52"/>
      <c r="Q5" s="52"/>
      <c r="R5" s="52"/>
      <c r="S5" s="52"/>
    </row>
    <row r="6" spans="1:19" customFormat="1" ht="15.5" x14ac:dyDescent="0.35">
      <c r="A6" s="59"/>
      <c r="B6" s="60"/>
      <c r="C6" s="33"/>
      <c r="D6" s="33"/>
      <c r="E6" s="18"/>
      <c r="F6" s="18"/>
      <c r="G6" s="18"/>
      <c r="H6" s="18"/>
      <c r="I6" s="18"/>
      <c r="J6" s="18"/>
      <c r="K6" s="52"/>
      <c r="L6" s="52"/>
      <c r="M6" s="52"/>
      <c r="N6" s="52"/>
      <c r="O6" s="52"/>
      <c r="P6" s="52"/>
      <c r="Q6" s="52"/>
      <c r="R6" s="52"/>
      <c r="S6" s="52"/>
    </row>
    <row r="7" spans="1:19" s="52" customFormat="1" ht="15.5" x14ac:dyDescent="0.35">
      <c r="A7" s="19" t="s">
        <v>7</v>
      </c>
      <c r="B7" s="20"/>
      <c r="C7" s="20"/>
      <c r="D7" s="21"/>
      <c r="E7" s="18"/>
      <c r="F7" s="18"/>
      <c r="G7" s="18"/>
      <c r="H7" s="18"/>
      <c r="I7" s="18"/>
      <c r="J7" s="18"/>
    </row>
    <row r="8" spans="1:19" s="52" customFormat="1" ht="15.5" x14ac:dyDescent="0.35">
      <c r="A8" s="63" t="s">
        <v>33</v>
      </c>
      <c r="B8" s="22"/>
      <c r="C8" s="23"/>
      <c r="D8" s="23"/>
      <c r="E8" s="18"/>
      <c r="F8" s="18"/>
      <c r="G8" s="18"/>
      <c r="H8" s="18"/>
      <c r="I8" s="18"/>
      <c r="J8" s="18"/>
    </row>
    <row r="9" spans="1:19" s="52" customFormat="1" ht="15.5" x14ac:dyDescent="0.35">
      <c r="A9" s="31" t="s">
        <v>34</v>
      </c>
      <c r="B9" s="6"/>
      <c r="C9" s="6"/>
      <c r="D9" s="6"/>
      <c r="E9" s="18"/>
      <c r="F9" s="18"/>
      <c r="G9" s="18"/>
      <c r="H9" s="18"/>
      <c r="I9" s="18"/>
      <c r="J9" s="18"/>
    </row>
    <row r="10" spans="1:19" s="52" customFormat="1" ht="15.5" x14ac:dyDescent="0.35">
      <c r="A10" s="31" t="s">
        <v>35</v>
      </c>
      <c r="B10" s="6"/>
      <c r="C10" s="6"/>
      <c r="D10" s="6"/>
      <c r="E10" s="18"/>
      <c r="F10" s="18"/>
      <c r="G10" s="18"/>
      <c r="H10" s="18"/>
      <c r="I10" s="18"/>
      <c r="J10" s="18"/>
    </row>
    <row r="11" spans="1:19" s="52" customFormat="1" ht="15.5" x14ac:dyDescent="0.35">
      <c r="A11" s="30" t="s">
        <v>36</v>
      </c>
      <c r="B11" s="6"/>
      <c r="C11" s="6"/>
      <c r="D11" s="6"/>
      <c r="E11" s="18"/>
      <c r="F11" s="18"/>
      <c r="G11" s="18"/>
      <c r="H11" s="18"/>
      <c r="I11" s="18"/>
      <c r="J11" s="18"/>
    </row>
    <row r="12" spans="1:19" s="52" customFormat="1" ht="15.5" x14ac:dyDescent="0.35">
      <c r="A12" s="6"/>
      <c r="B12" s="103" t="s">
        <v>3</v>
      </c>
      <c r="C12" s="123" t="s">
        <v>4</v>
      </c>
      <c r="D12" s="123"/>
      <c r="E12" s="58"/>
      <c r="F12" s="18"/>
      <c r="G12" s="18"/>
      <c r="H12" s="18"/>
      <c r="I12" s="18"/>
      <c r="J12" s="18"/>
    </row>
    <row r="13" spans="1:19" s="52" customFormat="1" ht="15.5" x14ac:dyDescent="0.35">
      <c r="A13" s="6"/>
      <c r="B13" s="37" t="s">
        <v>5</v>
      </c>
      <c r="C13" s="124">
        <v>19.25</v>
      </c>
      <c r="D13" s="124"/>
      <c r="E13" s="102"/>
      <c r="F13" s="125" t="s">
        <v>26</v>
      </c>
      <c r="G13" s="18"/>
      <c r="H13" s="18"/>
      <c r="I13" s="18"/>
      <c r="J13" s="18"/>
    </row>
    <row r="14" spans="1:19" s="52" customFormat="1" ht="15.75" customHeight="1" x14ac:dyDescent="0.35">
      <c r="A14" s="6"/>
      <c r="B14" s="37" t="s">
        <v>6</v>
      </c>
      <c r="C14" s="124">
        <v>20.79</v>
      </c>
      <c r="D14" s="124"/>
      <c r="E14" s="102"/>
      <c r="F14" s="125"/>
      <c r="G14" s="18"/>
      <c r="H14" s="18"/>
      <c r="I14" s="18"/>
      <c r="J14" s="18"/>
    </row>
    <row r="15" spans="1:19" s="52" customFormat="1" ht="15.5" x14ac:dyDescent="0.35">
      <c r="A15" s="6"/>
      <c r="B15" s="37" t="s">
        <v>8</v>
      </c>
      <c r="C15" s="124">
        <v>23.85</v>
      </c>
      <c r="D15" s="124"/>
      <c r="E15" s="102"/>
      <c r="F15" s="125"/>
      <c r="G15" s="18"/>
      <c r="H15" s="18"/>
      <c r="I15" s="18"/>
      <c r="J15" s="18"/>
    </row>
    <row r="16" spans="1:19" s="52" customFormat="1" ht="15.5" x14ac:dyDescent="0.35">
      <c r="A16" s="24"/>
      <c r="B16" s="17"/>
      <c r="C16" s="33"/>
      <c r="D16" s="33"/>
      <c r="E16" s="18"/>
      <c r="F16" s="18"/>
      <c r="G16" s="18"/>
      <c r="H16" s="18"/>
      <c r="I16" s="18"/>
      <c r="J16" s="18"/>
    </row>
    <row r="17" spans="1:14" customFormat="1" ht="15.5" x14ac:dyDescent="0.35">
      <c r="A17" s="8"/>
      <c r="B17" s="9"/>
      <c r="C17" s="48"/>
      <c r="D17" s="88"/>
      <c r="E17" s="105" t="s">
        <v>52</v>
      </c>
      <c r="F17" s="105"/>
      <c r="G17" s="105"/>
      <c r="H17" s="105" t="s">
        <v>53</v>
      </c>
      <c r="I17" s="105"/>
      <c r="J17" s="105"/>
      <c r="K17" s="89" t="s">
        <v>10</v>
      </c>
      <c r="L17" s="52"/>
      <c r="M17" s="52"/>
    </row>
    <row r="18" spans="1:14" ht="31" x14ac:dyDescent="0.35">
      <c r="A18" s="8" t="s">
        <v>0</v>
      </c>
      <c r="B18" s="83" t="s">
        <v>20</v>
      </c>
      <c r="C18" s="48" t="s">
        <v>1</v>
      </c>
      <c r="D18" s="48" t="s">
        <v>16</v>
      </c>
      <c r="E18" s="97" t="s">
        <v>9</v>
      </c>
      <c r="F18" s="96" t="s">
        <v>14</v>
      </c>
      <c r="G18" s="96" t="s">
        <v>27</v>
      </c>
      <c r="H18" s="48" t="s">
        <v>9</v>
      </c>
      <c r="I18" s="12" t="s">
        <v>14</v>
      </c>
      <c r="J18" s="12" t="s">
        <v>40</v>
      </c>
      <c r="K18" s="45" t="s">
        <v>15</v>
      </c>
      <c r="L18" s="46" t="s">
        <v>17</v>
      </c>
      <c r="M18" s="47" t="s">
        <v>29</v>
      </c>
      <c r="N18" s="47" t="s">
        <v>30</v>
      </c>
    </row>
    <row r="19" spans="1:14" ht="62" x14ac:dyDescent="0.35">
      <c r="A19" s="78">
        <v>1</v>
      </c>
      <c r="B19" s="85" t="s">
        <v>41</v>
      </c>
      <c r="C19" s="80"/>
      <c r="D19" s="41"/>
      <c r="E19" s="42"/>
      <c r="F19" s="38"/>
      <c r="G19" s="39">
        <f>SUBTOTAL(9,G20:G21)</f>
        <v>0</v>
      </c>
      <c r="H19" s="39"/>
      <c r="I19" s="39"/>
      <c r="J19" s="39"/>
      <c r="K19" s="39">
        <f>SUBTOTAL(9,K20:K31)</f>
        <v>0</v>
      </c>
      <c r="L19" s="39">
        <f>SUBTOTAL(9,L20:L27)</f>
        <v>0</v>
      </c>
      <c r="M19" s="64"/>
      <c r="N19" s="64"/>
    </row>
    <row r="20" spans="1:14" ht="77.5" x14ac:dyDescent="0.35">
      <c r="A20" s="79" t="s">
        <v>12</v>
      </c>
      <c r="B20" s="86" t="s">
        <v>46</v>
      </c>
      <c r="C20" s="81" t="s">
        <v>37</v>
      </c>
      <c r="D20" s="62">
        <v>0</v>
      </c>
      <c r="E20" s="76">
        <v>20000</v>
      </c>
      <c r="F20" s="61"/>
      <c r="G20" s="13">
        <f>E20*F20</f>
        <v>0</v>
      </c>
      <c r="H20" s="76"/>
      <c r="I20" s="39"/>
      <c r="J20" s="92"/>
      <c r="K20" s="34">
        <f>SUM(G20)</f>
        <v>0</v>
      </c>
      <c r="L20" s="54">
        <f>D20*K20</f>
        <v>0</v>
      </c>
      <c r="M20" s="65"/>
      <c r="N20" s="64"/>
    </row>
    <row r="21" spans="1:14" ht="93" x14ac:dyDescent="0.35">
      <c r="A21" s="79" t="s">
        <v>13</v>
      </c>
      <c r="B21" s="86" t="s">
        <v>47</v>
      </c>
      <c r="C21" s="81" t="s">
        <v>37</v>
      </c>
      <c r="D21" s="62">
        <v>0</v>
      </c>
      <c r="E21" s="76">
        <v>20000</v>
      </c>
      <c r="F21" s="61"/>
      <c r="G21" s="13">
        <f>E21*F21</f>
        <v>0</v>
      </c>
      <c r="H21" s="76"/>
      <c r="I21" s="39"/>
      <c r="J21" s="92"/>
      <c r="K21" s="34">
        <f>SUM(G21)</f>
        <v>0</v>
      </c>
      <c r="L21" s="54">
        <f>D21*K21</f>
        <v>0</v>
      </c>
      <c r="M21" s="65"/>
      <c r="N21" s="64"/>
    </row>
    <row r="22" spans="1:14" ht="62" x14ac:dyDescent="0.35">
      <c r="A22" s="90">
        <v>2</v>
      </c>
      <c r="B22" s="85" t="s">
        <v>42</v>
      </c>
      <c r="C22" s="39"/>
      <c r="D22" s="39"/>
      <c r="E22" s="39"/>
      <c r="F22" s="39"/>
      <c r="G22" s="39">
        <f>SUBTOTAL(9,G23:G27)</f>
        <v>0</v>
      </c>
      <c r="H22" s="39"/>
      <c r="I22" s="39"/>
      <c r="J22" s="39"/>
      <c r="K22" s="39"/>
      <c r="L22" s="39"/>
      <c r="M22" s="39"/>
      <c r="N22" s="39"/>
    </row>
    <row r="23" spans="1:14" ht="186" x14ac:dyDescent="0.35">
      <c r="A23" s="79">
        <v>2.1</v>
      </c>
      <c r="B23" s="86" t="s">
        <v>48</v>
      </c>
      <c r="C23" s="81" t="s">
        <v>37</v>
      </c>
      <c r="D23" s="62">
        <v>0</v>
      </c>
      <c r="E23" s="76">
        <v>25</v>
      </c>
      <c r="F23" s="61"/>
      <c r="G23" s="13">
        <f t="shared" ref="G23:G26" si="0">E23*F23</f>
        <v>0</v>
      </c>
      <c r="H23" s="76"/>
      <c r="I23" s="39"/>
      <c r="J23" s="92"/>
      <c r="K23" s="34">
        <f t="shared" ref="K23:K25" si="1">SUM(G23)</f>
        <v>0</v>
      </c>
      <c r="L23" s="54">
        <f t="shared" ref="L23:L25" si="2">D23*K23</f>
        <v>0</v>
      </c>
      <c r="M23" s="65"/>
      <c r="N23" s="64"/>
    </row>
    <row r="24" spans="1:14" ht="46.5" x14ac:dyDescent="0.35">
      <c r="A24" s="79">
        <v>2.2000000000000002</v>
      </c>
      <c r="B24" s="86" t="s">
        <v>49</v>
      </c>
      <c r="C24" s="81" t="s">
        <v>37</v>
      </c>
      <c r="D24" s="62">
        <v>0</v>
      </c>
      <c r="E24" s="76">
        <v>2</v>
      </c>
      <c r="F24" s="61"/>
      <c r="G24" s="13">
        <f t="shared" si="0"/>
        <v>0</v>
      </c>
      <c r="H24" s="76"/>
      <c r="I24" s="39"/>
      <c r="J24" s="92"/>
      <c r="K24" s="34">
        <f t="shared" si="1"/>
        <v>0</v>
      </c>
      <c r="L24" s="54">
        <f t="shared" si="2"/>
        <v>0</v>
      </c>
      <c r="M24" s="65"/>
      <c r="N24" s="64"/>
    </row>
    <row r="25" spans="1:14" ht="62" x14ac:dyDescent="0.35">
      <c r="A25" s="79">
        <v>2.2999999999999998</v>
      </c>
      <c r="B25" s="86" t="s">
        <v>51</v>
      </c>
      <c r="C25" s="81" t="s">
        <v>37</v>
      </c>
      <c r="D25" s="62">
        <v>0</v>
      </c>
      <c r="E25" s="76">
        <v>1000</v>
      </c>
      <c r="F25" s="61"/>
      <c r="G25" s="13">
        <f t="shared" si="0"/>
        <v>0</v>
      </c>
      <c r="H25" s="76"/>
      <c r="I25" s="39"/>
      <c r="J25" s="92"/>
      <c r="K25" s="34">
        <f t="shared" si="1"/>
        <v>0</v>
      </c>
      <c r="L25" s="54">
        <f t="shared" si="2"/>
        <v>0</v>
      </c>
      <c r="M25" s="65"/>
      <c r="N25" s="64"/>
    </row>
    <row r="26" spans="1:14" ht="46.5" x14ac:dyDescent="0.35">
      <c r="A26" s="79">
        <v>2.4</v>
      </c>
      <c r="B26" s="86" t="s">
        <v>45</v>
      </c>
      <c r="C26" s="81" t="s">
        <v>37</v>
      </c>
      <c r="D26" s="62">
        <v>0</v>
      </c>
      <c r="E26" s="76">
        <v>500</v>
      </c>
      <c r="F26" s="61"/>
      <c r="G26" s="13">
        <f t="shared" si="0"/>
        <v>0</v>
      </c>
      <c r="H26" s="76"/>
      <c r="I26" s="39"/>
      <c r="J26" s="92"/>
      <c r="K26" s="34">
        <f>SUM(G26)</f>
        <v>0</v>
      </c>
      <c r="L26" s="54">
        <f>D26*K26</f>
        <v>0</v>
      </c>
      <c r="M26" s="65"/>
      <c r="N26" s="64"/>
    </row>
    <row r="27" spans="1:14" ht="46.5" x14ac:dyDescent="0.35">
      <c r="A27" s="79">
        <v>2.5</v>
      </c>
      <c r="B27" s="86" t="s">
        <v>50</v>
      </c>
      <c r="C27" s="81" t="s">
        <v>37</v>
      </c>
      <c r="D27" s="62">
        <v>0</v>
      </c>
      <c r="E27" s="76">
        <v>570</v>
      </c>
      <c r="F27" s="61"/>
      <c r="G27" s="13">
        <f t="shared" ref="G27" si="3">E27*F27</f>
        <v>0</v>
      </c>
      <c r="H27" s="76"/>
      <c r="I27" s="39"/>
      <c r="J27" s="92"/>
      <c r="K27" s="34">
        <f>SUM(G27)</f>
        <v>0</v>
      </c>
      <c r="L27" s="54">
        <f>D27*K27</f>
        <v>0</v>
      </c>
      <c r="M27" s="65"/>
      <c r="N27" s="64"/>
    </row>
    <row r="28" spans="1:14" s="1" customFormat="1" ht="15.5" x14ac:dyDescent="0.35">
      <c r="A28" s="78">
        <v>3</v>
      </c>
      <c r="B28" s="77" t="s">
        <v>38</v>
      </c>
      <c r="C28" s="82"/>
      <c r="D28" s="40"/>
      <c r="E28" s="41"/>
      <c r="F28" s="38"/>
      <c r="G28" s="39">
        <f>SUBTOTAL(9, G29:G31)</f>
        <v>0</v>
      </c>
      <c r="H28" s="39"/>
      <c r="I28" s="39"/>
      <c r="J28" s="39">
        <f>SUBTOTAL(9, J29:J31)</f>
        <v>0</v>
      </c>
      <c r="K28" s="39">
        <f>SUBTOTAL(9, K29:K31)</f>
        <v>0</v>
      </c>
      <c r="L28" s="39">
        <f>SUBTOTAL(9, L29:L30)</f>
        <v>0</v>
      </c>
      <c r="M28" s="66"/>
      <c r="N28" s="64"/>
    </row>
    <row r="29" spans="1:14" ht="62" x14ac:dyDescent="0.35">
      <c r="A29" s="79">
        <v>3.1</v>
      </c>
      <c r="B29" s="87" t="s">
        <v>44</v>
      </c>
      <c r="C29" s="81" t="s">
        <v>37</v>
      </c>
      <c r="D29" s="62">
        <v>0</v>
      </c>
      <c r="E29" s="26">
        <v>5</v>
      </c>
      <c r="F29" s="61"/>
      <c r="G29" s="13">
        <f t="shared" ref="G29:G30" si="4">E29*F29</f>
        <v>0</v>
      </c>
      <c r="H29" s="76">
        <v>15</v>
      </c>
      <c r="I29" s="61"/>
      <c r="J29" s="92">
        <f>H29*I29</f>
        <v>0</v>
      </c>
      <c r="K29" s="34">
        <f t="shared" ref="K29" si="5">SUM(G29)</f>
        <v>0</v>
      </c>
      <c r="L29" s="54">
        <f>D29*K29</f>
        <v>0</v>
      </c>
      <c r="M29" s="65"/>
      <c r="N29" s="64"/>
    </row>
    <row r="30" spans="1:14" ht="46.5" x14ac:dyDescent="0.35">
      <c r="A30" s="79">
        <v>3.2</v>
      </c>
      <c r="B30" s="87" t="s">
        <v>43</v>
      </c>
      <c r="C30" s="81" t="s">
        <v>54</v>
      </c>
      <c r="D30" s="62">
        <v>0</v>
      </c>
      <c r="E30" s="26">
        <v>1</v>
      </c>
      <c r="F30" s="61"/>
      <c r="G30" s="13">
        <f t="shared" si="4"/>
        <v>0</v>
      </c>
      <c r="H30" s="76">
        <v>1</v>
      </c>
      <c r="I30" s="61"/>
      <c r="J30" s="92">
        <f>H30*I30</f>
        <v>0</v>
      </c>
      <c r="K30" s="34">
        <f>SUM(G30,J30)</f>
        <v>0</v>
      </c>
      <c r="L30" s="54">
        <f>D30*K30</f>
        <v>0</v>
      </c>
      <c r="M30" s="65"/>
      <c r="N30" s="64"/>
    </row>
    <row r="31" spans="1:14" ht="16" thickBot="1" x14ac:dyDescent="0.4">
      <c r="A31" s="79">
        <v>3.3</v>
      </c>
      <c r="B31" s="104" t="s">
        <v>56</v>
      </c>
      <c r="C31" s="81" t="s">
        <v>37</v>
      </c>
      <c r="D31" s="62">
        <v>0</v>
      </c>
      <c r="E31" s="26">
        <v>300</v>
      </c>
      <c r="F31" s="61"/>
      <c r="G31" s="13">
        <f t="shared" ref="G31" si="6">E31*F31</f>
        <v>0</v>
      </c>
      <c r="H31" s="76">
        <v>200</v>
      </c>
      <c r="I31" s="61"/>
      <c r="J31" s="92">
        <f>H31*I31</f>
        <v>0</v>
      </c>
      <c r="K31" s="34">
        <f>SUM(G31,J31)</f>
        <v>0</v>
      </c>
      <c r="L31" s="54">
        <f>D31*K31</f>
        <v>0</v>
      </c>
      <c r="M31" s="65"/>
      <c r="N31" s="64"/>
    </row>
    <row r="32" spans="1:14" ht="16" thickBot="1" x14ac:dyDescent="0.4">
      <c r="A32" s="10"/>
      <c r="B32" s="84" t="s">
        <v>21</v>
      </c>
      <c r="C32" s="14"/>
      <c r="D32" s="14"/>
      <c r="E32" s="15"/>
      <c r="F32" s="27"/>
      <c r="G32" s="16">
        <f>SUBTOTAL(9,G20:G21,G23:G27,G29:G31)</f>
        <v>0</v>
      </c>
      <c r="H32" s="72"/>
      <c r="I32" s="93"/>
      <c r="J32" s="93">
        <f>SUBTOTAL(9,J30:J31)</f>
        <v>0</v>
      </c>
      <c r="K32" s="72">
        <f>SUBTOTAL(9,K19:K31)</f>
        <v>0</v>
      </c>
      <c r="L32" s="75">
        <f>SUBTOTAL(9,L19:L30)</f>
        <v>0</v>
      </c>
      <c r="M32" s="73"/>
      <c r="N32" s="64"/>
    </row>
    <row r="33" spans="1:14" ht="15.5" x14ac:dyDescent="0.35">
      <c r="A33" s="10"/>
      <c r="B33" s="11" t="s">
        <v>2</v>
      </c>
      <c r="C33" s="14"/>
      <c r="D33" s="14"/>
      <c r="E33" s="15"/>
      <c r="F33" s="27"/>
      <c r="G33" s="28">
        <f>G32*0.15</f>
        <v>0</v>
      </c>
      <c r="H33" s="28"/>
      <c r="I33" s="94"/>
      <c r="J33" s="94">
        <f>J32*0.15</f>
        <v>0</v>
      </c>
      <c r="K33" s="28">
        <f>K32*0.15</f>
        <v>0</v>
      </c>
      <c r="L33" s="74"/>
      <c r="M33" s="65"/>
      <c r="N33" s="64"/>
    </row>
    <row r="34" spans="1:14" ht="16" thickBot="1" x14ac:dyDescent="0.4">
      <c r="A34" s="10"/>
      <c r="B34" s="11" t="s">
        <v>22</v>
      </c>
      <c r="C34" s="14"/>
      <c r="D34" s="14"/>
      <c r="E34" s="15"/>
      <c r="F34" s="27"/>
      <c r="G34" s="29">
        <f>G32+G33</f>
        <v>0</v>
      </c>
      <c r="H34" s="29"/>
      <c r="I34" s="95"/>
      <c r="J34" s="95">
        <f>J32+J33</f>
        <v>0</v>
      </c>
      <c r="K34" s="29">
        <f>K32+K33</f>
        <v>0</v>
      </c>
      <c r="L34" s="55"/>
      <c r="M34" s="65"/>
      <c r="N34" s="64"/>
    </row>
    <row r="35" spans="1:14" x14ac:dyDescent="0.35">
      <c r="A35" s="67"/>
      <c r="B35" s="68"/>
      <c r="C35" s="69"/>
      <c r="D35" s="69"/>
      <c r="E35" s="69"/>
      <c r="F35" s="70"/>
      <c r="G35" s="70"/>
      <c r="H35" s="70"/>
      <c r="K35" s="70"/>
      <c r="L35" s="70"/>
      <c r="M35" s="70"/>
      <c r="N35" s="70"/>
    </row>
    <row r="36" spans="1:14" ht="15" thickBot="1" x14ac:dyDescent="0.4">
      <c r="A36" s="67"/>
      <c r="B36" s="70"/>
      <c r="C36" s="69"/>
      <c r="D36" s="69"/>
      <c r="E36" s="69"/>
      <c r="F36" s="70"/>
      <c r="G36" s="70"/>
      <c r="H36" s="70"/>
      <c r="K36" s="70"/>
      <c r="L36" s="70"/>
      <c r="M36" s="70"/>
      <c r="N36" s="70"/>
    </row>
    <row r="37" spans="1:14" ht="26" customHeight="1" x14ac:dyDescent="0.35">
      <c r="A37" s="67"/>
      <c r="B37" s="108" t="s">
        <v>28</v>
      </c>
      <c r="C37" s="106"/>
      <c r="D37" s="107"/>
      <c r="E37" s="113"/>
      <c r="F37" s="114"/>
      <c r="G37" s="70"/>
      <c r="H37" s="70"/>
      <c r="K37" s="70"/>
      <c r="L37" s="70"/>
      <c r="M37" s="70"/>
      <c r="N37" s="70"/>
    </row>
    <row r="38" spans="1:14" ht="17.5" customHeight="1" x14ac:dyDescent="0.35">
      <c r="A38" s="67"/>
      <c r="B38" s="109"/>
      <c r="C38" s="115" t="s">
        <v>23</v>
      </c>
      <c r="D38" s="116"/>
      <c r="E38" s="49" t="s">
        <v>25</v>
      </c>
      <c r="F38" s="44"/>
      <c r="G38" s="70"/>
      <c r="H38" s="70"/>
      <c r="K38" s="70"/>
      <c r="L38" s="70"/>
      <c r="M38" s="70"/>
      <c r="N38" s="70"/>
    </row>
    <row r="39" spans="1:14" ht="35" customHeight="1" x14ac:dyDescent="0.35">
      <c r="A39" s="67"/>
      <c r="B39" s="109"/>
      <c r="C39" s="117"/>
      <c r="D39" s="118"/>
      <c r="E39" s="111"/>
      <c r="F39" s="112"/>
      <c r="G39" s="70"/>
      <c r="H39" s="70"/>
      <c r="K39" s="70"/>
      <c r="L39" s="70"/>
      <c r="M39" s="70"/>
      <c r="N39" s="70"/>
    </row>
    <row r="40" spans="1:14" ht="19.25" customHeight="1" thickBot="1" x14ac:dyDescent="0.4">
      <c r="A40" s="67"/>
      <c r="B40" s="110"/>
      <c r="C40" s="119" t="s">
        <v>31</v>
      </c>
      <c r="D40" s="120"/>
      <c r="E40" s="121" t="s">
        <v>24</v>
      </c>
      <c r="F40" s="122"/>
      <c r="G40" s="70"/>
      <c r="H40" s="70"/>
      <c r="K40" s="70"/>
      <c r="L40" s="70"/>
      <c r="M40" s="70"/>
      <c r="N40" s="70"/>
    </row>
    <row r="41" spans="1:14" x14ac:dyDescent="0.35">
      <c r="A41" s="67"/>
      <c r="B41" s="70"/>
      <c r="C41" s="69"/>
      <c r="D41" s="69"/>
      <c r="E41" s="69"/>
      <c r="F41" s="70"/>
      <c r="G41" s="70"/>
      <c r="H41" s="70"/>
      <c r="K41" s="70"/>
      <c r="L41" s="70"/>
      <c r="M41" s="70"/>
      <c r="N41" s="70"/>
    </row>
    <row r="42" spans="1:14" x14ac:dyDescent="0.35">
      <c r="A42" s="67"/>
      <c r="B42" s="70"/>
      <c r="C42" s="69"/>
      <c r="D42" s="69"/>
      <c r="E42" s="69"/>
      <c r="F42" s="70"/>
      <c r="G42" s="70"/>
      <c r="H42" s="70"/>
      <c r="K42" s="70"/>
      <c r="L42" s="70"/>
      <c r="M42" s="70"/>
      <c r="N42" s="70"/>
    </row>
  </sheetData>
  <sheetProtection formatCells="0" formatColumns="0" formatRows="0" insertRows="0" deleteRows="0"/>
  <protectedRanges>
    <protectedRange sqref="C37:F39" name="Range7"/>
    <protectedRange sqref="M19:N34" name="Range6"/>
    <protectedRange sqref="A19:A27 C19:F27 A28:F31" name="Range3"/>
    <protectedRange sqref="C13:E15" name="Range2"/>
    <protectedRange sqref="B3:B5" name="Range1"/>
    <protectedRange sqref="B19:B27" name="Range3_1"/>
  </protectedRanges>
  <mergeCells count="15">
    <mergeCell ref="C12:D12"/>
    <mergeCell ref="C13:D13"/>
    <mergeCell ref="C14:D14"/>
    <mergeCell ref="C15:D15"/>
    <mergeCell ref="E17:G17"/>
    <mergeCell ref="F13:F15"/>
    <mergeCell ref="H17:J17"/>
    <mergeCell ref="C37:D37"/>
    <mergeCell ref="B37:B40"/>
    <mergeCell ref="E39:F39"/>
    <mergeCell ref="E37:F37"/>
    <mergeCell ref="C38:D38"/>
    <mergeCell ref="C39:D39"/>
    <mergeCell ref="C40:D40"/>
    <mergeCell ref="E40:F40"/>
  </mergeCells>
  <phoneticPr fontId="13" type="noConversion"/>
  <dataValidations count="2">
    <dataValidation type="decimal" operator="greaterThanOrEqual" allowBlank="1" showInputMessage="1" showErrorMessage="1" sqref="C13:D15 E20:F31" xr:uid="{00000000-0002-0000-0000-000000000000}">
      <formula1>0</formula1>
    </dataValidation>
    <dataValidation type="list" allowBlank="1" showInputMessage="1" showErrorMessage="1" sqref="E13:E15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PRICING SCHEDULE</vt:lpstr>
      <vt:lpstr>'PRICING SCHEDULE'!_Hlk129180814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lekoetsi makwela</cp:lastModifiedBy>
  <cp:lastPrinted>2020-07-02T18:44:36Z</cp:lastPrinted>
  <dcterms:created xsi:type="dcterms:W3CDTF">2017-06-15T23:28:53Z</dcterms:created>
  <dcterms:modified xsi:type="dcterms:W3CDTF">2023-06-21T13:06:58Z</dcterms:modified>
</cp:coreProperties>
</file>