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05432367\AppData\Local\Microsoft\Windows\INetCache\Content.Outlook\X1K7OFR5\"/>
    </mc:Choice>
  </mc:AlternateContent>
  <xr:revisionPtr revIDLastSave="0" documentId="13_ncr:1_{E63E39E7-8606-4839-A93D-9AA57DF0EF05}" xr6:coauthVersionLast="47" xr6:coauthVersionMax="47" xr10:uidLastSave="{00000000-0000-0000-0000-000000000000}"/>
  <bookViews>
    <workbookView xWindow="-108" yWindow="-108" windowWidth="23256" windowHeight="12456" firstSheet="3" activeTab="5" xr2:uid="{00000000-000D-0000-FFFF-FFFF00000000}"/>
  </bookViews>
  <sheets>
    <sheet name="Annex C Exempt" sheetId="1" state="hidden" r:id="rId1"/>
    <sheet name="Annex D Exempt" sheetId="2" state="hidden" r:id="rId2"/>
    <sheet name="Annex E Exempt" sheetId="3" state="hidden" r:id="rId3"/>
    <sheet name="Annex C CS1" sheetId="4" r:id="rId4"/>
    <sheet name="Annex D Item 1" sheetId="5" r:id="rId5"/>
    <sheet name="Annex E Item 1" sheetId="6" r:id="rId6"/>
  </sheets>
  <externalReferences>
    <externalReference r:id="rId7"/>
  </externalReferences>
  <definedNames>
    <definedName name="_xlnm.Print_Area" localSheetId="3">'Annex C CS1'!$B$1:$S$46</definedName>
    <definedName name="_xlnm.Print_Area" localSheetId="0">'Annex C Exempt'!$B$1:$S$33</definedName>
    <definedName name="_xlnm.Print_Area" localSheetId="1">'Annex D Exempt'!$A$1:$Q$68</definedName>
    <definedName name="_xlnm.Print_Area" localSheetId="4">'Annex D Item 1'!$A$1:$Q$68</definedName>
    <definedName name="_xlnm.Print_Area" localSheetId="2">'Annex E Exempt'!$A$1:$L$45</definedName>
    <definedName name="_xlnm.Print_Area" localSheetId="5">'Annex E Item 1'!$A$1:$L$45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5" i="5" l="1"/>
  <c r="S32" i="5"/>
  <c r="M36" i="3"/>
  <c r="I28" i="3"/>
  <c r="E11" i="3"/>
  <c r="E10" i="3"/>
  <c r="E9" i="3"/>
  <c r="E8" i="3"/>
  <c r="E7" i="3"/>
  <c r="H60" i="2"/>
  <c r="P60" i="2" s="1"/>
  <c r="H59" i="2"/>
  <c r="P59" i="2" s="1"/>
  <c r="H58" i="2"/>
  <c r="P58" i="2" s="1"/>
  <c r="I48" i="2"/>
  <c r="J48" i="2" s="1"/>
  <c r="M48" i="2" s="1"/>
  <c r="P48" i="2" s="1"/>
  <c r="I47" i="2"/>
  <c r="J47" i="2" s="1"/>
  <c r="M47" i="2" s="1"/>
  <c r="P47" i="2" s="1"/>
  <c r="I46" i="2"/>
  <c r="J46" i="2" s="1"/>
  <c r="M46" i="2" s="1"/>
  <c r="P46" i="2" s="1"/>
  <c r="I35" i="2"/>
  <c r="J35" i="2" s="1"/>
  <c r="M35" i="2" s="1"/>
  <c r="I32" i="2"/>
  <c r="J32" i="2" s="1"/>
  <c r="M32" i="2" s="1"/>
  <c r="I21" i="2"/>
  <c r="J21" i="2" s="1"/>
  <c r="M21" i="2" s="1"/>
  <c r="I20" i="2"/>
  <c r="J20" i="2" s="1"/>
  <c r="M20" i="2" s="1"/>
  <c r="P20" i="2" s="1"/>
  <c r="I19" i="2"/>
  <c r="J19" i="2" s="1"/>
  <c r="M19" i="2" s="1"/>
  <c r="I18" i="2"/>
  <c r="J18" i="2" s="1"/>
  <c r="M18" i="2" s="1"/>
  <c r="P18" i="2" s="1"/>
  <c r="E11" i="2"/>
  <c r="E10" i="2"/>
  <c r="E9" i="2"/>
  <c r="E8" i="2"/>
  <c r="E7" i="2"/>
  <c r="O20" i="1"/>
  <c r="O18" i="1"/>
  <c r="U32" i="5" l="1"/>
  <c r="I36" i="3"/>
  <c r="J32" i="3" s="1"/>
  <c r="T32" i="5"/>
  <c r="O26" i="1"/>
  <c r="V43" i="4"/>
  <c r="U33" i="5"/>
  <c r="T36" i="5"/>
  <c r="T35" i="5"/>
  <c r="T33" i="5"/>
  <c r="S36" i="5"/>
  <c r="S35" i="2"/>
  <c r="P35" i="2"/>
  <c r="S36" i="2" s="1"/>
  <c r="P19" i="2"/>
  <c r="P18" i="1" s="1"/>
  <c r="H18" i="1"/>
  <c r="I18" i="1" s="1"/>
  <c r="K18" i="1" s="1"/>
  <c r="L18" i="1" s="1"/>
  <c r="P21" i="2"/>
  <c r="P20" i="1" s="1"/>
  <c r="H20" i="1"/>
  <c r="I20" i="1" s="1"/>
  <c r="K20" i="1" s="1"/>
  <c r="L20" i="1" s="1"/>
  <c r="P52" i="2"/>
  <c r="S32" i="2"/>
  <c r="P32" i="2"/>
  <c r="P62" i="2"/>
  <c r="U35" i="5" l="1"/>
  <c r="V35" i="5" s="1"/>
  <c r="U36" i="5"/>
  <c r="J34" i="3"/>
  <c r="V32" i="5"/>
  <c r="J28" i="3"/>
  <c r="J30" i="3"/>
  <c r="N36" i="3"/>
  <c r="V36" i="5"/>
  <c r="S33" i="5"/>
  <c r="V33" i="5" s="1"/>
  <c r="P40" i="2"/>
  <c r="P64" i="2" s="1"/>
  <c r="S33" i="2"/>
  <c r="P24" i="2"/>
  <c r="V40" i="4" s="1"/>
  <c r="T36" i="2"/>
  <c r="T35" i="2"/>
  <c r="T33" i="2"/>
  <c r="T32" i="2"/>
  <c r="P27" i="1"/>
  <c r="U36" i="2"/>
  <c r="U35" i="2"/>
  <c r="U33" i="2"/>
  <c r="U32" i="2"/>
  <c r="V33" i="2" l="1"/>
  <c r="V36" i="2"/>
  <c r="V32" i="2"/>
  <c r="Q20" i="1"/>
  <c r="Q29" i="1" s="1"/>
  <c r="V29" i="1" s="1"/>
  <c r="V42" i="4"/>
  <c r="V35" i="2"/>
  <c r="V27" i="1"/>
  <c r="P28" i="1"/>
  <c r="Q30" i="1" l="1"/>
  <c r="Q31" i="1" s="1"/>
  <c r="V30" i="1" l="1"/>
</calcChain>
</file>

<file path=xl/sharedStrings.xml><?xml version="1.0" encoding="utf-8"?>
<sst xmlns="http://schemas.openxmlformats.org/spreadsheetml/2006/main" count="568" uniqueCount="260">
  <si>
    <t>SATS 1286.2011</t>
  </si>
  <si>
    <t>Annex C</t>
  </si>
  <si>
    <t xml:space="preserve">Local Content Declaration - Summary Schedule </t>
  </si>
  <si>
    <t>(C1)</t>
  </si>
  <si>
    <t>Tender No.</t>
  </si>
  <si>
    <t>GP 00111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</si>
  <si>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</si>
  <si>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(C2)</t>
  </si>
  <si>
    <t xml:space="preserve">Tender description: </t>
  </si>
  <si>
    <t>30 and 60 Seater commuter buses</t>
  </si>
  <si>
    <t>(C3)</t>
  </si>
  <si>
    <t>Designated product(s)</t>
  </si>
  <si>
    <t>Buses</t>
  </si>
  <si>
    <t>(C4)</t>
  </si>
  <si>
    <t>Tender Authority:</t>
  </si>
  <si>
    <t>Gauteng Purchasing Department</t>
  </si>
  <si>
    <t>(C5)</t>
  </si>
  <si>
    <t>Tendering Entity name:</t>
  </si>
  <si>
    <t>Unibody Bus Builders (Pty) Ltd</t>
  </si>
  <si>
    <t>(C6)</t>
  </si>
  <si>
    <t>Tender Exchange Rate:</t>
  </si>
  <si>
    <t>USD</t>
  </si>
  <si>
    <t>EU</t>
  </si>
  <si>
    <t>GBP</t>
  </si>
  <si>
    <t>(C7)</t>
  </si>
  <si>
    <t>Specified local content %</t>
  </si>
  <si>
    <t>Calculation of local content</t>
  </si>
  <si>
    <t>Tender  summary</t>
  </si>
  <si>
    <t>Tender item no's</t>
  </si>
  <si>
    <t>List of items</t>
  </si>
  <si>
    <t>Tender price - each 
(excl VAT)</t>
  </si>
  <si>
    <t>Exempted imported value per unit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</si>
  <si>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</si>
  <si>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Imported value</t>
  </si>
  <si>
    <t>Local value</t>
  </si>
  <si>
    <t>Local content % (per item)</t>
  </si>
  <si>
    <t>Tender Qty</t>
  </si>
  <si>
    <t>Total tender value</t>
  </si>
  <si>
    <t>Total exempted imported content</t>
  </si>
  <si>
    <t>Total Imported content</t>
  </si>
  <si>
    <t>(C10-C11)</t>
  </si>
  <si>
    <t>(C12-C13)</t>
  </si>
  <si>
    <t>C14/C15</t>
  </si>
  <si>
    <t>(C10xC16)</t>
  </si>
  <si>
    <t>Annex D D18</t>
  </si>
  <si>
    <t>Annex D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</si>
  <si>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</si>
  <si>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</si>
  <si>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</si>
  <si>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</si>
  <si>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</si>
  <si>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</si>
  <si>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</si>
  <si>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</si>
  <si>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</si>
  <si>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</si>
  <si>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</si>
  <si>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</si>
  <si>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t>GP 00010</t>
  </si>
  <si>
    <t>30 Seater commuter bus</t>
  </si>
  <si>
    <t>GP 00011</t>
  </si>
  <si>
    <t>60 Seater commuter bus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</si>
  <si>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</si>
  <si>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t>Signature of tenderer from Annex B</t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</si>
  <si>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</si>
  <si>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t>Check for C21</t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</si>
  <si>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 xml:space="preserve">Tender value net of exempt imported content </t>
    </r>
    <r>
      <rPr>
        <b/>
        <sz val="11"/>
        <color indexed="10"/>
        <rFont val="Calibri"/>
        <family val="2"/>
      </rPr>
      <t>(C20-C21)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</si>
  <si>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</si>
  <si>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t>check for C23</t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</si>
  <si>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 </t>
    </r>
    <r>
      <rPr>
        <b/>
        <sz val="11"/>
        <color indexed="10"/>
        <rFont val="Calibri"/>
        <family val="2"/>
      </rPr>
      <t>(C22-C23)</t>
    </r>
  </si>
  <si>
    <t>Check for C24</t>
  </si>
  <si>
    <t xml:space="preserve">Date: </t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</si>
  <si>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 xml:space="preserve">Average local content % of tender </t>
    </r>
    <r>
      <rPr>
        <b/>
        <sz val="11"/>
        <color indexed="10"/>
        <rFont val="Calibri"/>
        <family val="2"/>
      </rPr>
      <t>(C24/C22)</t>
    </r>
  </si>
  <si>
    <t>Imported Content Declaration - Supporting Schedule to Annex C</t>
  </si>
  <si>
    <t>(D1)</t>
  </si>
  <si>
    <t>(D2)</t>
  </si>
  <si>
    <t>(D3)</t>
  </si>
  <si>
    <t>Designated Products:</t>
  </si>
  <si>
    <t>(D4)</t>
  </si>
  <si>
    <t>(D5)</t>
  </si>
  <si>
    <t>(D6)</t>
  </si>
  <si>
    <t>A. Exempted imported content</t>
  </si>
  <si>
    <t>Calculation of imported content</t>
  </si>
  <si>
    <t>Summary</t>
  </si>
  <si>
    <t>Description of imported content</t>
  </si>
  <si>
    <t>Local supplier</t>
  </si>
  <si>
    <t>Overseas Supplier</t>
  </si>
  <si>
    <t>Forign currency value as per Commercial Invoice</t>
  </si>
  <si>
    <t>Tender   Exchange Rate</t>
  </si>
  <si>
    <t>Local value of imports</t>
  </si>
  <si>
    <t>Freight costs to port of entry</t>
  </si>
  <si>
    <t>All locally incurred landing costs &amp; duties</t>
  </si>
  <si>
    <t>Total landed cost excl VAT</t>
  </si>
  <si>
    <t>Exempted imported value</t>
  </si>
  <si>
    <t>(D11xD12)</t>
  </si>
  <si>
    <t>(D13+D14+D15)</t>
  </si>
  <si>
    <t>(D16xD17)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</si>
  <si>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</si>
  <si>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</si>
  <si>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</si>
  <si>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</si>
  <si>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</si>
  <si>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</si>
  <si>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</si>
  <si>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</si>
  <si>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</si>
  <si>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</si>
  <si>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</si>
  <si>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</si>
  <si>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t>Drive Train</t>
  </si>
  <si>
    <t>MBSA</t>
  </si>
  <si>
    <t>MB - USA</t>
  </si>
  <si>
    <t>Air conditioner</t>
  </si>
  <si>
    <t>Benteler Ger</t>
  </si>
  <si>
    <t>MB - Germany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</si>
  <si>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</si>
  <si>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This total must correspond with Annex C - C 21</t>
  </si>
  <si>
    <t>B. Imported directly by the Tenderer</t>
  </si>
  <si>
    <t>Unit of measure</t>
  </si>
  <si>
    <t>Tender Rate of Exchange</t>
  </si>
  <si>
    <t>Total imported value</t>
  </si>
  <si>
    <t>(D24xD25)</t>
  </si>
  <si>
    <t>(D26+D27+D28)</t>
  </si>
  <si>
    <t>(D29xD30)</t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</si>
  <si>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</si>
  <si>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</si>
  <si>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</si>
  <si>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</si>
  <si>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</si>
  <si>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</si>
  <si>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</si>
  <si>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</si>
  <si>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</si>
  <si>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</si>
  <si>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</si>
  <si>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</si>
  <si>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t>Instrumentation</t>
  </si>
  <si>
    <t xml:space="preserve">Each </t>
  </si>
  <si>
    <t>Gearmax USA</t>
  </si>
  <si>
    <t>`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</si>
  <si>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</si>
  <si>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C. Imported by a 3rd party and supplied to the Tenderer</t>
  </si>
  <si>
    <t>Quantity imported</t>
  </si>
  <si>
    <t>(D37xD38)</t>
  </si>
  <si>
    <t>(D39+D40+D41)</t>
  </si>
  <si>
    <t>(D42xD43)</t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</si>
  <si>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</si>
  <si>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</si>
  <si>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</si>
  <si>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</si>
  <si>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</si>
  <si>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</si>
  <si>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</si>
  <si>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</si>
  <si>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</si>
  <si>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</si>
  <si>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</si>
  <si>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</si>
  <si>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t>Sheet steel</t>
  </si>
  <si>
    <t>tonne</t>
  </si>
  <si>
    <t>Arcelor SA</t>
  </si>
  <si>
    <t>Arcelor Belgium</t>
  </si>
  <si>
    <t>Hinges</t>
  </si>
  <si>
    <t>each</t>
  </si>
  <si>
    <t>Ramsay SA</t>
  </si>
  <si>
    <t>Hingus GB</t>
  </si>
  <si>
    <t>Steel tubing</t>
  </si>
  <si>
    <t xml:space="preserve">Mac Steel </t>
  </si>
  <si>
    <t>TTC - UK</t>
  </si>
  <si>
    <t>Other - nuts and bolts</t>
  </si>
  <si>
    <t>value too small to itemise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</si>
  <si>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</si>
  <si>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D. Other foreign currency payments</t>
  </si>
  <si>
    <t>Calculation of foreign currency payments</t>
  </si>
  <si>
    <t>Summary of payments</t>
  </si>
  <si>
    <t>Type of payment</t>
  </si>
  <si>
    <t>Local supplier making the payment</t>
  </si>
  <si>
    <t>Overseas beneficiary</t>
  </si>
  <si>
    <t>Foreign currency value paid</t>
  </si>
  <si>
    <t>Local value of payments</t>
  </si>
  <si>
    <t>(D49xD50)</t>
  </si>
  <si>
    <t>(D46)</t>
  </si>
  <si>
    <t>(D47)</t>
  </si>
  <si>
    <t>(D48)</t>
  </si>
  <si>
    <t>(D49)</t>
  </si>
  <si>
    <t>(D50)</t>
  </si>
  <si>
    <t>(D51)</t>
  </si>
  <si>
    <t>Royalty payment for use of patent</t>
  </si>
  <si>
    <t>Unibody</t>
  </si>
  <si>
    <t>Oban USA</t>
  </si>
  <si>
    <t>Annual licence fees - pro-rated</t>
  </si>
  <si>
    <t>Engineering support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</si>
  <si>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</si>
  <si>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>Total of imported content &amp; foreign currency payments -</t>
    </r>
    <r>
      <rPr>
        <b/>
        <sz val="11"/>
        <color indexed="10"/>
        <rFont val="Calibri"/>
        <family val="2"/>
      </rPr>
      <t xml:space="preserve"> </t>
    </r>
    <r>
      <rPr>
        <b/>
        <i/>
        <sz val="11"/>
        <color indexed="10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</si>
  <si>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</si>
  <si>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Annex E</t>
  </si>
  <si>
    <t>Local Content Declaration - Supporting Schedule to Annex C</t>
  </si>
  <si>
    <t>(E1)</t>
  </si>
  <si>
    <t>(E2)</t>
  </si>
  <si>
    <t>(E3)</t>
  </si>
  <si>
    <t>Designated products:</t>
  </si>
  <si>
    <t>(E4)</t>
  </si>
  <si>
    <t>(E5)</t>
  </si>
  <si>
    <t>Local Products (Goods, Services and Works)</t>
  </si>
  <si>
    <t>Description of items purchased</t>
  </si>
  <si>
    <t>Local suppliers</t>
  </si>
  <si>
    <t>Value</t>
  </si>
  <si>
    <t>% of LC</t>
  </si>
  <si>
    <t>(E6)</t>
  </si>
  <si>
    <t>(E7)</t>
  </si>
  <si>
    <t>(E8)</t>
  </si>
  <si>
    <t>Sheet Steel</t>
  </si>
  <si>
    <t>Arcelor</t>
  </si>
  <si>
    <t>Fabric for seats</t>
  </si>
  <si>
    <t>Galvenor Textiles</t>
  </si>
  <si>
    <t>Fabric for headlinings</t>
  </si>
  <si>
    <t>Welding comsumables</t>
  </si>
  <si>
    <t>ABR Supplies</t>
  </si>
  <si>
    <t>Tyres and wheels</t>
  </si>
  <si>
    <t>Dunlop</t>
  </si>
  <si>
    <t>Hardware items (nuts, bolts, rivets, etc)</t>
  </si>
  <si>
    <t>Various Local Suppliers</t>
  </si>
  <si>
    <t>Laser cutting services</t>
  </si>
  <si>
    <t>Red Hot Cutting</t>
  </si>
  <si>
    <t>Other goods and services (small items)</t>
  </si>
  <si>
    <t>Various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</si>
  <si>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 local products (Goods, Services and Works)</t>
    </r>
  </si>
  <si>
    <t>(E10)</t>
  </si>
  <si>
    <t>Manpower costs</t>
  </si>
  <si>
    <t>( Tenderer's manpower cost)</t>
  </si>
  <si>
    <t>(E11)</t>
  </si>
  <si>
    <t>Factory overheads</t>
  </si>
  <si>
    <t>(Rental, depreciation &amp; amortisation, utility costs, consumables etc.)</t>
  </si>
  <si>
    <t>(E12)</t>
  </si>
  <si>
    <t>Administration overheads and mark-up</t>
  </si>
  <si>
    <t>(Marketing, insurance, financing, interest etc.)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</si>
  <si>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</si>
  <si>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</si>
  <si>
    <t>C14/C12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</si>
  <si>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</si>
  <si>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</si>
  <si>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</si>
  <si>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</si>
  <si>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</si>
  <si>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</si>
  <si>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</si>
  <si>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</si>
  <si>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</si>
  <si>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</si>
  <si>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</si>
  <si>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</si>
  <si>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</si>
  <si>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</si>
  <si>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5.1.15</t>
  </si>
  <si>
    <t>5.1.16</t>
  </si>
  <si>
    <t>5.1.17</t>
  </si>
  <si>
    <t>5.1.18</t>
  </si>
  <si>
    <t>5.1.19</t>
  </si>
  <si>
    <t>5.2.1</t>
  </si>
  <si>
    <t>5.2.2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</si>
</sst>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 ;_ * \-#,##0.00_ ;_ * &quot;-&quot;??_ ;_ @_ "/>
    <numFmt numFmtId="165" formatCode="&quot;R &quot;\ #,##0.00_);\(&quot;R &quot;\ #,##0.00\)"/>
    <numFmt numFmtId="166" formatCode="&quot;R&quot;\ #,##0_);\(&quot;R&quot;\ #,##0\)"/>
    <numFmt numFmtId="167" formatCode="&quot;R &quot;\ #,##0_);\(&quot;R &quot;\ #,##0\)"/>
    <numFmt numFmtId="168" formatCode="&quot;R&quot;\ #,##0.00_);\(&quot;R&quot;\ #,##0.00\)"/>
    <numFmt numFmtId="169" formatCode="[$$-409]#,##0_);\([$$-409]#,##0\)"/>
    <numFmt numFmtId="170" formatCode="[$€-2]\ #,##0"/>
    <numFmt numFmtId="171" formatCode="_ * #,##0_ ;_ * \-#,##0_ ;_ * &quot;-&quot;??_ ;_ @_ "/>
    <numFmt numFmtId="172" formatCode="[$£-809]#,##0.00"/>
    <numFmt numFmtId="173" formatCode="[$£-809]#,##0;\-[$£-809]#,##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i/>
      <sz val="11"/>
      <color indexed="8"/>
      <name val="Calibri"/>
      <family val="2"/>
    </font>
    <font>
      <strike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indexed="10"/>
      <name val="Calibri"/>
      <family val="2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5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9" fillId="2" borderId="6" xfId="0" applyFont="1" applyFill="1" applyBorder="1" applyAlignment="1">
      <alignment horizontal="centerContinuous" vertical="center"/>
    </xf>
    <xf numFmtId="0" fontId="9" fillId="2" borderId="7" xfId="0" applyFont="1" applyFill="1" applyBorder="1" applyAlignment="1">
      <alignment horizontal="centerContinuous" vertical="center"/>
    </xf>
    <xf numFmtId="0" fontId="9" fillId="2" borderId="8" xfId="0" applyFont="1" applyFill="1" applyBorder="1" applyAlignment="1">
      <alignment horizontal="centerContinuous" vertical="center"/>
    </xf>
    <xf numFmtId="0" fontId="10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165" fontId="0" fillId="0" borderId="15" xfId="0" applyNumberForma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9" fontId="0" fillId="0" borderId="0" xfId="0" applyNumberFormat="1" applyAlignment="1">
      <alignment horizontal="left" vertical="center"/>
    </xf>
    <xf numFmtId="0" fontId="13" fillId="2" borderId="18" xfId="0" applyFont="1" applyFill="1" applyBorder="1" applyAlignment="1">
      <alignment horizontal="centerContinuous" vertical="center"/>
    </xf>
    <xf numFmtId="0" fontId="14" fillId="2" borderId="19" xfId="0" applyFont="1" applyFill="1" applyBorder="1" applyAlignment="1">
      <alignment horizontal="centerContinuous" vertical="center"/>
    </xf>
    <xf numFmtId="0" fontId="14" fillId="2" borderId="20" xfId="0" applyFont="1" applyFill="1" applyBorder="1" applyAlignment="1">
      <alignment horizontal="centerContinuous" vertical="center"/>
    </xf>
    <xf numFmtId="0" fontId="7" fillId="0" borderId="0" xfId="0" applyFont="1" applyAlignment="1">
      <alignment horizontal="left" vertical="center"/>
    </xf>
    <xf numFmtId="0" fontId="13" fillId="2" borderId="19" xfId="0" applyFont="1" applyFill="1" applyBorder="1" applyAlignment="1">
      <alignment horizontal="centerContinuous" vertical="center"/>
    </xf>
    <xf numFmtId="0" fontId="13" fillId="2" borderId="20" xfId="0" applyFont="1" applyFill="1" applyBorder="1" applyAlignment="1">
      <alignment horizontal="centerContinuous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6" fontId="0" fillId="0" borderId="15" xfId="0" applyNumberFormat="1" applyBorder="1" applyAlignment="1">
      <alignment vertical="center"/>
    </xf>
    <xf numFmtId="9" fontId="0" fillId="0" borderId="15" xfId="0" applyNumberFormat="1" applyBorder="1" applyAlignment="1">
      <alignment horizontal="center" vertical="center"/>
    </xf>
    <xf numFmtId="167" fontId="0" fillId="0" borderId="0" xfId="0" applyNumberFormat="1" applyAlignment="1">
      <alignment vertical="center"/>
    </xf>
    <xf numFmtId="37" fontId="0" fillId="0" borderId="15" xfId="0" applyNumberFormat="1" applyBorder="1" applyAlignment="1">
      <alignment vertical="center"/>
    </xf>
    <xf numFmtId="167" fontId="0" fillId="0" borderId="20" xfId="0" applyNumberFormat="1" applyBorder="1" applyAlignment="1">
      <alignment vertical="center"/>
    </xf>
    <xf numFmtId="165" fontId="0" fillId="0" borderId="15" xfId="0" applyNumberFormat="1" applyBorder="1" applyAlignment="1">
      <alignment vertical="center"/>
    </xf>
    <xf numFmtId="168" fontId="0" fillId="0" borderId="15" xfId="0" applyNumberFormat="1" applyBorder="1" applyAlignment="1">
      <alignment vertical="center"/>
    </xf>
    <xf numFmtId="0" fontId="4" fillId="0" borderId="0" xfId="0" applyFont="1" applyAlignment="1">
      <alignment horizontal="right" vertical="center"/>
    </xf>
    <xf numFmtId="167" fontId="4" fillId="0" borderId="21" xfId="0" applyNumberFormat="1" applyFont="1" applyBorder="1" applyAlignment="1">
      <alignment vertical="center"/>
    </xf>
    <xf numFmtId="0" fontId="19" fillId="0" borderId="5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167" fontId="4" fillId="0" borderId="15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0" fillId="0" borderId="22" xfId="0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23" xfId="0" applyBorder="1" applyAlignment="1">
      <alignment vertical="center"/>
    </xf>
    <xf numFmtId="10" fontId="4" fillId="0" borderId="15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3" fillId="2" borderId="26" xfId="0" applyFont="1" applyFill="1" applyBorder="1" applyAlignment="1">
      <alignment horizontal="centerContinuous" vertical="center"/>
    </xf>
    <xf numFmtId="0" fontId="23" fillId="0" borderId="2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169" fontId="0" fillId="0" borderId="15" xfId="0" applyNumberFormat="1" applyBorder="1" applyAlignment="1">
      <alignment horizontal="right"/>
    </xf>
    <xf numFmtId="167" fontId="0" fillId="0" borderId="15" xfId="0" applyNumberFormat="1" applyBorder="1" applyAlignment="1">
      <alignment vertical="center"/>
    </xf>
    <xf numFmtId="167" fontId="0" fillId="0" borderId="15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67" fontId="0" fillId="0" borderId="26" xfId="0" applyNumberFormat="1" applyBorder="1" applyAlignment="1">
      <alignment vertical="center"/>
    </xf>
    <xf numFmtId="170" fontId="0" fillId="0" borderId="15" xfId="0" applyNumberFormat="1" applyBorder="1" applyAlignment="1">
      <alignment vertical="center"/>
    </xf>
    <xf numFmtId="170" fontId="0" fillId="0" borderId="15" xfId="0" applyNumberFormat="1" applyBorder="1" applyAlignment="1">
      <alignment horizontal="right" vertical="center"/>
    </xf>
    <xf numFmtId="0" fontId="25" fillId="0" borderId="18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167" fontId="0" fillId="0" borderId="27" xfId="0" applyNumberFormat="1" applyBorder="1" applyAlignment="1">
      <alignment vertical="center"/>
    </xf>
    <xf numFmtId="167" fontId="0" fillId="0" borderId="28" xfId="0" applyNumberFormat="1" applyBorder="1" applyAlignment="1">
      <alignment vertical="center"/>
    </xf>
    <xf numFmtId="0" fontId="24" fillId="0" borderId="0" xfId="0" applyFont="1" applyAlignment="1">
      <alignment vertical="center" wrapText="1"/>
    </xf>
    <xf numFmtId="0" fontId="24" fillId="0" borderId="25" xfId="0" applyFont="1" applyBorder="1" applyAlignment="1">
      <alignment vertical="center"/>
    </xf>
    <xf numFmtId="0" fontId="0" fillId="0" borderId="24" xfId="0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4" fillId="3" borderId="2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/>
    </xf>
    <xf numFmtId="0" fontId="10" fillId="0" borderId="15" xfId="0" quotePrefix="1" applyFont="1" applyBorder="1" applyAlignment="1">
      <alignment horizontal="center" vertical="center"/>
    </xf>
    <xf numFmtId="0" fontId="10" fillId="0" borderId="27" xfId="0" quotePrefix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20" xfId="0" applyFill="1" applyBorder="1" applyAlignment="1">
      <alignment horizontal="center" vertical="center"/>
    </xf>
    <xf numFmtId="169" fontId="0" fillId="0" borderId="15" xfId="0" applyNumberFormat="1" applyBorder="1" applyAlignment="1">
      <alignment vertical="center"/>
    </xf>
    <xf numFmtId="171" fontId="1" fillId="0" borderId="0" xfId="1" applyNumberFormat="1" applyFont="1" applyBorder="1"/>
    <xf numFmtId="0" fontId="0" fillId="3" borderId="20" xfId="0" applyFill="1" applyBorder="1" applyAlignment="1">
      <alignment horizontal="right" vertical="center"/>
    </xf>
    <xf numFmtId="0" fontId="0" fillId="3" borderId="20" xfId="0" applyFill="1" applyBorder="1" applyAlignment="1">
      <alignment horizontal="left" vertical="center"/>
    </xf>
    <xf numFmtId="0" fontId="10" fillId="0" borderId="29" xfId="0" quotePrefix="1" applyFont="1" applyBorder="1" applyAlignment="1">
      <alignment horizontal="center" vertical="center"/>
    </xf>
    <xf numFmtId="170" fontId="0" fillId="0" borderId="15" xfId="0" applyNumberFormat="1" applyBorder="1" applyAlignment="1">
      <alignment horizontal="center" vertical="center"/>
    </xf>
    <xf numFmtId="3" fontId="0" fillId="0" borderId="0" xfId="0" applyNumberFormat="1"/>
    <xf numFmtId="172" fontId="0" fillId="0" borderId="0" xfId="0" applyNumberFormat="1" applyAlignment="1">
      <alignment horizontal="center"/>
    </xf>
    <xf numFmtId="172" fontId="0" fillId="0" borderId="15" xfId="0" applyNumberFormat="1" applyBorder="1"/>
    <xf numFmtId="173" fontId="0" fillId="0" borderId="15" xfId="0" applyNumberFormat="1" applyBorder="1" applyAlignment="1">
      <alignment vertical="center"/>
    </xf>
    <xf numFmtId="167" fontId="0" fillId="0" borderId="0" xfId="0" applyNumberFormat="1"/>
    <xf numFmtId="167" fontId="0" fillId="0" borderId="5" xfId="0" applyNumberFormat="1" applyBorder="1" applyAlignment="1">
      <alignment vertical="center"/>
    </xf>
    <xf numFmtId="0" fontId="14" fillId="0" borderId="0" xfId="0" applyFont="1" applyAlignment="1">
      <alignment horizontal="centerContinuous"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0" fontId="10" fillId="0" borderId="0" xfId="0" quotePrefix="1" applyFont="1" applyAlignment="1">
      <alignment horizontal="center"/>
    </xf>
    <xf numFmtId="0" fontId="0" fillId="0" borderId="15" xfId="0" applyBorder="1"/>
    <xf numFmtId="0" fontId="26" fillId="0" borderId="0" xfId="0" applyFont="1" applyAlignment="1">
      <alignment horizontal="right" vertical="center"/>
    </xf>
    <xf numFmtId="167" fontId="0" fillId="0" borderId="30" xfId="0" applyNumberFormat="1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8" xfId="0" applyBorder="1" applyAlignment="1">
      <alignment horizontal="left"/>
    </xf>
    <xf numFmtId="166" fontId="0" fillId="0" borderId="15" xfId="0" applyNumberForma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0" fontId="0" fillId="3" borderId="18" xfId="0" applyFill="1" applyBorder="1" applyAlignment="1">
      <alignment horizontal="left"/>
    </xf>
    <xf numFmtId="166" fontId="0" fillId="3" borderId="15" xfId="0" applyNumberFormat="1" applyFill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6" fontId="0" fillId="0" borderId="21" xfId="0" applyNumberFormat="1" applyBorder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left" vertical="center"/>
    </xf>
    <xf numFmtId="0" fontId="28" fillId="0" borderId="0" xfId="0" applyFont="1" applyAlignment="1">
      <alignment horizontal="right" vertical="center"/>
    </xf>
    <xf numFmtId="167" fontId="0" fillId="0" borderId="0" xfId="0" applyNumberForma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167" fontId="0" fillId="0" borderId="0" xfId="0" applyNumberForma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66" fontId="25" fillId="0" borderId="15" xfId="0" applyNumberFormat="1" applyFont="1" applyBorder="1" applyAlignment="1">
      <alignment vertical="center"/>
    </xf>
    <xf numFmtId="166" fontId="0" fillId="0" borderId="0" xfId="0" applyNumberFormat="1"/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/>
    <xf numFmtId="0" fontId="0" fillId="0" borderId="20" xfId="0" applyBorder="1"/>
    <xf numFmtId="0" fontId="8" fillId="0" borderId="0" xfId="0" applyFont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9" xfId="0" applyFill="1" applyBorder="1" applyAlignment="1">
      <alignment horizontal="left" vertical="center"/>
    </xf>
    <xf numFmtId="0" fontId="0" fillId="3" borderId="20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5" fillId="0" borderId="18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 wrapText="1"/>
    </xf>
    <xf numFmtId="0" fontId="10" fillId="0" borderId="20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10" fillId="0" borderId="18" xfId="0" quotePrefix="1" applyFont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17288258/AppData/Local/Microsoft/Windows/Temporary%20Internet%20Files/Content.Outlook/XDXRTVJD/exercise%20for%20train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 C"/>
      <sheetName val="Annex D"/>
      <sheetName val="Annex E"/>
      <sheetName val="Annex C Exempt"/>
      <sheetName val="Annex D Exempt"/>
      <sheetName val="Annex E Exempt"/>
      <sheetName val="Annex C local"/>
      <sheetName val="Annex D local"/>
      <sheetName val="Annex E local"/>
    </sheetNames>
    <sheetDataSet>
      <sheetData sheetId="0">
        <row r="7">
          <cell r="F7" t="str">
            <v>GP 00111</v>
          </cell>
        </row>
        <row r="8">
          <cell r="F8" t="str">
            <v>30 and 60 Seater commuter buses</v>
          </cell>
        </row>
        <row r="9">
          <cell r="F9" t="str">
            <v>Buses</v>
          </cell>
        </row>
        <row r="10">
          <cell r="F10" t="str">
            <v>Gauteng Purchasing Department</v>
          </cell>
        </row>
        <row r="11">
          <cell r="F11" t="str">
            <v>Unibody Bus Builders (Pty) Ltd</v>
          </cell>
        </row>
        <row r="30">
          <cell r="Q30">
            <v>96124420</v>
          </cell>
        </row>
      </sheetData>
      <sheetData sheetId="1">
        <row r="18">
          <cell r="M18">
            <v>120000</v>
          </cell>
          <cell r="P18">
            <v>48000000</v>
          </cell>
        </row>
        <row r="19">
          <cell r="M19">
            <v>234000</v>
          </cell>
          <cell r="P19">
            <v>46800000</v>
          </cell>
        </row>
      </sheetData>
      <sheetData sheetId="2">
        <row r="36">
          <cell r="I36">
            <v>96124420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33"/>
  <sheetViews>
    <sheetView showGridLines="0" topLeftCell="A10" workbookViewId="0">
      <selection activeCell="H31" activeCellId="1" sqref="J21 H31"/>
    </sheetView>
  </sheetViews>
  <sheetFormatPr defaultColWidth="9.109375" defaultRowHeight="14.4" x14ac:dyDescent="0.3"/>
  <cols>
    <col min="1" max="1" width="9.109375" style="5"/>
    <col min="2" max="2" width="3.88671875" style="5" customWidth="1"/>
    <col min="3" max="3" width="8.33203125" style="10" bestFit="1" customWidth="1"/>
    <col min="4" max="4" width="13.5546875" style="5" customWidth="1"/>
    <col min="5" max="5" width="14.88671875" style="5" customWidth="1"/>
    <col min="6" max="6" width="11" style="5" customWidth="1"/>
    <col min="7" max="7" width="12.109375" style="5" customWidth="1"/>
    <col min="8" max="9" width="12.5546875" style="5" customWidth="1"/>
    <col min="10" max="10" width="11.88671875" style="5" customWidth="1"/>
    <col min="11" max="11" width="12.33203125" style="5" customWidth="1"/>
    <col min="12" max="12" width="10.5546875" style="5" customWidth="1"/>
    <col min="13" max="13" width="2.5546875" style="5" customWidth="1"/>
    <col min="14" max="14" width="9.109375" style="5" customWidth="1"/>
    <col min="15" max="15" width="16.33203125" style="5" bestFit="1" customWidth="1"/>
    <col min="16" max="16" width="16.5546875" style="5" customWidth="1"/>
    <col min="17" max="17" width="15.44140625" style="5" bestFit="1" customWidth="1"/>
    <col min="18" max="19" width="3.6640625" style="5" customWidth="1"/>
    <col min="20" max="20" width="10.33203125" style="5" bestFit="1" customWidth="1"/>
    <col min="21" max="21" width="12.88671875" style="5" bestFit="1" customWidth="1"/>
    <col min="22" max="22" width="12.33203125" style="5" bestFit="1" customWidth="1"/>
    <col min="23" max="16384" width="9.109375" style="5"/>
  </cols>
  <sheetData>
    <row r="1" spans="2:19" ht="15" thickBot="1" x14ac:dyDescent="0.35"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2:19" ht="18" x14ac:dyDescent="0.3">
      <c r="B2" s="6"/>
      <c r="C2" s="2"/>
      <c r="D2" s="7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8" t="s">
        <v>0</v>
      </c>
      <c r="R2" s="4"/>
      <c r="S2" s="9"/>
    </row>
    <row r="3" spans="2:19" ht="25.8" x14ac:dyDescent="0.3">
      <c r="B3" s="6"/>
      <c r="D3" s="11" t="s">
        <v>1</v>
      </c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9"/>
      <c r="S3" s="9"/>
    </row>
    <row r="4" spans="2:19" ht="15" thickBot="1" x14ac:dyDescent="0.35">
      <c r="B4" s="6"/>
      <c r="R4" s="9"/>
      <c r="S4" s="9"/>
    </row>
    <row r="5" spans="2:19" ht="21.6" thickBot="1" x14ac:dyDescent="0.35">
      <c r="B5" s="6"/>
      <c r="D5" s="13" t="s">
        <v>2</v>
      </c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  <c r="Q5" s="15"/>
      <c r="R5" s="9"/>
      <c r="S5" s="9"/>
    </row>
    <row r="6" spans="2:19" ht="15" thickBot="1" x14ac:dyDescent="0.35">
      <c r="B6" s="6"/>
      <c r="R6" s="9"/>
      <c r="S6" s="9"/>
    </row>
    <row r="7" spans="2:19" x14ac:dyDescent="0.3">
      <c r="B7" s="6"/>
      <c r="C7" s="16" t="s">
        <v>3</v>
      </c>
      <c r="D7" s="17" t="s">
        <v>4</v>
      </c>
      <c r="E7" s="18"/>
      <c r="F7" s="19" t="s">
        <v>5</v>
      </c>
      <c r="P7" s="165" t="s">
        <v>6</v>
      </c>
      <c r="Q7" s="166"/>
      <c r="R7" s="9"/>
      <c r="S7" s="9"/>
    </row>
    <row r="8" spans="2:19" ht="15" thickBot="1" x14ac:dyDescent="0.35">
      <c r="B8" s="6"/>
      <c r="C8" s="16" t="s">
        <v>7</v>
      </c>
      <c r="D8" s="20" t="s">
        <v>8</v>
      </c>
      <c r="E8" s="21"/>
      <c r="F8" s="181" t="s">
        <v>9</v>
      </c>
      <c r="G8" s="182"/>
      <c r="H8" s="182"/>
      <c r="I8" s="182"/>
      <c r="P8" s="167"/>
      <c r="Q8" s="168"/>
      <c r="R8" s="9"/>
      <c r="S8" s="9"/>
    </row>
    <row r="9" spans="2:19" x14ac:dyDescent="0.3">
      <c r="B9" s="6"/>
      <c r="C9" s="16" t="s">
        <v>10</v>
      </c>
      <c r="D9" s="20" t="s">
        <v>11</v>
      </c>
      <c r="E9" s="21"/>
      <c r="F9" s="183" t="s">
        <v>12</v>
      </c>
      <c r="G9" s="184"/>
      <c r="H9" s="184"/>
      <c r="I9" s="184"/>
      <c r="R9" s="9"/>
      <c r="S9" s="9"/>
    </row>
    <row r="10" spans="2:19" x14ac:dyDescent="0.3">
      <c r="B10" s="6"/>
      <c r="C10" s="16" t="s">
        <v>13</v>
      </c>
      <c r="D10" s="20" t="s">
        <v>14</v>
      </c>
      <c r="E10" s="21"/>
      <c r="F10" s="183" t="s">
        <v>15</v>
      </c>
      <c r="G10" s="184"/>
      <c r="H10" s="184"/>
      <c r="I10" s="184"/>
      <c r="R10" s="9"/>
      <c r="S10" s="9"/>
    </row>
    <row r="11" spans="2:19" x14ac:dyDescent="0.3">
      <c r="B11" s="6"/>
      <c r="C11" s="16" t="s">
        <v>16</v>
      </c>
      <c r="D11" s="20" t="s">
        <v>17</v>
      </c>
      <c r="E11" s="21"/>
      <c r="F11" s="183" t="s">
        <v>18</v>
      </c>
      <c r="G11" s="184"/>
      <c r="H11" s="184"/>
      <c r="I11" s="184"/>
      <c r="R11" s="9"/>
      <c r="S11" s="9"/>
    </row>
    <row r="12" spans="2:19" x14ac:dyDescent="0.3">
      <c r="B12" s="6"/>
      <c r="C12" s="16" t="s">
        <v>19</v>
      </c>
      <c r="D12" s="20" t="s">
        <v>20</v>
      </c>
      <c r="E12" s="21"/>
      <c r="F12" s="22" t="s">
        <v>21</v>
      </c>
      <c r="G12" s="23">
        <v>9</v>
      </c>
      <c r="H12" s="22" t="s">
        <v>22</v>
      </c>
      <c r="I12" s="23">
        <v>12</v>
      </c>
      <c r="J12" s="22" t="s">
        <v>23</v>
      </c>
      <c r="K12" s="23">
        <v>14</v>
      </c>
      <c r="R12" s="9"/>
      <c r="S12" s="9"/>
    </row>
    <row r="13" spans="2:19" x14ac:dyDescent="0.3">
      <c r="B13" s="6"/>
      <c r="C13" s="16" t="s">
        <v>24</v>
      </c>
      <c r="D13" s="24" t="s">
        <v>25</v>
      </c>
      <c r="E13" s="25"/>
      <c r="F13" s="26"/>
      <c r="R13" s="9"/>
      <c r="S13" s="9"/>
    </row>
    <row r="14" spans="2:19" ht="15.6" x14ac:dyDescent="0.3">
      <c r="B14" s="6"/>
      <c r="G14" s="27" t="s">
        <v>26</v>
      </c>
      <c r="H14" s="28"/>
      <c r="I14" s="28"/>
      <c r="J14" s="28"/>
      <c r="K14" s="28"/>
      <c r="L14" s="29"/>
      <c r="M14" s="30"/>
      <c r="N14" s="27" t="s">
        <v>27</v>
      </c>
      <c r="O14" s="31"/>
      <c r="P14" s="31"/>
      <c r="Q14" s="32"/>
      <c r="R14" s="9"/>
      <c r="S14" s="9"/>
    </row>
    <row r="15" spans="2:19" s="34" customFormat="1" ht="72" x14ac:dyDescent="0.3">
      <c r="B15" s="33"/>
      <c r="D15" s="35" t="s">
        <v>28</v>
      </c>
      <c r="E15" s="169" t="s">
        <v>29</v>
      </c>
      <c r="F15" s="171"/>
      <c r="G15" s="35" t="s">
        <v>30</v>
      </c>
      <c r="H15" s="35" t="s">
        <v>31</v>
      </c>
      <c r="I15" s="35" t="s">
        <v>32</v>
      </c>
      <c r="J15" s="35" t="s">
        <v>33</v>
      </c>
      <c r="K15" s="35" t="s">
        <v>34</v>
      </c>
      <c r="L15" s="35" t="s">
        <v>35</v>
      </c>
      <c r="M15" s="36"/>
      <c r="N15" s="35" t="s">
        <v>36</v>
      </c>
      <c r="O15" s="35" t="s">
        <v>37</v>
      </c>
      <c r="P15" s="35" t="s">
        <v>38</v>
      </c>
      <c r="Q15" s="35" t="s">
        <v>39</v>
      </c>
      <c r="R15" s="37"/>
      <c r="S15" s="37"/>
    </row>
    <row r="16" spans="2:19" s="34" customFormat="1" x14ac:dyDescent="0.3">
      <c r="B16" s="33"/>
      <c r="D16" s="35"/>
      <c r="E16" s="38"/>
      <c r="F16" s="39"/>
      <c r="G16" s="35"/>
      <c r="H16" s="35"/>
      <c r="I16" s="40" t="s">
        <v>40</v>
      </c>
      <c r="J16" s="35"/>
      <c r="K16" s="40" t="s">
        <v>41</v>
      </c>
      <c r="L16" s="40" t="s">
        <v>42</v>
      </c>
      <c r="M16" s="36"/>
      <c r="N16" s="35"/>
      <c r="O16" s="40" t="s">
        <v>43</v>
      </c>
      <c r="P16" s="40" t="s">
        <v>44</v>
      </c>
      <c r="Q16" s="40" t="s">
        <v>45</v>
      </c>
      <c r="R16" s="37"/>
      <c r="S16" s="37"/>
    </row>
    <row r="17" spans="2:22" s="10" customFormat="1" ht="12" customHeight="1" x14ac:dyDescent="0.3">
      <c r="B17" s="41"/>
      <c r="D17" s="42" t="s">
        <v>46</v>
      </c>
      <c r="E17" s="185" t="s">
        <v>47</v>
      </c>
      <c r="F17" s="186"/>
      <c r="G17" s="42" t="s">
        <v>48</v>
      </c>
      <c r="H17" s="42" t="s">
        <v>49</v>
      </c>
      <c r="I17" s="42" t="s">
        <v>50</v>
      </c>
      <c r="J17" s="42" t="s">
        <v>51</v>
      </c>
      <c r="K17" s="42" t="s">
        <v>52</v>
      </c>
      <c r="L17" s="42" t="s">
        <v>53</v>
      </c>
      <c r="N17" s="42" t="s">
        <v>54</v>
      </c>
      <c r="O17" s="42" t="s">
        <v>55</v>
      </c>
      <c r="P17" s="42" t="s">
        <v>56</v>
      </c>
      <c r="Q17" s="42" t="s">
        <v>57</v>
      </c>
      <c r="R17" s="43"/>
      <c r="S17" s="43"/>
    </row>
    <row r="18" spans="2:22" x14ac:dyDescent="0.3">
      <c r="B18" s="6"/>
      <c r="D18" s="44" t="s">
        <v>58</v>
      </c>
      <c r="E18" s="158" t="s">
        <v>59</v>
      </c>
      <c r="F18" s="177"/>
      <c r="G18" s="45">
        <v>310000</v>
      </c>
      <c r="H18" s="45">
        <f>'[1]Annex D'!M18+'Annex D Exempt'!M19</f>
        <v>130500</v>
      </c>
      <c r="I18" s="45">
        <f>G18-H18</f>
        <v>179500</v>
      </c>
      <c r="J18" s="45">
        <v>27000</v>
      </c>
      <c r="K18" s="45">
        <f>I18-J18</f>
        <v>152500</v>
      </c>
      <c r="L18" s="46">
        <f>K18/I18</f>
        <v>0.84958217270194991</v>
      </c>
      <c r="M18" s="47"/>
      <c r="N18" s="48">
        <v>400</v>
      </c>
      <c r="O18" s="49">
        <f>N18*G18</f>
        <v>124000000</v>
      </c>
      <c r="P18" s="49">
        <f>'[1]Annex D'!P18+'Annex D Exempt'!P19</f>
        <v>52200000</v>
      </c>
      <c r="Q18" s="49">
        <v>10000000</v>
      </c>
      <c r="R18" s="9"/>
      <c r="S18" s="9"/>
    </row>
    <row r="19" spans="2:22" x14ac:dyDescent="0.3">
      <c r="B19" s="6"/>
      <c r="D19" s="44"/>
      <c r="E19" s="158"/>
      <c r="F19" s="177"/>
      <c r="G19" s="50"/>
      <c r="H19" s="51"/>
      <c r="I19" s="51"/>
      <c r="J19" s="51"/>
      <c r="K19" s="51"/>
      <c r="L19" s="46"/>
      <c r="M19" s="47"/>
      <c r="N19" s="48"/>
      <c r="O19" s="49"/>
      <c r="P19" s="49"/>
      <c r="Q19" s="49"/>
      <c r="R19" s="9"/>
      <c r="S19" s="9"/>
    </row>
    <row r="20" spans="2:22" x14ac:dyDescent="0.3">
      <c r="B20" s="6"/>
      <c r="D20" s="44" t="s">
        <v>60</v>
      </c>
      <c r="E20" s="158" t="s">
        <v>61</v>
      </c>
      <c r="F20" s="177"/>
      <c r="G20" s="45">
        <v>450000</v>
      </c>
      <c r="H20" s="45">
        <f>'[1]Annex D'!M19+'Annex D Exempt'!M21</f>
        <v>241850</v>
      </c>
      <c r="I20" s="45">
        <f>G20-H20</f>
        <v>208150</v>
      </c>
      <c r="J20" s="45">
        <v>32000</v>
      </c>
      <c r="K20" s="45">
        <f>I20-J20</f>
        <v>176150</v>
      </c>
      <c r="L20" s="46">
        <f>K20/I20</f>
        <v>0.84626471294739369</v>
      </c>
      <c r="M20" s="47"/>
      <c r="N20" s="48">
        <v>200</v>
      </c>
      <c r="O20" s="49">
        <f>N20*G20</f>
        <v>90000000</v>
      </c>
      <c r="P20" s="49">
        <f>'[1]Annex D'!P19+'Annex D Exempt'!P21</f>
        <v>48370000</v>
      </c>
      <c r="Q20" s="49">
        <f>'Annex D Exempt'!P64-'Annex C Exempt'!Q18</f>
        <v>7305580</v>
      </c>
      <c r="R20" s="9"/>
      <c r="S20" s="9"/>
    </row>
    <row r="21" spans="2:22" x14ac:dyDescent="0.3">
      <c r="B21" s="6"/>
      <c r="D21" s="44"/>
      <c r="E21" s="158"/>
      <c r="F21" s="177"/>
      <c r="G21" s="50"/>
      <c r="H21" s="51"/>
      <c r="I21" s="51"/>
      <c r="J21" s="51"/>
      <c r="K21" s="51"/>
      <c r="L21" s="46"/>
      <c r="M21" s="47"/>
      <c r="N21" s="48"/>
      <c r="O21" s="49"/>
      <c r="P21" s="49"/>
      <c r="Q21" s="49"/>
      <c r="R21" s="9"/>
      <c r="S21" s="9"/>
    </row>
    <row r="22" spans="2:22" x14ac:dyDescent="0.3">
      <c r="B22" s="6"/>
      <c r="D22" s="44"/>
      <c r="E22" s="158"/>
      <c r="F22" s="177"/>
      <c r="G22" s="50"/>
      <c r="H22" s="51"/>
      <c r="I22" s="51"/>
      <c r="J22" s="51"/>
      <c r="K22" s="51"/>
      <c r="L22" s="46"/>
      <c r="M22" s="47"/>
      <c r="N22" s="48"/>
      <c r="O22" s="49"/>
      <c r="P22" s="49"/>
      <c r="Q22" s="49"/>
      <c r="R22" s="9"/>
      <c r="S22" s="9"/>
    </row>
    <row r="23" spans="2:22" x14ac:dyDescent="0.3">
      <c r="B23" s="6"/>
      <c r="D23" s="44"/>
      <c r="E23" s="158"/>
      <c r="F23" s="177"/>
      <c r="G23" s="50"/>
      <c r="H23" s="51"/>
      <c r="I23" s="51"/>
      <c r="J23" s="51"/>
      <c r="K23" s="51"/>
      <c r="L23" s="46"/>
      <c r="M23" s="47"/>
      <c r="N23" s="48"/>
      <c r="O23" s="49"/>
      <c r="P23" s="49"/>
      <c r="Q23" s="49"/>
      <c r="R23" s="9"/>
      <c r="S23" s="9"/>
    </row>
    <row r="24" spans="2:22" x14ac:dyDescent="0.3">
      <c r="B24" s="6"/>
      <c r="D24" s="44"/>
      <c r="E24" s="158"/>
      <c r="F24" s="177"/>
      <c r="G24" s="50"/>
      <c r="H24" s="51"/>
      <c r="I24" s="51"/>
      <c r="J24" s="51"/>
      <c r="K24" s="51"/>
      <c r="L24" s="46"/>
      <c r="M24" s="47"/>
      <c r="N24" s="48"/>
      <c r="O24" s="49"/>
      <c r="P24" s="49"/>
      <c r="Q24" s="49"/>
      <c r="R24" s="9"/>
      <c r="S24" s="9"/>
    </row>
    <row r="25" spans="2:22" x14ac:dyDescent="0.3">
      <c r="B25" s="6"/>
      <c r="D25" s="44"/>
      <c r="E25" s="158"/>
      <c r="F25" s="177"/>
      <c r="G25" s="50"/>
      <c r="H25" s="51"/>
      <c r="I25" s="51"/>
      <c r="J25" s="51"/>
      <c r="K25" s="51"/>
      <c r="L25" s="46"/>
      <c r="M25" s="47"/>
      <c r="N25" s="48"/>
      <c r="O25" s="49"/>
      <c r="P25" s="49"/>
      <c r="Q25" s="49"/>
      <c r="R25" s="9"/>
      <c r="S25" s="9"/>
    </row>
    <row r="26" spans="2:22" x14ac:dyDescent="0.3">
      <c r="B26" s="6"/>
      <c r="N26" s="52" t="s">
        <v>62</v>
      </c>
      <c r="O26" s="53">
        <f>SUM(O18:O25)</f>
        <v>214000000</v>
      </c>
      <c r="P26" s="47"/>
      <c r="R26" s="9"/>
      <c r="S26" s="54"/>
    </row>
    <row r="27" spans="2:22" x14ac:dyDescent="0.3">
      <c r="B27" s="6"/>
      <c r="D27" s="55" t="s">
        <v>63</v>
      </c>
      <c r="E27" s="55"/>
      <c r="H27" s="55"/>
      <c r="N27" s="22"/>
      <c r="O27" s="52" t="s">
        <v>64</v>
      </c>
      <c r="P27" s="56">
        <f>SUM(P18:P26)</f>
        <v>100570000</v>
      </c>
      <c r="R27" s="9"/>
      <c r="S27" s="54"/>
      <c r="T27" s="10"/>
      <c r="U27" s="5" t="s">
        <v>65</v>
      </c>
      <c r="V27" s="47">
        <f>P27-'Annex D Exempt'!P24</f>
        <v>0</v>
      </c>
    </row>
    <row r="28" spans="2:22" x14ac:dyDescent="0.3">
      <c r="B28" s="6"/>
      <c r="D28" s="57"/>
      <c r="E28" s="57"/>
      <c r="F28" s="57"/>
      <c r="H28" s="58"/>
      <c r="O28" s="59" t="s">
        <v>66</v>
      </c>
      <c r="P28" s="56">
        <f>+O26-P27</f>
        <v>113430000</v>
      </c>
      <c r="R28" s="9"/>
      <c r="S28" s="54"/>
      <c r="T28" s="10"/>
    </row>
    <row r="29" spans="2:22" x14ac:dyDescent="0.3">
      <c r="B29" s="6"/>
      <c r="D29" s="57"/>
      <c r="E29" s="57"/>
      <c r="F29" s="57"/>
      <c r="H29" s="58"/>
      <c r="O29" s="47"/>
      <c r="P29" s="52" t="s">
        <v>67</v>
      </c>
      <c r="Q29" s="56">
        <f>SUM(Q18:Q25)</f>
        <v>17305580</v>
      </c>
      <c r="R29" s="9"/>
      <c r="S29" s="54"/>
      <c r="T29" s="10"/>
      <c r="U29" s="5" t="s">
        <v>68</v>
      </c>
      <c r="V29" s="47">
        <f>Q29-'Annex D Exempt'!P64</f>
        <v>0</v>
      </c>
    </row>
    <row r="30" spans="2:22" ht="15" thickBot="1" x14ac:dyDescent="0.35">
      <c r="B30" s="6"/>
      <c r="D30" s="60"/>
      <c r="E30" s="60"/>
      <c r="F30" s="60"/>
      <c r="P30" s="59" t="s">
        <v>69</v>
      </c>
      <c r="Q30" s="61">
        <f>+P28-Q29</f>
        <v>96124420</v>
      </c>
      <c r="R30" s="9"/>
      <c r="S30" s="54"/>
      <c r="T30" s="10"/>
      <c r="U30" s="5" t="s">
        <v>70</v>
      </c>
      <c r="V30" s="47">
        <f>Q30-'[1]Annex E'!I36</f>
        <v>0</v>
      </c>
    </row>
    <row r="31" spans="2:22" x14ac:dyDescent="0.3">
      <c r="B31" s="6"/>
      <c r="D31" s="62" t="s">
        <v>71</v>
      </c>
      <c r="E31" s="63"/>
      <c r="F31" s="63"/>
      <c r="P31" s="59" t="s">
        <v>72</v>
      </c>
      <c r="Q31" s="64">
        <f>Q30/P28</f>
        <v>0.84743383584589616</v>
      </c>
      <c r="R31" s="9"/>
      <c r="S31" s="54"/>
      <c r="T31" s="10"/>
    </row>
    <row r="32" spans="2:22" ht="15" thickBot="1" x14ac:dyDescent="0.35">
      <c r="B32" s="6"/>
      <c r="C32" s="65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6"/>
      <c r="S32" s="9"/>
    </row>
    <row r="33" spans="2:19" ht="15" thickBot="1" x14ac:dyDescent="0.35">
      <c r="B33" s="67"/>
      <c r="C33" s="65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6"/>
    </row>
  </sheetData>
  <mergeCells count="15">
    <mergeCell ref="E23:F23"/>
    <mergeCell ref="E24:F24"/>
    <mergeCell ref="E25:F25"/>
    <mergeCell ref="E17:F17"/>
    <mergeCell ref="E18:F18"/>
    <mergeCell ref="E19:F19"/>
    <mergeCell ref="E20:F20"/>
    <mergeCell ref="E21:F21"/>
    <mergeCell ref="E22:F22"/>
    <mergeCell ref="E15:F15"/>
    <mergeCell ref="P7:Q8"/>
    <mergeCell ref="F8:I8"/>
    <mergeCell ref="F9:I9"/>
    <mergeCell ref="F10:I10"/>
    <mergeCell ref="F11:I11"/>
  </mergeCells>
  <printOptions horizontalCentered="1" verticalCentered="1"/>
  <pageMargins left="0" right="0" top="0" bottom="0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8"/>
  <sheetViews>
    <sheetView showGridLines="0" topLeftCell="A19" zoomScale="80" zoomScaleNormal="80" workbookViewId="0">
      <selection activeCell="H31" activeCellId="1" sqref="J21 H31"/>
    </sheetView>
  </sheetViews>
  <sheetFormatPr defaultRowHeight="14.4" x14ac:dyDescent="0.3"/>
  <cols>
    <col min="1" max="1" width="2.44140625" customWidth="1"/>
    <col min="2" max="2" width="8.33203125" style="104" bestFit="1" customWidth="1"/>
    <col min="3" max="3" width="15.109375" customWidth="1"/>
    <col min="4" max="4" width="18.33203125" customWidth="1"/>
    <col min="5" max="5" width="15.6640625" customWidth="1"/>
    <col min="6" max="6" width="18.33203125" customWidth="1"/>
    <col min="7" max="7" width="20.109375" customWidth="1"/>
    <col min="8" max="8" width="11.88671875" bestFit="1" customWidth="1"/>
    <col min="9" max="9" width="12" bestFit="1" customWidth="1"/>
    <col min="10" max="10" width="12.6640625" customWidth="1"/>
    <col min="11" max="11" width="14.6640625" customWidth="1"/>
    <col min="12" max="12" width="12.33203125" customWidth="1"/>
    <col min="13" max="13" width="15.6640625" bestFit="1" customWidth="1"/>
    <col min="14" max="14" width="2.5546875" customWidth="1"/>
    <col min="15" max="15" width="10.109375" customWidth="1"/>
    <col min="16" max="16" width="18.44140625" customWidth="1"/>
    <col min="17" max="17" width="2" customWidth="1"/>
    <col min="18" max="18" width="6.44140625" customWidth="1"/>
    <col min="19" max="20" width="12.88671875" bestFit="1" customWidth="1"/>
    <col min="22" max="22" width="13.5546875" bestFit="1" customWidth="1"/>
  </cols>
  <sheetData>
    <row r="1" spans="1:18" ht="15" thickBot="1" x14ac:dyDescent="0.35">
      <c r="A1" s="5"/>
      <c r="B1" s="10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8" ht="18" x14ac:dyDescent="0.3">
      <c r="A2" s="9"/>
      <c r="B2" s="68"/>
      <c r="C2" s="7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69" t="s">
        <v>0</v>
      </c>
      <c r="Q2" s="5"/>
    </row>
    <row r="3" spans="1:18" ht="25.8" x14ac:dyDescent="0.3">
      <c r="A3" s="9"/>
      <c r="B3" s="70"/>
      <c r="C3" s="11" t="s">
        <v>45</v>
      </c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9"/>
      <c r="Q3" s="5"/>
    </row>
    <row r="4" spans="1:18" ht="15" thickBot="1" x14ac:dyDescent="0.35">
      <c r="A4" s="9"/>
      <c r="B4" s="70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9"/>
      <c r="Q4" s="5"/>
    </row>
    <row r="5" spans="1:18" ht="21.6" thickBot="1" x14ac:dyDescent="0.35">
      <c r="A5" s="9"/>
      <c r="B5" s="70"/>
      <c r="C5" s="13" t="s">
        <v>73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9"/>
      <c r="Q5" s="5"/>
    </row>
    <row r="6" spans="1:18" ht="15" thickBot="1" x14ac:dyDescent="0.35">
      <c r="A6" s="9"/>
      <c r="B6" s="70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9"/>
      <c r="Q6" s="5"/>
    </row>
    <row r="7" spans="1:18" ht="15" customHeight="1" x14ac:dyDescent="0.3">
      <c r="A7" s="9"/>
      <c r="B7" s="16" t="s">
        <v>74</v>
      </c>
      <c r="C7" s="17" t="s">
        <v>4</v>
      </c>
      <c r="D7" s="18"/>
      <c r="E7" s="189" t="str">
        <f>'[1]Annex C'!F7</f>
        <v>GP 00111</v>
      </c>
      <c r="F7" s="190"/>
      <c r="G7" s="5"/>
      <c r="H7" s="5"/>
      <c r="I7" s="5"/>
      <c r="J7" s="5"/>
      <c r="K7" s="165" t="s">
        <v>6</v>
      </c>
      <c r="L7" s="166"/>
      <c r="M7" s="5"/>
      <c r="N7" s="71"/>
      <c r="O7" s="71"/>
      <c r="P7" s="9"/>
      <c r="Q7" s="5"/>
    </row>
    <row r="8" spans="1:18" x14ac:dyDescent="0.3">
      <c r="A8" s="9"/>
      <c r="B8" s="16" t="s">
        <v>75</v>
      </c>
      <c r="C8" s="20" t="s">
        <v>8</v>
      </c>
      <c r="D8" s="21"/>
      <c r="E8" s="189" t="str">
        <f>'[1]Annex C'!F8</f>
        <v>30 and 60 Seater commuter buses</v>
      </c>
      <c r="F8" s="190"/>
      <c r="G8" s="5"/>
      <c r="H8" s="5"/>
      <c r="I8" s="5"/>
      <c r="J8" s="5"/>
      <c r="K8" s="187"/>
      <c r="L8" s="188"/>
      <c r="M8" s="5"/>
      <c r="N8" s="71"/>
      <c r="O8" s="71"/>
      <c r="P8" s="9"/>
      <c r="Q8" s="5"/>
    </row>
    <row r="9" spans="1:18" ht="15" thickBot="1" x14ac:dyDescent="0.35">
      <c r="A9" s="9"/>
      <c r="B9" s="16" t="s">
        <v>76</v>
      </c>
      <c r="C9" s="20" t="s">
        <v>77</v>
      </c>
      <c r="D9" s="21"/>
      <c r="E9" s="189" t="str">
        <f>'[1]Annex C'!F9</f>
        <v>Buses</v>
      </c>
      <c r="F9" s="190"/>
      <c r="G9" s="5"/>
      <c r="H9" s="5"/>
      <c r="I9" s="5"/>
      <c r="J9" s="5"/>
      <c r="K9" s="167"/>
      <c r="L9" s="168"/>
      <c r="M9" s="5"/>
      <c r="N9" s="71"/>
      <c r="O9" s="71"/>
      <c r="P9" s="9"/>
      <c r="Q9" s="5"/>
    </row>
    <row r="10" spans="1:18" x14ac:dyDescent="0.3">
      <c r="A10" s="9"/>
      <c r="B10" s="16" t="s">
        <v>78</v>
      </c>
      <c r="C10" s="20" t="s">
        <v>14</v>
      </c>
      <c r="D10" s="21"/>
      <c r="E10" s="189" t="str">
        <f>'[1]Annex C'!F10</f>
        <v>Gauteng Purchasing Department</v>
      </c>
      <c r="F10" s="190"/>
      <c r="G10" s="5"/>
      <c r="H10" s="5"/>
      <c r="I10" s="5"/>
      <c r="J10" s="5"/>
      <c r="K10" s="5"/>
      <c r="L10" s="5"/>
      <c r="M10" s="5"/>
      <c r="N10" s="5"/>
      <c r="O10" s="5"/>
      <c r="P10" s="9"/>
      <c r="Q10" s="5"/>
    </row>
    <row r="11" spans="1:18" x14ac:dyDescent="0.3">
      <c r="A11" s="9"/>
      <c r="B11" s="16" t="s">
        <v>79</v>
      </c>
      <c r="C11" s="20" t="s">
        <v>17</v>
      </c>
      <c r="D11" s="21"/>
      <c r="E11" s="189" t="str">
        <f>'[1]Annex C'!F11</f>
        <v>Unibody Bus Builders (Pty) Ltd</v>
      </c>
      <c r="F11" s="190"/>
      <c r="G11" s="5"/>
      <c r="H11" s="5"/>
      <c r="I11" s="5"/>
      <c r="J11" s="5"/>
      <c r="K11" s="5"/>
      <c r="L11" s="5"/>
      <c r="M11" s="5"/>
      <c r="N11" s="5"/>
      <c r="O11" s="5"/>
      <c r="P11" s="9"/>
      <c r="Q11" s="5"/>
    </row>
    <row r="12" spans="1:18" x14ac:dyDescent="0.3">
      <c r="A12" s="9"/>
      <c r="B12" s="16" t="s">
        <v>80</v>
      </c>
      <c r="C12" s="72" t="s">
        <v>20</v>
      </c>
      <c r="D12" s="73"/>
      <c r="E12" s="22" t="s">
        <v>21</v>
      </c>
      <c r="F12" s="23">
        <v>9</v>
      </c>
      <c r="G12" s="22" t="s">
        <v>22</v>
      </c>
      <c r="H12" s="23">
        <v>12</v>
      </c>
      <c r="I12" s="22" t="s">
        <v>23</v>
      </c>
      <c r="J12" s="23">
        <v>14</v>
      </c>
      <c r="K12" s="5"/>
      <c r="L12" s="5"/>
      <c r="M12" s="5"/>
      <c r="N12" s="5"/>
      <c r="O12" s="5"/>
      <c r="P12" s="9"/>
      <c r="Q12" s="5"/>
    </row>
    <row r="13" spans="1:18" x14ac:dyDescent="0.3">
      <c r="A13" s="9"/>
      <c r="B13" s="70"/>
      <c r="C13" s="71"/>
      <c r="D13" s="5"/>
      <c r="E13" s="26"/>
      <c r="F13" s="5"/>
      <c r="G13" s="5"/>
      <c r="H13" s="5"/>
      <c r="I13" s="5"/>
      <c r="J13" s="5"/>
      <c r="K13" s="5"/>
      <c r="L13" s="5"/>
      <c r="M13" s="5"/>
      <c r="N13" s="5"/>
      <c r="O13" s="5"/>
      <c r="P13" s="9"/>
      <c r="Q13" s="5"/>
    </row>
    <row r="14" spans="1:18" ht="21" customHeight="1" x14ac:dyDescent="0.3">
      <c r="A14" s="9"/>
      <c r="B14" s="70"/>
      <c r="C14" s="193" t="s">
        <v>81</v>
      </c>
      <c r="D14" s="193"/>
      <c r="E14" s="193"/>
      <c r="F14" s="193"/>
      <c r="G14" s="193"/>
      <c r="H14" s="31" t="s">
        <v>82</v>
      </c>
      <c r="I14" s="28"/>
      <c r="J14" s="28"/>
      <c r="K14" s="28"/>
      <c r="L14" s="28"/>
      <c r="M14" s="29"/>
      <c r="N14" s="30"/>
      <c r="O14" s="27" t="s">
        <v>83</v>
      </c>
      <c r="P14" s="74"/>
      <c r="Q14" s="5"/>
      <c r="R14" s="5"/>
    </row>
    <row r="15" spans="1:18" ht="72" x14ac:dyDescent="0.3">
      <c r="A15" s="9"/>
      <c r="B15" s="70"/>
      <c r="C15" s="35" t="s">
        <v>28</v>
      </c>
      <c r="D15" s="169" t="s">
        <v>84</v>
      </c>
      <c r="E15" s="171"/>
      <c r="F15" s="39" t="s">
        <v>85</v>
      </c>
      <c r="G15" s="35" t="s">
        <v>86</v>
      </c>
      <c r="H15" s="35" t="s">
        <v>87</v>
      </c>
      <c r="I15" s="35" t="s">
        <v>88</v>
      </c>
      <c r="J15" s="35" t="s">
        <v>89</v>
      </c>
      <c r="K15" s="35" t="s">
        <v>90</v>
      </c>
      <c r="L15" s="35" t="s">
        <v>91</v>
      </c>
      <c r="M15" s="35" t="s">
        <v>92</v>
      </c>
      <c r="N15" s="36"/>
      <c r="O15" s="35" t="s">
        <v>36</v>
      </c>
      <c r="P15" s="75" t="s">
        <v>93</v>
      </c>
      <c r="Q15" s="5"/>
      <c r="R15" s="5"/>
    </row>
    <row r="16" spans="1:18" x14ac:dyDescent="0.3">
      <c r="A16" s="9"/>
      <c r="B16" s="70"/>
      <c r="C16" s="35"/>
      <c r="D16" s="38"/>
      <c r="E16" s="39"/>
      <c r="F16" s="76"/>
      <c r="G16" s="38"/>
      <c r="H16" s="38"/>
      <c r="I16" s="38"/>
      <c r="J16" s="77" t="s">
        <v>94</v>
      </c>
      <c r="K16" s="38"/>
      <c r="L16" s="38"/>
      <c r="M16" s="77" t="s">
        <v>95</v>
      </c>
      <c r="N16" s="36"/>
      <c r="O16" s="35"/>
      <c r="P16" s="78" t="s">
        <v>96</v>
      </c>
      <c r="Q16" s="5"/>
      <c r="R16" s="5"/>
    </row>
    <row r="17" spans="1:22" x14ac:dyDescent="0.3">
      <c r="A17" s="9"/>
      <c r="B17" s="70"/>
      <c r="C17" s="42" t="s">
        <v>97</v>
      </c>
      <c r="D17" s="185" t="s">
        <v>98</v>
      </c>
      <c r="E17" s="194"/>
      <c r="F17" s="79" t="s">
        <v>99</v>
      </c>
      <c r="G17" s="79" t="s">
        <v>100</v>
      </c>
      <c r="H17" s="79" t="s">
        <v>101</v>
      </c>
      <c r="I17" s="79" t="s">
        <v>102</v>
      </c>
      <c r="J17" s="79" t="s">
        <v>103</v>
      </c>
      <c r="K17" s="79" t="s">
        <v>104</v>
      </c>
      <c r="L17" s="79" t="s">
        <v>105</v>
      </c>
      <c r="M17" s="42" t="s">
        <v>106</v>
      </c>
      <c r="N17" s="10"/>
      <c r="O17" s="42" t="s">
        <v>107</v>
      </c>
      <c r="P17" s="80" t="s">
        <v>108</v>
      </c>
      <c r="Q17" s="5"/>
      <c r="R17" s="5"/>
    </row>
    <row r="18" spans="1:22" x14ac:dyDescent="0.3">
      <c r="A18" s="9"/>
      <c r="B18" s="70"/>
      <c r="C18" s="44" t="s">
        <v>58</v>
      </c>
      <c r="D18" s="191" t="s">
        <v>109</v>
      </c>
      <c r="E18" s="192"/>
      <c r="F18" s="81" t="s">
        <v>110</v>
      </c>
      <c r="G18" s="81" t="s">
        <v>111</v>
      </c>
      <c r="H18" s="82">
        <v>12000</v>
      </c>
      <c r="I18" s="50">
        <f>F12</f>
        <v>9</v>
      </c>
      <c r="J18" s="83">
        <f>H18*I18</f>
        <v>108000</v>
      </c>
      <c r="K18" s="83">
        <v>8000</v>
      </c>
      <c r="L18" s="83">
        <v>4000</v>
      </c>
      <c r="M18" s="84">
        <f>SUM(J18:L18)</f>
        <v>120000</v>
      </c>
      <c r="N18" s="47"/>
      <c r="O18" s="85">
        <v>400</v>
      </c>
      <c r="P18" s="86">
        <f>M18*O18</f>
        <v>48000000</v>
      </c>
      <c r="Q18" s="5"/>
      <c r="R18" s="5"/>
    </row>
    <row r="19" spans="1:22" x14ac:dyDescent="0.3">
      <c r="A19" s="9"/>
      <c r="B19" s="70"/>
      <c r="C19" s="44" t="s">
        <v>58</v>
      </c>
      <c r="D19" s="158" t="s">
        <v>112</v>
      </c>
      <c r="E19" s="177"/>
      <c r="F19" s="81" t="s">
        <v>110</v>
      </c>
      <c r="G19" s="83" t="s">
        <v>113</v>
      </c>
      <c r="H19" s="87">
        <v>750</v>
      </c>
      <c r="I19" s="50">
        <f>H12</f>
        <v>12</v>
      </c>
      <c r="J19" s="45">
        <f>I19*H19</f>
        <v>9000</v>
      </c>
      <c r="K19" s="45">
        <v>1000</v>
      </c>
      <c r="L19" s="83">
        <v>500</v>
      </c>
      <c r="M19" s="83">
        <f>SUM(J19:L19)</f>
        <v>10500</v>
      </c>
      <c r="O19" s="85">
        <v>400</v>
      </c>
      <c r="P19" s="86">
        <f>M19*O19</f>
        <v>4200000</v>
      </c>
      <c r="Q19" s="5"/>
      <c r="R19" s="5"/>
    </row>
    <row r="20" spans="1:22" x14ac:dyDescent="0.3">
      <c r="A20" s="9"/>
      <c r="B20" s="70"/>
      <c r="C20" s="44" t="s">
        <v>60</v>
      </c>
      <c r="D20" s="191" t="s">
        <v>109</v>
      </c>
      <c r="E20" s="192"/>
      <c r="F20" s="81" t="s">
        <v>110</v>
      </c>
      <c r="G20" s="81" t="s">
        <v>114</v>
      </c>
      <c r="H20" s="88">
        <v>18000</v>
      </c>
      <c r="I20" s="50">
        <f>H12</f>
        <v>12</v>
      </c>
      <c r="J20" s="83">
        <f>H20*I20</f>
        <v>216000</v>
      </c>
      <c r="K20" s="83">
        <v>10000</v>
      </c>
      <c r="L20" s="83">
        <v>8000</v>
      </c>
      <c r="M20" s="84">
        <f>SUM(J20:L20)</f>
        <v>234000</v>
      </c>
      <c r="N20" s="47"/>
      <c r="O20" s="85">
        <v>200</v>
      </c>
      <c r="P20" s="86">
        <f>M20*O20</f>
        <v>46800000</v>
      </c>
      <c r="Q20" s="5"/>
      <c r="R20" s="5"/>
    </row>
    <row r="21" spans="1:22" x14ac:dyDescent="0.3">
      <c r="A21" s="9"/>
      <c r="B21" s="70"/>
      <c r="C21" s="44" t="s">
        <v>60</v>
      </c>
      <c r="D21" s="158" t="s">
        <v>112</v>
      </c>
      <c r="E21" s="177"/>
      <c r="F21" s="81" t="s">
        <v>110</v>
      </c>
      <c r="G21" s="83" t="s">
        <v>113</v>
      </c>
      <c r="H21" s="87">
        <v>500</v>
      </c>
      <c r="I21" s="50">
        <f>H12</f>
        <v>12</v>
      </c>
      <c r="J21" s="45">
        <f>I21*H21</f>
        <v>6000</v>
      </c>
      <c r="K21" s="83">
        <v>1250</v>
      </c>
      <c r="L21" s="83">
        <v>600</v>
      </c>
      <c r="M21" s="83">
        <f>SUM(J21:L21)</f>
        <v>7850</v>
      </c>
      <c r="O21" s="85">
        <v>200</v>
      </c>
      <c r="P21" s="86">
        <f>M21*O21</f>
        <v>1570000</v>
      </c>
      <c r="Q21" s="5"/>
      <c r="R21" s="5"/>
    </row>
    <row r="22" spans="1:22" x14ac:dyDescent="0.3">
      <c r="A22" s="9"/>
      <c r="B22" s="70"/>
      <c r="C22" s="44"/>
      <c r="D22" s="89"/>
      <c r="E22" s="90"/>
      <c r="F22" s="81"/>
      <c r="G22" s="81"/>
      <c r="H22" s="88"/>
      <c r="I22" s="50"/>
      <c r="J22" s="83"/>
      <c r="K22" s="83"/>
      <c r="L22" s="83"/>
      <c r="M22" s="84"/>
      <c r="N22" s="47"/>
      <c r="O22" s="85"/>
      <c r="P22" s="86"/>
      <c r="Q22" s="5"/>
      <c r="R22" s="5"/>
    </row>
    <row r="23" spans="1:22" x14ac:dyDescent="0.3">
      <c r="A23" s="9"/>
      <c r="B23" s="70"/>
      <c r="C23" s="44"/>
      <c r="D23" s="158"/>
      <c r="E23" s="177"/>
      <c r="F23" s="91"/>
      <c r="G23" s="91"/>
      <c r="H23" s="88"/>
      <c r="I23" s="50"/>
      <c r="J23" s="83"/>
      <c r="K23" s="83"/>
      <c r="L23" s="83"/>
      <c r="M23" s="84"/>
      <c r="N23" s="47"/>
      <c r="O23" s="85"/>
      <c r="P23" s="92"/>
      <c r="Q23" s="5"/>
      <c r="R23" s="5"/>
    </row>
    <row r="24" spans="1:22" ht="15" thickBot="1" x14ac:dyDescent="0.35">
      <c r="A24" s="9"/>
      <c r="B24" s="70"/>
      <c r="C24" s="71"/>
      <c r="D24" s="5"/>
      <c r="E24" s="26"/>
      <c r="F24" s="26"/>
      <c r="G24" s="5"/>
      <c r="H24" s="5"/>
      <c r="I24" s="5"/>
      <c r="J24" s="5"/>
      <c r="K24" s="5"/>
      <c r="L24" s="5"/>
      <c r="M24" s="5"/>
      <c r="N24" s="5"/>
      <c r="O24" s="52" t="s">
        <v>115</v>
      </c>
      <c r="P24" s="93">
        <f>SUM(P18:P21)</f>
        <v>100570000</v>
      </c>
      <c r="Q24" s="5"/>
      <c r="R24" s="5"/>
    </row>
    <row r="25" spans="1:22" ht="15" customHeight="1" x14ac:dyDescent="0.3">
      <c r="A25" s="9"/>
      <c r="B25" s="70"/>
      <c r="C25" s="71"/>
      <c r="D25" s="5"/>
      <c r="E25" s="26"/>
      <c r="F25" s="26"/>
      <c r="G25" s="5"/>
      <c r="H25" s="5"/>
      <c r="I25" s="5"/>
      <c r="J25" s="5"/>
      <c r="K25" s="5"/>
      <c r="L25" s="5"/>
      <c r="N25" s="195" t="s">
        <v>116</v>
      </c>
      <c r="O25" s="196"/>
      <c r="P25" s="197"/>
      <c r="Q25" s="5"/>
      <c r="R25" s="5"/>
    </row>
    <row r="26" spans="1:22" ht="15" thickBot="1" x14ac:dyDescent="0.35">
      <c r="A26" s="9"/>
      <c r="B26" s="70"/>
      <c r="C26" s="71"/>
      <c r="D26" s="5"/>
      <c r="E26" s="26"/>
      <c r="F26" s="26"/>
      <c r="G26" s="5"/>
      <c r="H26" s="5"/>
      <c r="I26" s="5"/>
      <c r="J26" s="5"/>
      <c r="K26" s="5"/>
      <c r="L26" s="5"/>
      <c r="N26" s="198"/>
      <c r="O26" s="199"/>
      <c r="P26" s="200"/>
      <c r="Q26" s="5"/>
      <c r="R26" s="5"/>
    </row>
    <row r="27" spans="1:22" ht="22.5" customHeight="1" x14ac:dyDescent="0.3">
      <c r="A27" s="9"/>
      <c r="B27" s="70"/>
      <c r="D27" s="94"/>
      <c r="E27" s="94"/>
      <c r="F27" s="5"/>
      <c r="G27" s="5"/>
      <c r="H27" s="5"/>
      <c r="I27" s="5"/>
      <c r="J27" s="5"/>
      <c r="K27" s="5"/>
      <c r="L27" s="5"/>
      <c r="M27" s="5"/>
      <c r="N27" s="5"/>
      <c r="O27" s="5"/>
      <c r="P27" s="9"/>
      <c r="Q27" s="5"/>
    </row>
    <row r="28" spans="1:22" ht="21" customHeight="1" x14ac:dyDescent="0.3">
      <c r="A28" s="9"/>
      <c r="B28" s="70"/>
      <c r="C28" s="95" t="s">
        <v>117</v>
      </c>
      <c r="D28" s="95"/>
      <c r="E28" s="95"/>
      <c r="F28" s="95"/>
      <c r="G28" s="95"/>
      <c r="H28" s="31" t="s">
        <v>82</v>
      </c>
      <c r="I28" s="28"/>
      <c r="J28" s="28"/>
      <c r="K28" s="28"/>
      <c r="L28" s="28"/>
      <c r="M28" s="29"/>
      <c r="O28" s="27" t="s">
        <v>83</v>
      </c>
      <c r="P28" s="74"/>
      <c r="Q28" s="5"/>
    </row>
    <row r="29" spans="1:22" ht="72" x14ac:dyDescent="0.3">
      <c r="A29" s="37"/>
      <c r="B29" s="96"/>
      <c r="C29" s="35" t="s">
        <v>28</v>
      </c>
      <c r="D29" s="169" t="s">
        <v>84</v>
      </c>
      <c r="E29" s="171"/>
      <c r="F29" s="97" t="s">
        <v>118</v>
      </c>
      <c r="G29" s="35" t="s">
        <v>86</v>
      </c>
      <c r="H29" s="35" t="s">
        <v>87</v>
      </c>
      <c r="I29" s="35" t="s">
        <v>119</v>
      </c>
      <c r="J29" s="35" t="s">
        <v>89</v>
      </c>
      <c r="K29" s="35" t="s">
        <v>90</v>
      </c>
      <c r="L29" s="35" t="s">
        <v>91</v>
      </c>
      <c r="M29" s="35" t="s">
        <v>92</v>
      </c>
      <c r="O29" s="35" t="s">
        <v>36</v>
      </c>
      <c r="P29" s="98" t="s">
        <v>120</v>
      </c>
      <c r="Q29" s="34"/>
      <c r="S29" s="99"/>
      <c r="T29" s="99"/>
      <c r="U29" s="99"/>
    </row>
    <row r="30" spans="1:22" x14ac:dyDescent="0.3">
      <c r="A30" s="37"/>
      <c r="B30" s="96"/>
      <c r="C30" s="35"/>
      <c r="D30" s="38"/>
      <c r="E30" s="39"/>
      <c r="F30" s="100"/>
      <c r="G30" s="35"/>
      <c r="H30" s="35"/>
      <c r="I30" s="35"/>
      <c r="J30" s="77" t="s">
        <v>121</v>
      </c>
      <c r="K30" s="35"/>
      <c r="L30" s="35"/>
      <c r="M30" s="77" t="s">
        <v>122</v>
      </c>
      <c r="N30" s="36"/>
      <c r="O30" s="35"/>
      <c r="P30" s="78" t="s">
        <v>123</v>
      </c>
      <c r="Q30" s="34"/>
      <c r="S30" s="99"/>
      <c r="T30" s="99"/>
      <c r="U30" s="99"/>
    </row>
    <row r="31" spans="1:22" x14ac:dyDescent="0.3">
      <c r="A31" s="43"/>
      <c r="B31" s="70"/>
      <c r="C31" s="42" t="s">
        <v>124</v>
      </c>
      <c r="D31" s="185" t="s">
        <v>125</v>
      </c>
      <c r="E31" s="186"/>
      <c r="F31" s="101" t="s">
        <v>126</v>
      </c>
      <c r="G31" s="102" t="s">
        <v>127</v>
      </c>
      <c r="H31" s="102" t="s">
        <v>128</v>
      </c>
      <c r="I31" s="102" t="s">
        <v>129</v>
      </c>
      <c r="J31" s="102" t="s">
        <v>130</v>
      </c>
      <c r="K31" s="102" t="s">
        <v>131</v>
      </c>
      <c r="L31" s="102" t="s">
        <v>132</v>
      </c>
      <c r="M31" s="102" t="s">
        <v>133</v>
      </c>
      <c r="O31" s="102" t="s">
        <v>134</v>
      </c>
      <c r="P31" s="103" t="s">
        <v>135</v>
      </c>
      <c r="Q31" s="10"/>
      <c r="S31" s="104"/>
      <c r="T31" s="104"/>
      <c r="U31" s="104"/>
    </row>
    <row r="32" spans="1:22" x14ac:dyDescent="0.3">
      <c r="A32" s="9"/>
      <c r="B32" s="70"/>
      <c r="C32" s="44" t="s">
        <v>58</v>
      </c>
      <c r="D32" s="158" t="s">
        <v>136</v>
      </c>
      <c r="E32" s="177"/>
      <c r="F32" s="105" t="s">
        <v>137</v>
      </c>
      <c r="G32" s="83" t="s">
        <v>138</v>
      </c>
      <c r="H32" s="106">
        <v>2500</v>
      </c>
      <c r="I32" s="50">
        <f>F12</f>
        <v>9</v>
      </c>
      <c r="J32" s="45">
        <f>I32*H32</f>
        <v>22500</v>
      </c>
      <c r="K32" s="45">
        <v>1500</v>
      </c>
      <c r="L32" s="83">
        <v>750</v>
      </c>
      <c r="M32" s="83">
        <f>SUM(J32:L32)</f>
        <v>24750</v>
      </c>
      <c r="O32" s="85">
        <v>400</v>
      </c>
      <c r="P32" s="86">
        <f>M32*O32</f>
        <v>9900000</v>
      </c>
      <c r="Q32" s="5"/>
      <c r="S32" s="107">
        <f>M33+M32</f>
        <v>24750</v>
      </c>
      <c r="T32" s="107">
        <f>P52/600</f>
        <v>1367.6333333333334</v>
      </c>
      <c r="U32" s="107">
        <f>P62/600</f>
        <v>1125</v>
      </c>
      <c r="V32" s="107">
        <f>SUM(S32:U32)</f>
        <v>27242.633333333335</v>
      </c>
    </row>
    <row r="33" spans="1:22" x14ac:dyDescent="0.3">
      <c r="A33" s="9"/>
      <c r="B33" s="70"/>
      <c r="C33" s="44"/>
      <c r="D33" s="158"/>
      <c r="E33" s="177"/>
      <c r="F33" s="105"/>
      <c r="G33" s="83"/>
      <c r="H33" s="87"/>
      <c r="I33" s="50"/>
      <c r="J33" s="45"/>
      <c r="K33" s="45"/>
      <c r="L33" s="83"/>
      <c r="M33" s="83"/>
      <c r="O33" s="85"/>
      <c r="P33" s="86"/>
      <c r="Q33" s="5"/>
      <c r="S33" s="107">
        <f>P33+P32</f>
        <v>9900000</v>
      </c>
      <c r="T33" s="107">
        <f>P52/600*400</f>
        <v>547053.33333333337</v>
      </c>
      <c r="U33" s="107">
        <f>P62/600*400</f>
        <v>450000</v>
      </c>
      <c r="V33" s="107">
        <f>SUM(S33:U33)</f>
        <v>10897053.333333334</v>
      </c>
    </row>
    <row r="34" spans="1:22" x14ac:dyDescent="0.3">
      <c r="A34" s="9"/>
      <c r="B34" s="70"/>
      <c r="C34" s="44"/>
      <c r="D34" s="201"/>
      <c r="E34" s="202"/>
      <c r="F34" s="108"/>
      <c r="G34" s="83"/>
      <c r="H34" s="83"/>
      <c r="I34" s="83"/>
      <c r="J34" s="45"/>
      <c r="K34" s="83"/>
      <c r="L34" s="83"/>
      <c r="M34" s="83"/>
      <c r="O34" s="85"/>
      <c r="P34" s="86"/>
      <c r="Q34" s="5"/>
    </row>
    <row r="35" spans="1:22" x14ac:dyDescent="0.3">
      <c r="A35" s="9"/>
      <c r="B35" s="70"/>
      <c r="C35" s="44" t="s">
        <v>60</v>
      </c>
      <c r="D35" s="158" t="s">
        <v>136</v>
      </c>
      <c r="E35" s="177"/>
      <c r="F35" s="105" t="s">
        <v>137</v>
      </c>
      <c r="G35" s="83" t="s">
        <v>138</v>
      </c>
      <c r="H35" s="106">
        <v>3000</v>
      </c>
      <c r="I35" s="50">
        <f>F12</f>
        <v>9</v>
      </c>
      <c r="J35" s="45">
        <f>I35*H35</f>
        <v>27000</v>
      </c>
      <c r="K35" s="83">
        <v>1750</v>
      </c>
      <c r="L35" s="83">
        <v>800</v>
      </c>
      <c r="M35" s="83">
        <f>SUM(J35:L35)</f>
        <v>29550</v>
      </c>
      <c r="O35" s="85">
        <v>200</v>
      </c>
      <c r="P35" s="86">
        <f>M35*O35</f>
        <v>5910000</v>
      </c>
      <c r="Q35" s="5"/>
      <c r="S35" s="107">
        <f>M35+M36</f>
        <v>29550</v>
      </c>
      <c r="T35" s="107">
        <f>P52/600</f>
        <v>1367.6333333333334</v>
      </c>
      <c r="U35" s="107">
        <f>P62/600</f>
        <v>1125</v>
      </c>
      <c r="V35" s="107">
        <f>SUM(S35:U35)</f>
        <v>32042.633333333335</v>
      </c>
    </row>
    <row r="36" spans="1:22" x14ac:dyDescent="0.3">
      <c r="A36" s="9"/>
      <c r="B36" s="70"/>
      <c r="C36" s="44"/>
      <c r="D36" s="158"/>
      <c r="E36" s="177"/>
      <c r="F36" s="105"/>
      <c r="G36" s="83"/>
      <c r="H36" s="87"/>
      <c r="I36" s="50"/>
      <c r="J36" s="45"/>
      <c r="K36" s="83"/>
      <c r="L36" s="83"/>
      <c r="M36" s="83"/>
      <c r="O36" s="85"/>
      <c r="P36" s="86"/>
      <c r="Q36" s="5"/>
      <c r="S36" s="107">
        <f>P36+P35</f>
        <v>5910000</v>
      </c>
      <c r="T36" s="107">
        <f>P52/600*200</f>
        <v>273526.66666666669</v>
      </c>
      <c r="U36" s="107">
        <f>P62/600*200</f>
        <v>225000</v>
      </c>
      <c r="V36" s="107">
        <f>SUM(S36:U36)</f>
        <v>6408526.666666667</v>
      </c>
    </row>
    <row r="37" spans="1:22" x14ac:dyDescent="0.3">
      <c r="A37" s="9"/>
      <c r="B37" s="70"/>
      <c r="C37" s="44"/>
      <c r="D37" s="201"/>
      <c r="E37" s="202"/>
      <c r="F37" s="108"/>
      <c r="G37" s="83"/>
      <c r="H37" s="83"/>
      <c r="I37" s="83"/>
      <c r="J37" s="83"/>
      <c r="K37" s="83"/>
      <c r="L37" s="83"/>
      <c r="M37" s="83"/>
      <c r="O37" s="85"/>
      <c r="P37" s="86"/>
      <c r="Q37" s="5"/>
    </row>
    <row r="38" spans="1:22" x14ac:dyDescent="0.3">
      <c r="A38" s="9"/>
      <c r="B38" s="70"/>
      <c r="C38" s="44"/>
      <c r="D38" s="158"/>
      <c r="E38" s="177"/>
      <c r="F38" s="109"/>
      <c r="G38" s="83"/>
      <c r="H38" s="83"/>
      <c r="I38" s="83"/>
      <c r="J38" s="83"/>
      <c r="K38" s="83"/>
      <c r="L38" s="83"/>
      <c r="M38" s="46"/>
      <c r="O38" s="85"/>
      <c r="P38" s="86"/>
      <c r="Q38" s="5"/>
    </row>
    <row r="39" spans="1:22" x14ac:dyDescent="0.3">
      <c r="A39" s="9"/>
      <c r="B39" s="70"/>
      <c r="C39" s="44"/>
      <c r="D39" s="158" t="s">
        <v>139</v>
      </c>
      <c r="E39" s="177"/>
      <c r="F39" s="109"/>
      <c r="G39" s="83"/>
      <c r="H39" s="83"/>
      <c r="I39" s="83"/>
      <c r="J39" s="83"/>
      <c r="K39" s="83"/>
      <c r="L39" s="83"/>
      <c r="M39" s="46"/>
      <c r="O39" s="85"/>
      <c r="P39" s="86"/>
      <c r="Q39" s="5"/>
    </row>
    <row r="40" spans="1:22" x14ac:dyDescent="0.3">
      <c r="A40" s="9"/>
      <c r="B40" s="70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O40" s="52" t="s">
        <v>140</v>
      </c>
      <c r="P40" s="93">
        <f>SUM(P32:P39)</f>
        <v>15810000</v>
      </c>
      <c r="Q40" s="5"/>
    </row>
    <row r="41" spans="1:22" x14ac:dyDescent="0.3">
      <c r="A41" s="9"/>
      <c r="B41" s="70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2"/>
      <c r="O41" s="47"/>
      <c r="P41" s="9"/>
      <c r="Q41" s="5"/>
    </row>
    <row r="42" spans="1:22" ht="21" x14ac:dyDescent="0.3">
      <c r="A42" s="9"/>
      <c r="B42" s="70"/>
      <c r="C42" s="193" t="s">
        <v>141</v>
      </c>
      <c r="D42" s="193"/>
      <c r="E42" s="193"/>
      <c r="F42" s="193"/>
      <c r="G42" s="193"/>
      <c r="H42" s="31" t="s">
        <v>82</v>
      </c>
      <c r="I42" s="28"/>
      <c r="J42" s="28"/>
      <c r="K42" s="28"/>
      <c r="L42" s="28"/>
      <c r="M42" s="29"/>
      <c r="O42" s="27" t="s">
        <v>83</v>
      </c>
      <c r="P42" s="74"/>
      <c r="Q42" s="5"/>
      <c r="R42" s="5"/>
      <c r="S42" s="5"/>
    </row>
    <row r="43" spans="1:22" ht="78.75" customHeight="1" x14ac:dyDescent="0.3">
      <c r="A43" s="9"/>
      <c r="B43" s="70"/>
      <c r="C43" s="169" t="s">
        <v>84</v>
      </c>
      <c r="D43" s="171"/>
      <c r="E43" s="35" t="s">
        <v>118</v>
      </c>
      <c r="F43" s="39" t="s">
        <v>85</v>
      </c>
      <c r="G43" s="35" t="s">
        <v>86</v>
      </c>
      <c r="H43" s="35" t="s">
        <v>87</v>
      </c>
      <c r="I43" s="35" t="s">
        <v>119</v>
      </c>
      <c r="J43" s="35" t="s">
        <v>89</v>
      </c>
      <c r="K43" s="35" t="s">
        <v>90</v>
      </c>
      <c r="L43" s="35" t="s">
        <v>91</v>
      </c>
      <c r="M43" s="35" t="s">
        <v>92</v>
      </c>
      <c r="N43" s="36"/>
      <c r="O43" s="35" t="s">
        <v>142</v>
      </c>
      <c r="P43" s="98" t="s">
        <v>120</v>
      </c>
      <c r="Q43" s="5"/>
      <c r="R43" s="5"/>
      <c r="S43" s="99"/>
      <c r="T43" s="99"/>
      <c r="U43" s="99"/>
      <c r="V43" s="99"/>
    </row>
    <row r="44" spans="1:22" x14ac:dyDescent="0.3">
      <c r="A44" s="9"/>
      <c r="B44" s="70"/>
      <c r="C44" s="38"/>
      <c r="D44" s="39"/>
      <c r="E44" s="35"/>
      <c r="F44" s="39"/>
      <c r="G44" s="35"/>
      <c r="H44" s="35"/>
      <c r="I44" s="35"/>
      <c r="J44" s="77" t="s">
        <v>143</v>
      </c>
      <c r="K44" s="35"/>
      <c r="L44" s="35"/>
      <c r="M44" s="77" t="s">
        <v>144</v>
      </c>
      <c r="N44" s="36"/>
      <c r="O44" s="35"/>
      <c r="P44" s="78" t="s">
        <v>145</v>
      </c>
      <c r="Q44" s="5"/>
      <c r="R44" s="5"/>
      <c r="S44" s="99"/>
      <c r="T44" s="99"/>
      <c r="U44" s="99"/>
      <c r="V44" s="99"/>
    </row>
    <row r="45" spans="1:22" x14ac:dyDescent="0.3">
      <c r="A45" s="9"/>
      <c r="B45" s="70"/>
      <c r="C45" s="203" t="s">
        <v>146</v>
      </c>
      <c r="D45" s="186"/>
      <c r="E45" s="102" t="s">
        <v>147</v>
      </c>
      <c r="F45" s="102" t="s">
        <v>148</v>
      </c>
      <c r="G45" s="102" t="s">
        <v>149</v>
      </c>
      <c r="H45" s="102" t="s">
        <v>150</v>
      </c>
      <c r="I45" s="102" t="s">
        <v>151</v>
      </c>
      <c r="J45" s="102" t="s">
        <v>152</v>
      </c>
      <c r="K45" s="102" t="s">
        <v>153</v>
      </c>
      <c r="L45" s="110" t="s">
        <v>154</v>
      </c>
      <c r="M45" s="110" t="s">
        <v>155</v>
      </c>
      <c r="N45" s="10"/>
      <c r="O45" s="102" t="s">
        <v>156</v>
      </c>
      <c r="P45" s="103" t="s">
        <v>157</v>
      </c>
      <c r="Q45" s="5"/>
      <c r="R45" s="5"/>
      <c r="S45" s="104"/>
      <c r="T45" s="104"/>
      <c r="U45" s="104"/>
      <c r="V45" s="104"/>
    </row>
    <row r="46" spans="1:22" x14ac:dyDescent="0.3">
      <c r="A46" s="9"/>
      <c r="B46" s="70"/>
      <c r="C46" s="158" t="s">
        <v>158</v>
      </c>
      <c r="D46" s="177"/>
      <c r="E46" s="111" t="s">
        <v>159</v>
      </c>
      <c r="F46" s="81" t="s">
        <v>160</v>
      </c>
      <c r="G46" s="83" t="s">
        <v>161</v>
      </c>
      <c r="H46" s="87">
        <v>550</v>
      </c>
      <c r="I46" s="51">
        <f>H12</f>
        <v>12</v>
      </c>
      <c r="J46" s="45">
        <f>H46*I46</f>
        <v>6600</v>
      </c>
      <c r="K46" s="83">
        <v>250</v>
      </c>
      <c r="L46" s="83">
        <v>50</v>
      </c>
      <c r="M46" s="83">
        <f>SUM(J46:L46)</f>
        <v>6900</v>
      </c>
      <c r="N46" s="47"/>
      <c r="O46" s="85">
        <v>100</v>
      </c>
      <c r="P46" s="86">
        <f>O46*M46</f>
        <v>690000</v>
      </c>
      <c r="Q46" s="5"/>
      <c r="R46" s="5"/>
      <c r="S46" s="112"/>
      <c r="T46" s="104"/>
      <c r="U46" s="112"/>
      <c r="V46" s="104"/>
    </row>
    <row r="47" spans="1:22" x14ac:dyDescent="0.3">
      <c r="A47" s="9"/>
      <c r="B47" s="70"/>
      <c r="C47" s="158" t="s">
        <v>162</v>
      </c>
      <c r="D47" s="177"/>
      <c r="E47" s="113" t="s">
        <v>163</v>
      </c>
      <c r="F47" s="91" t="s">
        <v>164</v>
      </c>
      <c r="G47" s="83" t="s">
        <v>165</v>
      </c>
      <c r="H47" s="114">
        <v>4.5</v>
      </c>
      <c r="I47" s="51">
        <f>J12</f>
        <v>14</v>
      </c>
      <c r="J47" s="45">
        <f>I47*H47</f>
        <v>63</v>
      </c>
      <c r="K47" s="83">
        <v>10</v>
      </c>
      <c r="L47" s="83">
        <v>5</v>
      </c>
      <c r="M47" s="83">
        <f>SUM(J47:L47)</f>
        <v>78</v>
      </c>
      <c r="N47" s="47"/>
      <c r="O47" s="85">
        <v>1200</v>
      </c>
      <c r="P47" s="86">
        <f>O47*M47</f>
        <v>93600</v>
      </c>
      <c r="Q47" s="5"/>
      <c r="R47" s="5"/>
    </row>
    <row r="48" spans="1:22" x14ac:dyDescent="0.3">
      <c r="A48" s="9"/>
      <c r="B48" s="70"/>
      <c r="C48" s="158" t="s">
        <v>166</v>
      </c>
      <c r="D48" s="177"/>
      <c r="E48" s="84" t="s">
        <v>159</v>
      </c>
      <c r="F48" s="81" t="s">
        <v>167</v>
      </c>
      <c r="G48" s="83" t="s">
        <v>168</v>
      </c>
      <c r="H48" s="115">
        <v>600</v>
      </c>
      <c r="I48" s="51">
        <f>J12</f>
        <v>14</v>
      </c>
      <c r="J48" s="45">
        <f>I48*H48</f>
        <v>8400</v>
      </c>
      <c r="K48" s="83">
        <v>300</v>
      </c>
      <c r="L48" s="83">
        <v>45</v>
      </c>
      <c r="M48" s="83">
        <f>SUM(J48:L48)</f>
        <v>8745</v>
      </c>
      <c r="N48" s="47"/>
      <c r="O48" s="85">
        <v>4</v>
      </c>
      <c r="P48" s="86">
        <f>O48*M48</f>
        <v>34980</v>
      </c>
      <c r="Q48" s="5"/>
      <c r="R48" s="5"/>
    </row>
    <row r="49" spans="1:20" x14ac:dyDescent="0.3">
      <c r="A49" s="9"/>
      <c r="B49" s="70"/>
      <c r="C49" s="158" t="s">
        <v>169</v>
      </c>
      <c r="D49" s="177"/>
      <c r="E49" s="84" t="s">
        <v>163</v>
      </c>
      <c r="F49" s="81" t="s">
        <v>167</v>
      </c>
      <c r="G49" s="83" t="s">
        <v>168</v>
      </c>
      <c r="H49" s="83" t="s">
        <v>170</v>
      </c>
      <c r="I49" s="83"/>
      <c r="J49" s="83"/>
      <c r="K49" s="83"/>
      <c r="L49" s="83"/>
      <c r="M49" s="46"/>
      <c r="N49" s="47"/>
      <c r="O49" s="85"/>
      <c r="P49" s="86">
        <v>2000</v>
      </c>
      <c r="Q49" s="5"/>
      <c r="R49" s="5"/>
    </row>
    <row r="50" spans="1:20" x14ac:dyDescent="0.3">
      <c r="A50" s="9"/>
      <c r="B50" s="70"/>
      <c r="C50" s="158"/>
      <c r="D50" s="177"/>
      <c r="E50" s="83"/>
      <c r="F50" s="81"/>
      <c r="G50" s="83"/>
      <c r="H50" s="83"/>
      <c r="I50" s="83"/>
      <c r="J50" s="83"/>
      <c r="K50" s="83"/>
      <c r="L50" s="83"/>
      <c r="M50" s="46"/>
      <c r="N50" s="47"/>
      <c r="O50" s="85"/>
      <c r="P50" s="86"/>
      <c r="Q50" s="5"/>
      <c r="R50" s="5"/>
    </row>
    <row r="51" spans="1:20" x14ac:dyDescent="0.3">
      <c r="A51" s="9"/>
      <c r="B51" s="70"/>
      <c r="C51" s="158" t="s">
        <v>139</v>
      </c>
      <c r="D51" s="177"/>
      <c r="E51" s="83"/>
      <c r="F51" s="81"/>
      <c r="G51" s="83"/>
      <c r="H51" s="83"/>
      <c r="I51" s="83"/>
      <c r="J51" s="83"/>
      <c r="K51" s="83"/>
      <c r="L51" s="83"/>
      <c r="M51" s="46"/>
      <c r="N51" s="47"/>
      <c r="O51" s="85"/>
      <c r="P51" s="86"/>
      <c r="Q51" s="5"/>
      <c r="R51" s="5"/>
    </row>
    <row r="52" spans="1:20" x14ac:dyDescent="0.3">
      <c r="A52" s="9"/>
      <c r="B52" s="70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2" t="s">
        <v>171</v>
      </c>
      <c r="P52" s="93">
        <f>SUM(P46:P51)</f>
        <v>820580</v>
      </c>
      <c r="Q52" s="5"/>
      <c r="R52" s="5"/>
      <c r="T52" s="116"/>
    </row>
    <row r="53" spans="1:20" x14ac:dyDescent="0.3">
      <c r="A53" s="9"/>
      <c r="B53" s="70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22"/>
      <c r="P53" s="117"/>
      <c r="Q53" s="5"/>
      <c r="R53" s="5"/>
      <c r="T53" s="116"/>
    </row>
    <row r="54" spans="1:20" ht="43.5" customHeight="1" x14ac:dyDescent="0.3">
      <c r="A54" s="9"/>
      <c r="B54" s="70"/>
      <c r="C54" s="95" t="s">
        <v>172</v>
      </c>
      <c r="D54" s="95"/>
      <c r="F54" s="95"/>
      <c r="G54" s="204" t="s">
        <v>173</v>
      </c>
      <c r="H54" s="204"/>
      <c r="I54" s="118"/>
      <c r="J54" s="5"/>
      <c r="K54" s="5"/>
      <c r="L54" s="5"/>
      <c r="M54" s="5"/>
      <c r="N54" s="5"/>
      <c r="O54" s="22"/>
      <c r="P54" s="119" t="s">
        <v>174</v>
      </c>
      <c r="Q54" s="5"/>
      <c r="R54" s="5"/>
      <c r="T54" s="116"/>
    </row>
    <row r="55" spans="1:20" ht="45" customHeight="1" x14ac:dyDescent="0.3">
      <c r="A55" s="9"/>
      <c r="B55" s="70"/>
      <c r="C55" s="169" t="s">
        <v>175</v>
      </c>
      <c r="D55" s="171"/>
      <c r="E55" s="39" t="s">
        <v>176</v>
      </c>
      <c r="F55" s="35" t="s">
        <v>177</v>
      </c>
      <c r="G55" s="35" t="s">
        <v>178</v>
      </c>
      <c r="H55" s="35" t="s">
        <v>119</v>
      </c>
      <c r="I55" s="5"/>
      <c r="J55" s="5"/>
      <c r="K55" s="5"/>
      <c r="L55" s="5"/>
      <c r="M55" s="5"/>
      <c r="N55" s="22"/>
      <c r="P55" s="98" t="s">
        <v>179</v>
      </c>
      <c r="Q55" s="5"/>
      <c r="S55" s="116"/>
    </row>
    <row r="56" spans="1:20" x14ac:dyDescent="0.3">
      <c r="A56" s="9"/>
      <c r="B56" s="70"/>
      <c r="C56" s="38"/>
      <c r="D56" s="39"/>
      <c r="E56" s="36"/>
      <c r="F56" s="35"/>
      <c r="G56" s="35"/>
      <c r="H56" s="35"/>
      <c r="I56" s="5"/>
      <c r="J56" s="5"/>
      <c r="K56" s="5"/>
      <c r="L56" s="5"/>
      <c r="M56" s="5"/>
      <c r="N56" s="22"/>
      <c r="P56" s="78" t="s">
        <v>180</v>
      </c>
      <c r="Q56" s="5"/>
      <c r="S56" s="116"/>
    </row>
    <row r="57" spans="1:20" x14ac:dyDescent="0.3">
      <c r="A57" s="9"/>
      <c r="B57" s="70"/>
      <c r="C57" s="203" t="s">
        <v>181</v>
      </c>
      <c r="D57" s="186"/>
      <c r="E57" s="120" t="s">
        <v>182</v>
      </c>
      <c r="F57" s="102" t="s">
        <v>183</v>
      </c>
      <c r="G57" s="102" t="s">
        <v>184</v>
      </c>
      <c r="H57" s="102" t="s">
        <v>185</v>
      </c>
      <c r="I57" s="5"/>
      <c r="J57" s="5"/>
      <c r="K57" s="5"/>
      <c r="L57" s="5"/>
      <c r="M57" s="5"/>
      <c r="N57" s="22"/>
      <c r="P57" s="103" t="s">
        <v>186</v>
      </c>
      <c r="Q57" s="5"/>
      <c r="S57" s="116"/>
    </row>
    <row r="58" spans="1:20" x14ac:dyDescent="0.3">
      <c r="A58" s="9"/>
      <c r="B58" s="70"/>
      <c r="C58" s="158" t="s">
        <v>187</v>
      </c>
      <c r="D58" s="177"/>
      <c r="E58" s="121" t="s">
        <v>188</v>
      </c>
      <c r="F58" s="81" t="s">
        <v>189</v>
      </c>
      <c r="G58" s="82">
        <v>11000</v>
      </c>
      <c r="H58" s="50">
        <f>F12</f>
        <v>9</v>
      </c>
      <c r="I58" s="5"/>
      <c r="J58" s="5"/>
      <c r="K58" s="5"/>
      <c r="L58" s="5"/>
      <c r="M58" s="5"/>
      <c r="N58" s="22"/>
      <c r="P58" s="92">
        <f>H58*G58</f>
        <v>99000</v>
      </c>
      <c r="Q58" s="5"/>
      <c r="S58" s="116"/>
    </row>
    <row r="59" spans="1:20" x14ac:dyDescent="0.3">
      <c r="A59" s="9"/>
      <c r="B59" s="70"/>
      <c r="C59" s="158" t="s">
        <v>190</v>
      </c>
      <c r="D59" s="177"/>
      <c r="E59" s="121" t="s">
        <v>188</v>
      </c>
      <c r="F59" s="81" t="s">
        <v>114</v>
      </c>
      <c r="G59" s="88">
        <v>37000</v>
      </c>
      <c r="H59" s="50">
        <f>H12</f>
        <v>12</v>
      </c>
      <c r="I59" s="5"/>
      <c r="J59" s="5"/>
      <c r="K59" s="5"/>
      <c r="L59" s="5"/>
      <c r="M59" s="5"/>
      <c r="N59" s="22"/>
      <c r="P59" s="92">
        <f>H59*G59</f>
        <v>444000</v>
      </c>
      <c r="Q59" s="5"/>
      <c r="S59" s="116"/>
    </row>
    <row r="60" spans="1:20" x14ac:dyDescent="0.3">
      <c r="A60" s="9"/>
      <c r="B60" s="70"/>
      <c r="C60" s="158" t="s">
        <v>191</v>
      </c>
      <c r="D60" s="177"/>
      <c r="E60" s="121" t="s">
        <v>110</v>
      </c>
      <c r="F60" s="81" t="s">
        <v>114</v>
      </c>
      <c r="G60" s="88">
        <v>11000</v>
      </c>
      <c r="H60" s="50">
        <f>H12</f>
        <v>12</v>
      </c>
      <c r="I60" s="5"/>
      <c r="J60" s="5"/>
      <c r="K60" s="5"/>
      <c r="L60" s="5"/>
      <c r="M60" s="5"/>
      <c r="N60" s="22"/>
      <c r="P60" s="92">
        <f>H60*G60</f>
        <v>132000</v>
      </c>
      <c r="Q60" s="5"/>
      <c r="S60" s="116"/>
    </row>
    <row r="61" spans="1:20" x14ac:dyDescent="0.3">
      <c r="A61" s="9"/>
      <c r="B61" s="70"/>
      <c r="C61" s="158"/>
      <c r="D61" s="177"/>
      <c r="E61" s="121"/>
      <c r="F61" s="91"/>
      <c r="G61" s="88"/>
      <c r="H61" s="50"/>
      <c r="I61" s="5"/>
      <c r="J61" s="5"/>
      <c r="K61" s="5"/>
      <c r="L61" s="5"/>
      <c r="M61" s="5"/>
      <c r="N61" s="22"/>
      <c r="P61" s="92"/>
      <c r="Q61" s="5"/>
      <c r="S61" s="116"/>
    </row>
    <row r="62" spans="1:20" x14ac:dyDescent="0.3">
      <c r="A62" s="9"/>
      <c r="B62" s="70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2" t="s">
        <v>192</v>
      </c>
      <c r="P62" s="92">
        <f>SUM(P58:P61)</f>
        <v>675000</v>
      </c>
      <c r="Q62" s="5"/>
      <c r="R62" s="5"/>
      <c r="T62" s="116"/>
    </row>
    <row r="63" spans="1:20" ht="15" thickBot="1" x14ac:dyDescent="0.35">
      <c r="A63" s="9"/>
      <c r="B63" s="70"/>
      <c r="C63" s="55" t="s">
        <v>63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22"/>
      <c r="P63" s="117"/>
      <c r="Q63" s="5"/>
      <c r="R63" s="5"/>
    </row>
    <row r="64" spans="1:20" ht="15" thickBot="1" x14ac:dyDescent="0.35">
      <c r="A64" s="9"/>
      <c r="B64" s="70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122" t="s">
        <v>193</v>
      </c>
      <c r="P64" s="123">
        <f>+P40+P52+P62</f>
        <v>17305580</v>
      </c>
      <c r="Q64" s="5"/>
      <c r="R64" s="5"/>
      <c r="T64" s="116"/>
    </row>
    <row r="65" spans="1:17" ht="25.5" customHeight="1" thickBot="1" x14ac:dyDescent="0.35">
      <c r="A65" s="9"/>
      <c r="B65" s="70"/>
      <c r="C65" s="60"/>
      <c r="D65" s="60"/>
      <c r="E65" s="60"/>
      <c r="F65" s="5"/>
      <c r="G65" s="5"/>
      <c r="H65" s="5"/>
      <c r="I65" s="5"/>
      <c r="J65" s="5"/>
      <c r="K65" s="5"/>
      <c r="L65" s="5"/>
      <c r="N65" s="196" t="s">
        <v>194</v>
      </c>
      <c r="O65" s="196"/>
      <c r="P65" s="197"/>
      <c r="Q65" s="5"/>
    </row>
    <row r="66" spans="1:17" ht="24.75" customHeight="1" thickBot="1" x14ac:dyDescent="0.35">
      <c r="A66" s="9"/>
      <c r="B66" s="70"/>
      <c r="C66" s="62" t="s">
        <v>71</v>
      </c>
      <c r="D66" s="63"/>
      <c r="E66" s="63"/>
      <c r="F66" s="5"/>
      <c r="G66" s="5"/>
      <c r="H66" s="5"/>
      <c r="I66" s="5"/>
      <c r="J66" s="5"/>
      <c r="K66" s="5"/>
      <c r="L66" s="5"/>
      <c r="M66" s="124"/>
      <c r="N66" s="199"/>
      <c r="O66" s="199"/>
      <c r="P66" s="200"/>
      <c r="Q66" s="5"/>
    </row>
    <row r="67" spans="1:17" ht="23.25" customHeight="1" thickBot="1" x14ac:dyDescent="0.35">
      <c r="A67" s="9"/>
      <c r="B67" s="125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6"/>
      <c r="Q67" s="5"/>
    </row>
    <row r="68" spans="1:17" x14ac:dyDescent="0.3">
      <c r="A68" s="5"/>
      <c r="B68" s="10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</sheetData>
  <mergeCells count="42">
    <mergeCell ref="N65:P66"/>
    <mergeCell ref="C48:D48"/>
    <mergeCell ref="C49:D49"/>
    <mergeCell ref="C50:D50"/>
    <mergeCell ref="C51:D51"/>
    <mergeCell ref="G54:H54"/>
    <mergeCell ref="C55:D55"/>
    <mergeCell ref="C57:D57"/>
    <mergeCell ref="C58:D58"/>
    <mergeCell ref="C59:D59"/>
    <mergeCell ref="C60:D60"/>
    <mergeCell ref="C61:D61"/>
    <mergeCell ref="N25:P26"/>
    <mergeCell ref="D29:E29"/>
    <mergeCell ref="D31:E31"/>
    <mergeCell ref="C47:D47"/>
    <mergeCell ref="D33:E33"/>
    <mergeCell ref="D34:E34"/>
    <mergeCell ref="D35:E35"/>
    <mergeCell ref="D36:E36"/>
    <mergeCell ref="D37:E37"/>
    <mergeCell ref="D38:E38"/>
    <mergeCell ref="D39:E39"/>
    <mergeCell ref="C42:G42"/>
    <mergeCell ref="C43:D43"/>
    <mergeCell ref="C45:D45"/>
    <mergeCell ref="C46:D46"/>
    <mergeCell ref="D32:E32"/>
    <mergeCell ref="D21:E21"/>
    <mergeCell ref="D23:E23"/>
    <mergeCell ref="E11:F11"/>
    <mergeCell ref="E7:F7"/>
    <mergeCell ref="C14:G14"/>
    <mergeCell ref="D15:E15"/>
    <mergeCell ref="D17:E17"/>
    <mergeCell ref="D18:E18"/>
    <mergeCell ref="D19:E19"/>
    <mergeCell ref="K7:L9"/>
    <mergeCell ref="E8:F8"/>
    <mergeCell ref="E9:F9"/>
    <mergeCell ref="E10:F10"/>
    <mergeCell ref="D20:E20"/>
  </mergeCells>
  <printOptions horizontalCentered="1" verticalCentered="1"/>
  <pageMargins left="0" right="0" top="0" bottom="0" header="0" footer="0"/>
  <pageSetup paperSize="9" scale="50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6"/>
  <sheetViews>
    <sheetView showGridLines="0" workbookViewId="0">
      <selection activeCell="H31" activeCellId="1" sqref="J21 H31"/>
    </sheetView>
  </sheetViews>
  <sheetFormatPr defaultRowHeight="14.4" x14ac:dyDescent="0.3"/>
  <cols>
    <col min="1" max="1" width="3.44140625" customWidth="1"/>
    <col min="2" max="2" width="8" style="104" bestFit="1" customWidth="1"/>
    <col min="3" max="3" width="12.88671875" customWidth="1"/>
    <col min="4" max="4" width="18.109375" customWidth="1"/>
    <col min="5" max="5" width="30.88671875" customWidth="1"/>
    <col min="6" max="6" width="10.109375" customWidth="1"/>
    <col min="7" max="7" width="15.33203125" customWidth="1"/>
    <col min="8" max="8" width="23.33203125" customWidth="1"/>
    <col min="9" max="9" width="15.5546875" customWidth="1"/>
    <col min="10" max="10" width="7.5546875" customWidth="1"/>
    <col min="11" max="11" width="2" customWidth="1"/>
    <col min="12" max="12" width="2.44140625" customWidth="1"/>
    <col min="13" max="13" width="13.33203125" bestFit="1" customWidth="1"/>
    <col min="14" max="14" width="12.109375" bestFit="1" customWidth="1"/>
  </cols>
  <sheetData>
    <row r="1" spans="1:15" ht="15" thickBot="1" x14ac:dyDescent="0.35">
      <c r="A1" s="3"/>
      <c r="B1" s="2"/>
      <c r="C1" s="3"/>
      <c r="D1" s="3"/>
      <c r="E1" s="3"/>
      <c r="F1" s="3"/>
      <c r="G1" s="3"/>
      <c r="H1" s="3"/>
      <c r="I1" s="3"/>
      <c r="J1" s="5"/>
    </row>
    <row r="2" spans="1:15" ht="18" x14ac:dyDescent="0.3">
      <c r="A2" s="9"/>
      <c r="B2" s="68"/>
      <c r="C2" s="7"/>
      <c r="D2" s="3"/>
      <c r="E2" s="3"/>
      <c r="F2" s="3"/>
      <c r="G2" s="3"/>
      <c r="H2" s="3"/>
      <c r="I2" s="8" t="s">
        <v>0</v>
      </c>
      <c r="J2" s="3"/>
      <c r="K2" s="4"/>
    </row>
    <row r="3" spans="1:15" ht="25.8" x14ac:dyDescent="0.3">
      <c r="A3" s="9"/>
      <c r="B3" s="70"/>
      <c r="C3" s="161" t="s">
        <v>195</v>
      </c>
      <c r="D3" s="161"/>
      <c r="E3" s="161"/>
      <c r="F3" s="161"/>
      <c r="G3" s="161"/>
      <c r="H3" s="161"/>
      <c r="I3" s="161"/>
      <c r="J3" s="10"/>
      <c r="K3" s="9"/>
    </row>
    <row r="4" spans="1:15" ht="15" thickBot="1" x14ac:dyDescent="0.35">
      <c r="A4" s="9"/>
      <c r="B4" s="70"/>
      <c r="C4" s="5"/>
      <c r="D4" s="5"/>
      <c r="E4" s="5"/>
      <c r="F4" s="5"/>
      <c r="G4" s="5"/>
      <c r="H4" s="5"/>
      <c r="I4" s="5"/>
      <c r="J4" s="5"/>
      <c r="K4" s="9"/>
    </row>
    <row r="5" spans="1:15" ht="21.6" thickBot="1" x14ac:dyDescent="0.35">
      <c r="A5" s="9"/>
      <c r="B5" s="70"/>
      <c r="C5" s="162" t="s">
        <v>196</v>
      </c>
      <c r="D5" s="163"/>
      <c r="E5" s="163"/>
      <c r="F5" s="163"/>
      <c r="G5" s="163"/>
      <c r="H5" s="163"/>
      <c r="I5" s="163"/>
      <c r="J5" s="164"/>
      <c r="K5" s="9"/>
    </row>
    <row r="6" spans="1:15" ht="15" thickBot="1" x14ac:dyDescent="0.35">
      <c r="A6" s="9"/>
      <c r="B6" s="70"/>
      <c r="C6" s="5"/>
      <c r="D6" s="5"/>
      <c r="E6" s="5"/>
      <c r="F6" s="5"/>
      <c r="G6" s="5"/>
      <c r="H6" s="5"/>
      <c r="I6" s="5"/>
      <c r="J6" s="5"/>
      <c r="K6" s="9"/>
    </row>
    <row r="7" spans="1:15" ht="15" customHeight="1" x14ac:dyDescent="0.3">
      <c r="A7" s="9"/>
      <c r="B7" s="126" t="s">
        <v>197</v>
      </c>
      <c r="C7" s="17" t="s">
        <v>4</v>
      </c>
      <c r="D7" s="18"/>
      <c r="E7" s="91" t="str">
        <f>'[1]Annex C'!F7</f>
        <v>GP 00111</v>
      </c>
      <c r="F7" s="5"/>
      <c r="G7" s="5"/>
      <c r="H7" s="165" t="s">
        <v>6</v>
      </c>
      <c r="I7" s="166"/>
      <c r="J7" s="5"/>
      <c r="K7" s="9"/>
    </row>
    <row r="8" spans="1:15" ht="15" thickBot="1" x14ac:dyDescent="0.35">
      <c r="A8" s="9"/>
      <c r="B8" s="126" t="s">
        <v>198</v>
      </c>
      <c r="C8" s="20" t="s">
        <v>8</v>
      </c>
      <c r="D8" s="21"/>
      <c r="E8" s="91" t="str">
        <f>'[1]Annex C'!F8</f>
        <v>30 and 60 Seater commuter buses</v>
      </c>
      <c r="F8" s="5"/>
      <c r="G8" s="5"/>
      <c r="H8" s="167"/>
      <c r="I8" s="168"/>
      <c r="J8" s="5"/>
      <c r="K8" s="9"/>
    </row>
    <row r="9" spans="1:15" x14ac:dyDescent="0.3">
      <c r="A9" s="9"/>
      <c r="B9" s="126" t="s">
        <v>199</v>
      </c>
      <c r="C9" s="20" t="s">
        <v>200</v>
      </c>
      <c r="D9" s="21"/>
      <c r="E9" s="91" t="str">
        <f>'[1]Annex C'!F9</f>
        <v>Buses</v>
      </c>
      <c r="F9" s="5"/>
      <c r="G9" s="5"/>
      <c r="H9" s="5"/>
      <c r="I9" s="5"/>
      <c r="J9" s="5"/>
      <c r="K9" s="9"/>
    </row>
    <row r="10" spans="1:15" x14ac:dyDescent="0.3">
      <c r="A10" s="9"/>
      <c r="B10" s="126" t="s">
        <v>201</v>
      </c>
      <c r="C10" s="20" t="s">
        <v>14</v>
      </c>
      <c r="D10" s="21"/>
      <c r="E10" s="91" t="str">
        <f>'[1]Annex C'!F10</f>
        <v>Gauteng Purchasing Department</v>
      </c>
      <c r="F10" s="5"/>
      <c r="G10" s="5"/>
      <c r="H10" s="5"/>
      <c r="I10" s="5"/>
      <c r="J10" s="5"/>
      <c r="K10" s="9"/>
    </row>
    <row r="11" spans="1:15" x14ac:dyDescent="0.3">
      <c r="A11" s="9"/>
      <c r="B11" s="126" t="s">
        <v>202</v>
      </c>
      <c r="C11" s="72" t="s">
        <v>17</v>
      </c>
      <c r="D11" s="73"/>
      <c r="E11" s="91" t="str">
        <f>'[1]Annex C'!F11</f>
        <v>Unibody Bus Builders (Pty) Ltd</v>
      </c>
      <c r="F11" s="5"/>
      <c r="G11" s="5"/>
      <c r="H11" s="5"/>
      <c r="I11" s="5"/>
      <c r="J11" s="5"/>
      <c r="K11" s="9"/>
    </row>
    <row r="12" spans="1:15" x14ac:dyDescent="0.3">
      <c r="A12" s="9"/>
      <c r="B12" s="70"/>
      <c r="C12" s="71"/>
      <c r="D12" s="5"/>
      <c r="E12" s="26"/>
      <c r="F12" s="5"/>
      <c r="G12" s="5"/>
      <c r="H12" s="5"/>
      <c r="I12" s="5"/>
      <c r="J12" s="5"/>
      <c r="K12" s="9"/>
    </row>
    <row r="13" spans="1:15" ht="12.75" customHeight="1" x14ac:dyDescent="0.3">
      <c r="A13" s="9"/>
      <c r="B13" s="70"/>
      <c r="D13" s="94"/>
      <c r="E13" s="94"/>
      <c r="F13" s="5"/>
      <c r="G13" s="5"/>
      <c r="H13" s="5"/>
      <c r="I13" s="5"/>
      <c r="J13" s="5"/>
      <c r="K13" s="9"/>
    </row>
    <row r="14" spans="1:15" ht="43.2" x14ac:dyDescent="0.3">
      <c r="A14" s="9"/>
      <c r="B14" s="70"/>
      <c r="C14" s="127"/>
      <c r="D14" s="128" t="s">
        <v>203</v>
      </c>
      <c r="E14" s="169" t="s">
        <v>204</v>
      </c>
      <c r="F14" s="170"/>
      <c r="G14" s="171"/>
      <c r="H14" s="39" t="s">
        <v>205</v>
      </c>
      <c r="I14" s="129" t="s">
        <v>206</v>
      </c>
      <c r="J14" s="130" t="s">
        <v>207</v>
      </c>
      <c r="K14" s="9"/>
    </row>
    <row r="15" spans="1:15" ht="15.6" x14ac:dyDescent="0.3">
      <c r="A15" s="9"/>
      <c r="B15" s="70"/>
      <c r="C15" s="52"/>
      <c r="D15" s="131"/>
      <c r="E15" s="172" t="s">
        <v>208</v>
      </c>
      <c r="F15" s="173"/>
      <c r="G15" s="174"/>
      <c r="H15" s="132" t="s">
        <v>209</v>
      </c>
      <c r="I15" s="132" t="s">
        <v>210</v>
      </c>
      <c r="J15" s="130"/>
      <c r="K15" s="9"/>
    </row>
    <row r="16" spans="1:15" x14ac:dyDescent="0.3">
      <c r="A16" s="37"/>
      <c r="B16" s="96"/>
      <c r="C16" s="133"/>
      <c r="E16" s="158" t="s">
        <v>211</v>
      </c>
      <c r="F16" s="159"/>
      <c r="G16" s="160"/>
      <c r="H16" s="134" t="s">
        <v>212</v>
      </c>
      <c r="I16" s="135">
        <v>39500000</v>
      </c>
      <c r="J16" s="136"/>
      <c r="K16" s="9"/>
      <c r="L16" s="34"/>
      <c r="M16" s="137"/>
      <c r="N16" s="5"/>
      <c r="O16" s="5"/>
    </row>
    <row r="17" spans="1:15" ht="15" customHeight="1" x14ac:dyDescent="0.3">
      <c r="A17" s="43"/>
      <c r="B17" s="70"/>
      <c r="C17" s="133"/>
      <c r="E17" s="158" t="s">
        <v>213</v>
      </c>
      <c r="F17" s="159"/>
      <c r="G17" s="160"/>
      <c r="H17" s="134" t="s">
        <v>214</v>
      </c>
      <c r="I17" s="135">
        <v>8480000</v>
      </c>
      <c r="J17" s="16"/>
      <c r="K17" s="9"/>
      <c r="L17" s="10"/>
      <c r="M17" s="137"/>
      <c r="N17" s="5"/>
      <c r="O17" s="5"/>
    </row>
    <row r="18" spans="1:15" ht="15" customHeight="1" x14ac:dyDescent="0.3">
      <c r="A18" s="9"/>
      <c r="B18" s="70"/>
      <c r="C18" s="133"/>
      <c r="E18" s="158" t="s">
        <v>215</v>
      </c>
      <c r="F18" s="159"/>
      <c r="G18" s="160"/>
      <c r="H18" s="134" t="s">
        <v>214</v>
      </c>
      <c r="I18" s="135">
        <v>1350000</v>
      </c>
      <c r="J18" s="138"/>
      <c r="K18" s="9"/>
      <c r="L18" s="5"/>
      <c r="M18" s="137"/>
      <c r="N18" s="5"/>
      <c r="O18" s="5"/>
    </row>
    <row r="19" spans="1:15" ht="15" customHeight="1" x14ac:dyDescent="0.3">
      <c r="A19" s="9"/>
      <c r="B19" s="70"/>
      <c r="C19" s="133"/>
      <c r="E19" s="158" t="s">
        <v>216</v>
      </c>
      <c r="F19" s="159"/>
      <c r="G19" s="160"/>
      <c r="H19" s="134" t="s">
        <v>217</v>
      </c>
      <c r="I19" s="135">
        <v>284000</v>
      </c>
      <c r="J19" s="138"/>
      <c r="K19" s="9"/>
      <c r="L19" s="5"/>
      <c r="M19" s="137"/>
      <c r="N19" s="5"/>
      <c r="O19" s="5"/>
    </row>
    <row r="20" spans="1:15" ht="15" customHeight="1" x14ac:dyDescent="0.3">
      <c r="A20" s="9"/>
      <c r="B20" s="70"/>
      <c r="C20" s="133"/>
      <c r="E20" s="158" t="s">
        <v>218</v>
      </c>
      <c r="F20" s="159"/>
      <c r="G20" s="160"/>
      <c r="H20" s="134" t="s">
        <v>219</v>
      </c>
      <c r="I20" s="135">
        <v>1250000</v>
      </c>
      <c r="J20" s="138"/>
      <c r="K20" s="9"/>
      <c r="L20" s="5"/>
      <c r="M20" s="137"/>
      <c r="N20" s="5"/>
      <c r="O20" s="5"/>
    </row>
    <row r="21" spans="1:15" ht="15" customHeight="1" x14ac:dyDescent="0.3">
      <c r="A21" s="9"/>
      <c r="B21" s="70"/>
      <c r="C21" s="22"/>
      <c r="D21" s="22"/>
      <c r="E21" s="158" t="s">
        <v>220</v>
      </c>
      <c r="F21" s="159"/>
      <c r="G21" s="160"/>
      <c r="H21" s="134" t="s">
        <v>221</v>
      </c>
      <c r="I21" s="135">
        <v>570000</v>
      </c>
      <c r="J21" s="138"/>
      <c r="K21" s="9"/>
      <c r="L21" s="5"/>
      <c r="M21" s="137"/>
      <c r="N21" s="5"/>
      <c r="O21" s="5"/>
    </row>
    <row r="22" spans="1:15" ht="15" customHeight="1" x14ac:dyDescent="0.3">
      <c r="A22" s="9"/>
      <c r="B22" s="70"/>
      <c r="C22" s="22"/>
      <c r="D22" s="22"/>
      <c r="E22" s="158" t="s">
        <v>222</v>
      </c>
      <c r="F22" s="176"/>
      <c r="G22" s="177"/>
      <c r="H22" s="134" t="s">
        <v>223</v>
      </c>
      <c r="I22" s="135">
        <v>280000</v>
      </c>
      <c r="J22" s="138"/>
      <c r="K22" s="9"/>
      <c r="L22" s="5"/>
      <c r="M22" s="137"/>
      <c r="N22" s="5"/>
      <c r="O22" s="5"/>
    </row>
    <row r="23" spans="1:15" ht="15" customHeight="1" x14ac:dyDescent="0.3">
      <c r="A23" s="9"/>
      <c r="B23" s="70"/>
      <c r="C23" s="22"/>
      <c r="D23" s="22"/>
      <c r="E23" s="178" t="s">
        <v>224</v>
      </c>
      <c r="F23" s="179"/>
      <c r="G23" s="180"/>
      <c r="H23" s="139" t="s">
        <v>225</v>
      </c>
      <c r="I23" s="140">
        <v>10420</v>
      </c>
      <c r="J23" s="138"/>
      <c r="K23" s="9"/>
      <c r="L23" s="5"/>
      <c r="N23" s="5"/>
      <c r="O23" s="5"/>
    </row>
    <row r="24" spans="1:15" ht="15" customHeight="1" x14ac:dyDescent="0.3">
      <c r="A24" s="9"/>
      <c r="B24" s="70"/>
      <c r="C24" s="22"/>
      <c r="D24" s="22"/>
      <c r="E24" s="178"/>
      <c r="F24" s="179"/>
      <c r="G24" s="180"/>
      <c r="H24" s="139"/>
      <c r="I24" s="140"/>
      <c r="J24" s="138"/>
      <c r="K24" s="9"/>
      <c r="L24" s="5"/>
      <c r="M24" s="5"/>
    </row>
    <row r="25" spans="1:15" ht="15" customHeight="1" x14ac:dyDescent="0.3">
      <c r="A25" s="9"/>
      <c r="B25" s="70"/>
      <c r="C25" s="22"/>
      <c r="D25" s="22"/>
      <c r="E25" s="178"/>
      <c r="F25" s="179"/>
      <c r="G25" s="180"/>
      <c r="H25" s="139"/>
      <c r="I25" s="140"/>
      <c r="J25" s="138"/>
      <c r="K25" s="9"/>
      <c r="L25" s="5"/>
      <c r="M25" s="5"/>
    </row>
    <row r="26" spans="1:15" ht="15" customHeight="1" x14ac:dyDescent="0.3">
      <c r="A26" s="9"/>
      <c r="B26" s="70"/>
      <c r="C26" s="22"/>
      <c r="D26" s="22"/>
      <c r="E26" s="178"/>
      <c r="F26" s="179"/>
      <c r="G26" s="180"/>
      <c r="H26" s="139"/>
      <c r="I26" s="140"/>
      <c r="J26" s="138"/>
      <c r="K26" s="9"/>
      <c r="L26" s="5"/>
      <c r="M26" s="5"/>
    </row>
    <row r="27" spans="1:15" ht="15" customHeight="1" x14ac:dyDescent="0.3">
      <c r="A27" s="9"/>
      <c r="B27" s="70"/>
      <c r="C27" s="22"/>
      <c r="D27" s="22"/>
      <c r="E27" s="158"/>
      <c r="F27" s="176"/>
      <c r="G27" s="177"/>
      <c r="H27" s="134"/>
      <c r="I27" s="135"/>
      <c r="J27" s="138"/>
      <c r="K27" s="9"/>
      <c r="L27" s="5"/>
      <c r="M27" s="5"/>
    </row>
    <row r="28" spans="1:15" ht="15" customHeight="1" x14ac:dyDescent="0.3">
      <c r="A28" s="9"/>
      <c r="B28" s="70"/>
      <c r="C28" s="22"/>
      <c r="D28" s="5"/>
      <c r="E28" s="5"/>
      <c r="F28" s="62"/>
      <c r="G28" s="47"/>
      <c r="H28" s="141" t="s">
        <v>226</v>
      </c>
      <c r="I28" s="142">
        <f>SUM(I16:I27)</f>
        <v>51724420</v>
      </c>
      <c r="J28" s="26">
        <f>I28/$I$36</f>
        <v>0.53809864340403823</v>
      </c>
      <c r="K28" s="9"/>
      <c r="L28" s="5"/>
      <c r="M28" s="5"/>
    </row>
    <row r="29" spans="1:15" ht="15" customHeight="1" x14ac:dyDescent="0.3">
      <c r="A29" s="9"/>
      <c r="B29" s="70"/>
      <c r="C29" s="22"/>
      <c r="D29" s="55"/>
      <c r="E29" s="55"/>
      <c r="F29" s="10"/>
      <c r="G29" s="47"/>
      <c r="H29" s="47"/>
      <c r="I29" s="143"/>
      <c r="J29" s="144"/>
      <c r="K29" s="9"/>
      <c r="L29" s="5"/>
      <c r="M29" s="5"/>
    </row>
    <row r="30" spans="1:15" ht="15" customHeight="1" x14ac:dyDescent="0.3">
      <c r="A30" s="9"/>
      <c r="B30" s="70"/>
      <c r="C30" s="145" t="s">
        <v>227</v>
      </c>
      <c r="D30" s="128" t="s">
        <v>228</v>
      </c>
      <c r="E30" s="62" t="s">
        <v>229</v>
      </c>
      <c r="F30" s="10"/>
      <c r="G30" s="146"/>
      <c r="H30" s="47"/>
      <c r="I30" s="45">
        <v>20000000</v>
      </c>
      <c r="J30" s="26">
        <f>I30/$I$36</f>
        <v>0.20806367414232513</v>
      </c>
      <c r="K30" s="9"/>
      <c r="L30" s="5"/>
      <c r="M30" s="5"/>
    </row>
    <row r="31" spans="1:15" ht="15" customHeight="1" x14ac:dyDescent="0.3">
      <c r="A31" s="9"/>
      <c r="B31" s="70"/>
      <c r="C31" s="147"/>
      <c r="D31" s="5"/>
      <c r="E31" s="5"/>
      <c r="F31" s="10"/>
      <c r="G31" s="47"/>
      <c r="H31" s="47"/>
      <c r="I31" s="138"/>
      <c r="J31" s="144"/>
      <c r="K31" s="9"/>
      <c r="L31" s="5"/>
      <c r="M31" s="5"/>
    </row>
    <row r="32" spans="1:15" ht="15" customHeight="1" x14ac:dyDescent="0.3">
      <c r="A32" s="9"/>
      <c r="B32" s="70"/>
      <c r="C32" s="145" t="s">
        <v>230</v>
      </c>
      <c r="D32" s="148" t="s">
        <v>231</v>
      </c>
      <c r="E32" s="62" t="s">
        <v>232</v>
      </c>
      <c r="F32" s="10"/>
      <c r="G32" s="47"/>
      <c r="H32" s="47"/>
      <c r="I32" s="45">
        <v>15000000</v>
      </c>
      <c r="J32" s="26">
        <f>I32/$I$36</f>
        <v>0.15604775560674383</v>
      </c>
      <c r="K32" s="9"/>
      <c r="L32" s="5"/>
      <c r="M32" s="5"/>
    </row>
    <row r="33" spans="1:15" ht="15" customHeight="1" x14ac:dyDescent="0.3">
      <c r="A33" s="9"/>
      <c r="B33" s="70"/>
      <c r="C33" s="147"/>
      <c r="D33" s="22"/>
      <c r="E33" s="22"/>
      <c r="F33" s="10"/>
      <c r="G33" s="47"/>
      <c r="H33" s="47"/>
      <c r="I33" s="138"/>
      <c r="J33" s="149"/>
      <c r="K33" s="9"/>
      <c r="L33" s="5"/>
      <c r="M33" s="5"/>
    </row>
    <row r="34" spans="1:15" x14ac:dyDescent="0.3">
      <c r="A34" s="9"/>
      <c r="B34" s="70"/>
      <c r="C34" s="145" t="s">
        <v>233</v>
      </c>
      <c r="D34" s="150" t="s">
        <v>234</v>
      </c>
      <c r="E34" s="151"/>
      <c r="F34" s="62" t="s">
        <v>235</v>
      </c>
      <c r="G34" s="47"/>
      <c r="H34" s="47"/>
      <c r="I34" s="45">
        <v>9400000</v>
      </c>
      <c r="J34" s="26">
        <f>I34/$I$36</f>
        <v>9.7789926846892805E-2</v>
      </c>
      <c r="K34" s="9"/>
      <c r="L34" s="5"/>
      <c r="M34" s="5"/>
    </row>
    <row r="35" spans="1:15" ht="15" customHeight="1" x14ac:dyDescent="0.3">
      <c r="A35" s="9"/>
      <c r="B35" s="70"/>
      <c r="C35" s="22"/>
      <c r="D35" s="5"/>
      <c r="E35" s="5"/>
      <c r="F35" s="5"/>
      <c r="G35" s="47"/>
      <c r="H35" s="47"/>
      <c r="I35" s="138"/>
      <c r="J35" s="144"/>
      <c r="K35" s="9"/>
      <c r="L35" s="5"/>
      <c r="M35" s="5"/>
    </row>
    <row r="36" spans="1:15" ht="15" customHeight="1" x14ac:dyDescent="0.3">
      <c r="A36" s="9"/>
      <c r="B36" s="70"/>
      <c r="D36" s="5"/>
      <c r="E36" s="10"/>
      <c r="F36" s="5"/>
      <c r="G36" s="10"/>
      <c r="H36" s="52" t="s">
        <v>236</v>
      </c>
      <c r="I36" s="152">
        <f>SUM(I28:I35)</f>
        <v>96124420</v>
      </c>
      <c r="J36" s="26">
        <v>1</v>
      </c>
      <c r="K36" s="9"/>
      <c r="M36" s="153">
        <f>'[1]Annex C'!Q30</f>
        <v>96124420</v>
      </c>
      <c r="N36" s="153">
        <f>M36-I36</f>
        <v>0</v>
      </c>
      <c r="O36" s="153"/>
    </row>
    <row r="37" spans="1:15" ht="36" customHeight="1" x14ac:dyDescent="0.3">
      <c r="A37" s="9"/>
      <c r="B37" s="70"/>
      <c r="D37" s="154"/>
      <c r="E37" s="154"/>
      <c r="F37" s="155"/>
      <c r="G37" s="5"/>
      <c r="H37" s="175" t="s">
        <v>237</v>
      </c>
      <c r="I37" s="175"/>
      <c r="J37" s="5"/>
      <c r="K37" s="9"/>
      <c r="L37" s="5"/>
    </row>
    <row r="38" spans="1:15" ht="15" hidden="1" customHeight="1" x14ac:dyDescent="0.3">
      <c r="A38" s="9"/>
      <c r="B38" s="70"/>
      <c r="D38" s="154"/>
      <c r="E38" s="154"/>
      <c r="F38" s="156"/>
      <c r="G38" s="5"/>
      <c r="H38" s="5"/>
      <c r="I38" s="138"/>
      <c r="J38" s="5"/>
      <c r="K38" s="9"/>
      <c r="L38" s="5"/>
    </row>
    <row r="39" spans="1:15" ht="15" hidden="1" customHeight="1" x14ac:dyDescent="0.3">
      <c r="A39" s="9"/>
      <c r="B39" s="70"/>
      <c r="C39" s="55" t="s">
        <v>63</v>
      </c>
      <c r="D39" s="154"/>
      <c r="E39" s="154"/>
      <c r="F39" s="156"/>
      <c r="G39" s="5"/>
      <c r="H39" s="5"/>
      <c r="I39" s="5"/>
      <c r="J39" s="5"/>
      <c r="K39" s="9"/>
      <c r="L39" s="5"/>
    </row>
    <row r="40" spans="1:15" ht="15" hidden="1" customHeight="1" x14ac:dyDescent="0.3">
      <c r="A40" s="9"/>
      <c r="B40" s="70"/>
      <c r="D40" s="154"/>
      <c r="E40" s="154"/>
      <c r="F40" s="156"/>
      <c r="G40" s="5"/>
      <c r="H40" s="5"/>
      <c r="I40" s="5"/>
      <c r="J40" s="5"/>
      <c r="K40" s="9"/>
      <c r="L40" s="5"/>
    </row>
    <row r="41" spans="1:15" ht="15" hidden="1" customHeight="1" x14ac:dyDescent="0.3">
      <c r="A41" s="9"/>
      <c r="B41" s="70"/>
      <c r="D41" s="154"/>
      <c r="E41" s="154"/>
      <c r="F41" s="156"/>
      <c r="G41" s="5"/>
      <c r="H41" s="5"/>
      <c r="I41" s="5"/>
      <c r="J41" s="5"/>
      <c r="K41" s="9"/>
      <c r="L41" s="5"/>
    </row>
    <row r="42" spans="1:15" ht="15" hidden="1" customHeight="1" thickBot="1" x14ac:dyDescent="0.35">
      <c r="A42" s="9"/>
      <c r="B42" s="70"/>
      <c r="C42" s="60"/>
      <c r="D42" s="60"/>
      <c r="E42" s="60"/>
      <c r="F42" s="5"/>
      <c r="G42" s="5"/>
      <c r="H42" s="5"/>
      <c r="I42" s="5"/>
      <c r="J42" s="5"/>
      <c r="K42" s="9"/>
    </row>
    <row r="43" spans="1:15" ht="15" hidden="1" customHeight="1" x14ac:dyDescent="0.3">
      <c r="A43" s="9"/>
      <c r="B43" s="70"/>
      <c r="C43" s="62" t="s">
        <v>71</v>
      </c>
      <c r="D43" s="63"/>
      <c r="E43" s="63"/>
      <c r="F43" s="5"/>
      <c r="G43" s="5"/>
      <c r="H43" s="5"/>
      <c r="I43" s="5"/>
      <c r="J43" s="5"/>
      <c r="K43" s="9"/>
    </row>
    <row r="44" spans="1:15" ht="15" customHeight="1" thickBot="1" x14ac:dyDescent="0.35">
      <c r="A44" s="9"/>
      <c r="B44" s="125"/>
      <c r="C44" s="60"/>
      <c r="D44" s="60"/>
      <c r="E44" s="60"/>
      <c r="F44" s="60"/>
      <c r="G44" s="60"/>
      <c r="H44" s="60"/>
      <c r="I44" s="60"/>
      <c r="J44" s="60"/>
      <c r="K44" s="66"/>
    </row>
    <row r="45" spans="1:15" x14ac:dyDescent="0.3">
      <c r="A45" s="5"/>
      <c r="B45" s="10"/>
      <c r="C45" s="5"/>
      <c r="D45" s="5"/>
      <c r="E45" s="5"/>
      <c r="F45" s="5"/>
      <c r="G45" s="5"/>
      <c r="H45" s="5"/>
      <c r="I45" s="5"/>
      <c r="J45" s="5"/>
      <c r="K45" s="5"/>
    </row>
    <row r="46" spans="1:15" x14ac:dyDescent="0.3">
      <c r="A46" s="5"/>
      <c r="B46" s="10"/>
      <c r="C46" s="5"/>
      <c r="D46" s="5"/>
      <c r="E46" s="5"/>
      <c r="F46" s="5"/>
      <c r="G46" s="5"/>
      <c r="H46" s="5"/>
      <c r="I46" s="5"/>
      <c r="J46" s="5"/>
      <c r="K46" s="5"/>
    </row>
  </sheetData>
  <mergeCells count="18">
    <mergeCell ref="H37:I37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16:G16"/>
    <mergeCell ref="C3:I3"/>
    <mergeCell ref="C5:J5"/>
    <mergeCell ref="H7:I8"/>
    <mergeCell ref="E14:G14"/>
    <mergeCell ref="E15:G15"/>
  </mergeCells>
  <printOptions horizontalCentered="1" verticalCentered="1"/>
  <pageMargins left="0" right="0" top="0" bottom="0" header="0" footer="0"/>
  <pageSetup paperSize="9" scale="75" orientation="portrait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V46"/>
  <sheetViews>
    <sheetView showGridLines="0" topLeftCell="C1" workbookViewId="0">
      <selection activeCell="F10" sqref="F10:I10"/>
    </sheetView>
  </sheetViews>
  <sheetFormatPr defaultColWidth="9.109375" defaultRowHeight="14.4" x14ac:dyDescent="0.3"/>
  <cols>
    <col min="1" max="1" width="9.109375" style="5"/>
    <col min="2" max="2" width="3.88671875" style="5" customWidth="1"/>
    <col min="3" max="3" width="8.33203125" style="10" bestFit="1" customWidth="1"/>
    <col min="4" max="4" width="10.109375" style="5" customWidth="1"/>
    <col min="5" max="5" width="14.88671875" style="5" customWidth="1"/>
    <col min="6" max="6" width="15.44140625" style="5" customWidth="1"/>
    <col min="7" max="7" width="12.109375" style="5" customWidth="1"/>
    <col min="8" max="9" width="12.5546875" style="5" customWidth="1"/>
    <col min="10" max="10" width="11.88671875" style="5" customWidth="1"/>
    <col min="11" max="11" width="12.33203125" style="5" customWidth="1"/>
    <col min="12" max="12" width="10.5546875" style="5" customWidth="1"/>
    <col min="13" max="13" width="2.5546875" style="5" customWidth="1"/>
    <col min="14" max="14" width="9.109375" style="5" customWidth="1"/>
    <col min="15" max="15" width="16.33203125" style="5" bestFit="1" customWidth="1"/>
    <col min="16" max="16" width="16.5546875" style="5" customWidth="1"/>
    <col min="17" max="17" width="15.44140625" style="5" bestFit="1" customWidth="1"/>
    <col min="18" max="19" width="3.6640625" style="5" customWidth="1"/>
    <col min="20" max="20" width="10.33203125" style="5" bestFit="1" customWidth="1"/>
    <col min="21" max="21" width="12.88671875" style="5" bestFit="1" customWidth="1"/>
    <col min="22" max="22" width="12.33203125" style="5" bestFit="1" customWidth="1"/>
    <col min="23" max="16384" width="9.109375" style="5"/>
  </cols>
  <sheetData>
    <row r="1" spans="2:19" ht="15" thickBot="1" x14ac:dyDescent="0.35"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2:19" ht="18" x14ac:dyDescent="0.3">
      <c r="B2" s="6"/>
      <c r="C2" s="2"/>
      <c r="D2" s="7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8" t="s">
        <v>0</v>
      </c>
      <c r="R2" s="4"/>
      <c r="S2" s="9"/>
    </row>
    <row r="3" spans="2:19" ht="25.8" x14ac:dyDescent="0.3">
      <c r="B3" s="6"/>
      <c r="D3" s="11" t="s">
        <v>1</v>
      </c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9"/>
      <c r="S3" s="9"/>
    </row>
    <row r="4" spans="2:19" ht="15" thickBot="1" x14ac:dyDescent="0.35">
      <c r="B4" s="6"/>
      <c r="R4" s="9"/>
      <c r="S4" s="9"/>
    </row>
    <row r="5" spans="2:19" ht="21.6" thickBot="1" x14ac:dyDescent="0.35">
      <c r="B5" s="6"/>
      <c r="D5" s="13" t="s">
        <v>2</v>
      </c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  <c r="Q5" s="15"/>
      <c r="R5" s="9"/>
      <c r="S5" s="9"/>
    </row>
    <row r="6" spans="2:19" ht="15" thickBot="1" x14ac:dyDescent="0.35">
      <c r="B6" s="6"/>
      <c r="R6" s="9"/>
      <c r="S6" s="9"/>
    </row>
    <row r="7" spans="2:19" x14ac:dyDescent="0.3">
      <c r="B7" s="6"/>
      <c r="C7" s="16" t="s">
        <v>3</v>
      </c>
      <c r="D7" s="17" t="s">
        <v>4</v>
      </c>
      <c r="E7" s="18"/>
      <c r="F7" s="19"/>
      <c r="P7" s="165" t="s">
        <v>6</v>
      </c>
      <c r="Q7" s="166"/>
      <c r="R7" s="9"/>
      <c r="S7" s="9"/>
    </row>
    <row r="8" spans="2:19" ht="15" thickBot="1" x14ac:dyDescent="0.35">
      <c r="B8" s="6"/>
      <c r="C8" s="16" t="s">
        <v>7</v>
      </c>
      <c r="D8" s="20" t="s">
        <v>8</v>
      </c>
      <c r="E8" s="21"/>
      <c r="F8" s="181"/>
      <c r="G8" s="182"/>
      <c r="H8" s="182"/>
      <c r="I8" s="182"/>
      <c r="P8" s="167"/>
      <c r="Q8" s="168"/>
      <c r="R8" s="9"/>
      <c r="S8" s="9"/>
    </row>
    <row r="9" spans="2:19" x14ac:dyDescent="0.3">
      <c r="B9" s="6"/>
      <c r="C9" s="16" t="s">
        <v>10</v>
      </c>
      <c r="D9" s="20" t="s">
        <v>11</v>
      </c>
      <c r="E9" s="21"/>
      <c r="F9" s="183"/>
      <c r="G9" s="184"/>
      <c r="H9" s="184"/>
      <c r="I9" s="184"/>
      <c r="R9" s="9"/>
      <c r="S9" s="9"/>
    </row>
    <row r="10" spans="2:19" x14ac:dyDescent="0.3">
      <c r="B10" s="6"/>
      <c r="C10" s="16" t="s">
        <v>13</v>
      </c>
      <c r="D10" s="20" t="s">
        <v>14</v>
      </c>
      <c r="E10" s="21"/>
      <c r="F10" s="183"/>
      <c r="G10" s="184"/>
      <c r="H10" s="184"/>
      <c r="I10" s="184"/>
      <c r="R10" s="9"/>
      <c r="S10" s="9"/>
    </row>
    <row r="11" spans="2:19" x14ac:dyDescent="0.3">
      <c r="B11" s="6"/>
      <c r="C11" s="16" t="s">
        <v>16</v>
      </c>
      <c r="D11" s="20" t="s">
        <v>17</v>
      </c>
      <c r="E11" s="21"/>
      <c r="F11" s="183"/>
      <c r="G11" s="184"/>
      <c r="H11" s="184"/>
      <c r="I11" s="184"/>
      <c r="R11" s="9"/>
      <c r="S11" s="9"/>
    </row>
    <row r="12" spans="2:19" x14ac:dyDescent="0.3">
      <c r="B12" s="6"/>
      <c r="C12" s="16" t="s">
        <v>19</v>
      </c>
      <c r="D12" s="20" t="s">
        <v>20</v>
      </c>
      <c r="E12" s="21"/>
      <c r="F12" s="22" t="s">
        <v>21</v>
      </c>
      <c r="G12" s="23"/>
      <c r="H12" s="22" t="s">
        <v>22</v>
      </c>
      <c r="I12" s="23"/>
      <c r="J12" s="22" t="s">
        <v>23</v>
      </c>
      <c r="K12" s="23"/>
      <c r="R12" s="9"/>
      <c r="S12" s="9"/>
    </row>
    <row r="13" spans="2:19" x14ac:dyDescent="0.3">
      <c r="B13" s="6"/>
      <c r="C13" s="16" t="s">
        <v>24</v>
      </c>
      <c r="D13" s="24" t="s">
        <v>25</v>
      </c>
      <c r="E13" s="25"/>
      <c r="F13" s="26"/>
      <c r="R13" s="9"/>
      <c r="S13" s="9"/>
    </row>
    <row r="14" spans="2:19" ht="15.6" x14ac:dyDescent="0.3">
      <c r="B14" s="6"/>
      <c r="G14" s="27" t="s">
        <v>26</v>
      </c>
      <c r="H14" s="28"/>
      <c r="I14" s="28"/>
      <c r="J14" s="28"/>
      <c r="K14" s="28"/>
      <c r="L14" s="29"/>
      <c r="M14" s="30"/>
      <c r="N14" s="27" t="s">
        <v>27</v>
      </c>
      <c r="O14" s="31"/>
      <c r="P14" s="31"/>
      <c r="Q14" s="32"/>
      <c r="R14" s="9"/>
      <c r="S14" s="9"/>
    </row>
    <row r="15" spans="2:19" s="34" customFormat="1" ht="72" x14ac:dyDescent="0.3">
      <c r="B15" s="33"/>
      <c r="D15" s="35" t="s">
        <v>28</v>
      </c>
      <c r="E15" s="169" t="s">
        <v>29</v>
      </c>
      <c r="F15" s="171"/>
      <c r="G15" s="35" t="s">
        <v>30</v>
      </c>
      <c r="H15" s="35" t="s">
        <v>31</v>
      </c>
      <c r="I15" s="35" t="s">
        <v>32</v>
      </c>
      <c r="J15" s="35" t="s">
        <v>33</v>
      </c>
      <c r="K15" s="35" t="s">
        <v>34</v>
      </c>
      <c r="L15" s="35" t="s">
        <v>35</v>
      </c>
      <c r="M15" s="36"/>
      <c r="N15" s="35" t="s">
        <v>36</v>
      </c>
      <c r="O15" s="35" t="s">
        <v>37</v>
      </c>
      <c r="P15" s="35" t="s">
        <v>38</v>
      </c>
      <c r="Q15" s="35" t="s">
        <v>39</v>
      </c>
      <c r="R15" s="37"/>
      <c r="S15" s="37"/>
    </row>
    <row r="16" spans="2:19" s="34" customFormat="1" x14ac:dyDescent="0.3">
      <c r="B16" s="33"/>
      <c r="D16" s="35"/>
      <c r="E16" s="38"/>
      <c r="F16" s="39"/>
      <c r="G16" s="35"/>
      <c r="H16" s="35"/>
      <c r="I16" s="40" t="s">
        <v>40</v>
      </c>
      <c r="J16" s="35"/>
      <c r="K16" s="40" t="s">
        <v>41</v>
      </c>
      <c r="L16" s="40" t="s">
        <v>238</v>
      </c>
      <c r="M16" s="36"/>
      <c r="N16" s="35"/>
      <c r="O16" s="40" t="s">
        <v>43</v>
      </c>
      <c r="P16" s="40" t="s">
        <v>44</v>
      </c>
      <c r="Q16" s="40" t="s">
        <v>45</v>
      </c>
      <c r="R16" s="37"/>
      <c r="S16" s="37"/>
    </row>
    <row r="17" spans="2:19" s="10" customFormat="1" ht="12" customHeight="1" x14ac:dyDescent="0.3">
      <c r="B17" s="41"/>
      <c r="D17" s="42" t="s">
        <v>46</v>
      </c>
      <c r="E17" s="185" t="s">
        <v>47</v>
      </c>
      <c r="F17" s="186"/>
      <c r="G17" s="42" t="s">
        <v>48</v>
      </c>
      <c r="H17" s="42" t="s">
        <v>49</v>
      </c>
      <c r="I17" s="42" t="s">
        <v>50</v>
      </c>
      <c r="J17" s="42" t="s">
        <v>51</v>
      </c>
      <c r="K17" s="42" t="s">
        <v>52</v>
      </c>
      <c r="L17" s="42" t="s">
        <v>53</v>
      </c>
      <c r="N17" s="42" t="s">
        <v>54</v>
      </c>
      <c r="O17" s="42" t="s">
        <v>55</v>
      </c>
      <c r="P17" s="42" t="s">
        <v>56</v>
      </c>
      <c r="Q17" s="42" t="s">
        <v>57</v>
      </c>
      <c r="R17" s="43"/>
      <c r="S17" s="43"/>
    </row>
    <row r="18" spans="2:19" x14ac:dyDescent="0.3">
      <c r="B18" s="6"/>
      <c r="D18" s="44" t="s">
        <v>239</v>
      </c>
      <c r="E18" s="158"/>
      <c r="F18" s="177"/>
      <c r="G18" s="45"/>
      <c r="H18" s="45"/>
      <c r="I18" s="45"/>
      <c r="J18" s="45"/>
      <c r="K18" s="45"/>
      <c r="L18" s="46"/>
      <c r="M18" s="47"/>
      <c r="N18" s="48"/>
      <c r="O18" s="49"/>
      <c r="P18" s="49"/>
      <c r="Q18" s="49"/>
      <c r="R18" s="9"/>
      <c r="S18" s="9"/>
    </row>
    <row r="19" spans="2:19" x14ac:dyDescent="0.3">
      <c r="B19" s="6"/>
      <c r="D19" s="44" t="s">
        <v>240</v>
      </c>
      <c r="E19" s="158"/>
      <c r="F19" s="177"/>
      <c r="G19" s="50"/>
      <c r="H19" s="51"/>
      <c r="I19" s="45"/>
      <c r="J19" s="51"/>
      <c r="K19" s="45"/>
      <c r="L19" s="46"/>
      <c r="M19" s="47"/>
      <c r="N19" s="48"/>
      <c r="O19" s="49"/>
      <c r="P19" s="49"/>
      <c r="Q19" s="49"/>
      <c r="R19" s="9"/>
      <c r="S19" s="9"/>
    </row>
    <row r="20" spans="2:19" x14ac:dyDescent="0.3">
      <c r="B20" s="6"/>
      <c r="D20" s="44" t="s">
        <v>241</v>
      </c>
      <c r="E20" s="158"/>
      <c r="F20" s="177"/>
      <c r="G20" s="45"/>
      <c r="H20" s="45"/>
      <c r="I20" s="45"/>
      <c r="J20" s="45"/>
      <c r="K20" s="45"/>
      <c r="L20" s="46"/>
      <c r="M20" s="47"/>
      <c r="N20" s="48"/>
      <c r="O20" s="49"/>
      <c r="P20" s="49"/>
      <c r="Q20" s="49"/>
      <c r="R20" s="9"/>
      <c r="S20" s="9"/>
    </row>
    <row r="21" spans="2:19" x14ac:dyDescent="0.3">
      <c r="B21" s="6"/>
      <c r="D21" s="44" t="s">
        <v>242</v>
      </c>
      <c r="E21" s="158"/>
      <c r="F21" s="177"/>
      <c r="G21" s="50"/>
      <c r="H21" s="51"/>
      <c r="I21" s="51"/>
      <c r="J21" s="51"/>
      <c r="K21" s="51"/>
      <c r="L21" s="46"/>
      <c r="M21" s="47"/>
      <c r="N21" s="48"/>
      <c r="O21" s="49"/>
      <c r="P21" s="49"/>
      <c r="Q21" s="49"/>
      <c r="R21" s="9"/>
      <c r="S21" s="9"/>
    </row>
    <row r="22" spans="2:19" x14ac:dyDescent="0.3">
      <c r="B22" s="6"/>
      <c r="D22" s="44" t="s">
        <v>243</v>
      </c>
      <c r="E22" s="158"/>
      <c r="F22" s="177"/>
      <c r="G22" s="50"/>
      <c r="H22" s="51"/>
      <c r="I22" s="51"/>
      <c r="J22" s="51"/>
      <c r="K22" s="51"/>
      <c r="L22" s="46"/>
      <c r="M22" s="47"/>
      <c r="N22" s="48"/>
      <c r="O22" s="49"/>
      <c r="P22" s="49"/>
      <c r="Q22" s="49"/>
      <c r="R22" s="9"/>
      <c r="S22" s="9"/>
    </row>
    <row r="23" spans="2:19" x14ac:dyDescent="0.3">
      <c r="B23" s="6"/>
      <c r="D23" s="44" t="s">
        <v>244</v>
      </c>
      <c r="E23" s="158"/>
      <c r="F23" s="177"/>
      <c r="G23" s="50"/>
      <c r="H23" s="51"/>
      <c r="I23" s="51"/>
      <c r="J23" s="51"/>
      <c r="K23" s="51"/>
      <c r="L23" s="46"/>
      <c r="M23" s="47"/>
      <c r="N23" s="48"/>
      <c r="O23" s="49"/>
      <c r="P23" s="49"/>
      <c r="Q23" s="49"/>
      <c r="R23" s="9"/>
      <c r="S23" s="9"/>
    </row>
    <row r="24" spans="2:19" x14ac:dyDescent="0.3">
      <c r="B24" s="6"/>
      <c r="D24" s="44" t="s">
        <v>245</v>
      </c>
      <c r="E24" s="157"/>
      <c r="F24" s="81"/>
      <c r="G24" s="50"/>
      <c r="H24" s="51"/>
      <c r="I24" s="51"/>
      <c r="J24" s="51"/>
      <c r="K24" s="51"/>
      <c r="L24" s="46"/>
      <c r="M24" s="47"/>
      <c r="N24" s="48"/>
      <c r="O24" s="49"/>
      <c r="P24" s="49"/>
      <c r="Q24" s="49"/>
      <c r="R24" s="9"/>
      <c r="S24" s="9"/>
    </row>
    <row r="25" spans="2:19" x14ac:dyDescent="0.3">
      <c r="B25" s="6"/>
      <c r="D25" s="44" t="s">
        <v>246</v>
      </c>
      <c r="E25" s="157"/>
      <c r="F25" s="81"/>
      <c r="G25" s="50"/>
      <c r="H25" s="51"/>
      <c r="I25" s="51"/>
      <c r="J25" s="51"/>
      <c r="K25" s="51"/>
      <c r="L25" s="46"/>
      <c r="M25" s="47"/>
      <c r="N25" s="48"/>
      <c r="O25" s="49"/>
      <c r="P25" s="49"/>
      <c r="Q25" s="49"/>
      <c r="R25" s="9"/>
      <c r="S25" s="9"/>
    </row>
    <row r="26" spans="2:19" x14ac:dyDescent="0.3">
      <c r="B26" s="6"/>
      <c r="D26" s="44" t="s">
        <v>247</v>
      </c>
      <c r="E26" s="157"/>
      <c r="F26" s="81"/>
      <c r="G26" s="50"/>
      <c r="H26" s="51"/>
      <c r="I26" s="51"/>
      <c r="J26" s="51"/>
      <c r="K26" s="51"/>
      <c r="L26" s="46"/>
      <c r="M26" s="47"/>
      <c r="N26" s="48"/>
      <c r="O26" s="49"/>
      <c r="P26" s="49"/>
      <c r="Q26" s="49"/>
      <c r="R26" s="9"/>
      <c r="S26" s="9"/>
    </row>
    <row r="27" spans="2:19" x14ac:dyDescent="0.3">
      <c r="B27" s="6"/>
      <c r="D27" s="44" t="s">
        <v>248</v>
      </c>
      <c r="E27" s="157"/>
      <c r="F27" s="81"/>
      <c r="G27" s="50"/>
      <c r="H27" s="51"/>
      <c r="I27" s="51"/>
      <c r="J27" s="51"/>
      <c r="K27" s="51"/>
      <c r="L27" s="46"/>
      <c r="M27" s="47"/>
      <c r="N27" s="48"/>
      <c r="O27" s="49"/>
      <c r="P27" s="49"/>
      <c r="Q27" s="49"/>
      <c r="R27" s="9"/>
      <c r="S27" s="9"/>
    </row>
    <row r="28" spans="2:19" x14ac:dyDescent="0.3">
      <c r="B28" s="6"/>
      <c r="D28" s="44" t="s">
        <v>249</v>
      </c>
      <c r="E28" s="157"/>
      <c r="F28" s="81"/>
      <c r="G28" s="50"/>
      <c r="H28" s="51"/>
      <c r="I28" s="51"/>
      <c r="J28" s="51"/>
      <c r="K28" s="51"/>
      <c r="L28" s="46"/>
      <c r="M28" s="47"/>
      <c r="N28" s="48"/>
      <c r="O28" s="49"/>
      <c r="P28" s="49"/>
      <c r="Q28" s="49"/>
      <c r="R28" s="9"/>
      <c r="S28" s="9"/>
    </row>
    <row r="29" spans="2:19" x14ac:dyDescent="0.3">
      <c r="B29" s="6"/>
      <c r="D29" s="44" t="s">
        <v>250</v>
      </c>
      <c r="E29" s="157"/>
      <c r="F29" s="81"/>
      <c r="G29" s="50"/>
      <c r="H29" s="51"/>
      <c r="I29" s="51"/>
      <c r="J29" s="51"/>
      <c r="K29" s="51"/>
      <c r="L29" s="46"/>
      <c r="M29" s="47"/>
      <c r="N29" s="48"/>
      <c r="O29" s="49"/>
      <c r="P29" s="49"/>
      <c r="Q29" s="49"/>
      <c r="R29" s="9"/>
      <c r="S29" s="9"/>
    </row>
    <row r="30" spans="2:19" x14ac:dyDescent="0.3">
      <c r="B30" s="6"/>
      <c r="D30" s="44" t="s">
        <v>251</v>
      </c>
      <c r="E30" s="157"/>
      <c r="F30" s="81"/>
      <c r="G30" s="50"/>
      <c r="H30" s="51"/>
      <c r="I30" s="51"/>
      <c r="J30" s="51"/>
      <c r="K30" s="51"/>
      <c r="L30" s="46"/>
      <c r="M30" s="47"/>
      <c r="N30" s="48"/>
      <c r="O30" s="49"/>
      <c r="P30" s="49"/>
      <c r="Q30" s="49"/>
      <c r="R30" s="9"/>
      <c r="S30" s="9"/>
    </row>
    <row r="31" spans="2:19" x14ac:dyDescent="0.3">
      <c r="B31" s="6"/>
      <c r="D31" s="44" t="s">
        <v>252</v>
      </c>
      <c r="E31" s="157"/>
      <c r="F31" s="81"/>
      <c r="G31" s="50"/>
      <c r="H31" s="51"/>
      <c r="I31" s="51"/>
      <c r="J31" s="51"/>
      <c r="K31" s="51"/>
      <c r="L31" s="46"/>
      <c r="M31" s="47"/>
      <c r="N31" s="48"/>
      <c r="O31" s="49"/>
      <c r="P31" s="49"/>
      <c r="Q31" s="49"/>
      <c r="R31" s="9"/>
      <c r="S31" s="9"/>
    </row>
    <row r="32" spans="2:19" x14ac:dyDescent="0.3">
      <c r="B32" s="6"/>
      <c r="D32" s="44" t="s">
        <v>253</v>
      </c>
      <c r="E32" s="157"/>
      <c r="F32" s="81"/>
      <c r="G32" s="50"/>
      <c r="H32" s="51"/>
      <c r="I32" s="51"/>
      <c r="J32" s="51"/>
      <c r="K32" s="51"/>
      <c r="L32" s="46"/>
      <c r="M32" s="47"/>
      <c r="N32" s="48"/>
      <c r="O32" s="49"/>
      <c r="P32" s="49"/>
      <c r="Q32" s="49"/>
      <c r="R32" s="9"/>
      <c r="S32" s="9"/>
    </row>
    <row r="33" spans="2:22" x14ac:dyDescent="0.3">
      <c r="B33" s="6"/>
      <c r="D33" s="44" t="s">
        <v>254</v>
      </c>
      <c r="E33" s="157"/>
      <c r="F33" s="81"/>
      <c r="G33" s="50"/>
      <c r="H33" s="51"/>
      <c r="I33" s="51"/>
      <c r="J33" s="51"/>
      <c r="K33" s="51"/>
      <c r="L33" s="46"/>
      <c r="M33" s="47"/>
      <c r="N33" s="48"/>
      <c r="O33" s="49"/>
      <c r="P33" s="49"/>
      <c r="Q33" s="49"/>
      <c r="R33" s="9"/>
      <c r="S33" s="9"/>
    </row>
    <row r="34" spans="2:22" x14ac:dyDescent="0.3">
      <c r="B34" s="6"/>
      <c r="D34" s="44" t="s">
        <v>255</v>
      </c>
      <c r="E34" s="157"/>
      <c r="F34" s="81"/>
      <c r="G34" s="50"/>
      <c r="H34" s="51"/>
      <c r="I34" s="51"/>
      <c r="J34" s="51"/>
      <c r="K34" s="51"/>
      <c r="L34" s="46"/>
      <c r="M34" s="47"/>
      <c r="N34" s="48"/>
      <c r="O34" s="49"/>
      <c r="P34" s="49"/>
      <c r="Q34" s="49"/>
      <c r="R34" s="9"/>
      <c r="S34" s="9"/>
    </row>
    <row r="35" spans="2:22" x14ac:dyDescent="0.3">
      <c r="B35" s="6"/>
      <c r="D35" s="44" t="s">
        <v>256</v>
      </c>
      <c r="E35" s="157"/>
      <c r="F35" s="81"/>
      <c r="G35" s="50"/>
      <c r="H35" s="51"/>
      <c r="I35" s="51"/>
      <c r="J35" s="51"/>
      <c r="K35" s="51"/>
      <c r="L35" s="46"/>
      <c r="M35" s="47"/>
      <c r="N35" s="48"/>
      <c r="O35" s="49"/>
      <c r="P35" s="49"/>
      <c r="Q35" s="49"/>
      <c r="R35" s="9"/>
      <c r="S35" s="9"/>
    </row>
    <row r="36" spans="2:22" x14ac:dyDescent="0.3">
      <c r="B36" s="6"/>
      <c r="D36" s="44" t="s">
        <v>257</v>
      </c>
      <c r="E36" s="157"/>
      <c r="F36" s="81"/>
      <c r="G36" s="50"/>
      <c r="H36" s="51"/>
      <c r="I36" s="51"/>
      <c r="J36" s="51"/>
      <c r="K36" s="51"/>
      <c r="L36" s="46"/>
      <c r="M36" s="47"/>
      <c r="N36" s="48"/>
      <c r="O36" s="49"/>
      <c r="P36" s="49"/>
      <c r="Q36" s="49"/>
      <c r="R36" s="9"/>
      <c r="S36" s="9"/>
    </row>
    <row r="37" spans="2:22" x14ac:dyDescent="0.3">
      <c r="B37" s="6"/>
      <c r="D37" s="44" t="s">
        <v>258</v>
      </c>
      <c r="E37" s="158"/>
      <c r="F37" s="177"/>
      <c r="G37" s="50"/>
      <c r="H37" s="51"/>
      <c r="I37" s="51"/>
      <c r="J37" s="51"/>
      <c r="K37" s="51"/>
      <c r="L37" s="46"/>
      <c r="M37" s="47"/>
      <c r="N37" s="48"/>
      <c r="O37" s="49"/>
      <c r="P37" s="49"/>
      <c r="Q37" s="49"/>
      <c r="R37" s="9"/>
      <c r="S37" s="9"/>
    </row>
    <row r="38" spans="2:22" x14ac:dyDescent="0.3">
      <c r="B38" s="6"/>
      <c r="D38" s="44" t="s">
        <v>259</v>
      </c>
      <c r="E38" s="158"/>
      <c r="F38" s="177"/>
      <c r="G38" s="50"/>
      <c r="H38" s="51"/>
      <c r="I38" s="51"/>
      <c r="J38" s="51"/>
      <c r="K38" s="51"/>
      <c r="L38" s="46"/>
      <c r="M38" s="47"/>
      <c r="N38" s="48"/>
      <c r="O38" s="49"/>
      <c r="P38" s="49"/>
      <c r="Q38" s="49"/>
      <c r="R38" s="9"/>
      <c r="S38" s="9"/>
    </row>
    <row r="39" spans="2:22" x14ac:dyDescent="0.3">
      <c r="B39" s="6"/>
      <c r="N39" s="52" t="s">
        <v>62</v>
      </c>
      <c r="O39" s="53"/>
      <c r="P39" s="47"/>
      <c r="R39" s="9"/>
      <c r="S39" s="54"/>
    </row>
    <row r="40" spans="2:22" x14ac:dyDescent="0.3">
      <c r="B40" s="6"/>
      <c r="D40" s="55" t="s">
        <v>63</v>
      </c>
      <c r="E40" s="55"/>
      <c r="H40" s="55"/>
      <c r="N40" s="22"/>
      <c r="O40" s="52" t="s">
        <v>64</v>
      </c>
      <c r="P40" s="56"/>
      <c r="R40" s="9"/>
      <c r="S40" s="54"/>
      <c r="T40" s="10"/>
      <c r="U40" s="5" t="s">
        <v>65</v>
      </c>
      <c r="V40" s="47">
        <f>P40-'Annex D Exempt'!P24</f>
        <v>-100570000</v>
      </c>
    </row>
    <row r="41" spans="2:22" x14ac:dyDescent="0.3">
      <c r="B41" s="6"/>
      <c r="D41" s="57"/>
      <c r="E41" s="57"/>
      <c r="F41" s="57"/>
      <c r="H41" s="58"/>
      <c r="O41" s="59" t="s">
        <v>66</v>
      </c>
      <c r="P41" s="56"/>
      <c r="R41" s="9"/>
      <c r="S41" s="54"/>
      <c r="T41" s="10"/>
    </row>
    <row r="42" spans="2:22" x14ac:dyDescent="0.3">
      <c r="B42" s="6"/>
      <c r="D42" s="57"/>
      <c r="E42" s="57"/>
      <c r="F42" s="57"/>
      <c r="H42" s="58"/>
      <c r="O42" s="47"/>
      <c r="P42" s="52" t="s">
        <v>67</v>
      </c>
      <c r="Q42" s="56"/>
      <c r="R42" s="9"/>
      <c r="S42" s="54"/>
      <c r="T42" s="10"/>
      <c r="U42" s="5" t="s">
        <v>68</v>
      </c>
      <c r="V42" s="47">
        <f>Q42-'Annex D Exempt'!P64</f>
        <v>-17305580</v>
      </c>
    </row>
    <row r="43" spans="2:22" ht="15" thickBot="1" x14ac:dyDescent="0.35">
      <c r="B43" s="6"/>
      <c r="D43" s="60"/>
      <c r="E43" s="60"/>
      <c r="F43" s="60"/>
      <c r="P43" s="59" t="s">
        <v>69</v>
      </c>
      <c r="Q43" s="61"/>
      <c r="R43" s="9"/>
      <c r="S43" s="54"/>
      <c r="T43" s="10"/>
      <c r="U43" s="5" t="s">
        <v>70</v>
      </c>
      <c r="V43" s="47">
        <f>Q43-'[1]Annex E'!I36</f>
        <v>-96124420</v>
      </c>
    </row>
    <row r="44" spans="2:22" x14ac:dyDescent="0.3">
      <c r="B44" s="6"/>
      <c r="D44" s="62" t="s">
        <v>71</v>
      </c>
      <c r="E44" s="63"/>
      <c r="F44" s="63"/>
      <c r="P44" s="59" t="s">
        <v>72</v>
      </c>
      <c r="Q44" s="64"/>
      <c r="R44" s="9"/>
      <c r="S44" s="54"/>
      <c r="T44" s="10"/>
    </row>
    <row r="45" spans="2:22" ht="15" thickBot="1" x14ac:dyDescent="0.35">
      <c r="B45" s="6"/>
      <c r="C45" s="65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6"/>
      <c r="S45" s="9"/>
    </row>
    <row r="46" spans="2:22" ht="15" thickBot="1" x14ac:dyDescent="0.35">
      <c r="B46" s="67"/>
      <c r="C46" s="65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6"/>
    </row>
  </sheetData>
  <mergeCells count="15">
    <mergeCell ref="E23:F23"/>
    <mergeCell ref="E37:F37"/>
    <mergeCell ref="E38:F38"/>
    <mergeCell ref="E17:F17"/>
    <mergeCell ref="E18:F18"/>
    <mergeCell ref="E19:F19"/>
    <mergeCell ref="E20:F20"/>
    <mergeCell ref="E21:F21"/>
    <mergeCell ref="E22:F22"/>
    <mergeCell ref="E15:F15"/>
    <mergeCell ref="P7:Q8"/>
    <mergeCell ref="F8:I8"/>
    <mergeCell ref="F9:I9"/>
    <mergeCell ref="F10:I10"/>
    <mergeCell ref="F11:I11"/>
  </mergeCells>
  <printOptions horizontalCentered="1" verticalCentered="1"/>
  <pageMargins left="0" right="0" top="0" bottom="0" header="0" footer="0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68"/>
  <sheetViews>
    <sheetView showGridLines="0" zoomScale="80" zoomScaleNormal="80" workbookViewId="0">
      <selection activeCell="E10" sqref="E10:F10"/>
    </sheetView>
  </sheetViews>
  <sheetFormatPr defaultRowHeight="14.4" x14ac:dyDescent="0.3"/>
  <cols>
    <col min="1" max="1" width="2.44140625" customWidth="1"/>
    <col min="2" max="2" width="8.33203125" style="104" bestFit="1" customWidth="1"/>
    <col min="3" max="3" width="15.109375" customWidth="1"/>
    <col min="4" max="4" width="18.33203125" customWidth="1"/>
    <col min="5" max="5" width="15.6640625" customWidth="1"/>
    <col min="6" max="6" width="18.33203125" customWidth="1"/>
    <col min="7" max="7" width="20.109375" customWidth="1"/>
    <col min="8" max="8" width="11.88671875" bestFit="1" customWidth="1"/>
    <col min="9" max="9" width="12" bestFit="1" customWidth="1"/>
    <col min="10" max="10" width="12.6640625" customWidth="1"/>
    <col min="11" max="11" width="14.6640625" customWidth="1"/>
    <col min="12" max="12" width="12.33203125" customWidth="1"/>
    <col min="13" max="13" width="15.6640625" bestFit="1" customWidth="1"/>
    <col min="14" max="14" width="2.5546875" customWidth="1"/>
    <col min="15" max="15" width="10.109375" customWidth="1"/>
    <col min="16" max="16" width="18.44140625" customWidth="1"/>
    <col min="17" max="17" width="2" customWidth="1"/>
    <col min="18" max="18" width="6.44140625" customWidth="1"/>
    <col min="19" max="20" width="12.88671875" bestFit="1" customWidth="1"/>
    <col min="22" max="22" width="13.5546875" bestFit="1" customWidth="1"/>
  </cols>
  <sheetData>
    <row r="1" spans="1:18" ht="15" thickBot="1" x14ac:dyDescent="0.35">
      <c r="A1" s="5"/>
      <c r="B1" s="10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8" ht="18" x14ac:dyDescent="0.3">
      <c r="A2" s="9"/>
      <c r="B2" s="68"/>
      <c r="C2" s="7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69" t="s">
        <v>0</v>
      </c>
      <c r="Q2" s="5"/>
    </row>
    <row r="3" spans="1:18" ht="25.8" x14ac:dyDescent="0.3">
      <c r="A3" s="9"/>
      <c r="B3" s="70"/>
      <c r="C3" s="11" t="s">
        <v>45</v>
      </c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9"/>
      <c r="Q3" s="5"/>
    </row>
    <row r="4" spans="1:18" ht="15" thickBot="1" x14ac:dyDescent="0.35">
      <c r="A4" s="9"/>
      <c r="B4" s="70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9"/>
      <c r="Q4" s="5"/>
    </row>
    <row r="5" spans="1:18" ht="21.6" thickBot="1" x14ac:dyDescent="0.35">
      <c r="A5" s="9"/>
      <c r="B5" s="70"/>
      <c r="C5" s="13" t="s">
        <v>73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9"/>
      <c r="Q5" s="5"/>
    </row>
    <row r="6" spans="1:18" ht="15" thickBot="1" x14ac:dyDescent="0.35">
      <c r="A6" s="9"/>
      <c r="B6" s="70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9"/>
      <c r="Q6" s="5"/>
    </row>
    <row r="7" spans="1:18" ht="15" customHeight="1" x14ac:dyDescent="0.3">
      <c r="A7" s="9"/>
      <c r="B7" s="16" t="s">
        <v>74</v>
      </c>
      <c r="C7" s="17" t="s">
        <v>4</v>
      </c>
      <c r="D7" s="18"/>
      <c r="E7" s="189"/>
      <c r="F7" s="190"/>
      <c r="G7" s="5"/>
      <c r="H7" s="5"/>
      <c r="I7" s="5"/>
      <c r="J7" s="5"/>
      <c r="K7" s="165" t="s">
        <v>6</v>
      </c>
      <c r="L7" s="166"/>
      <c r="M7" s="5"/>
      <c r="N7" s="71"/>
      <c r="O7" s="71"/>
      <c r="P7" s="9"/>
      <c r="Q7" s="5"/>
    </row>
    <row r="8" spans="1:18" x14ac:dyDescent="0.3">
      <c r="A8" s="9"/>
      <c r="B8" s="16" t="s">
        <v>75</v>
      </c>
      <c r="C8" s="20" t="s">
        <v>8</v>
      </c>
      <c r="D8" s="21"/>
      <c r="E8" s="189"/>
      <c r="F8" s="190"/>
      <c r="G8" s="5"/>
      <c r="H8" s="5"/>
      <c r="I8" s="5"/>
      <c r="J8" s="5"/>
      <c r="K8" s="187"/>
      <c r="L8" s="188"/>
      <c r="M8" s="5"/>
      <c r="N8" s="71"/>
      <c r="O8" s="71"/>
      <c r="P8" s="9"/>
      <c r="Q8" s="5"/>
    </row>
    <row r="9" spans="1:18" ht="15" thickBot="1" x14ac:dyDescent="0.35">
      <c r="A9" s="9"/>
      <c r="B9" s="16" t="s">
        <v>76</v>
      </c>
      <c r="C9" s="20" t="s">
        <v>77</v>
      </c>
      <c r="D9" s="21"/>
      <c r="E9" s="189"/>
      <c r="F9" s="190"/>
      <c r="G9" s="5"/>
      <c r="H9" s="5"/>
      <c r="I9" s="5"/>
      <c r="J9" s="5"/>
      <c r="K9" s="167"/>
      <c r="L9" s="168"/>
      <c r="M9" s="5"/>
      <c r="N9" s="71"/>
      <c r="O9" s="71"/>
      <c r="P9" s="9"/>
      <c r="Q9" s="5"/>
    </row>
    <row r="10" spans="1:18" x14ac:dyDescent="0.3">
      <c r="A10" s="9"/>
      <c r="B10" s="16" t="s">
        <v>78</v>
      </c>
      <c r="C10" s="20" t="s">
        <v>14</v>
      </c>
      <c r="D10" s="21"/>
      <c r="E10" s="189"/>
      <c r="F10" s="190"/>
      <c r="G10" s="5"/>
      <c r="H10" s="5"/>
      <c r="I10" s="5"/>
      <c r="J10" s="5"/>
      <c r="K10" s="5"/>
      <c r="L10" s="5"/>
      <c r="M10" s="5"/>
      <c r="N10" s="5"/>
      <c r="O10" s="5"/>
      <c r="P10" s="9"/>
      <c r="Q10" s="5"/>
    </row>
    <row r="11" spans="1:18" x14ac:dyDescent="0.3">
      <c r="A11" s="9"/>
      <c r="B11" s="16" t="s">
        <v>79</v>
      </c>
      <c r="C11" s="20" t="s">
        <v>17</v>
      </c>
      <c r="D11" s="21"/>
      <c r="E11" s="189"/>
      <c r="F11" s="190"/>
      <c r="G11" s="5"/>
      <c r="H11" s="5"/>
      <c r="I11" s="5"/>
      <c r="J11" s="5"/>
      <c r="K11" s="5"/>
      <c r="L11" s="5"/>
      <c r="M11" s="5"/>
      <c r="N11" s="5"/>
      <c r="O11" s="5"/>
      <c r="P11" s="9"/>
      <c r="Q11" s="5"/>
    </row>
    <row r="12" spans="1:18" x14ac:dyDescent="0.3">
      <c r="A12" s="9"/>
      <c r="B12" s="16" t="s">
        <v>80</v>
      </c>
      <c r="C12" s="72" t="s">
        <v>20</v>
      </c>
      <c r="D12" s="73"/>
      <c r="E12" s="22" t="s">
        <v>21</v>
      </c>
      <c r="F12" s="23"/>
      <c r="G12" s="22" t="s">
        <v>22</v>
      </c>
      <c r="H12" s="23"/>
      <c r="I12" s="22" t="s">
        <v>23</v>
      </c>
      <c r="J12" s="23"/>
      <c r="K12" s="5"/>
      <c r="L12" s="5"/>
      <c r="M12" s="5"/>
      <c r="N12" s="5"/>
      <c r="O12" s="5"/>
      <c r="P12" s="9"/>
      <c r="Q12" s="5"/>
    </row>
    <row r="13" spans="1:18" x14ac:dyDescent="0.3">
      <c r="A13" s="9"/>
      <c r="B13" s="70"/>
      <c r="C13" s="71"/>
      <c r="D13" s="5"/>
      <c r="E13" s="26"/>
      <c r="F13" s="5"/>
      <c r="G13" s="5"/>
      <c r="H13" s="5"/>
      <c r="I13" s="5"/>
      <c r="J13" s="5"/>
      <c r="K13" s="5"/>
      <c r="L13" s="5"/>
      <c r="M13" s="5"/>
      <c r="N13" s="5"/>
      <c r="O13" s="5"/>
      <c r="P13" s="9"/>
      <c r="Q13" s="5"/>
    </row>
    <row r="14" spans="1:18" ht="21" customHeight="1" x14ac:dyDescent="0.3">
      <c r="A14" s="9"/>
      <c r="B14" s="70"/>
      <c r="C14" s="193" t="s">
        <v>81</v>
      </c>
      <c r="D14" s="193"/>
      <c r="E14" s="193"/>
      <c r="F14" s="193"/>
      <c r="G14" s="193"/>
      <c r="H14" s="31" t="s">
        <v>82</v>
      </c>
      <c r="I14" s="28"/>
      <c r="J14" s="28"/>
      <c r="K14" s="28"/>
      <c r="L14" s="28"/>
      <c r="M14" s="29"/>
      <c r="N14" s="30"/>
      <c r="O14" s="27" t="s">
        <v>83</v>
      </c>
      <c r="P14" s="74"/>
      <c r="Q14" s="5"/>
      <c r="R14" s="5"/>
    </row>
    <row r="15" spans="1:18" ht="72" x14ac:dyDescent="0.3">
      <c r="A15" s="9"/>
      <c r="B15" s="70"/>
      <c r="C15" s="35" t="s">
        <v>28</v>
      </c>
      <c r="D15" s="169" t="s">
        <v>84</v>
      </c>
      <c r="E15" s="171"/>
      <c r="F15" s="39" t="s">
        <v>85</v>
      </c>
      <c r="G15" s="35" t="s">
        <v>86</v>
      </c>
      <c r="H15" s="35" t="s">
        <v>87</v>
      </c>
      <c r="I15" s="35" t="s">
        <v>88</v>
      </c>
      <c r="J15" s="35" t="s">
        <v>89</v>
      </c>
      <c r="K15" s="35" t="s">
        <v>90</v>
      </c>
      <c r="L15" s="35" t="s">
        <v>91</v>
      </c>
      <c r="M15" s="35" t="s">
        <v>92</v>
      </c>
      <c r="N15" s="36"/>
      <c r="O15" s="35" t="s">
        <v>36</v>
      </c>
      <c r="P15" s="75" t="s">
        <v>93</v>
      </c>
      <c r="Q15" s="5"/>
      <c r="R15" s="5"/>
    </row>
    <row r="16" spans="1:18" x14ac:dyDescent="0.3">
      <c r="A16" s="9"/>
      <c r="B16" s="70"/>
      <c r="C16" s="35"/>
      <c r="D16" s="38"/>
      <c r="E16" s="39"/>
      <c r="F16" s="76"/>
      <c r="G16" s="38"/>
      <c r="H16" s="38"/>
      <c r="I16" s="38"/>
      <c r="J16" s="77" t="s">
        <v>94</v>
      </c>
      <c r="K16" s="38"/>
      <c r="L16" s="38"/>
      <c r="M16" s="77" t="s">
        <v>95</v>
      </c>
      <c r="N16" s="36"/>
      <c r="O16" s="35"/>
      <c r="P16" s="78" t="s">
        <v>96</v>
      </c>
      <c r="Q16" s="5"/>
      <c r="R16" s="5"/>
    </row>
    <row r="17" spans="1:22" x14ac:dyDescent="0.3">
      <c r="A17" s="9"/>
      <c r="B17" s="70"/>
      <c r="C17" s="42" t="s">
        <v>97</v>
      </c>
      <c r="D17" s="185" t="s">
        <v>98</v>
      </c>
      <c r="E17" s="194"/>
      <c r="F17" s="79" t="s">
        <v>99</v>
      </c>
      <c r="G17" s="79" t="s">
        <v>100</v>
      </c>
      <c r="H17" s="79" t="s">
        <v>101</v>
      </c>
      <c r="I17" s="79" t="s">
        <v>102</v>
      </c>
      <c r="J17" s="79" t="s">
        <v>103</v>
      </c>
      <c r="K17" s="79" t="s">
        <v>104</v>
      </c>
      <c r="L17" s="79" t="s">
        <v>105</v>
      </c>
      <c r="M17" s="42" t="s">
        <v>106</v>
      </c>
      <c r="N17" s="10"/>
      <c r="O17" s="42" t="s">
        <v>107</v>
      </c>
      <c r="P17" s="80" t="s">
        <v>108</v>
      </c>
      <c r="Q17" s="5"/>
      <c r="R17" s="5"/>
    </row>
    <row r="18" spans="1:22" x14ac:dyDescent="0.3">
      <c r="A18" s="9"/>
      <c r="B18" s="70"/>
      <c r="C18" s="44"/>
      <c r="D18" s="191"/>
      <c r="E18" s="192"/>
      <c r="F18" s="81"/>
      <c r="G18" s="81"/>
      <c r="H18" s="82"/>
      <c r="I18" s="50"/>
      <c r="J18" s="83"/>
      <c r="K18" s="83"/>
      <c r="L18" s="83"/>
      <c r="M18" s="84"/>
      <c r="N18" s="47"/>
      <c r="O18" s="85"/>
      <c r="P18" s="86"/>
      <c r="Q18" s="5"/>
      <c r="R18" s="5"/>
    </row>
    <row r="19" spans="1:22" x14ac:dyDescent="0.3">
      <c r="A19" s="9"/>
      <c r="B19" s="70"/>
      <c r="C19" s="44"/>
      <c r="D19" s="158"/>
      <c r="E19" s="177"/>
      <c r="F19" s="81"/>
      <c r="G19" s="83"/>
      <c r="H19" s="87"/>
      <c r="I19" s="50"/>
      <c r="J19" s="45"/>
      <c r="K19" s="45"/>
      <c r="L19" s="83"/>
      <c r="M19" s="83"/>
      <c r="O19" s="85"/>
      <c r="P19" s="86"/>
      <c r="Q19" s="5"/>
      <c r="R19" s="5"/>
    </row>
    <row r="20" spans="1:22" x14ac:dyDescent="0.3">
      <c r="A20" s="9"/>
      <c r="B20" s="70"/>
      <c r="C20" s="44"/>
      <c r="D20" s="191"/>
      <c r="E20" s="192"/>
      <c r="F20" s="81"/>
      <c r="G20" s="81"/>
      <c r="H20" s="88"/>
      <c r="I20" s="50"/>
      <c r="J20" s="83"/>
      <c r="K20" s="83"/>
      <c r="L20" s="83"/>
      <c r="M20" s="84"/>
      <c r="N20" s="47"/>
      <c r="O20" s="85"/>
      <c r="P20" s="86"/>
      <c r="Q20" s="5"/>
      <c r="R20" s="5"/>
    </row>
    <row r="21" spans="1:22" x14ac:dyDescent="0.3">
      <c r="A21" s="9"/>
      <c r="B21" s="70"/>
      <c r="C21" s="44"/>
      <c r="D21" s="158"/>
      <c r="E21" s="177"/>
      <c r="F21" s="81"/>
      <c r="G21" s="83"/>
      <c r="H21" s="87"/>
      <c r="I21" s="50"/>
      <c r="J21" s="45"/>
      <c r="K21" s="83"/>
      <c r="L21" s="83"/>
      <c r="M21" s="83"/>
      <c r="O21" s="85"/>
      <c r="P21" s="86"/>
      <c r="Q21" s="5"/>
      <c r="R21" s="5"/>
    </row>
    <row r="22" spans="1:22" x14ac:dyDescent="0.3">
      <c r="A22" s="9"/>
      <c r="B22" s="70"/>
      <c r="C22" s="44"/>
      <c r="D22" s="89"/>
      <c r="E22" s="90"/>
      <c r="F22" s="81"/>
      <c r="G22" s="81"/>
      <c r="H22" s="88"/>
      <c r="I22" s="50"/>
      <c r="J22" s="83"/>
      <c r="K22" s="83"/>
      <c r="L22" s="83"/>
      <c r="M22" s="84"/>
      <c r="N22" s="47"/>
      <c r="O22" s="85"/>
      <c r="P22" s="86"/>
      <c r="Q22" s="5"/>
      <c r="R22" s="5"/>
    </row>
    <row r="23" spans="1:22" x14ac:dyDescent="0.3">
      <c r="A23" s="9"/>
      <c r="B23" s="70"/>
      <c r="C23" s="44"/>
      <c r="D23" s="158"/>
      <c r="E23" s="177"/>
      <c r="F23" s="91"/>
      <c r="G23" s="91"/>
      <c r="H23" s="88"/>
      <c r="I23" s="50"/>
      <c r="J23" s="83"/>
      <c r="K23" s="83"/>
      <c r="L23" s="83"/>
      <c r="M23" s="84"/>
      <c r="N23" s="47"/>
      <c r="O23" s="85"/>
      <c r="P23" s="92"/>
      <c r="Q23" s="5"/>
      <c r="R23" s="5"/>
    </row>
    <row r="24" spans="1:22" ht="15" thickBot="1" x14ac:dyDescent="0.35">
      <c r="A24" s="9"/>
      <c r="B24" s="70"/>
      <c r="C24" s="71"/>
      <c r="D24" s="5"/>
      <c r="E24" s="26"/>
      <c r="F24" s="26"/>
      <c r="G24" s="5"/>
      <c r="H24" s="5"/>
      <c r="I24" s="5"/>
      <c r="J24" s="5"/>
      <c r="K24" s="5"/>
      <c r="L24" s="5"/>
      <c r="M24" s="5"/>
      <c r="N24" s="5"/>
      <c r="O24" s="52" t="s">
        <v>115</v>
      </c>
      <c r="P24" s="93"/>
      <c r="Q24" s="5"/>
      <c r="R24" s="5"/>
    </row>
    <row r="25" spans="1:22" ht="15" customHeight="1" x14ac:dyDescent="0.3">
      <c r="A25" s="9"/>
      <c r="B25" s="70"/>
      <c r="C25" s="71"/>
      <c r="D25" s="5"/>
      <c r="E25" s="26"/>
      <c r="F25" s="26"/>
      <c r="G25" s="5"/>
      <c r="H25" s="5"/>
      <c r="I25" s="5"/>
      <c r="J25" s="5"/>
      <c r="K25" s="5"/>
      <c r="L25" s="5"/>
      <c r="N25" s="195" t="s">
        <v>116</v>
      </c>
      <c r="O25" s="196"/>
      <c r="P25" s="197"/>
      <c r="Q25" s="5"/>
      <c r="R25" s="5"/>
    </row>
    <row r="26" spans="1:22" ht="15" thickBot="1" x14ac:dyDescent="0.35">
      <c r="A26" s="9"/>
      <c r="B26" s="70"/>
      <c r="C26" s="71"/>
      <c r="D26" s="5"/>
      <c r="E26" s="26"/>
      <c r="F26" s="26"/>
      <c r="G26" s="5"/>
      <c r="H26" s="5"/>
      <c r="I26" s="5"/>
      <c r="J26" s="5"/>
      <c r="K26" s="5"/>
      <c r="L26" s="5"/>
      <c r="N26" s="198"/>
      <c r="O26" s="199"/>
      <c r="P26" s="200"/>
      <c r="Q26" s="5"/>
      <c r="R26" s="5"/>
    </row>
    <row r="27" spans="1:22" ht="22.5" customHeight="1" x14ac:dyDescent="0.3">
      <c r="A27" s="9"/>
      <c r="B27" s="70"/>
      <c r="D27" s="94"/>
      <c r="E27" s="94"/>
      <c r="F27" s="5"/>
      <c r="G27" s="5"/>
      <c r="H27" s="5"/>
      <c r="I27" s="5"/>
      <c r="J27" s="5"/>
      <c r="K27" s="5"/>
      <c r="L27" s="5"/>
      <c r="M27" s="5"/>
      <c r="N27" s="5"/>
      <c r="O27" s="5"/>
      <c r="P27" s="9"/>
      <c r="Q27" s="5"/>
    </row>
    <row r="28" spans="1:22" ht="21" customHeight="1" x14ac:dyDescent="0.3">
      <c r="A28" s="9"/>
      <c r="B28" s="70"/>
      <c r="C28" s="95" t="s">
        <v>117</v>
      </c>
      <c r="D28" s="95"/>
      <c r="E28" s="95"/>
      <c r="F28" s="95"/>
      <c r="G28" s="95"/>
      <c r="H28" s="31" t="s">
        <v>82</v>
      </c>
      <c r="I28" s="28"/>
      <c r="J28" s="28"/>
      <c r="K28" s="28"/>
      <c r="L28" s="28"/>
      <c r="M28" s="29"/>
      <c r="O28" s="27" t="s">
        <v>83</v>
      </c>
      <c r="P28" s="74"/>
      <c r="Q28" s="5"/>
    </row>
    <row r="29" spans="1:22" ht="72" x14ac:dyDescent="0.3">
      <c r="A29" s="37"/>
      <c r="B29" s="96"/>
      <c r="C29" s="35" t="s">
        <v>28</v>
      </c>
      <c r="D29" s="169" t="s">
        <v>84</v>
      </c>
      <c r="E29" s="171"/>
      <c r="F29" s="97" t="s">
        <v>118</v>
      </c>
      <c r="G29" s="35" t="s">
        <v>86</v>
      </c>
      <c r="H29" s="35" t="s">
        <v>87</v>
      </c>
      <c r="I29" s="35" t="s">
        <v>119</v>
      </c>
      <c r="J29" s="35" t="s">
        <v>89</v>
      </c>
      <c r="K29" s="35" t="s">
        <v>90</v>
      </c>
      <c r="L29" s="35" t="s">
        <v>91</v>
      </c>
      <c r="M29" s="35" t="s">
        <v>92</v>
      </c>
      <c r="O29" s="35" t="s">
        <v>36</v>
      </c>
      <c r="P29" s="98" t="s">
        <v>120</v>
      </c>
      <c r="Q29" s="34"/>
      <c r="S29" s="99"/>
      <c r="T29" s="99"/>
      <c r="U29" s="99"/>
    </row>
    <row r="30" spans="1:22" x14ac:dyDescent="0.3">
      <c r="A30" s="37"/>
      <c r="B30" s="96"/>
      <c r="C30" s="35"/>
      <c r="D30" s="38"/>
      <c r="E30" s="39"/>
      <c r="F30" s="100"/>
      <c r="G30" s="35"/>
      <c r="H30" s="35"/>
      <c r="I30" s="35"/>
      <c r="J30" s="77" t="s">
        <v>121</v>
      </c>
      <c r="K30" s="35"/>
      <c r="L30" s="35"/>
      <c r="M30" s="77" t="s">
        <v>122</v>
      </c>
      <c r="N30" s="36"/>
      <c r="O30" s="35"/>
      <c r="P30" s="78" t="s">
        <v>123</v>
      </c>
      <c r="Q30" s="34"/>
      <c r="S30" s="99"/>
      <c r="T30" s="99"/>
      <c r="U30" s="99"/>
    </row>
    <row r="31" spans="1:22" x14ac:dyDescent="0.3">
      <c r="A31" s="43"/>
      <c r="B31" s="70"/>
      <c r="C31" s="42" t="s">
        <v>124</v>
      </c>
      <c r="D31" s="185" t="s">
        <v>125</v>
      </c>
      <c r="E31" s="186"/>
      <c r="F31" s="101" t="s">
        <v>126</v>
      </c>
      <c r="G31" s="102" t="s">
        <v>127</v>
      </c>
      <c r="H31" s="102" t="s">
        <v>128</v>
      </c>
      <c r="I31" s="102" t="s">
        <v>129</v>
      </c>
      <c r="J31" s="102" t="s">
        <v>130</v>
      </c>
      <c r="K31" s="102" t="s">
        <v>131</v>
      </c>
      <c r="L31" s="102" t="s">
        <v>132</v>
      </c>
      <c r="M31" s="102" t="s">
        <v>133</v>
      </c>
      <c r="O31" s="102" t="s">
        <v>134</v>
      </c>
      <c r="P31" s="103" t="s">
        <v>135</v>
      </c>
      <c r="Q31" s="10"/>
      <c r="S31" s="104"/>
      <c r="T31" s="104"/>
      <c r="U31" s="104"/>
    </row>
    <row r="32" spans="1:22" x14ac:dyDescent="0.3">
      <c r="A32" s="9"/>
      <c r="B32" s="70"/>
      <c r="C32" s="44"/>
      <c r="D32" s="158"/>
      <c r="E32" s="177"/>
      <c r="F32" s="105"/>
      <c r="G32" s="83"/>
      <c r="H32" s="106"/>
      <c r="I32" s="50"/>
      <c r="J32" s="45"/>
      <c r="K32" s="45"/>
      <c r="L32" s="83"/>
      <c r="M32" s="83"/>
      <c r="O32" s="85"/>
      <c r="P32" s="86"/>
      <c r="Q32" s="5"/>
      <c r="S32" s="107">
        <f>M33+M32</f>
        <v>0</v>
      </c>
      <c r="T32" s="107">
        <f>P52/600</f>
        <v>0</v>
      </c>
      <c r="U32" s="107">
        <f>P62/600</f>
        <v>0</v>
      </c>
      <c r="V32" s="107">
        <f>SUM(S32:U32)</f>
        <v>0</v>
      </c>
    </row>
    <row r="33" spans="1:22" x14ac:dyDescent="0.3">
      <c r="A33" s="9"/>
      <c r="B33" s="70"/>
      <c r="C33" s="44"/>
      <c r="D33" s="158"/>
      <c r="E33" s="177"/>
      <c r="F33" s="105"/>
      <c r="G33" s="83"/>
      <c r="H33" s="87"/>
      <c r="I33" s="50"/>
      <c r="J33" s="45"/>
      <c r="K33" s="45"/>
      <c r="L33" s="83"/>
      <c r="M33" s="83"/>
      <c r="O33" s="85"/>
      <c r="P33" s="86"/>
      <c r="Q33" s="5"/>
      <c r="S33" s="107">
        <f>P33+P32</f>
        <v>0</v>
      </c>
      <c r="T33" s="107">
        <f>P52/600*400</f>
        <v>0</v>
      </c>
      <c r="U33" s="107">
        <f>P62/600*400</f>
        <v>0</v>
      </c>
      <c r="V33" s="107">
        <f>SUM(S33:U33)</f>
        <v>0</v>
      </c>
    </row>
    <row r="34" spans="1:22" x14ac:dyDescent="0.3">
      <c r="A34" s="9"/>
      <c r="B34" s="70"/>
      <c r="C34" s="44"/>
      <c r="D34" s="201"/>
      <c r="E34" s="202"/>
      <c r="F34" s="108"/>
      <c r="G34" s="83"/>
      <c r="H34" s="83"/>
      <c r="I34" s="83"/>
      <c r="J34" s="45"/>
      <c r="K34" s="83"/>
      <c r="L34" s="83"/>
      <c r="M34" s="83"/>
      <c r="O34" s="85"/>
      <c r="P34" s="86"/>
      <c r="Q34" s="5"/>
    </row>
    <row r="35" spans="1:22" x14ac:dyDescent="0.3">
      <c r="A35" s="9"/>
      <c r="B35" s="70"/>
      <c r="C35" s="44"/>
      <c r="D35" s="158"/>
      <c r="E35" s="177"/>
      <c r="F35" s="105"/>
      <c r="G35" s="83"/>
      <c r="H35" s="106"/>
      <c r="I35" s="50"/>
      <c r="J35" s="45"/>
      <c r="K35" s="83"/>
      <c r="L35" s="83"/>
      <c r="M35" s="83"/>
      <c r="O35" s="85"/>
      <c r="P35" s="86"/>
      <c r="Q35" s="5"/>
      <c r="S35" s="107">
        <f>M35+M36</f>
        <v>0</v>
      </c>
      <c r="T35" s="107">
        <f>P52/600</f>
        <v>0</v>
      </c>
      <c r="U35" s="107">
        <f>P62/600</f>
        <v>0</v>
      </c>
      <c r="V35" s="107">
        <f>SUM(S35:U35)</f>
        <v>0</v>
      </c>
    </row>
    <row r="36" spans="1:22" x14ac:dyDescent="0.3">
      <c r="A36" s="9"/>
      <c r="B36" s="70"/>
      <c r="C36" s="44"/>
      <c r="D36" s="158"/>
      <c r="E36" s="177"/>
      <c r="F36" s="105"/>
      <c r="G36" s="83"/>
      <c r="H36" s="87"/>
      <c r="I36" s="50"/>
      <c r="J36" s="45"/>
      <c r="K36" s="83"/>
      <c r="L36" s="83"/>
      <c r="M36" s="83"/>
      <c r="O36" s="85"/>
      <c r="P36" s="86"/>
      <c r="Q36" s="5"/>
      <c r="S36" s="107">
        <f>P36+P35</f>
        <v>0</v>
      </c>
      <c r="T36" s="107">
        <f>P52/600*200</f>
        <v>0</v>
      </c>
      <c r="U36" s="107">
        <f>P62/600*200</f>
        <v>0</v>
      </c>
      <c r="V36" s="107">
        <f>SUM(S36:U36)</f>
        <v>0</v>
      </c>
    </row>
    <row r="37" spans="1:22" x14ac:dyDescent="0.3">
      <c r="A37" s="9"/>
      <c r="B37" s="70"/>
      <c r="C37" s="44"/>
      <c r="D37" s="201"/>
      <c r="E37" s="202"/>
      <c r="F37" s="108"/>
      <c r="G37" s="83"/>
      <c r="H37" s="83"/>
      <c r="I37" s="83"/>
      <c r="J37" s="83"/>
      <c r="K37" s="83"/>
      <c r="L37" s="83"/>
      <c r="M37" s="83"/>
      <c r="O37" s="85"/>
      <c r="P37" s="86"/>
      <c r="Q37" s="5"/>
    </row>
    <row r="38" spans="1:22" x14ac:dyDescent="0.3">
      <c r="A38" s="9"/>
      <c r="B38" s="70"/>
      <c r="C38" s="44"/>
      <c r="D38" s="158"/>
      <c r="E38" s="177"/>
      <c r="F38" s="109"/>
      <c r="G38" s="83"/>
      <c r="H38" s="83"/>
      <c r="I38" s="83"/>
      <c r="J38" s="83"/>
      <c r="K38" s="83"/>
      <c r="L38" s="83"/>
      <c r="M38" s="46"/>
      <c r="O38" s="85"/>
      <c r="P38" s="86"/>
      <c r="Q38" s="5"/>
    </row>
    <row r="39" spans="1:22" x14ac:dyDescent="0.3">
      <c r="A39" s="9"/>
      <c r="B39" s="70"/>
      <c r="C39" s="44"/>
      <c r="D39" s="158" t="s">
        <v>139</v>
      </c>
      <c r="E39" s="177"/>
      <c r="F39" s="109"/>
      <c r="G39" s="83"/>
      <c r="H39" s="83"/>
      <c r="I39" s="83"/>
      <c r="J39" s="83"/>
      <c r="K39" s="83"/>
      <c r="L39" s="83"/>
      <c r="M39" s="46"/>
      <c r="O39" s="85"/>
      <c r="P39" s="86"/>
      <c r="Q39" s="5"/>
    </row>
    <row r="40" spans="1:22" x14ac:dyDescent="0.3">
      <c r="A40" s="9"/>
      <c r="B40" s="70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O40" s="52" t="s">
        <v>140</v>
      </c>
      <c r="P40" s="93"/>
      <c r="Q40" s="5"/>
    </row>
    <row r="41" spans="1:22" x14ac:dyDescent="0.3">
      <c r="A41" s="9"/>
      <c r="B41" s="70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2"/>
      <c r="O41" s="47"/>
      <c r="P41" s="9"/>
      <c r="Q41" s="5"/>
    </row>
    <row r="42" spans="1:22" ht="21" x14ac:dyDescent="0.3">
      <c r="A42" s="9"/>
      <c r="B42" s="70"/>
      <c r="C42" s="193" t="s">
        <v>141</v>
      </c>
      <c r="D42" s="193"/>
      <c r="E42" s="193"/>
      <c r="F42" s="193"/>
      <c r="G42" s="193"/>
      <c r="H42" s="31" t="s">
        <v>82</v>
      </c>
      <c r="I42" s="28"/>
      <c r="J42" s="28"/>
      <c r="K42" s="28"/>
      <c r="L42" s="28"/>
      <c r="M42" s="29"/>
      <c r="O42" s="27" t="s">
        <v>83</v>
      </c>
      <c r="P42" s="74"/>
      <c r="Q42" s="5"/>
      <c r="R42" s="5"/>
      <c r="S42" s="5"/>
    </row>
    <row r="43" spans="1:22" ht="78.75" customHeight="1" x14ac:dyDescent="0.3">
      <c r="A43" s="9"/>
      <c r="B43" s="70"/>
      <c r="C43" s="169" t="s">
        <v>84</v>
      </c>
      <c r="D43" s="171"/>
      <c r="E43" s="35" t="s">
        <v>118</v>
      </c>
      <c r="F43" s="39" t="s">
        <v>85</v>
      </c>
      <c r="G43" s="35" t="s">
        <v>86</v>
      </c>
      <c r="H43" s="35" t="s">
        <v>87</v>
      </c>
      <c r="I43" s="35" t="s">
        <v>119</v>
      </c>
      <c r="J43" s="35" t="s">
        <v>89</v>
      </c>
      <c r="K43" s="35" t="s">
        <v>90</v>
      </c>
      <c r="L43" s="35" t="s">
        <v>91</v>
      </c>
      <c r="M43" s="35" t="s">
        <v>92</v>
      </c>
      <c r="N43" s="36"/>
      <c r="O43" s="35" t="s">
        <v>142</v>
      </c>
      <c r="P43" s="98" t="s">
        <v>120</v>
      </c>
      <c r="Q43" s="5"/>
      <c r="R43" s="5"/>
      <c r="S43" s="99"/>
      <c r="T43" s="99"/>
      <c r="U43" s="99"/>
      <c r="V43" s="99"/>
    </row>
    <row r="44" spans="1:22" x14ac:dyDescent="0.3">
      <c r="A44" s="9"/>
      <c r="B44" s="70"/>
      <c r="C44" s="38"/>
      <c r="D44" s="39"/>
      <c r="E44" s="35"/>
      <c r="F44" s="39"/>
      <c r="G44" s="35"/>
      <c r="H44" s="35"/>
      <c r="I44" s="35"/>
      <c r="J44" s="77" t="s">
        <v>143</v>
      </c>
      <c r="K44" s="35"/>
      <c r="L44" s="35"/>
      <c r="M44" s="77" t="s">
        <v>144</v>
      </c>
      <c r="N44" s="36"/>
      <c r="O44" s="35"/>
      <c r="P44" s="78" t="s">
        <v>145</v>
      </c>
      <c r="Q44" s="5"/>
      <c r="R44" s="5"/>
      <c r="S44" s="99"/>
      <c r="T44" s="99"/>
      <c r="U44" s="99"/>
      <c r="V44" s="99"/>
    </row>
    <row r="45" spans="1:22" x14ac:dyDescent="0.3">
      <c r="A45" s="9"/>
      <c r="B45" s="70"/>
      <c r="C45" s="203" t="s">
        <v>146</v>
      </c>
      <c r="D45" s="186"/>
      <c r="E45" s="102" t="s">
        <v>147</v>
      </c>
      <c r="F45" s="102" t="s">
        <v>148</v>
      </c>
      <c r="G45" s="102" t="s">
        <v>149</v>
      </c>
      <c r="H45" s="102" t="s">
        <v>150</v>
      </c>
      <c r="I45" s="102" t="s">
        <v>151</v>
      </c>
      <c r="J45" s="102" t="s">
        <v>152</v>
      </c>
      <c r="K45" s="102" t="s">
        <v>153</v>
      </c>
      <c r="L45" s="110" t="s">
        <v>154</v>
      </c>
      <c r="M45" s="110" t="s">
        <v>155</v>
      </c>
      <c r="N45" s="10"/>
      <c r="O45" s="102" t="s">
        <v>156</v>
      </c>
      <c r="P45" s="103" t="s">
        <v>157</v>
      </c>
      <c r="Q45" s="5"/>
      <c r="R45" s="5"/>
      <c r="S45" s="104"/>
      <c r="T45" s="104"/>
      <c r="U45" s="104"/>
      <c r="V45" s="104"/>
    </row>
    <row r="46" spans="1:22" x14ac:dyDescent="0.3">
      <c r="A46" s="9"/>
      <c r="B46" s="70"/>
      <c r="C46" s="158"/>
      <c r="D46" s="177"/>
      <c r="E46" s="111"/>
      <c r="F46" s="81"/>
      <c r="G46" s="83"/>
      <c r="H46" s="87"/>
      <c r="I46" s="51"/>
      <c r="J46" s="45"/>
      <c r="K46" s="83"/>
      <c r="L46" s="83"/>
      <c r="M46" s="83"/>
      <c r="N46" s="47"/>
      <c r="O46" s="85"/>
      <c r="P46" s="86"/>
      <c r="Q46" s="5"/>
      <c r="R46" s="5"/>
      <c r="S46" s="112"/>
      <c r="T46" s="104"/>
      <c r="U46" s="112"/>
      <c r="V46" s="104"/>
    </row>
    <row r="47" spans="1:22" x14ac:dyDescent="0.3">
      <c r="A47" s="9"/>
      <c r="B47" s="70"/>
      <c r="C47" s="158"/>
      <c r="D47" s="177"/>
      <c r="E47" s="113"/>
      <c r="F47" s="91"/>
      <c r="G47" s="83"/>
      <c r="H47" s="114"/>
      <c r="I47" s="51"/>
      <c r="J47" s="45"/>
      <c r="K47" s="83"/>
      <c r="L47" s="83"/>
      <c r="M47" s="83"/>
      <c r="N47" s="47"/>
      <c r="O47" s="85"/>
      <c r="P47" s="86"/>
      <c r="Q47" s="5"/>
      <c r="R47" s="5"/>
    </row>
    <row r="48" spans="1:22" x14ac:dyDescent="0.3">
      <c r="A48" s="9"/>
      <c r="B48" s="70"/>
      <c r="C48" s="158"/>
      <c r="D48" s="177"/>
      <c r="E48" s="84"/>
      <c r="F48" s="81"/>
      <c r="G48" s="83"/>
      <c r="H48" s="115"/>
      <c r="I48" s="51"/>
      <c r="J48" s="45"/>
      <c r="K48" s="83"/>
      <c r="L48" s="83"/>
      <c r="M48" s="83"/>
      <c r="N48" s="47"/>
      <c r="O48" s="85"/>
      <c r="P48" s="86"/>
      <c r="Q48" s="5"/>
      <c r="R48" s="5"/>
    </row>
    <row r="49" spans="1:20" x14ac:dyDescent="0.3">
      <c r="A49" s="9"/>
      <c r="B49" s="70"/>
      <c r="C49" s="158"/>
      <c r="D49" s="177"/>
      <c r="E49" s="84"/>
      <c r="F49" s="81"/>
      <c r="G49" s="83"/>
      <c r="H49" s="83"/>
      <c r="I49" s="83"/>
      <c r="J49" s="83"/>
      <c r="K49" s="83"/>
      <c r="L49" s="83"/>
      <c r="M49" s="46"/>
      <c r="N49" s="47"/>
      <c r="O49" s="85"/>
      <c r="P49" s="86"/>
      <c r="Q49" s="5"/>
      <c r="R49" s="5"/>
    </row>
    <row r="50" spans="1:20" x14ac:dyDescent="0.3">
      <c r="A50" s="9"/>
      <c r="B50" s="70"/>
      <c r="C50" s="158"/>
      <c r="D50" s="177"/>
      <c r="E50" s="83"/>
      <c r="F50" s="81"/>
      <c r="G50" s="83"/>
      <c r="H50" s="83"/>
      <c r="I50" s="83"/>
      <c r="J50" s="83"/>
      <c r="K50" s="83"/>
      <c r="L50" s="83"/>
      <c r="M50" s="46"/>
      <c r="N50" s="47"/>
      <c r="O50" s="85"/>
      <c r="P50" s="86"/>
      <c r="Q50" s="5"/>
      <c r="R50" s="5"/>
    </row>
    <row r="51" spans="1:20" x14ac:dyDescent="0.3">
      <c r="A51" s="9"/>
      <c r="B51" s="70"/>
      <c r="C51" s="158" t="s">
        <v>139</v>
      </c>
      <c r="D51" s="177"/>
      <c r="E51" s="83"/>
      <c r="F51" s="81"/>
      <c r="G51" s="83"/>
      <c r="H51" s="83"/>
      <c r="I51" s="83"/>
      <c r="J51" s="83"/>
      <c r="K51" s="83"/>
      <c r="L51" s="83"/>
      <c r="M51" s="46"/>
      <c r="N51" s="47"/>
      <c r="O51" s="85"/>
      <c r="P51" s="86"/>
      <c r="Q51" s="5"/>
      <c r="R51" s="5"/>
    </row>
    <row r="52" spans="1:20" x14ac:dyDescent="0.3">
      <c r="A52" s="9"/>
      <c r="B52" s="70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2" t="s">
        <v>171</v>
      </c>
      <c r="P52" s="93"/>
      <c r="Q52" s="5"/>
      <c r="R52" s="5"/>
      <c r="T52" s="116"/>
    </row>
    <row r="53" spans="1:20" x14ac:dyDescent="0.3">
      <c r="A53" s="9"/>
      <c r="B53" s="70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22"/>
      <c r="P53" s="117"/>
      <c r="Q53" s="5"/>
      <c r="R53" s="5"/>
      <c r="T53" s="116"/>
    </row>
    <row r="54" spans="1:20" ht="43.5" customHeight="1" x14ac:dyDescent="0.3">
      <c r="A54" s="9"/>
      <c r="B54" s="70"/>
      <c r="C54" s="95" t="s">
        <v>172</v>
      </c>
      <c r="D54" s="95"/>
      <c r="F54" s="95"/>
      <c r="G54" s="204" t="s">
        <v>173</v>
      </c>
      <c r="H54" s="204"/>
      <c r="I54" s="118"/>
      <c r="J54" s="5"/>
      <c r="K54" s="5"/>
      <c r="L54" s="5"/>
      <c r="M54" s="5"/>
      <c r="N54" s="5"/>
      <c r="O54" s="22"/>
      <c r="P54" s="119" t="s">
        <v>174</v>
      </c>
      <c r="Q54" s="5"/>
      <c r="R54" s="5"/>
      <c r="T54" s="116"/>
    </row>
    <row r="55" spans="1:20" ht="45" customHeight="1" x14ac:dyDescent="0.3">
      <c r="A55" s="9"/>
      <c r="B55" s="70"/>
      <c r="C55" s="169" t="s">
        <v>175</v>
      </c>
      <c r="D55" s="171"/>
      <c r="E55" s="39" t="s">
        <v>176</v>
      </c>
      <c r="F55" s="35" t="s">
        <v>177</v>
      </c>
      <c r="G55" s="35" t="s">
        <v>178</v>
      </c>
      <c r="H55" s="35" t="s">
        <v>119</v>
      </c>
      <c r="I55" s="5"/>
      <c r="J55" s="5"/>
      <c r="K55" s="5"/>
      <c r="L55" s="5"/>
      <c r="M55" s="5"/>
      <c r="N55" s="22"/>
      <c r="P55" s="98" t="s">
        <v>179</v>
      </c>
      <c r="Q55" s="5"/>
      <c r="S55" s="116"/>
    </row>
    <row r="56" spans="1:20" x14ac:dyDescent="0.3">
      <c r="A56" s="9"/>
      <c r="B56" s="70"/>
      <c r="C56" s="38"/>
      <c r="D56" s="39"/>
      <c r="E56" s="36"/>
      <c r="F56" s="35"/>
      <c r="G56" s="35"/>
      <c r="H56" s="35"/>
      <c r="I56" s="5"/>
      <c r="J56" s="5"/>
      <c r="K56" s="5"/>
      <c r="L56" s="5"/>
      <c r="M56" s="5"/>
      <c r="N56" s="22"/>
      <c r="P56" s="78" t="s">
        <v>180</v>
      </c>
      <c r="Q56" s="5"/>
      <c r="S56" s="116"/>
    </row>
    <row r="57" spans="1:20" x14ac:dyDescent="0.3">
      <c r="A57" s="9"/>
      <c r="B57" s="70"/>
      <c r="C57" s="203" t="s">
        <v>181</v>
      </c>
      <c r="D57" s="186"/>
      <c r="E57" s="120" t="s">
        <v>182</v>
      </c>
      <c r="F57" s="102" t="s">
        <v>183</v>
      </c>
      <c r="G57" s="102" t="s">
        <v>184</v>
      </c>
      <c r="H57" s="102" t="s">
        <v>185</v>
      </c>
      <c r="I57" s="5"/>
      <c r="J57" s="5"/>
      <c r="K57" s="5"/>
      <c r="L57" s="5"/>
      <c r="M57" s="5"/>
      <c r="N57" s="22"/>
      <c r="P57" s="103" t="s">
        <v>186</v>
      </c>
      <c r="Q57" s="5"/>
      <c r="S57" s="116"/>
    </row>
    <row r="58" spans="1:20" x14ac:dyDescent="0.3">
      <c r="A58" s="9"/>
      <c r="B58" s="70"/>
      <c r="C58" s="158"/>
      <c r="D58" s="177"/>
      <c r="E58" s="121"/>
      <c r="F58" s="81"/>
      <c r="G58" s="82"/>
      <c r="H58" s="50"/>
      <c r="I58" s="5"/>
      <c r="J58" s="5"/>
      <c r="K58" s="5"/>
      <c r="L58" s="5"/>
      <c r="M58" s="5"/>
      <c r="N58" s="22"/>
      <c r="P58" s="92"/>
      <c r="Q58" s="5"/>
      <c r="S58" s="116"/>
    </row>
    <row r="59" spans="1:20" x14ac:dyDescent="0.3">
      <c r="A59" s="9"/>
      <c r="B59" s="70"/>
      <c r="C59" s="158"/>
      <c r="D59" s="177"/>
      <c r="E59" s="121"/>
      <c r="F59" s="81"/>
      <c r="G59" s="88"/>
      <c r="H59" s="50"/>
      <c r="I59" s="5"/>
      <c r="J59" s="5"/>
      <c r="K59" s="5"/>
      <c r="L59" s="5"/>
      <c r="M59" s="5"/>
      <c r="N59" s="22"/>
      <c r="P59" s="92"/>
      <c r="Q59" s="5"/>
      <c r="S59" s="116"/>
    </row>
    <row r="60" spans="1:20" x14ac:dyDescent="0.3">
      <c r="A60" s="9"/>
      <c r="B60" s="70"/>
      <c r="C60" s="158"/>
      <c r="D60" s="177"/>
      <c r="E60" s="121"/>
      <c r="F60" s="81"/>
      <c r="G60" s="88"/>
      <c r="H60" s="50"/>
      <c r="I60" s="5"/>
      <c r="J60" s="5"/>
      <c r="K60" s="5"/>
      <c r="L60" s="5"/>
      <c r="M60" s="5"/>
      <c r="N60" s="22"/>
      <c r="P60" s="92"/>
      <c r="Q60" s="5"/>
      <c r="S60" s="116"/>
    </row>
    <row r="61" spans="1:20" x14ac:dyDescent="0.3">
      <c r="A61" s="9"/>
      <c r="B61" s="70"/>
      <c r="C61" s="158"/>
      <c r="D61" s="177"/>
      <c r="E61" s="121"/>
      <c r="F61" s="91"/>
      <c r="G61" s="88"/>
      <c r="H61" s="50"/>
      <c r="I61" s="5"/>
      <c r="J61" s="5"/>
      <c r="K61" s="5"/>
      <c r="L61" s="5"/>
      <c r="M61" s="5"/>
      <c r="N61" s="22"/>
      <c r="P61" s="92"/>
      <c r="Q61" s="5"/>
      <c r="S61" s="116"/>
    </row>
    <row r="62" spans="1:20" x14ac:dyDescent="0.3">
      <c r="A62" s="9"/>
      <c r="B62" s="70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2" t="s">
        <v>192</v>
      </c>
      <c r="P62" s="92"/>
      <c r="Q62" s="5"/>
      <c r="R62" s="5"/>
      <c r="T62" s="116"/>
    </row>
    <row r="63" spans="1:20" ht="15" thickBot="1" x14ac:dyDescent="0.35">
      <c r="A63" s="9"/>
      <c r="B63" s="70"/>
      <c r="C63" s="55" t="s">
        <v>63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22"/>
      <c r="P63" s="117"/>
      <c r="Q63" s="5"/>
      <c r="R63" s="5"/>
    </row>
    <row r="64" spans="1:20" ht="15" thickBot="1" x14ac:dyDescent="0.35">
      <c r="A64" s="9"/>
      <c r="B64" s="70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122" t="s">
        <v>193</v>
      </c>
      <c r="P64" s="123"/>
      <c r="Q64" s="5"/>
      <c r="R64" s="5"/>
      <c r="T64" s="116"/>
    </row>
    <row r="65" spans="1:17" ht="25.5" customHeight="1" thickBot="1" x14ac:dyDescent="0.35">
      <c r="A65" s="9"/>
      <c r="B65" s="70"/>
      <c r="C65" s="60"/>
      <c r="D65" s="60"/>
      <c r="E65" s="60"/>
      <c r="F65" s="5"/>
      <c r="G65" s="5"/>
      <c r="H65" s="5"/>
      <c r="I65" s="5"/>
      <c r="J65" s="5"/>
      <c r="K65" s="5"/>
      <c r="L65" s="5"/>
      <c r="N65" s="196" t="s">
        <v>194</v>
      </c>
      <c r="O65" s="196"/>
      <c r="P65" s="197"/>
      <c r="Q65" s="5"/>
    </row>
    <row r="66" spans="1:17" ht="24.75" customHeight="1" thickBot="1" x14ac:dyDescent="0.35">
      <c r="A66" s="9"/>
      <c r="B66" s="70"/>
      <c r="C66" s="62" t="s">
        <v>71</v>
      </c>
      <c r="D66" s="63"/>
      <c r="E66" s="63"/>
      <c r="F66" s="5"/>
      <c r="G66" s="5"/>
      <c r="H66" s="5"/>
      <c r="I66" s="5"/>
      <c r="J66" s="5"/>
      <c r="K66" s="5"/>
      <c r="L66" s="5"/>
      <c r="M66" s="124"/>
      <c r="N66" s="199"/>
      <c r="O66" s="199"/>
      <c r="P66" s="200"/>
      <c r="Q66" s="5"/>
    </row>
    <row r="67" spans="1:17" ht="23.25" customHeight="1" thickBot="1" x14ac:dyDescent="0.35">
      <c r="A67" s="9"/>
      <c r="B67" s="125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6"/>
      <c r="Q67" s="5"/>
    </row>
    <row r="68" spans="1:17" x14ac:dyDescent="0.3">
      <c r="A68" s="5"/>
      <c r="B68" s="10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</sheetData>
  <mergeCells count="42">
    <mergeCell ref="N65:P66"/>
    <mergeCell ref="C48:D48"/>
    <mergeCell ref="C49:D49"/>
    <mergeCell ref="C50:D50"/>
    <mergeCell ref="C51:D51"/>
    <mergeCell ref="G54:H54"/>
    <mergeCell ref="C55:D55"/>
    <mergeCell ref="C57:D57"/>
    <mergeCell ref="C58:D58"/>
    <mergeCell ref="C59:D59"/>
    <mergeCell ref="C60:D60"/>
    <mergeCell ref="C61:D61"/>
    <mergeCell ref="N25:P26"/>
    <mergeCell ref="D29:E29"/>
    <mergeCell ref="D31:E31"/>
    <mergeCell ref="C47:D47"/>
    <mergeCell ref="D33:E33"/>
    <mergeCell ref="D34:E34"/>
    <mergeCell ref="D35:E35"/>
    <mergeCell ref="D36:E36"/>
    <mergeCell ref="D37:E37"/>
    <mergeCell ref="D38:E38"/>
    <mergeCell ref="D39:E39"/>
    <mergeCell ref="C42:G42"/>
    <mergeCell ref="C43:D43"/>
    <mergeCell ref="C45:D45"/>
    <mergeCell ref="C46:D46"/>
    <mergeCell ref="D32:E32"/>
    <mergeCell ref="D21:E21"/>
    <mergeCell ref="D23:E23"/>
    <mergeCell ref="E11:F11"/>
    <mergeCell ref="E7:F7"/>
    <mergeCell ref="C14:G14"/>
    <mergeCell ref="D15:E15"/>
    <mergeCell ref="D17:E17"/>
    <mergeCell ref="D18:E18"/>
    <mergeCell ref="D19:E19"/>
    <mergeCell ref="K7:L9"/>
    <mergeCell ref="E8:F8"/>
    <mergeCell ref="E9:F9"/>
    <mergeCell ref="E10:F10"/>
    <mergeCell ref="D20:E20"/>
  </mergeCells>
  <printOptions horizontalCentered="1" verticalCentered="1"/>
  <pageMargins left="0" right="0" top="0" bottom="0" header="0" footer="0"/>
  <pageSetup paperSize="9" scale="48" orientation="portrait" r:id="rId1"/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46"/>
  <sheetViews>
    <sheetView showGridLines="0" tabSelected="1" workbookViewId="0">
      <selection activeCell="E10" sqref="E10"/>
    </sheetView>
  </sheetViews>
  <sheetFormatPr defaultRowHeight="14.4" x14ac:dyDescent="0.3"/>
  <cols>
    <col min="1" max="1" width="3.44140625" customWidth="1"/>
    <col min="2" max="2" width="8" style="104" bestFit="1" customWidth="1"/>
    <col min="3" max="3" width="12.88671875" customWidth="1"/>
    <col min="4" max="4" width="18.109375" customWidth="1"/>
    <col min="5" max="5" width="30.88671875" customWidth="1"/>
    <col min="6" max="6" width="10.109375" customWidth="1"/>
    <col min="7" max="7" width="15.33203125" customWidth="1"/>
    <col min="8" max="8" width="23.33203125" customWidth="1"/>
    <col min="9" max="9" width="15.5546875" customWidth="1"/>
    <col min="10" max="10" width="7.5546875" customWidth="1"/>
    <col min="11" max="11" width="2" customWidth="1"/>
    <col min="12" max="12" width="2.44140625" customWidth="1"/>
    <col min="13" max="13" width="13.33203125" bestFit="1" customWidth="1"/>
    <col min="14" max="14" width="12.109375" bestFit="1" customWidth="1"/>
  </cols>
  <sheetData>
    <row r="1" spans="1:15" ht="15" thickBot="1" x14ac:dyDescent="0.35">
      <c r="A1" s="3"/>
      <c r="B1" s="2"/>
      <c r="C1" s="3"/>
      <c r="D1" s="3"/>
      <c r="E1" s="3"/>
      <c r="F1" s="3"/>
      <c r="G1" s="3"/>
      <c r="H1" s="3"/>
      <c r="I1" s="3"/>
      <c r="J1" s="5"/>
    </row>
    <row r="2" spans="1:15" ht="18" x14ac:dyDescent="0.3">
      <c r="A2" s="9"/>
      <c r="B2" s="68"/>
      <c r="C2" s="7"/>
      <c r="D2" s="3"/>
      <c r="E2" s="3"/>
      <c r="F2" s="3"/>
      <c r="G2" s="3"/>
      <c r="H2" s="3"/>
      <c r="I2" s="8" t="s">
        <v>0</v>
      </c>
      <c r="J2" s="3"/>
      <c r="K2" s="4"/>
    </row>
    <row r="3" spans="1:15" ht="25.8" x14ac:dyDescent="0.3">
      <c r="A3" s="9"/>
      <c r="B3" s="70"/>
      <c r="C3" s="161" t="s">
        <v>195</v>
      </c>
      <c r="D3" s="161"/>
      <c r="E3" s="161"/>
      <c r="F3" s="161"/>
      <c r="G3" s="161"/>
      <c r="H3" s="161"/>
      <c r="I3" s="161"/>
      <c r="J3" s="10"/>
      <c r="K3" s="9"/>
    </row>
    <row r="4" spans="1:15" ht="15" thickBot="1" x14ac:dyDescent="0.35">
      <c r="A4" s="9"/>
      <c r="B4" s="70"/>
      <c r="C4" s="5"/>
      <c r="D4" s="5"/>
      <c r="E4" s="5"/>
      <c r="F4" s="5"/>
      <c r="G4" s="5"/>
      <c r="H4" s="5"/>
      <c r="I4" s="5"/>
      <c r="J4" s="5"/>
      <c r="K4" s="9"/>
    </row>
    <row r="5" spans="1:15" ht="21.6" thickBot="1" x14ac:dyDescent="0.35">
      <c r="A5" s="9"/>
      <c r="B5" s="70"/>
      <c r="C5" s="162" t="s">
        <v>196</v>
      </c>
      <c r="D5" s="163"/>
      <c r="E5" s="163"/>
      <c r="F5" s="163"/>
      <c r="G5" s="163"/>
      <c r="H5" s="163"/>
      <c r="I5" s="163"/>
      <c r="J5" s="164"/>
      <c r="K5" s="9"/>
    </row>
    <row r="6" spans="1:15" ht="15" thickBot="1" x14ac:dyDescent="0.35">
      <c r="A6" s="9"/>
      <c r="B6" s="70"/>
      <c r="C6" s="5"/>
      <c r="D6" s="5"/>
      <c r="E6" s="5"/>
      <c r="F6" s="5"/>
      <c r="G6" s="5"/>
      <c r="H6" s="5"/>
      <c r="I6" s="5"/>
      <c r="J6" s="5"/>
      <c r="K6" s="9"/>
    </row>
    <row r="7" spans="1:15" ht="15" customHeight="1" x14ac:dyDescent="0.3">
      <c r="A7" s="9"/>
      <c r="B7" s="126" t="s">
        <v>197</v>
      </c>
      <c r="C7" s="17" t="s">
        <v>4</v>
      </c>
      <c r="D7" s="18"/>
      <c r="E7" s="91"/>
      <c r="F7" s="5"/>
      <c r="G7" s="5"/>
      <c r="H7" s="165" t="s">
        <v>6</v>
      </c>
      <c r="I7" s="166"/>
      <c r="J7" s="5"/>
      <c r="K7" s="9"/>
    </row>
    <row r="8" spans="1:15" ht="15" thickBot="1" x14ac:dyDescent="0.35">
      <c r="A8" s="9"/>
      <c r="B8" s="126" t="s">
        <v>198</v>
      </c>
      <c r="C8" s="20" t="s">
        <v>8</v>
      </c>
      <c r="D8" s="21"/>
      <c r="E8" s="91"/>
      <c r="F8" s="5"/>
      <c r="G8" s="5"/>
      <c r="H8" s="167"/>
      <c r="I8" s="168"/>
      <c r="J8" s="5"/>
      <c r="K8" s="9"/>
    </row>
    <row r="9" spans="1:15" x14ac:dyDescent="0.3">
      <c r="A9" s="9"/>
      <c r="B9" s="126" t="s">
        <v>199</v>
      </c>
      <c r="C9" s="20" t="s">
        <v>200</v>
      </c>
      <c r="D9" s="21"/>
      <c r="E9" s="91"/>
      <c r="F9" s="5"/>
      <c r="G9" s="5"/>
      <c r="H9" s="5"/>
      <c r="I9" s="5"/>
      <c r="J9" s="5"/>
      <c r="K9" s="9"/>
    </row>
    <row r="10" spans="1:15" x14ac:dyDescent="0.3">
      <c r="A10" s="9"/>
      <c r="B10" s="126" t="s">
        <v>201</v>
      </c>
      <c r="C10" s="20" t="s">
        <v>14</v>
      </c>
      <c r="D10" s="21"/>
      <c r="E10" s="91"/>
      <c r="F10" s="5"/>
      <c r="G10" s="5"/>
      <c r="H10" s="5"/>
      <c r="I10" s="5"/>
      <c r="J10" s="5"/>
      <c r="K10" s="9"/>
    </row>
    <row r="11" spans="1:15" x14ac:dyDescent="0.3">
      <c r="A11" s="9"/>
      <c r="B11" s="126" t="s">
        <v>202</v>
      </c>
      <c r="C11" s="72" t="s">
        <v>17</v>
      </c>
      <c r="D11" s="73"/>
      <c r="E11" s="91"/>
      <c r="F11" s="5"/>
      <c r="G11" s="5"/>
      <c r="H11" s="5"/>
      <c r="I11" s="5"/>
      <c r="J11" s="5"/>
      <c r="K11" s="9"/>
    </row>
    <row r="12" spans="1:15" x14ac:dyDescent="0.3">
      <c r="A12" s="9"/>
      <c r="B12" s="70"/>
      <c r="C12" s="71"/>
      <c r="D12" s="5"/>
      <c r="E12" s="26"/>
      <c r="F12" s="5"/>
      <c r="G12" s="5"/>
      <c r="H12" s="5"/>
      <c r="I12" s="5"/>
      <c r="J12" s="5"/>
      <c r="K12" s="9"/>
    </row>
    <row r="13" spans="1:15" ht="12.75" customHeight="1" x14ac:dyDescent="0.3">
      <c r="A13" s="9"/>
      <c r="B13" s="70"/>
      <c r="D13" s="94"/>
      <c r="E13" s="94"/>
      <c r="F13" s="5"/>
      <c r="G13" s="5"/>
      <c r="H13" s="5"/>
      <c r="I13" s="5"/>
      <c r="J13" s="5"/>
      <c r="K13" s="9"/>
    </row>
    <row r="14" spans="1:15" ht="43.2" x14ac:dyDescent="0.3">
      <c r="A14" s="9"/>
      <c r="B14" s="70"/>
      <c r="C14" s="127"/>
      <c r="D14" s="128" t="s">
        <v>203</v>
      </c>
      <c r="E14" s="169" t="s">
        <v>204</v>
      </c>
      <c r="F14" s="170"/>
      <c r="G14" s="171"/>
      <c r="H14" s="39" t="s">
        <v>205</v>
      </c>
      <c r="I14" s="129" t="s">
        <v>206</v>
      </c>
      <c r="J14" s="130" t="s">
        <v>207</v>
      </c>
      <c r="K14" s="9"/>
    </row>
    <row r="15" spans="1:15" ht="15.6" x14ac:dyDescent="0.3">
      <c r="A15" s="9"/>
      <c r="B15" s="70"/>
      <c r="C15" s="52"/>
      <c r="D15" s="131"/>
      <c r="E15" s="172" t="s">
        <v>208</v>
      </c>
      <c r="F15" s="173"/>
      <c r="G15" s="174"/>
      <c r="H15" s="132" t="s">
        <v>209</v>
      </c>
      <c r="I15" s="132" t="s">
        <v>210</v>
      </c>
      <c r="J15" s="130"/>
      <c r="K15" s="9"/>
    </row>
    <row r="16" spans="1:15" x14ac:dyDescent="0.3">
      <c r="A16" s="37"/>
      <c r="B16" s="96"/>
      <c r="C16" s="133"/>
      <c r="E16" s="158"/>
      <c r="F16" s="159"/>
      <c r="G16" s="160"/>
      <c r="H16" s="134"/>
      <c r="I16" s="135"/>
      <c r="J16" s="136"/>
      <c r="K16" s="9"/>
      <c r="L16" s="34"/>
      <c r="M16" s="137"/>
      <c r="N16" s="5"/>
      <c r="O16" s="5"/>
    </row>
    <row r="17" spans="1:15" ht="15" customHeight="1" x14ac:dyDescent="0.3">
      <c r="A17" s="43"/>
      <c r="B17" s="70"/>
      <c r="C17" s="133"/>
      <c r="E17" s="158"/>
      <c r="F17" s="159"/>
      <c r="G17" s="160"/>
      <c r="H17" s="134"/>
      <c r="I17" s="135"/>
      <c r="J17" s="16"/>
      <c r="K17" s="9"/>
      <c r="L17" s="10"/>
      <c r="M17" s="137"/>
      <c r="N17" s="5"/>
      <c r="O17" s="5"/>
    </row>
    <row r="18" spans="1:15" ht="15" customHeight="1" x14ac:dyDescent="0.3">
      <c r="A18" s="9"/>
      <c r="B18" s="70"/>
      <c r="C18" s="133"/>
      <c r="E18" s="158"/>
      <c r="F18" s="159"/>
      <c r="G18" s="160"/>
      <c r="H18" s="134"/>
      <c r="I18" s="135"/>
      <c r="J18" s="138"/>
      <c r="K18" s="9"/>
      <c r="L18" s="5"/>
      <c r="M18" s="137"/>
      <c r="N18" s="5"/>
      <c r="O18" s="5"/>
    </row>
    <row r="19" spans="1:15" ht="15" customHeight="1" x14ac:dyDescent="0.3">
      <c r="A19" s="9"/>
      <c r="B19" s="70"/>
      <c r="C19" s="133"/>
      <c r="E19" s="158"/>
      <c r="F19" s="159"/>
      <c r="G19" s="160"/>
      <c r="H19" s="134"/>
      <c r="I19" s="135"/>
      <c r="J19" s="138"/>
      <c r="K19" s="9"/>
      <c r="L19" s="5"/>
      <c r="M19" s="137"/>
      <c r="N19" s="5"/>
      <c r="O19" s="5"/>
    </row>
    <row r="20" spans="1:15" ht="15" customHeight="1" x14ac:dyDescent="0.3">
      <c r="A20" s="9"/>
      <c r="B20" s="70"/>
      <c r="C20" s="133"/>
      <c r="E20" s="158"/>
      <c r="F20" s="159"/>
      <c r="G20" s="160"/>
      <c r="H20" s="134"/>
      <c r="I20" s="135"/>
      <c r="J20" s="138"/>
      <c r="K20" s="9"/>
      <c r="L20" s="5"/>
      <c r="M20" s="137"/>
      <c r="N20" s="5"/>
      <c r="O20" s="5"/>
    </row>
    <row r="21" spans="1:15" ht="15" customHeight="1" x14ac:dyDescent="0.3">
      <c r="A21" s="9"/>
      <c r="B21" s="70"/>
      <c r="C21" s="22"/>
      <c r="D21" s="22"/>
      <c r="E21" s="158"/>
      <c r="F21" s="159"/>
      <c r="G21" s="160"/>
      <c r="H21" s="134"/>
      <c r="I21" s="135"/>
      <c r="J21" s="138"/>
      <c r="K21" s="9"/>
      <c r="L21" s="5"/>
      <c r="M21" s="137"/>
      <c r="N21" s="5"/>
      <c r="O21" s="5"/>
    </row>
    <row r="22" spans="1:15" ht="15" customHeight="1" x14ac:dyDescent="0.3">
      <c r="A22" s="9"/>
      <c r="B22" s="70"/>
      <c r="C22" s="22"/>
      <c r="D22" s="22"/>
      <c r="E22" s="158"/>
      <c r="F22" s="176"/>
      <c r="G22" s="177"/>
      <c r="H22" s="134"/>
      <c r="I22" s="135"/>
      <c r="J22" s="138"/>
      <c r="K22" s="9"/>
      <c r="L22" s="5"/>
      <c r="M22" s="137"/>
      <c r="N22" s="5"/>
      <c r="O22" s="5"/>
    </row>
    <row r="23" spans="1:15" ht="15" customHeight="1" x14ac:dyDescent="0.3">
      <c r="A23" s="9"/>
      <c r="B23" s="70"/>
      <c r="C23" s="22"/>
      <c r="D23" s="22"/>
      <c r="E23" s="178"/>
      <c r="F23" s="179"/>
      <c r="G23" s="180"/>
      <c r="H23" s="139"/>
      <c r="I23" s="140"/>
      <c r="J23" s="138"/>
      <c r="K23" s="9"/>
      <c r="L23" s="5"/>
      <c r="N23" s="5"/>
      <c r="O23" s="5"/>
    </row>
    <row r="24" spans="1:15" ht="15" customHeight="1" x14ac:dyDescent="0.3">
      <c r="A24" s="9"/>
      <c r="B24" s="70"/>
      <c r="C24" s="22"/>
      <c r="D24" s="22"/>
      <c r="E24" s="178"/>
      <c r="F24" s="179"/>
      <c r="G24" s="180"/>
      <c r="H24" s="139"/>
      <c r="I24" s="140"/>
      <c r="J24" s="138"/>
      <c r="K24" s="9"/>
      <c r="L24" s="5"/>
      <c r="M24" s="5"/>
    </row>
    <row r="25" spans="1:15" ht="15" customHeight="1" x14ac:dyDescent="0.3">
      <c r="A25" s="9"/>
      <c r="B25" s="70"/>
      <c r="C25" s="22"/>
      <c r="D25" s="22"/>
      <c r="E25" s="178"/>
      <c r="F25" s="179"/>
      <c r="G25" s="180"/>
      <c r="H25" s="139"/>
      <c r="I25" s="140"/>
      <c r="J25" s="138"/>
      <c r="K25" s="9"/>
      <c r="L25" s="5"/>
      <c r="M25" s="5"/>
    </row>
    <row r="26" spans="1:15" ht="15" customHeight="1" x14ac:dyDescent="0.3">
      <c r="A26" s="9"/>
      <c r="B26" s="70"/>
      <c r="C26" s="22"/>
      <c r="D26" s="22"/>
      <c r="E26" s="178"/>
      <c r="F26" s="179"/>
      <c r="G26" s="180"/>
      <c r="H26" s="139"/>
      <c r="I26" s="140"/>
      <c r="J26" s="138"/>
      <c r="K26" s="9"/>
      <c r="L26" s="5"/>
      <c r="M26" s="5"/>
    </row>
    <row r="27" spans="1:15" ht="15" customHeight="1" x14ac:dyDescent="0.3">
      <c r="A27" s="9"/>
      <c r="B27" s="70"/>
      <c r="C27" s="22"/>
      <c r="D27" s="22"/>
      <c r="E27" s="158"/>
      <c r="F27" s="176"/>
      <c r="G27" s="177"/>
      <c r="H27" s="134"/>
      <c r="I27" s="135"/>
      <c r="J27" s="138"/>
      <c r="K27" s="9"/>
      <c r="L27" s="5"/>
      <c r="M27" s="5"/>
    </row>
    <row r="28" spans="1:15" ht="15" customHeight="1" x14ac:dyDescent="0.3">
      <c r="A28" s="9"/>
      <c r="B28" s="70"/>
      <c r="C28" s="22"/>
      <c r="D28" s="5"/>
      <c r="E28" s="5"/>
      <c r="F28" s="62"/>
      <c r="G28" s="47"/>
      <c r="H28" s="141" t="s">
        <v>226</v>
      </c>
      <c r="I28" s="142"/>
      <c r="J28" s="26"/>
      <c r="K28" s="9"/>
      <c r="L28" s="5"/>
      <c r="M28" s="5"/>
    </row>
    <row r="29" spans="1:15" ht="15" customHeight="1" x14ac:dyDescent="0.3">
      <c r="A29" s="9"/>
      <c r="B29" s="70"/>
      <c r="C29" s="22"/>
      <c r="D29" s="55"/>
      <c r="E29" s="55"/>
      <c r="F29" s="10"/>
      <c r="G29" s="47"/>
      <c r="H29" s="47"/>
      <c r="I29" s="143"/>
      <c r="J29" s="144"/>
      <c r="K29" s="9"/>
      <c r="L29" s="5"/>
      <c r="M29" s="5"/>
    </row>
    <row r="30" spans="1:15" ht="15" customHeight="1" x14ac:dyDescent="0.3">
      <c r="A30" s="9"/>
      <c r="B30" s="70"/>
      <c r="C30" s="145" t="s">
        <v>227</v>
      </c>
      <c r="D30" s="128" t="s">
        <v>228</v>
      </c>
      <c r="E30" s="62" t="s">
        <v>229</v>
      </c>
      <c r="F30" s="10"/>
      <c r="G30" s="146"/>
      <c r="H30" s="47"/>
      <c r="I30" s="45"/>
      <c r="J30" s="26"/>
      <c r="K30" s="9"/>
      <c r="L30" s="5"/>
      <c r="M30" s="5"/>
    </row>
    <row r="31" spans="1:15" ht="15" customHeight="1" x14ac:dyDescent="0.3">
      <c r="A31" s="9"/>
      <c r="B31" s="70"/>
      <c r="C31" s="147"/>
      <c r="D31" s="5"/>
      <c r="E31" s="5"/>
      <c r="F31" s="10"/>
      <c r="G31" s="47"/>
      <c r="H31" s="47"/>
      <c r="I31" s="138"/>
      <c r="J31" s="144"/>
      <c r="K31" s="9"/>
      <c r="L31" s="5"/>
      <c r="M31" s="5"/>
    </row>
    <row r="32" spans="1:15" ht="15" customHeight="1" x14ac:dyDescent="0.3">
      <c r="A32" s="9"/>
      <c r="B32" s="70"/>
      <c r="C32" s="145" t="s">
        <v>230</v>
      </c>
      <c r="D32" s="148" t="s">
        <v>231</v>
      </c>
      <c r="E32" s="62" t="s">
        <v>232</v>
      </c>
      <c r="F32" s="10"/>
      <c r="G32" s="47"/>
      <c r="H32" s="47"/>
      <c r="I32" s="45"/>
      <c r="J32" s="26"/>
      <c r="K32" s="9"/>
      <c r="L32" s="5"/>
      <c r="M32" s="5"/>
    </row>
    <row r="33" spans="1:15" ht="15" customHeight="1" x14ac:dyDescent="0.3">
      <c r="A33" s="9"/>
      <c r="B33" s="70"/>
      <c r="C33" s="147"/>
      <c r="D33" s="22"/>
      <c r="E33" s="22"/>
      <c r="F33" s="10"/>
      <c r="G33" s="47"/>
      <c r="H33" s="47"/>
      <c r="I33" s="138"/>
      <c r="J33" s="149"/>
      <c r="K33" s="9"/>
      <c r="L33" s="5"/>
      <c r="M33" s="5"/>
    </row>
    <row r="34" spans="1:15" x14ac:dyDescent="0.3">
      <c r="A34" s="9"/>
      <c r="B34" s="70"/>
      <c r="C34" s="145" t="s">
        <v>233</v>
      </c>
      <c r="D34" s="150" t="s">
        <v>234</v>
      </c>
      <c r="E34" s="151"/>
      <c r="F34" s="62" t="s">
        <v>235</v>
      </c>
      <c r="G34" s="47"/>
      <c r="H34" s="47"/>
      <c r="I34" s="45"/>
      <c r="J34" s="26"/>
      <c r="K34" s="9"/>
      <c r="L34" s="5"/>
      <c r="M34" s="5"/>
    </row>
    <row r="35" spans="1:15" ht="15" customHeight="1" x14ac:dyDescent="0.3">
      <c r="A35" s="9"/>
      <c r="B35" s="70"/>
      <c r="C35" s="22"/>
      <c r="D35" s="5"/>
      <c r="E35" s="5"/>
      <c r="F35" s="5"/>
      <c r="G35" s="47"/>
      <c r="H35" s="47"/>
      <c r="I35" s="138"/>
      <c r="J35" s="144"/>
      <c r="K35" s="9"/>
      <c r="L35" s="5"/>
      <c r="M35" s="5"/>
    </row>
    <row r="36" spans="1:15" ht="15" customHeight="1" x14ac:dyDescent="0.3">
      <c r="A36" s="9"/>
      <c r="B36" s="70"/>
      <c r="D36" s="5"/>
      <c r="E36" s="10"/>
      <c r="F36" s="5"/>
      <c r="G36" s="10"/>
      <c r="H36" s="52" t="s">
        <v>236</v>
      </c>
      <c r="I36" s="152"/>
      <c r="J36" s="26"/>
      <c r="K36" s="9"/>
      <c r="M36" s="153"/>
      <c r="N36" s="153"/>
      <c r="O36" s="153"/>
    </row>
    <row r="37" spans="1:15" ht="36" customHeight="1" x14ac:dyDescent="0.3">
      <c r="A37" s="9"/>
      <c r="B37" s="70"/>
      <c r="D37" s="154"/>
      <c r="E37" s="154"/>
      <c r="F37" s="155"/>
      <c r="G37" s="5"/>
      <c r="H37" s="175" t="s">
        <v>237</v>
      </c>
      <c r="I37" s="175"/>
      <c r="J37" s="5"/>
      <c r="K37" s="9"/>
      <c r="L37" s="5"/>
    </row>
    <row r="38" spans="1:15" ht="15" hidden="1" customHeight="1" x14ac:dyDescent="0.3">
      <c r="A38" s="9"/>
      <c r="B38" s="70"/>
      <c r="D38" s="154"/>
      <c r="E38" s="154"/>
      <c r="F38" s="156"/>
      <c r="G38" s="5"/>
      <c r="H38" s="5"/>
      <c r="I38" s="138"/>
      <c r="J38" s="5"/>
      <c r="K38" s="9"/>
      <c r="L38" s="5"/>
    </row>
    <row r="39" spans="1:15" ht="15" hidden="1" customHeight="1" x14ac:dyDescent="0.3">
      <c r="A39" s="9"/>
      <c r="B39" s="70"/>
      <c r="C39" s="55" t="s">
        <v>63</v>
      </c>
      <c r="D39" s="154"/>
      <c r="E39" s="154"/>
      <c r="F39" s="156"/>
      <c r="G39" s="5"/>
      <c r="H39" s="5"/>
      <c r="I39" s="5"/>
      <c r="J39" s="5"/>
      <c r="K39" s="9"/>
      <c r="L39" s="5"/>
    </row>
    <row r="40" spans="1:15" ht="15" hidden="1" customHeight="1" x14ac:dyDescent="0.3">
      <c r="A40" s="9"/>
      <c r="B40" s="70"/>
      <c r="D40" s="154"/>
      <c r="E40" s="154"/>
      <c r="F40" s="156"/>
      <c r="G40" s="5"/>
      <c r="H40" s="5"/>
      <c r="I40" s="5"/>
      <c r="J40" s="5"/>
      <c r="K40" s="9"/>
      <c r="L40" s="5"/>
    </row>
    <row r="41" spans="1:15" ht="15" hidden="1" customHeight="1" x14ac:dyDescent="0.3">
      <c r="A41" s="9"/>
      <c r="B41" s="70"/>
      <c r="D41" s="154"/>
      <c r="E41" s="154"/>
      <c r="F41" s="156"/>
      <c r="G41" s="5"/>
      <c r="H41" s="5"/>
      <c r="I41" s="5"/>
      <c r="J41" s="5"/>
      <c r="K41" s="9"/>
      <c r="L41" s="5"/>
    </row>
    <row r="42" spans="1:15" ht="15" hidden="1" customHeight="1" thickBot="1" x14ac:dyDescent="0.35">
      <c r="A42" s="9"/>
      <c r="B42" s="70"/>
      <c r="C42" s="60"/>
      <c r="D42" s="60"/>
      <c r="E42" s="60"/>
      <c r="F42" s="5"/>
      <c r="G42" s="5"/>
      <c r="H42" s="5"/>
      <c r="I42" s="5"/>
      <c r="J42" s="5"/>
      <c r="K42" s="9"/>
    </row>
    <row r="43" spans="1:15" ht="15" hidden="1" customHeight="1" x14ac:dyDescent="0.3">
      <c r="A43" s="9"/>
      <c r="B43" s="70"/>
      <c r="C43" s="62" t="s">
        <v>71</v>
      </c>
      <c r="D43" s="63"/>
      <c r="E43" s="63"/>
      <c r="F43" s="5"/>
      <c r="G43" s="5"/>
      <c r="H43" s="5"/>
      <c r="I43" s="5"/>
      <c r="J43" s="5"/>
      <c r="K43" s="9"/>
    </row>
    <row r="44" spans="1:15" ht="15" customHeight="1" thickBot="1" x14ac:dyDescent="0.35">
      <c r="A44" s="9"/>
      <c r="B44" s="125"/>
      <c r="C44" s="60"/>
      <c r="D44" s="60"/>
      <c r="E44" s="60"/>
      <c r="F44" s="60"/>
      <c r="G44" s="60"/>
      <c r="H44" s="60"/>
      <c r="I44" s="60"/>
      <c r="J44" s="60"/>
      <c r="K44" s="66"/>
    </row>
    <row r="45" spans="1:15" x14ac:dyDescent="0.3">
      <c r="A45" s="5"/>
      <c r="B45" s="10"/>
      <c r="C45" s="5"/>
      <c r="D45" s="5"/>
      <c r="E45" s="5"/>
      <c r="F45" s="5"/>
      <c r="G45" s="5"/>
      <c r="H45" s="5"/>
      <c r="I45" s="5"/>
      <c r="J45" s="5"/>
      <c r="K45" s="5"/>
    </row>
    <row r="46" spans="1:15" x14ac:dyDescent="0.3">
      <c r="A46" s="5"/>
      <c r="B46" s="10"/>
      <c r="C46" s="5"/>
      <c r="D46" s="5"/>
      <c r="E46" s="5"/>
      <c r="F46" s="5"/>
      <c r="G46" s="5"/>
      <c r="H46" s="5"/>
      <c r="I46" s="5"/>
      <c r="J46" s="5"/>
      <c r="K46" s="5"/>
    </row>
  </sheetData>
  <mergeCells count="18">
    <mergeCell ref="H37:I37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16:G16"/>
    <mergeCell ref="C3:I3"/>
    <mergeCell ref="C5:J5"/>
    <mergeCell ref="H7:I8"/>
    <mergeCell ref="E14:G14"/>
    <mergeCell ref="E15:G15"/>
  </mergeCells>
  <printOptions horizontalCentered="1" verticalCentered="1"/>
  <pageMargins left="0" right="0" top="0" bottom="0" header="0" footer="0"/>
  <pageSetup paperSize="9" scale="67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Annex C Exempt</vt:lpstr>
      <vt:lpstr>Annex D Exempt</vt:lpstr>
      <vt:lpstr>Annex E Exempt</vt:lpstr>
      <vt:lpstr>Annex C CS1</vt:lpstr>
      <vt:lpstr>Annex D Item 1</vt:lpstr>
      <vt:lpstr>Annex E Item 1</vt:lpstr>
      <vt:lpstr>'Annex C CS1'!Print_Area</vt:lpstr>
      <vt:lpstr>'Annex C Exempt'!Print_Area</vt:lpstr>
      <vt:lpstr>'Annex D Exempt'!Print_Area</vt:lpstr>
      <vt:lpstr>'Annex D Item 1'!Print_Area</vt:lpstr>
      <vt:lpstr>'Annex E Exempt'!Print_Area</vt:lpstr>
      <vt:lpstr>'Annex E Item 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Siddiqa Enous</dc:creator>
  <cp:lastModifiedBy>Maseko, Nokukhanya (GPT)</cp:lastModifiedBy>
  <cp:lastPrinted>2013-11-29T07:54:24Z</cp:lastPrinted>
  <dcterms:created xsi:type="dcterms:W3CDTF">2013-06-13T08:23:47Z</dcterms:created>
  <dcterms:modified xsi:type="dcterms:W3CDTF">2026-08-13T23:37:13Z</dcterms:modified>
</cp:coreProperties>
</file>