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tlhatc\Desktop\2024\Tx Grids\Central\Security\ITT_\"/>
    </mc:Choice>
  </mc:AlternateContent>
  <xr:revisionPtr revIDLastSave="0" documentId="8_{E291EE70-F5EB-4DAC-A901-0EDE65A44B4E}" xr6:coauthVersionLast="47" xr6:coauthVersionMax="47" xr10:uidLastSave="{00000000-0000-0000-0000-000000000000}"/>
  <bookViews>
    <workbookView xWindow="-110" yWindow="-110" windowWidth="19420" windowHeight="10420" xr2:uid="{D687910F-E4B9-4A47-A8B6-D304F985AB13}"/>
  </bookViews>
  <sheets>
    <sheet name="Area 1&amp;2" sheetId="6" r:id="rId1"/>
    <sheet name="Summary " sheetId="8" r:id="rId2"/>
    <sheet name="JHB-TSHWN" sheetId="3" state="hidden" r:id="rId3"/>
    <sheet name="EAST RAND" sheetId="2" state="hidden" r:id="rId4"/>
    <sheet name="WEST RAND" sheetId="4" state="hidden" r:id="rId5"/>
    <sheet name="VAAL" sheetId="5" state="hidden" r:id="rId6"/>
  </sheets>
  <definedNames>
    <definedName name="_xlnm.Print_Area" localSheetId="1">'Summary 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6" l="1"/>
  <c r="D152" i="6"/>
  <c r="D151" i="6"/>
  <c r="D118" i="6"/>
  <c r="D117" i="6"/>
  <c r="D89" i="6"/>
  <c r="D88" i="6"/>
  <c r="D62" i="6"/>
  <c r="D61" i="6"/>
  <c r="D35" i="6"/>
  <c r="D34" i="6"/>
  <c r="H31" i="5" l="1"/>
  <c r="H30" i="5"/>
  <c r="H29" i="5"/>
  <c r="F28" i="5"/>
  <c r="H28" i="5" s="1"/>
  <c r="H27" i="5"/>
  <c r="H26" i="5"/>
  <c r="F23" i="5"/>
  <c r="H23" i="5" s="1"/>
  <c r="F22" i="5"/>
  <c r="H22" i="5" s="1"/>
  <c r="H24" i="5" s="1"/>
  <c r="H20" i="5"/>
  <c r="H19" i="5"/>
  <c r="F19" i="5"/>
  <c r="H18" i="5"/>
  <c r="F18" i="5"/>
  <c r="F15" i="5"/>
  <c r="H15" i="5" s="1"/>
  <c r="H14" i="5"/>
  <c r="F14" i="5"/>
  <c r="F13" i="5"/>
  <c r="H13" i="5" s="1"/>
  <c r="F12" i="5"/>
  <c r="H12" i="5" s="1"/>
  <c r="F9" i="5"/>
  <c r="H9" i="5" s="1"/>
  <c r="H8" i="5"/>
  <c r="F8" i="5"/>
  <c r="F5" i="5"/>
  <c r="H5" i="5" s="1"/>
  <c r="F4" i="5"/>
  <c r="H4" i="5" s="1"/>
  <c r="H6" i="5" s="1"/>
  <c r="H33" i="4"/>
  <c r="H32" i="4"/>
  <c r="H31" i="4"/>
  <c r="F30" i="4"/>
  <c r="H30" i="4" s="1"/>
  <c r="H29" i="4"/>
  <c r="H28" i="4"/>
  <c r="F25" i="4"/>
  <c r="H25" i="4" s="1"/>
  <c r="F24" i="4"/>
  <c r="H24" i="4" s="1"/>
  <c r="H26" i="4" s="1"/>
  <c r="F21" i="4"/>
  <c r="H21" i="4" s="1"/>
  <c r="F20" i="4"/>
  <c r="H20" i="4" s="1"/>
  <c r="H22" i="4" s="1"/>
  <c r="F17" i="4"/>
  <c r="H17" i="4" s="1"/>
  <c r="F16" i="4"/>
  <c r="H16" i="4" s="1"/>
  <c r="H18" i="4" s="1"/>
  <c r="F13" i="4"/>
  <c r="H13" i="4" s="1"/>
  <c r="F12" i="4"/>
  <c r="H12" i="4" s="1"/>
  <c r="H14" i="4" s="1"/>
  <c r="F9" i="4"/>
  <c r="H9" i="4" s="1"/>
  <c r="H8" i="4"/>
  <c r="H10" i="4" s="1"/>
  <c r="F8" i="4"/>
  <c r="H5" i="4"/>
  <c r="F5" i="4"/>
  <c r="F4" i="4"/>
  <c r="H4" i="4" s="1"/>
  <c r="H6" i="4" s="1"/>
  <c r="H26" i="3"/>
  <c r="H25" i="3"/>
  <c r="H24" i="3"/>
  <c r="F23" i="3"/>
  <c r="H23" i="3" s="1"/>
  <c r="H22" i="3"/>
  <c r="H21" i="3"/>
  <c r="H27" i="3" s="1"/>
  <c r="H18" i="3"/>
  <c r="F18" i="3"/>
  <c r="F17" i="3"/>
  <c r="H17" i="3" s="1"/>
  <c r="H19" i="3" s="1"/>
  <c r="F14" i="3"/>
  <c r="H14" i="3" s="1"/>
  <c r="F13" i="3"/>
  <c r="H13" i="3" s="1"/>
  <c r="H15" i="3" s="1"/>
  <c r="F10" i="3"/>
  <c r="H10" i="3" s="1"/>
  <c r="H9" i="3"/>
  <c r="H11" i="3" s="1"/>
  <c r="F9" i="3"/>
  <c r="F6" i="3"/>
  <c r="H6" i="3" s="1"/>
  <c r="F5" i="3"/>
  <c r="H5" i="3" s="1"/>
  <c r="H30" i="2"/>
  <c r="H29" i="2"/>
  <c r="H28" i="2"/>
  <c r="H26" i="2"/>
  <c r="H31" i="2" s="1"/>
  <c r="H25" i="2"/>
  <c r="F22" i="2"/>
  <c r="H22" i="2" s="1"/>
  <c r="H21" i="2"/>
  <c r="H23" i="2" s="1"/>
  <c r="F21" i="2"/>
  <c r="F18" i="2"/>
  <c r="H18" i="2" s="1"/>
  <c r="F17" i="2"/>
  <c r="H17" i="2" s="1"/>
  <c r="H14" i="2"/>
  <c r="F14" i="2"/>
  <c r="F13" i="2"/>
  <c r="H13" i="2" s="1"/>
  <c r="H15" i="2" s="1"/>
  <c r="H11" i="2"/>
  <c r="F10" i="2"/>
  <c r="H10" i="2" s="1"/>
  <c r="H12" i="2" s="1"/>
  <c r="F9" i="2"/>
  <c r="F6" i="2"/>
  <c r="H6" i="2" s="1"/>
  <c r="H5" i="2"/>
  <c r="F5" i="2"/>
  <c r="H32" i="5" l="1"/>
  <c r="H10" i="5"/>
  <c r="H16" i="5"/>
  <c r="H34" i="4"/>
  <c r="H35" i="4" s="1"/>
  <c r="H7" i="3"/>
  <c r="H28" i="3" s="1"/>
  <c r="H7" i="2"/>
  <c r="H19" i="2"/>
  <c r="H32" i="2" s="1"/>
  <c r="H33" i="5" l="1"/>
</calcChain>
</file>

<file path=xl/sharedStrings.xml><?xml version="1.0" encoding="utf-8"?>
<sst xmlns="http://schemas.openxmlformats.org/spreadsheetml/2006/main" count="545" uniqueCount="174">
  <si>
    <t xml:space="preserve"> </t>
  </si>
  <si>
    <t>ITEM</t>
  </si>
  <si>
    <t>PAYREF</t>
  </si>
  <si>
    <t>DESCRIPTION</t>
  </si>
  <si>
    <t>UNIT</t>
  </si>
  <si>
    <t>A-QTY</t>
  </si>
  <si>
    <t>RATE</t>
  </si>
  <si>
    <t>AMOUNT</t>
  </si>
  <si>
    <t>WORDING</t>
  </si>
  <si>
    <t>Minerva</t>
  </si>
  <si>
    <t>Subtotal</t>
  </si>
  <si>
    <t xml:space="preserve">Croydon substation </t>
  </si>
  <si>
    <t xml:space="preserve">Sisimuka Substation </t>
  </si>
  <si>
    <t>Eiger substation</t>
  </si>
  <si>
    <t>Lulamisa</t>
  </si>
  <si>
    <t>Lepini substation</t>
  </si>
  <si>
    <t>Grade C  Security Officer Dayshift</t>
  </si>
  <si>
    <t>JOHANNESBURG CLN – (TSHWANE AREAS)</t>
  </si>
  <si>
    <t>Pelly substation</t>
  </si>
  <si>
    <t>Kwagga substation</t>
  </si>
  <si>
    <t>Njala substation</t>
  </si>
  <si>
    <t>Thuso substation</t>
  </si>
  <si>
    <t>Others</t>
  </si>
  <si>
    <t>4x2 Vehicle for patrols (during day shifts, night shift and weekend including holidays) /km  (2vehicle x cln for each shift)</t>
  </si>
  <si>
    <t>4x4 vehicle ( 1vehicle x cln for each shift)</t>
  </si>
  <si>
    <t>SHE officer</t>
  </si>
  <si>
    <t>AREA: EASTRAND</t>
  </si>
  <si>
    <t>Esselen substation</t>
  </si>
  <si>
    <t>Benburg substation</t>
  </si>
  <si>
    <t>Nevis substation</t>
  </si>
  <si>
    <t>Pieterboth substation</t>
  </si>
  <si>
    <t>Brenner substation</t>
  </si>
  <si>
    <t>4x2 Vehicle for patrols during day shifts, night shift and weekend  including holidays(km)</t>
  </si>
  <si>
    <r>
      <t xml:space="preserve"> Armed reaction team of 2 personnel </t>
    </r>
    <r>
      <rPr>
        <b/>
        <i/>
        <sz val="11"/>
        <color theme="1"/>
        <rFont val="Calibri"/>
        <family val="2"/>
        <scheme val="minor"/>
      </rPr>
      <t>(provide rate per person)</t>
    </r>
  </si>
  <si>
    <t xml:space="preserve">Month </t>
  </si>
  <si>
    <t>KM</t>
  </si>
  <si>
    <t>AREA: WESTRAND/JHB</t>
  </si>
  <si>
    <t>Etna</t>
  </si>
  <si>
    <t>Bernina - Hera</t>
  </si>
  <si>
    <t>Taunus</t>
  </si>
  <si>
    <t>Westgate</t>
  </si>
  <si>
    <t>Princess</t>
  </si>
  <si>
    <t>Craighall</t>
  </si>
  <si>
    <t>4x4 Vehicle for patrols during day shifts, night shift and weekend  including holidays(km)</t>
  </si>
  <si>
    <t>AREA: VAAL</t>
  </si>
  <si>
    <t>Rigi substation</t>
  </si>
  <si>
    <t>Verdun substation</t>
  </si>
  <si>
    <t>Glockner substation</t>
  </si>
  <si>
    <t>Kookfontein substation</t>
  </si>
  <si>
    <t>Snowdon substation</t>
  </si>
  <si>
    <t>Month</t>
  </si>
  <si>
    <t xml:space="preserve">Supervisor grade B. Dayshift (all-inclusive costs) 4 x 2 vehicle </t>
  </si>
  <si>
    <t xml:space="preserve">Supervisor grade B. Nightshift (all-inclusive costs)4 x 2 vehicle  </t>
  </si>
  <si>
    <t>2x Grade C  Security Officer Dayshift</t>
  </si>
  <si>
    <t>4x Grade C  Security Officer Night shift</t>
  </si>
  <si>
    <t>2x Grade C  Security Officer Night shift</t>
  </si>
  <si>
    <r>
      <t xml:space="preserve">12 x  Armed reaction team of 2 personnel Day + Nightshift </t>
    </r>
    <r>
      <rPr>
        <i/>
        <sz val="11"/>
        <color theme="1"/>
        <rFont val="Calibri"/>
        <family val="2"/>
        <scheme val="minor"/>
      </rPr>
      <t>(provide rate Grade C armed  per officer)</t>
    </r>
  </si>
  <si>
    <t>Supervisor grade B. Dayshift (all-inclusive costs) 4 x 2 vehicle</t>
  </si>
  <si>
    <t xml:space="preserve">Supervisor grade B. Nightshift (all-inclusive costs) 4 x 2 vehicle </t>
  </si>
  <si>
    <t>3x Grade C  Security Officer Night shift</t>
  </si>
  <si>
    <t>Supervisor grade B. Dayshift  (all-inclusive costs) 4 x 2 vehicle</t>
  </si>
  <si>
    <t xml:space="preserve">Supervisor grade B. Nightshift (all-inclusive costs) 4 x 2 vehicle  </t>
  </si>
  <si>
    <t>Supervisor grade B. Nightshift (all-inclusive costs) 4 x 2 vehicle</t>
  </si>
  <si>
    <r>
      <t xml:space="preserve">12x  Armed reaction team of 2 personnel </t>
    </r>
    <r>
      <rPr>
        <b/>
        <i/>
        <sz val="11"/>
        <color theme="1"/>
        <rFont val="Calibri"/>
        <family val="2"/>
        <scheme val="minor"/>
      </rPr>
      <t>(provide rate per person)</t>
    </r>
  </si>
  <si>
    <t>2x Grade C  Security Officer Nightshift</t>
  </si>
  <si>
    <t>4x  C  Security Officer Night shift</t>
  </si>
  <si>
    <t xml:space="preserve">TOTAL FOR VAAL AREA </t>
  </si>
  <si>
    <t xml:space="preserve">Subtotal </t>
  </si>
  <si>
    <t xml:space="preserve">TOTAL FOR EASTRAND AREA </t>
  </si>
  <si>
    <t>TOTAL FOR JOHANNESBURG CLN – (TSHWANE AREAS)</t>
  </si>
  <si>
    <t>TOTAL  AREA: WESTRAND/JHB</t>
  </si>
  <si>
    <t>H1</t>
  </si>
  <si>
    <t>H3</t>
  </si>
  <si>
    <t>Grade C  Security Officer Night shift</t>
  </si>
  <si>
    <t>no</t>
  </si>
  <si>
    <t>VAT</t>
  </si>
  <si>
    <t>Item</t>
  </si>
  <si>
    <t>Description</t>
  </si>
  <si>
    <t>QTY</t>
  </si>
  <si>
    <t>No. of guards</t>
  </si>
  <si>
    <t>Total</t>
  </si>
  <si>
    <t xml:space="preserve">AREA: JOHANNESBURG CLN </t>
  </si>
  <si>
    <t>1.1.1</t>
  </si>
  <si>
    <t>month</t>
  </si>
  <si>
    <t>1.1.2</t>
  </si>
  <si>
    <t>1.1.3</t>
  </si>
  <si>
    <t>1.1.4</t>
  </si>
  <si>
    <t>1.2.1</t>
  </si>
  <si>
    <t>1.2.2</t>
  </si>
  <si>
    <t>1.3.1</t>
  </si>
  <si>
    <t>1.3.2</t>
  </si>
  <si>
    <t xml:space="preserve">Jupiter substaion </t>
  </si>
  <si>
    <t>1.4.1</t>
  </si>
  <si>
    <t>1.4.2</t>
  </si>
  <si>
    <t>1.5.1</t>
  </si>
  <si>
    <t>1.5.2</t>
  </si>
  <si>
    <t>1.6.1</t>
  </si>
  <si>
    <t>1.6.2</t>
  </si>
  <si>
    <t>1.7.1</t>
  </si>
  <si>
    <t>4x4 Vehicle for postings and patrols during day shifts, night shift and weekend  including holidays(km)</t>
  </si>
  <si>
    <t>1.7.2</t>
  </si>
  <si>
    <t>4x2 Vehicle for postings and patrols during day shifts, night shift and weekend  including holidays(km)</t>
  </si>
  <si>
    <t>2.1.1</t>
  </si>
  <si>
    <t>2.1.2</t>
  </si>
  <si>
    <t>2.2.1</t>
  </si>
  <si>
    <t>2.2.2</t>
  </si>
  <si>
    <t>2.3.1</t>
  </si>
  <si>
    <t>2.3.2</t>
  </si>
  <si>
    <t>2.4.1</t>
  </si>
  <si>
    <t>2.4.2</t>
  </si>
  <si>
    <t>3.1.1</t>
  </si>
  <si>
    <t>3.1.2</t>
  </si>
  <si>
    <t>3.2.1</t>
  </si>
  <si>
    <t>3.2.2</t>
  </si>
  <si>
    <t>3.3.1</t>
  </si>
  <si>
    <t>3.3.2</t>
  </si>
  <si>
    <t>3.4.1</t>
  </si>
  <si>
    <t>3.4.2</t>
  </si>
  <si>
    <t>3.5.1</t>
  </si>
  <si>
    <t>3.5.2</t>
  </si>
  <si>
    <t>4.1.1</t>
  </si>
  <si>
    <t>4.1.2</t>
  </si>
  <si>
    <t>4.2.1</t>
  </si>
  <si>
    <t>4.2.2</t>
  </si>
  <si>
    <t>4.3.1</t>
  </si>
  <si>
    <t>4.3.2</t>
  </si>
  <si>
    <t>4.4.1</t>
  </si>
  <si>
    <t>4.4.2</t>
  </si>
  <si>
    <t>4.5.1</t>
  </si>
  <si>
    <t>4.5.2</t>
  </si>
  <si>
    <t>5.1.1</t>
  </si>
  <si>
    <t>5.1.2</t>
  </si>
  <si>
    <t>5.2.1</t>
  </si>
  <si>
    <t>5.2.2</t>
  </si>
  <si>
    <t>5.3.1</t>
  </si>
  <si>
    <t>5.3.2</t>
  </si>
  <si>
    <t>5.4.1</t>
  </si>
  <si>
    <t>5.4.2</t>
  </si>
  <si>
    <t>5.5.1</t>
  </si>
  <si>
    <t>5.5.2</t>
  </si>
  <si>
    <t>5.6.1</t>
  </si>
  <si>
    <t>5.6.2</t>
  </si>
  <si>
    <t>GRAND TOTAL</t>
  </si>
  <si>
    <t xml:space="preserve">SHE officer </t>
  </si>
  <si>
    <t>1.8.1</t>
  </si>
  <si>
    <t>1.8.2</t>
  </si>
  <si>
    <t>1.8.3</t>
  </si>
  <si>
    <t>1.8.4</t>
  </si>
  <si>
    <t>1.8.5</t>
  </si>
  <si>
    <t>1.8.6</t>
  </si>
  <si>
    <t>Bernina- Hera</t>
  </si>
  <si>
    <t>Grade C  Security Officer Dayshift for depo</t>
  </si>
  <si>
    <t xml:space="preserve">Grade C  Security Officer Night shift for depo </t>
  </si>
  <si>
    <t>ADDITIONAL OTHER CLN</t>
  </si>
  <si>
    <t xml:space="preserve">Polygraph test for eskom staff and other contractors </t>
  </si>
  <si>
    <t>AREA: TSHWANE</t>
  </si>
  <si>
    <t xml:space="preserve">ITEM </t>
  </si>
  <si>
    <t xml:space="preserve">DESCRIPTION </t>
  </si>
  <si>
    <t xml:space="preserve">Total </t>
  </si>
  <si>
    <t xml:space="preserve">TOTAL </t>
  </si>
  <si>
    <t xml:space="preserve">AREA: EASTRAND </t>
  </si>
  <si>
    <t xml:space="preserve">AREA: VAAL </t>
  </si>
  <si>
    <t>VAT AT 15%</t>
  </si>
  <si>
    <t>km</t>
  </si>
  <si>
    <t xml:space="preserve">Armed Supervisor grade B. Dayshift including 4x2 vehicle (all - inclusive costs)  </t>
  </si>
  <si>
    <t xml:space="preserve">Armed Supervisor grade B. Nightshift including 4x2 vehicle (all - inclusive costs)  </t>
  </si>
  <si>
    <r>
      <t xml:space="preserve">Armed reaction team of 2 personnel </t>
    </r>
    <r>
      <rPr>
        <b/>
        <i/>
        <sz val="11"/>
        <color theme="1"/>
        <rFont val="Bookman Old Style"/>
        <family val="1"/>
      </rPr>
      <t>(provide rate per person)</t>
    </r>
  </si>
  <si>
    <t>Provision of security guards services for the duration of 36 months as per the specification.</t>
  </si>
  <si>
    <r>
      <t xml:space="preserve"> Armed reaction team of 2 personnel </t>
    </r>
    <r>
      <rPr>
        <b/>
        <i/>
        <sz val="11"/>
        <color theme="1"/>
        <rFont val="Bookman Old Style"/>
        <family val="1"/>
      </rPr>
      <t>(provide rate per person)</t>
    </r>
  </si>
  <si>
    <t xml:space="preserve">Rate </t>
  </si>
  <si>
    <r>
      <t>Grade B NKP Security Officer Dayshift including</t>
    </r>
    <r>
      <rPr>
        <sz val="11"/>
        <color rgb="FFFF0000"/>
        <rFont val="Bookman Old Style"/>
        <family val="1"/>
      </rPr>
      <t xml:space="preserve"> </t>
    </r>
    <r>
      <rPr>
        <sz val="11"/>
        <color theme="1"/>
        <rFont val="Bookman Old Style"/>
        <family val="1"/>
      </rPr>
      <t xml:space="preserve"> Armed</t>
    </r>
  </si>
  <si>
    <t>Grade B NKP Security Officer Night shift including  Armed</t>
  </si>
  <si>
    <t>Grade C NKP Security Officer Dayshift Armed</t>
  </si>
  <si>
    <t>Grade C NKP Security Officer Nightshift Armed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</si>
</sst>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  <numFmt numFmtId="166" formatCode="[$R-1C09]#,##0.00"/>
    <numFmt numFmtId="167" formatCode="_ &quot;R&quot;\ * #,##0.00_ ;_ &quot;R&quot;\ * \-#,##0.00_ ;_ &quot;R&quot;\ * &quot;-&quot;??_ ;_ @_ "/>
    <numFmt numFmtId="168" formatCode="dd\-mmm\-yy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Helv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Bookman Old Style"/>
      <family val="1"/>
    </font>
    <font>
      <b/>
      <sz val="11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b/>
      <i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name val="Bookman Old Style"/>
      <family val="1"/>
    </font>
    <font>
      <sz val="10"/>
      <color theme="1"/>
      <name val="Bookman Old Style"/>
      <family val="1"/>
    </font>
    <font>
      <sz val="11"/>
      <color rgb="FFFF000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5" fillId="0" borderId="0"/>
    <xf numFmtId="0" fontId="6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165" fontId="0" fillId="0" borderId="0" xfId="1" applyNumberFormat="1" applyFont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4" fontId="0" fillId="0" borderId="0" xfId="0" applyNumberFormat="1"/>
    <xf numFmtId="165" fontId="0" fillId="0" borderId="0" xfId="0" applyNumberFormat="1" applyAlignment="1">
      <alignment horizontal="right"/>
    </xf>
    <xf numFmtId="0" fontId="7" fillId="0" borderId="0" xfId="0" applyFont="1"/>
    <xf numFmtId="0" fontId="10" fillId="0" borderId="1" xfId="0" applyFont="1" applyBorder="1"/>
    <xf numFmtId="0" fontId="10" fillId="0" borderId="0" xfId="0" applyFont="1"/>
    <xf numFmtId="0" fontId="10" fillId="0" borderId="3" xfId="0" applyFont="1" applyBorder="1"/>
    <xf numFmtId="0" fontId="13" fillId="0" borderId="6" xfId="0" applyFont="1" applyBorder="1" applyAlignment="1">
      <alignment horizontal="left"/>
    </xf>
    <xf numFmtId="165" fontId="13" fillId="0" borderId="7" xfId="0" applyNumberFormat="1" applyFont="1" applyBorder="1" applyAlignment="1">
      <alignment horizontal="left"/>
    </xf>
    <xf numFmtId="168" fontId="15" fillId="0" borderId="0" xfId="3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4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8" fillId="0" borderId="0" xfId="0" applyFont="1"/>
    <xf numFmtId="0" fontId="8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167" fontId="10" fillId="0" borderId="8" xfId="0" applyNumberFormat="1" applyFont="1" applyBorder="1" applyAlignment="1">
      <alignment horizontal="center" wrapText="1"/>
    </xf>
    <xf numFmtId="168" fontId="13" fillId="5" borderId="0" xfId="3" applyFont="1" applyFill="1" applyAlignment="1">
      <alignment horizontal="left" vertical="center" wrapText="1"/>
    </xf>
    <xf numFmtId="0" fontId="11" fillId="0" borderId="8" xfId="0" applyFont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7" fontId="11" fillId="0" borderId="8" xfId="0" applyNumberFormat="1" applyFont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8" fillId="0" borderId="1" xfId="0" applyFont="1" applyBorder="1"/>
    <xf numFmtId="0" fontId="10" fillId="0" borderId="1" xfId="0" quotePrefix="1" applyFont="1" applyBorder="1"/>
    <xf numFmtId="0" fontId="10" fillId="0" borderId="5" xfId="0" quotePrefix="1" applyFont="1" applyBorder="1"/>
    <xf numFmtId="0" fontId="10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5" xfId="0" applyFont="1" applyBorder="1"/>
    <xf numFmtId="0" fontId="8" fillId="0" borderId="5" xfId="0" applyFont="1" applyBorder="1"/>
    <xf numFmtId="167" fontId="10" fillId="0" borderId="6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wrapText="1"/>
    </xf>
    <xf numFmtId="0" fontId="8" fillId="6" borderId="5" xfId="0" applyFont="1" applyFill="1" applyBorder="1" applyAlignment="1">
      <alignment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vertical="center" wrapText="1"/>
    </xf>
    <xf numFmtId="165" fontId="10" fillId="0" borderId="0" xfId="0" applyNumberFormat="1" applyFont="1" applyAlignment="1">
      <alignment horizontal="right"/>
    </xf>
    <xf numFmtId="44" fontId="10" fillId="0" borderId="0" xfId="0" applyNumberFormat="1" applyFont="1" applyAlignment="1">
      <alignment horizontal="left"/>
    </xf>
    <xf numFmtId="165" fontId="10" fillId="0" borderId="0" xfId="0" applyNumberFormat="1" applyFont="1"/>
    <xf numFmtId="0" fontId="16" fillId="0" borderId="0" xfId="0" applyFont="1"/>
    <xf numFmtId="0" fontId="13" fillId="0" borderId="13" xfId="0" applyFont="1" applyBorder="1" applyAlignment="1">
      <alignment horizontal="left"/>
    </xf>
    <xf numFmtId="0" fontId="14" fillId="0" borderId="14" xfId="0" applyFont="1" applyBorder="1"/>
    <xf numFmtId="0" fontId="14" fillId="0" borderId="15" xfId="0" applyFont="1" applyBorder="1"/>
    <xf numFmtId="165" fontId="14" fillId="0" borderId="9" xfId="0" applyNumberFormat="1" applyFont="1" applyBorder="1" applyAlignment="1">
      <alignment horizontal="right"/>
    </xf>
    <xf numFmtId="165" fontId="14" fillId="0" borderId="10" xfId="0" applyNumberFormat="1" applyFont="1" applyBorder="1" applyAlignment="1">
      <alignment horizontal="right"/>
    </xf>
    <xf numFmtId="165" fontId="14" fillId="0" borderId="11" xfId="0" applyNumberFormat="1" applyFont="1" applyBorder="1" applyAlignment="1">
      <alignment horizontal="right"/>
    </xf>
    <xf numFmtId="0" fontId="13" fillId="0" borderId="0" xfId="0" applyFont="1"/>
    <xf numFmtId="0" fontId="8" fillId="6" borderId="13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wrapText="1"/>
    </xf>
    <xf numFmtId="0" fontId="8" fillId="0" borderId="14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4" borderId="0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10" fillId="0" borderId="14" xfId="0" applyFont="1" applyBorder="1"/>
    <xf numFmtId="0" fontId="8" fillId="5" borderId="14" xfId="0" applyFont="1" applyFill="1" applyBorder="1" applyAlignment="1">
      <alignment horizontal="right" wrapText="1"/>
    </xf>
    <xf numFmtId="0" fontId="10" fillId="5" borderId="0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right" wrapText="1"/>
    </xf>
    <xf numFmtId="167" fontId="10" fillId="0" borderId="0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0" fillId="3" borderId="14" xfId="0" applyFont="1" applyFill="1" applyBorder="1" applyAlignment="1">
      <alignment wrapText="1"/>
    </xf>
    <xf numFmtId="0" fontId="10" fillId="3" borderId="14" xfId="0" applyFont="1" applyFill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8" fillId="5" borderId="14" xfId="0" applyFont="1" applyFill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/>
    <xf numFmtId="165" fontId="8" fillId="6" borderId="7" xfId="2" applyNumberFormat="1" applyFont="1" applyFill="1" applyBorder="1" applyAlignment="1" applyProtection="1">
      <alignment vertical="center" wrapText="1"/>
    </xf>
    <xf numFmtId="165" fontId="10" fillId="0" borderId="7" xfId="2" applyNumberFormat="1" applyFont="1" applyBorder="1" applyAlignment="1" applyProtection="1">
      <alignment horizontal="center" vertical="top" wrapText="1"/>
    </xf>
    <xf numFmtId="165" fontId="10" fillId="0" borderId="2" xfId="2" applyNumberFormat="1" applyFont="1" applyBorder="1" applyAlignment="1" applyProtection="1">
      <alignment horizontal="center" wrapText="1"/>
    </xf>
    <xf numFmtId="165" fontId="10" fillId="0" borderId="2" xfId="2" applyNumberFormat="1" applyFont="1" applyFill="1" applyBorder="1" applyAlignment="1" applyProtection="1">
      <alignment horizontal="center" wrapText="1"/>
    </xf>
    <xf numFmtId="165" fontId="10" fillId="3" borderId="2" xfId="2" applyNumberFormat="1" applyFont="1" applyFill="1" applyBorder="1" applyAlignment="1" applyProtection="1">
      <alignment horizontal="center" wrapText="1"/>
    </xf>
    <xf numFmtId="165" fontId="8" fillId="0" borderId="2" xfId="2" applyNumberFormat="1" applyFont="1" applyBorder="1" applyAlignment="1" applyProtection="1">
      <alignment horizontal="center" wrapText="1"/>
    </xf>
    <xf numFmtId="165" fontId="8" fillId="5" borderId="2" xfId="2" applyNumberFormat="1" applyFont="1" applyFill="1" applyBorder="1" applyAlignment="1" applyProtection="1">
      <alignment horizontal="center" wrapText="1"/>
    </xf>
    <xf numFmtId="165" fontId="10" fillId="0" borderId="7" xfId="2" applyNumberFormat="1" applyFont="1" applyBorder="1" applyAlignment="1" applyProtection="1">
      <alignment horizontal="center" wrapText="1"/>
    </xf>
    <xf numFmtId="165" fontId="10" fillId="5" borderId="2" xfId="2" applyNumberFormat="1" applyFont="1" applyFill="1" applyBorder="1" applyAlignment="1" applyProtection="1">
      <alignment horizontal="center" wrapText="1"/>
    </xf>
    <xf numFmtId="165" fontId="8" fillId="6" borderId="6" xfId="2" applyNumberFormat="1" applyFont="1" applyFill="1" applyBorder="1" applyAlignment="1" applyProtection="1">
      <alignment vertical="center" wrapText="1"/>
      <protection locked="0"/>
    </xf>
    <xf numFmtId="165" fontId="10" fillId="0" borderId="6" xfId="2" applyNumberFormat="1" applyFont="1" applyBorder="1" applyAlignment="1" applyProtection="1">
      <alignment horizontal="center" vertical="top" wrapText="1"/>
      <protection locked="0"/>
    </xf>
    <xf numFmtId="165" fontId="10" fillId="0" borderId="0" xfId="2" applyNumberFormat="1" applyFont="1" applyBorder="1" applyAlignment="1" applyProtection="1">
      <alignment horizontal="center" wrapText="1"/>
      <protection locked="0"/>
    </xf>
    <xf numFmtId="165" fontId="10" fillId="4" borderId="0" xfId="2" applyNumberFormat="1" applyFont="1" applyFill="1" applyBorder="1" applyAlignment="1" applyProtection="1">
      <alignment horizontal="center" wrapText="1"/>
      <protection locked="0"/>
    </xf>
    <xf numFmtId="165" fontId="10" fillId="3" borderId="0" xfId="2" applyNumberFormat="1" applyFont="1" applyFill="1" applyBorder="1" applyAlignment="1" applyProtection="1">
      <alignment horizontal="center" wrapText="1"/>
      <protection locked="0"/>
    </xf>
    <xf numFmtId="165" fontId="10" fillId="0" borderId="0" xfId="2" applyNumberFormat="1" applyFont="1" applyFill="1" applyBorder="1" applyAlignment="1" applyProtection="1">
      <alignment horizontal="center" wrapText="1"/>
      <protection locked="0"/>
    </xf>
    <xf numFmtId="165" fontId="8" fillId="0" borderId="0" xfId="2" applyNumberFormat="1" applyFont="1" applyBorder="1" applyAlignment="1" applyProtection="1">
      <alignment horizontal="center" wrapText="1"/>
      <protection locked="0"/>
    </xf>
    <xf numFmtId="165" fontId="10" fillId="5" borderId="0" xfId="2" applyNumberFormat="1" applyFont="1" applyFill="1" applyBorder="1" applyAlignment="1" applyProtection="1">
      <alignment horizontal="center" wrapText="1"/>
      <protection locked="0"/>
    </xf>
    <xf numFmtId="165" fontId="10" fillId="0" borderId="6" xfId="2" applyNumberFormat="1" applyFont="1" applyBorder="1" applyAlignment="1" applyProtection="1">
      <alignment horizontal="center" wrapText="1"/>
      <protection locked="0"/>
    </xf>
    <xf numFmtId="165" fontId="10" fillId="2" borderId="0" xfId="2" applyNumberFormat="1" applyFont="1" applyFill="1" applyBorder="1" applyAlignment="1" applyProtection="1">
      <alignment horizontal="center" wrapText="1"/>
      <protection locked="0"/>
    </xf>
    <xf numFmtId="165" fontId="10" fillId="0" borderId="6" xfId="2" applyNumberFormat="1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10" fillId="4" borderId="16" xfId="0" applyFont="1" applyFill="1" applyBorder="1" applyAlignment="1">
      <alignment horizontal="center" wrapText="1"/>
    </xf>
    <xf numFmtId="165" fontId="10" fillId="4" borderId="16" xfId="2" applyNumberFormat="1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>
      <alignment horizontal="center" wrapText="1"/>
    </xf>
    <xf numFmtId="0" fontId="10" fillId="4" borderId="17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165" fontId="10" fillId="4" borderId="18" xfId="2" applyNumberFormat="1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>
      <alignment horizontal="center" wrapText="1"/>
    </xf>
    <xf numFmtId="165" fontId="10" fillId="4" borderId="19" xfId="2" applyNumberFormat="1" applyFont="1" applyFill="1" applyBorder="1" applyAlignment="1" applyProtection="1">
      <alignment horizontal="center" wrapText="1"/>
    </xf>
    <xf numFmtId="0" fontId="10" fillId="4" borderId="20" xfId="0" applyFont="1" applyFill="1" applyBorder="1" applyAlignment="1">
      <alignment horizontal="center" wrapText="1"/>
    </xf>
    <xf numFmtId="165" fontId="10" fillId="4" borderId="21" xfId="2" applyNumberFormat="1" applyFont="1" applyFill="1" applyBorder="1" applyAlignment="1" applyProtection="1">
      <alignment horizontal="center" wrapText="1"/>
    </xf>
    <xf numFmtId="0" fontId="10" fillId="4" borderId="22" xfId="0" applyFont="1" applyFill="1" applyBorder="1" applyAlignment="1">
      <alignment horizontal="center" wrapText="1"/>
    </xf>
    <xf numFmtId="0" fontId="10" fillId="4" borderId="23" xfId="0" applyFont="1" applyFill="1" applyBorder="1" applyAlignment="1">
      <alignment horizontal="center" wrapText="1"/>
    </xf>
    <xf numFmtId="165" fontId="10" fillId="4" borderId="23" xfId="2" applyNumberFormat="1" applyFont="1" applyFill="1" applyBorder="1" applyAlignment="1" applyProtection="1">
      <alignment horizontal="center" wrapText="1"/>
      <protection locked="0"/>
    </xf>
    <xf numFmtId="0" fontId="11" fillId="4" borderId="23" xfId="0" applyFont="1" applyFill="1" applyBorder="1" applyAlignment="1">
      <alignment horizontal="center" wrapText="1"/>
    </xf>
    <xf numFmtId="165" fontId="10" fillId="4" borderId="24" xfId="2" applyNumberFormat="1" applyFont="1" applyFill="1" applyBorder="1" applyAlignment="1" applyProtection="1">
      <alignment horizont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66B7BE42-AADB-46D5-BCEA-6EC9D5108754}"/>
    <cellStyle name="Normal 36" xfId="3" xr:uid="{8601FDA3-F176-4C4A-AAE0-E8388F838C60}"/>
    <cellStyle name="Percent 2" xfId="5" xr:uid="{FDCAD837-8B32-4A08-9B82-367AD4BD8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FC7A-81B6-459E-A2AD-60579E920E8C}">
  <dimension ref="A1:H167"/>
  <sheetViews>
    <sheetView tabSelected="1" view="pageLayout" topLeftCell="A28" zoomScale="60" zoomScaleNormal="60" zoomScaleSheetLayoutView="80" zoomScalePageLayoutView="60" workbookViewId="0">
      <selection activeCell="B15" sqref="B15"/>
    </sheetView>
  </sheetViews>
  <sheetFormatPr defaultRowHeight="14.5" x14ac:dyDescent="0.35"/>
  <cols>
    <col min="1" max="1" width="16.54296875" customWidth="1"/>
    <col min="2" max="2" width="93.26953125" customWidth="1"/>
    <col min="4" max="4" width="12.453125" customWidth="1"/>
    <col min="5" max="5" width="16.1796875" style="8" bestFit="1" customWidth="1"/>
    <col min="6" max="6" width="9.1796875" style="14"/>
    <col min="7" max="7" width="25.54296875" style="8" customWidth="1"/>
    <col min="8" max="8" width="15.453125" bestFit="1" customWidth="1"/>
  </cols>
  <sheetData>
    <row r="1" spans="1:7" ht="28.5" thickBot="1" x14ac:dyDescent="0.4">
      <c r="A1" s="54" t="s">
        <v>76</v>
      </c>
      <c r="B1" s="69" t="s">
        <v>77</v>
      </c>
      <c r="C1" s="55" t="s">
        <v>4</v>
      </c>
      <c r="D1" s="56" t="s">
        <v>78</v>
      </c>
      <c r="E1" s="102" t="s">
        <v>169</v>
      </c>
      <c r="F1" s="57" t="s">
        <v>79</v>
      </c>
      <c r="G1" s="93" t="s">
        <v>80</v>
      </c>
    </row>
    <row r="2" spans="1:7" ht="56.25" customHeight="1" thickBot="1" x14ac:dyDescent="0.4">
      <c r="A2" s="49">
        <v>1</v>
      </c>
      <c r="B2" s="70" t="s">
        <v>81</v>
      </c>
      <c r="C2" s="51"/>
      <c r="D2" s="51"/>
      <c r="E2" s="103"/>
      <c r="F2" s="52"/>
      <c r="G2" s="94"/>
    </row>
    <row r="3" spans="1:7" x14ac:dyDescent="0.35">
      <c r="A3" s="42">
        <v>1.1000000000000001</v>
      </c>
      <c r="B3" s="71" t="s">
        <v>9</v>
      </c>
      <c r="C3" s="72"/>
      <c r="D3" s="29"/>
      <c r="E3" s="104"/>
      <c r="F3" s="34"/>
      <c r="G3" s="95"/>
    </row>
    <row r="4" spans="1:7" x14ac:dyDescent="0.35">
      <c r="A4" s="43" t="s">
        <v>82</v>
      </c>
      <c r="B4" s="73" t="s">
        <v>170</v>
      </c>
      <c r="C4" s="72" t="s">
        <v>83</v>
      </c>
      <c r="D4" s="29">
        <v>36</v>
      </c>
      <c r="E4" s="104"/>
      <c r="F4" s="34">
        <v>1</v>
      </c>
      <c r="G4" s="95"/>
    </row>
    <row r="5" spans="1:7" x14ac:dyDescent="0.35">
      <c r="A5" s="43" t="s">
        <v>84</v>
      </c>
      <c r="B5" s="73" t="s">
        <v>171</v>
      </c>
      <c r="C5" s="72" t="s">
        <v>83</v>
      </c>
      <c r="D5" s="29">
        <v>36</v>
      </c>
      <c r="E5" s="104"/>
      <c r="F5" s="34">
        <v>1</v>
      </c>
      <c r="G5" s="95"/>
    </row>
    <row r="6" spans="1:7" x14ac:dyDescent="0.35">
      <c r="A6" s="43" t="s">
        <v>85</v>
      </c>
      <c r="B6" s="73" t="s">
        <v>172</v>
      </c>
      <c r="C6" s="72" t="s">
        <v>83</v>
      </c>
      <c r="D6" s="29">
        <v>36</v>
      </c>
      <c r="E6" s="104"/>
      <c r="F6" s="34">
        <v>2</v>
      </c>
      <c r="G6" s="95"/>
    </row>
    <row r="7" spans="1:7" x14ac:dyDescent="0.35">
      <c r="A7" s="43" t="s">
        <v>86</v>
      </c>
      <c r="B7" s="73" t="s">
        <v>173</v>
      </c>
      <c r="C7" s="72" t="s">
        <v>83</v>
      </c>
      <c r="D7" s="29">
        <v>36</v>
      </c>
      <c r="E7" s="104"/>
      <c r="F7" s="34">
        <v>3</v>
      </c>
      <c r="G7" s="95"/>
    </row>
    <row r="8" spans="1:7" ht="21" customHeight="1" x14ac:dyDescent="0.35">
      <c r="A8" s="15"/>
      <c r="B8" s="74" t="s">
        <v>10</v>
      </c>
      <c r="C8" s="75"/>
      <c r="D8" s="30"/>
      <c r="E8" s="105"/>
      <c r="F8" s="35"/>
      <c r="G8" s="96"/>
    </row>
    <row r="9" spans="1:7" ht="16" customHeight="1" x14ac:dyDescent="0.35">
      <c r="A9" s="42">
        <v>1.2</v>
      </c>
      <c r="B9" s="71" t="s">
        <v>11</v>
      </c>
      <c r="C9" s="72"/>
      <c r="D9" s="29"/>
      <c r="E9" s="106"/>
      <c r="F9" s="36"/>
      <c r="G9" s="97"/>
    </row>
    <row r="10" spans="1:7" ht="16" customHeight="1" x14ac:dyDescent="0.35">
      <c r="A10" s="15" t="s">
        <v>87</v>
      </c>
      <c r="B10" s="73" t="s">
        <v>16</v>
      </c>
      <c r="C10" s="72" t="s">
        <v>83</v>
      </c>
      <c r="D10" s="29">
        <v>36</v>
      </c>
      <c r="E10" s="104"/>
      <c r="F10" s="34">
        <v>2</v>
      </c>
      <c r="G10" s="95"/>
    </row>
    <row r="11" spans="1:7" ht="16" customHeight="1" x14ac:dyDescent="0.35">
      <c r="A11" s="15" t="s">
        <v>88</v>
      </c>
      <c r="B11" s="73" t="s">
        <v>73</v>
      </c>
      <c r="C11" s="72" t="s">
        <v>83</v>
      </c>
      <c r="D11" s="29">
        <v>36</v>
      </c>
      <c r="E11" s="104"/>
      <c r="F11" s="34">
        <v>2</v>
      </c>
      <c r="G11" s="95"/>
    </row>
    <row r="12" spans="1:7" ht="16" customHeight="1" x14ac:dyDescent="0.35">
      <c r="A12" s="15"/>
      <c r="B12" s="74" t="s">
        <v>10</v>
      </c>
      <c r="C12" s="75"/>
      <c r="D12" s="30"/>
      <c r="E12" s="105"/>
      <c r="F12" s="35"/>
      <c r="G12" s="96"/>
    </row>
    <row r="13" spans="1:7" ht="16" customHeight="1" x14ac:dyDescent="0.35">
      <c r="A13" s="42">
        <v>1.3</v>
      </c>
      <c r="B13" s="71" t="s">
        <v>12</v>
      </c>
      <c r="C13" s="72"/>
      <c r="D13" s="29"/>
      <c r="E13" s="106"/>
      <c r="F13" s="36"/>
      <c r="G13" s="97"/>
    </row>
    <row r="14" spans="1:7" ht="16" customHeight="1" x14ac:dyDescent="0.35">
      <c r="A14" s="43" t="s">
        <v>89</v>
      </c>
      <c r="B14" s="73" t="s">
        <v>16</v>
      </c>
      <c r="C14" s="72" t="s">
        <v>83</v>
      </c>
      <c r="D14" s="29">
        <v>36</v>
      </c>
      <c r="E14" s="104"/>
      <c r="F14" s="34">
        <v>2</v>
      </c>
      <c r="G14" s="95"/>
    </row>
    <row r="15" spans="1:7" ht="16" customHeight="1" x14ac:dyDescent="0.35">
      <c r="A15" s="43" t="s">
        <v>90</v>
      </c>
      <c r="B15" s="73" t="s">
        <v>73</v>
      </c>
      <c r="C15" s="72" t="s">
        <v>83</v>
      </c>
      <c r="D15" s="29">
        <v>36</v>
      </c>
      <c r="E15" s="104"/>
      <c r="F15" s="34">
        <v>2</v>
      </c>
      <c r="G15" s="95"/>
    </row>
    <row r="16" spans="1:7" ht="16" customHeight="1" x14ac:dyDescent="0.35">
      <c r="A16" s="15"/>
      <c r="B16" s="74" t="s">
        <v>10</v>
      </c>
      <c r="C16" s="75"/>
      <c r="D16" s="30"/>
      <c r="E16" s="105"/>
      <c r="F16" s="35"/>
      <c r="G16" s="96"/>
    </row>
    <row r="17" spans="1:7" ht="16" customHeight="1" x14ac:dyDescent="0.35">
      <c r="A17" s="42">
        <v>1.4</v>
      </c>
      <c r="B17" s="71" t="s">
        <v>91</v>
      </c>
      <c r="C17" s="72"/>
      <c r="D17" s="29"/>
      <c r="E17" s="106"/>
      <c r="F17" s="36"/>
      <c r="G17" s="97"/>
    </row>
    <row r="18" spans="1:7" ht="16" customHeight="1" x14ac:dyDescent="0.35">
      <c r="A18" s="43" t="s">
        <v>92</v>
      </c>
      <c r="B18" s="73" t="s">
        <v>16</v>
      </c>
      <c r="C18" s="72" t="s">
        <v>83</v>
      </c>
      <c r="D18" s="29">
        <v>36</v>
      </c>
      <c r="E18" s="104"/>
      <c r="F18" s="34">
        <v>2</v>
      </c>
      <c r="G18" s="95"/>
    </row>
    <row r="19" spans="1:7" ht="16" customHeight="1" x14ac:dyDescent="0.35">
      <c r="A19" s="43" t="s">
        <v>93</v>
      </c>
      <c r="B19" s="73" t="s">
        <v>73</v>
      </c>
      <c r="C19" s="72" t="s">
        <v>83</v>
      </c>
      <c r="D19" s="29">
        <v>36</v>
      </c>
      <c r="E19" s="104"/>
      <c r="F19" s="34">
        <v>2</v>
      </c>
      <c r="G19" s="95"/>
    </row>
    <row r="20" spans="1:7" ht="16" customHeight="1" x14ac:dyDescent="0.35">
      <c r="A20" s="15"/>
      <c r="B20" s="74" t="s">
        <v>10</v>
      </c>
      <c r="C20" s="75"/>
      <c r="D20" s="30"/>
      <c r="E20" s="105"/>
      <c r="F20" s="35"/>
      <c r="G20" s="96"/>
    </row>
    <row r="21" spans="1:7" ht="16" customHeight="1" x14ac:dyDescent="0.35">
      <c r="A21" s="42">
        <v>1.5</v>
      </c>
      <c r="B21" s="71" t="s">
        <v>13</v>
      </c>
      <c r="C21" s="72"/>
      <c r="D21" s="29"/>
      <c r="E21" s="106"/>
      <c r="F21" s="36"/>
      <c r="G21" s="97"/>
    </row>
    <row r="22" spans="1:7" ht="16" customHeight="1" x14ac:dyDescent="0.35">
      <c r="A22" s="15" t="s">
        <v>94</v>
      </c>
      <c r="B22" s="73" t="s">
        <v>16</v>
      </c>
      <c r="C22" s="72" t="s">
        <v>83</v>
      </c>
      <c r="D22" s="29">
        <v>36</v>
      </c>
      <c r="E22" s="104"/>
      <c r="F22" s="34">
        <v>2</v>
      </c>
      <c r="G22" s="95"/>
    </row>
    <row r="23" spans="1:7" ht="16" customHeight="1" x14ac:dyDescent="0.35">
      <c r="A23" s="15" t="s">
        <v>95</v>
      </c>
      <c r="B23" s="73" t="s">
        <v>73</v>
      </c>
      <c r="C23" s="72" t="s">
        <v>83</v>
      </c>
      <c r="D23" s="29">
        <v>36</v>
      </c>
      <c r="E23" s="104"/>
      <c r="F23" s="34">
        <v>4</v>
      </c>
      <c r="G23" s="95"/>
    </row>
    <row r="24" spans="1:7" ht="16" customHeight="1" x14ac:dyDescent="0.35">
      <c r="A24" s="15"/>
      <c r="B24" s="74" t="s">
        <v>10</v>
      </c>
      <c r="C24" s="75"/>
      <c r="D24" s="30"/>
      <c r="E24" s="105"/>
      <c r="F24" s="35"/>
      <c r="G24" s="96"/>
    </row>
    <row r="25" spans="1:7" ht="16" customHeight="1" x14ac:dyDescent="0.35">
      <c r="A25" s="42">
        <v>1.6</v>
      </c>
      <c r="B25" s="76" t="s">
        <v>14</v>
      </c>
      <c r="C25" s="72"/>
      <c r="D25" s="29"/>
      <c r="E25" s="107"/>
      <c r="F25" s="34"/>
      <c r="G25" s="95"/>
    </row>
    <row r="26" spans="1:7" ht="16" customHeight="1" x14ac:dyDescent="0.35">
      <c r="A26" s="15" t="s">
        <v>96</v>
      </c>
      <c r="B26" s="73" t="s">
        <v>16</v>
      </c>
      <c r="C26" s="72" t="s">
        <v>83</v>
      </c>
      <c r="D26" s="29">
        <v>36</v>
      </c>
      <c r="E26" s="104"/>
      <c r="F26" s="34">
        <v>2</v>
      </c>
      <c r="G26" s="95"/>
    </row>
    <row r="27" spans="1:7" ht="16" customHeight="1" x14ac:dyDescent="0.35">
      <c r="A27" s="15" t="s">
        <v>97</v>
      </c>
      <c r="B27" s="73" t="s">
        <v>73</v>
      </c>
      <c r="C27" s="72" t="s">
        <v>83</v>
      </c>
      <c r="D27" s="29">
        <v>36</v>
      </c>
      <c r="E27" s="104"/>
      <c r="F27" s="34">
        <v>2</v>
      </c>
      <c r="G27" s="95"/>
    </row>
    <row r="28" spans="1:7" ht="16" customHeight="1" x14ac:dyDescent="0.35">
      <c r="A28" s="15"/>
      <c r="B28" s="74" t="s">
        <v>10</v>
      </c>
      <c r="C28" s="75"/>
      <c r="D28" s="30" t="s">
        <v>0</v>
      </c>
      <c r="E28" s="105"/>
      <c r="F28" s="35"/>
      <c r="G28" s="96"/>
    </row>
    <row r="29" spans="1:7" ht="16" customHeight="1" x14ac:dyDescent="0.35">
      <c r="A29" s="42">
        <v>1.7</v>
      </c>
      <c r="B29" s="71" t="s">
        <v>15</v>
      </c>
      <c r="C29" s="72"/>
      <c r="D29" s="29"/>
      <c r="E29" s="106"/>
      <c r="F29" s="36"/>
      <c r="G29" s="97"/>
    </row>
    <row r="30" spans="1:7" ht="16" customHeight="1" x14ac:dyDescent="0.35">
      <c r="A30" s="43" t="s">
        <v>98</v>
      </c>
      <c r="B30" s="73" t="s">
        <v>16</v>
      </c>
      <c r="C30" s="72" t="s">
        <v>83</v>
      </c>
      <c r="D30" s="29">
        <v>36</v>
      </c>
      <c r="E30" s="104"/>
      <c r="F30" s="34">
        <v>2</v>
      </c>
      <c r="G30" s="95"/>
    </row>
    <row r="31" spans="1:7" ht="16" customHeight="1" x14ac:dyDescent="0.35">
      <c r="A31" s="43" t="s">
        <v>100</v>
      </c>
      <c r="B31" s="73" t="s">
        <v>73</v>
      </c>
      <c r="C31" s="72" t="s">
        <v>83</v>
      </c>
      <c r="D31" s="29">
        <v>36</v>
      </c>
      <c r="E31" s="104"/>
      <c r="F31" s="34">
        <v>3</v>
      </c>
      <c r="G31" s="95"/>
    </row>
    <row r="32" spans="1:7" ht="16" customHeight="1" x14ac:dyDescent="0.35">
      <c r="A32" s="43" t="s">
        <v>100</v>
      </c>
      <c r="B32" s="74" t="s">
        <v>10</v>
      </c>
      <c r="C32" s="75"/>
      <c r="D32" s="30"/>
      <c r="E32" s="105"/>
      <c r="F32" s="35"/>
      <c r="G32" s="96"/>
    </row>
    <row r="33" spans="1:7" ht="16" customHeight="1" x14ac:dyDescent="0.35">
      <c r="A33" s="42">
        <v>1.8</v>
      </c>
      <c r="B33" s="76" t="s">
        <v>22</v>
      </c>
      <c r="C33" s="77"/>
      <c r="D33" s="28"/>
      <c r="E33" s="108"/>
      <c r="F33" s="38"/>
      <c r="G33" s="98"/>
    </row>
    <row r="34" spans="1:7" ht="16" customHeight="1" x14ac:dyDescent="0.35">
      <c r="A34" s="43" t="s">
        <v>144</v>
      </c>
      <c r="B34" s="78" t="s">
        <v>99</v>
      </c>
      <c r="C34" s="72" t="s">
        <v>163</v>
      </c>
      <c r="D34" s="29">
        <f>3000*36</f>
        <v>108000</v>
      </c>
      <c r="E34" s="107"/>
      <c r="F34" s="34">
        <v>1</v>
      </c>
      <c r="G34" s="95"/>
    </row>
    <row r="35" spans="1:7" ht="16" customHeight="1" x14ac:dyDescent="0.35">
      <c r="A35" s="43" t="s">
        <v>145</v>
      </c>
      <c r="B35" s="78" t="s">
        <v>101</v>
      </c>
      <c r="C35" s="72" t="s">
        <v>163</v>
      </c>
      <c r="D35" s="29">
        <f>3000*36</f>
        <v>108000</v>
      </c>
      <c r="E35" s="107"/>
      <c r="F35" s="34">
        <v>1</v>
      </c>
      <c r="G35" s="95"/>
    </row>
    <row r="36" spans="1:7" ht="16" customHeight="1" x14ac:dyDescent="0.35">
      <c r="A36" s="43" t="s">
        <v>146</v>
      </c>
      <c r="B36" s="73" t="s">
        <v>166</v>
      </c>
      <c r="C36" s="72" t="s">
        <v>83</v>
      </c>
      <c r="D36" s="29">
        <v>36</v>
      </c>
      <c r="E36" s="104"/>
      <c r="F36" s="34">
        <v>8</v>
      </c>
      <c r="G36" s="95"/>
    </row>
    <row r="37" spans="1:7" ht="16" customHeight="1" x14ac:dyDescent="0.35">
      <c r="A37" s="43" t="s">
        <v>147</v>
      </c>
      <c r="B37" s="73" t="s">
        <v>164</v>
      </c>
      <c r="C37" s="72" t="s">
        <v>83</v>
      </c>
      <c r="D37" s="29">
        <v>36</v>
      </c>
      <c r="E37" s="107"/>
      <c r="F37" s="34">
        <v>1</v>
      </c>
      <c r="G37" s="96"/>
    </row>
    <row r="38" spans="1:7" ht="16" customHeight="1" x14ac:dyDescent="0.35">
      <c r="A38" s="43" t="s">
        <v>148</v>
      </c>
      <c r="B38" s="78" t="s">
        <v>165</v>
      </c>
      <c r="C38" s="72" t="s">
        <v>83</v>
      </c>
      <c r="D38" s="29">
        <v>36</v>
      </c>
      <c r="E38" s="107"/>
      <c r="F38" s="34">
        <v>1</v>
      </c>
      <c r="G38" s="96"/>
    </row>
    <row r="39" spans="1:7" ht="16" customHeight="1" x14ac:dyDescent="0.35">
      <c r="A39" s="43" t="s">
        <v>149</v>
      </c>
      <c r="B39" s="73" t="s">
        <v>143</v>
      </c>
      <c r="C39" s="72" t="s">
        <v>83</v>
      </c>
      <c r="D39" s="29">
        <v>36</v>
      </c>
      <c r="E39" s="107"/>
      <c r="F39" s="34">
        <v>1</v>
      </c>
      <c r="G39" s="95"/>
    </row>
    <row r="40" spans="1:7" ht="16" customHeight="1" x14ac:dyDescent="0.35">
      <c r="A40" s="15"/>
      <c r="B40" s="74" t="s">
        <v>10</v>
      </c>
      <c r="C40" s="72"/>
      <c r="D40" s="29"/>
      <c r="E40" s="107"/>
      <c r="F40" s="34"/>
      <c r="G40" s="95"/>
    </row>
    <row r="41" spans="1:7" ht="16" customHeight="1" x14ac:dyDescent="0.35">
      <c r="A41" s="42"/>
      <c r="B41" s="79" t="s">
        <v>158</v>
      </c>
      <c r="C41" s="80"/>
      <c r="D41" s="40"/>
      <c r="E41" s="109"/>
      <c r="F41" s="41"/>
      <c r="G41" s="99"/>
    </row>
    <row r="42" spans="1:7" ht="16" customHeight="1" thickBot="1" x14ac:dyDescent="0.4">
      <c r="A42" s="42"/>
      <c r="B42" s="81"/>
      <c r="C42" s="82"/>
      <c r="D42" s="32"/>
      <c r="E42" s="104"/>
      <c r="F42" s="39"/>
      <c r="G42" s="95"/>
    </row>
    <row r="43" spans="1:7" ht="16" customHeight="1" thickBot="1" x14ac:dyDescent="0.4">
      <c r="A43" s="49">
        <v>2</v>
      </c>
      <c r="B43" s="83" t="s">
        <v>155</v>
      </c>
      <c r="C43" s="50"/>
      <c r="D43" s="50"/>
      <c r="E43" s="110"/>
      <c r="F43" s="53"/>
      <c r="G43" s="100"/>
    </row>
    <row r="44" spans="1:7" ht="16" customHeight="1" x14ac:dyDescent="0.35">
      <c r="A44" s="42">
        <v>2.1</v>
      </c>
      <c r="B44" s="71" t="s">
        <v>18</v>
      </c>
      <c r="C44" s="82"/>
      <c r="D44" s="32"/>
      <c r="E44" s="104"/>
      <c r="F44" s="34"/>
      <c r="G44" s="95"/>
    </row>
    <row r="45" spans="1:7" ht="16" customHeight="1" x14ac:dyDescent="0.35">
      <c r="A45" s="43" t="s">
        <v>102</v>
      </c>
      <c r="B45" s="84" t="s">
        <v>16</v>
      </c>
      <c r="C45" s="72" t="s">
        <v>83</v>
      </c>
      <c r="D45" s="29">
        <v>36</v>
      </c>
      <c r="E45" s="104"/>
      <c r="F45" s="34">
        <v>2</v>
      </c>
      <c r="G45" s="95"/>
    </row>
    <row r="46" spans="1:7" ht="16" customHeight="1" x14ac:dyDescent="0.35">
      <c r="A46" s="43" t="s">
        <v>103</v>
      </c>
      <c r="B46" s="85" t="s">
        <v>73</v>
      </c>
      <c r="C46" s="72" t="s">
        <v>83</v>
      </c>
      <c r="D46" s="29">
        <v>36</v>
      </c>
      <c r="E46" s="104"/>
      <c r="F46" s="34">
        <v>2</v>
      </c>
      <c r="G46" s="95"/>
    </row>
    <row r="47" spans="1:7" ht="16" customHeight="1" x14ac:dyDescent="0.35">
      <c r="A47" s="15"/>
      <c r="B47" s="86" t="s">
        <v>10</v>
      </c>
      <c r="C47" s="87"/>
      <c r="D47" s="31"/>
      <c r="E47" s="111"/>
      <c r="F47" s="37"/>
      <c r="G47" s="95"/>
    </row>
    <row r="48" spans="1:7" ht="16" customHeight="1" x14ac:dyDescent="0.35">
      <c r="A48" s="42">
        <v>2.2000000000000002</v>
      </c>
      <c r="B48" s="76" t="s">
        <v>19</v>
      </c>
      <c r="C48" s="82"/>
      <c r="D48" s="32"/>
      <c r="E48" s="104"/>
      <c r="F48" s="34"/>
      <c r="G48" s="95"/>
    </row>
    <row r="49" spans="1:7" ht="16" customHeight="1" x14ac:dyDescent="0.35">
      <c r="A49" s="43" t="s">
        <v>104</v>
      </c>
      <c r="B49" s="85" t="s">
        <v>16</v>
      </c>
      <c r="C49" s="72" t="s">
        <v>83</v>
      </c>
      <c r="D49" s="29">
        <v>36</v>
      </c>
      <c r="E49" s="104"/>
      <c r="F49" s="34">
        <v>2</v>
      </c>
      <c r="G49" s="95"/>
    </row>
    <row r="50" spans="1:7" ht="16" customHeight="1" x14ac:dyDescent="0.35">
      <c r="A50" s="43" t="s">
        <v>105</v>
      </c>
      <c r="B50" s="85" t="s">
        <v>73</v>
      </c>
      <c r="C50" s="72" t="s">
        <v>83</v>
      </c>
      <c r="D50" s="29">
        <v>36</v>
      </c>
      <c r="E50" s="104"/>
      <c r="F50" s="34">
        <v>2</v>
      </c>
      <c r="G50" s="95"/>
    </row>
    <row r="51" spans="1:7" ht="16" customHeight="1" x14ac:dyDescent="0.35">
      <c r="A51" s="15"/>
      <c r="B51" s="86" t="s">
        <v>10</v>
      </c>
      <c r="C51" s="87"/>
      <c r="D51" s="31"/>
      <c r="E51" s="111"/>
      <c r="F51" s="37"/>
      <c r="G51" s="95"/>
    </row>
    <row r="52" spans="1:7" ht="16" customHeight="1" x14ac:dyDescent="0.35">
      <c r="A52" s="15">
        <v>2.2999999999999998</v>
      </c>
      <c r="B52" s="88" t="s">
        <v>20</v>
      </c>
      <c r="C52" s="72"/>
      <c r="D52" s="29"/>
      <c r="E52" s="104"/>
      <c r="F52" s="34"/>
      <c r="G52" s="95"/>
    </row>
    <row r="53" spans="1:7" ht="16" customHeight="1" x14ac:dyDescent="0.35">
      <c r="A53" s="15" t="s">
        <v>106</v>
      </c>
      <c r="B53" s="85" t="s">
        <v>16</v>
      </c>
      <c r="C53" s="72" t="s">
        <v>83</v>
      </c>
      <c r="D53" s="29">
        <v>36</v>
      </c>
      <c r="E53" s="104"/>
      <c r="F53" s="34">
        <v>2</v>
      </c>
      <c r="G53" s="95"/>
    </row>
    <row r="54" spans="1:7" ht="16" customHeight="1" x14ac:dyDescent="0.35">
      <c r="A54" s="15" t="s">
        <v>107</v>
      </c>
      <c r="B54" s="85" t="s">
        <v>73</v>
      </c>
      <c r="C54" s="72" t="s">
        <v>83</v>
      </c>
      <c r="D54" s="29">
        <v>36</v>
      </c>
      <c r="E54" s="104"/>
      <c r="F54" s="34">
        <v>2</v>
      </c>
      <c r="G54" s="95"/>
    </row>
    <row r="55" spans="1:7" ht="16" customHeight="1" x14ac:dyDescent="0.35">
      <c r="A55" s="15"/>
      <c r="B55" s="86" t="s">
        <v>10</v>
      </c>
      <c r="C55" s="87"/>
      <c r="D55" s="31"/>
      <c r="E55" s="111"/>
      <c r="F55" s="37"/>
      <c r="G55" s="95"/>
    </row>
    <row r="56" spans="1:7" ht="16" customHeight="1" x14ac:dyDescent="0.35">
      <c r="A56" s="15">
        <v>2.4</v>
      </c>
      <c r="B56" s="88" t="s">
        <v>21</v>
      </c>
      <c r="C56" s="72"/>
      <c r="D56" s="29"/>
      <c r="E56" s="104"/>
      <c r="F56" s="34"/>
      <c r="G56" s="95"/>
    </row>
    <row r="57" spans="1:7" ht="16" customHeight="1" x14ac:dyDescent="0.35">
      <c r="A57" s="15" t="s">
        <v>108</v>
      </c>
      <c r="B57" s="85" t="s">
        <v>16</v>
      </c>
      <c r="C57" s="72" t="s">
        <v>83</v>
      </c>
      <c r="D57" s="29">
        <v>36</v>
      </c>
      <c r="E57" s="104"/>
      <c r="F57" s="34">
        <v>2</v>
      </c>
      <c r="G57" s="95"/>
    </row>
    <row r="58" spans="1:7" ht="16" customHeight="1" x14ac:dyDescent="0.35">
      <c r="A58" s="15" t="s">
        <v>109</v>
      </c>
      <c r="B58" s="85" t="s">
        <v>73</v>
      </c>
      <c r="C58" s="72" t="s">
        <v>83</v>
      </c>
      <c r="D58" s="29">
        <v>36</v>
      </c>
      <c r="E58" s="104"/>
      <c r="F58" s="34">
        <v>2</v>
      </c>
      <c r="G58" s="95"/>
    </row>
    <row r="59" spans="1:7" ht="16" customHeight="1" x14ac:dyDescent="0.35">
      <c r="A59" s="15"/>
      <c r="B59" s="86" t="s">
        <v>10</v>
      </c>
      <c r="C59" s="87"/>
      <c r="D59" s="31"/>
      <c r="E59" s="111"/>
      <c r="F59" s="37"/>
      <c r="G59" s="95"/>
    </row>
    <row r="60" spans="1:7" ht="16" customHeight="1" x14ac:dyDescent="0.35">
      <c r="A60" s="42">
        <v>2.5</v>
      </c>
      <c r="B60" s="76" t="s">
        <v>22</v>
      </c>
      <c r="C60" s="77"/>
      <c r="D60" s="28"/>
      <c r="E60" s="108"/>
      <c r="F60" s="38"/>
      <c r="G60" s="98"/>
    </row>
    <row r="61" spans="1:7" ht="16" customHeight="1" x14ac:dyDescent="0.35">
      <c r="A61" s="43"/>
      <c r="B61" s="89" t="s">
        <v>99</v>
      </c>
      <c r="C61" s="72" t="s">
        <v>163</v>
      </c>
      <c r="D61" s="29">
        <f>3000*36</f>
        <v>108000</v>
      </c>
      <c r="E61" s="107"/>
      <c r="F61" s="34">
        <v>1</v>
      </c>
      <c r="G61" s="96"/>
    </row>
    <row r="62" spans="1:7" ht="16" customHeight="1" x14ac:dyDescent="0.35">
      <c r="A62" s="43"/>
      <c r="B62" s="89" t="s">
        <v>101</v>
      </c>
      <c r="C62" s="72" t="s">
        <v>163</v>
      </c>
      <c r="D62" s="29">
        <f>3000*36</f>
        <v>108000</v>
      </c>
      <c r="E62" s="107"/>
      <c r="F62" s="34">
        <v>1</v>
      </c>
      <c r="G62" s="96"/>
    </row>
    <row r="63" spans="1:7" ht="16" customHeight="1" x14ac:dyDescent="0.35">
      <c r="A63" s="43"/>
      <c r="B63" s="86" t="s">
        <v>166</v>
      </c>
      <c r="C63" s="72" t="s">
        <v>83</v>
      </c>
      <c r="D63" s="29">
        <v>36</v>
      </c>
      <c r="E63" s="104"/>
      <c r="F63" s="34">
        <v>8</v>
      </c>
      <c r="G63" s="95"/>
    </row>
    <row r="64" spans="1:7" ht="16" customHeight="1" x14ac:dyDescent="0.35">
      <c r="A64" s="15"/>
      <c r="B64" s="86" t="s">
        <v>10</v>
      </c>
      <c r="C64" s="72"/>
      <c r="D64" s="29"/>
      <c r="E64" s="107"/>
      <c r="F64" s="34"/>
      <c r="G64" s="95"/>
    </row>
    <row r="65" spans="1:7" ht="16" customHeight="1" thickBot="1" x14ac:dyDescent="0.4">
      <c r="A65" s="15"/>
      <c r="B65" s="90" t="s">
        <v>80</v>
      </c>
      <c r="C65" s="80"/>
      <c r="D65" s="40"/>
      <c r="E65" s="109"/>
      <c r="F65" s="41"/>
      <c r="G65" s="99"/>
    </row>
    <row r="66" spans="1:7" ht="16" customHeight="1" thickBot="1" x14ac:dyDescent="0.4">
      <c r="A66" s="49">
        <v>3</v>
      </c>
      <c r="B66" s="91" t="s">
        <v>26</v>
      </c>
      <c r="C66" s="45"/>
      <c r="D66" s="46"/>
      <c r="E66" s="110"/>
      <c r="F66" s="47"/>
      <c r="G66" s="100"/>
    </row>
    <row r="67" spans="1:7" ht="16" customHeight="1" x14ac:dyDescent="0.35">
      <c r="A67" s="42">
        <v>3.1</v>
      </c>
      <c r="B67" s="76" t="s">
        <v>27</v>
      </c>
      <c r="C67" s="72"/>
      <c r="D67" s="29"/>
      <c r="E67" s="104"/>
      <c r="F67" s="34"/>
      <c r="G67" s="95"/>
    </row>
    <row r="68" spans="1:7" ht="16" customHeight="1" x14ac:dyDescent="0.35">
      <c r="A68" s="43" t="s">
        <v>110</v>
      </c>
      <c r="B68" s="85" t="s">
        <v>16</v>
      </c>
      <c r="C68" s="72" t="s">
        <v>83</v>
      </c>
      <c r="D68" s="29">
        <v>36</v>
      </c>
      <c r="E68" s="104"/>
      <c r="F68" s="34">
        <v>2</v>
      </c>
      <c r="G68" s="95"/>
    </row>
    <row r="69" spans="1:7" ht="16" customHeight="1" x14ac:dyDescent="0.35">
      <c r="A69" s="43" t="s">
        <v>111</v>
      </c>
      <c r="B69" s="85" t="s">
        <v>73</v>
      </c>
      <c r="C69" s="72" t="s">
        <v>83</v>
      </c>
      <c r="D69" s="29">
        <v>36</v>
      </c>
      <c r="E69" s="104"/>
      <c r="F69" s="34">
        <v>4</v>
      </c>
      <c r="G69" s="95"/>
    </row>
    <row r="70" spans="1:7" ht="16" customHeight="1" x14ac:dyDescent="0.35">
      <c r="A70" s="15"/>
      <c r="B70" s="86" t="s">
        <v>10</v>
      </c>
      <c r="C70" s="87"/>
      <c r="D70" s="31"/>
      <c r="E70" s="111"/>
      <c r="F70" s="37"/>
      <c r="G70" s="95"/>
    </row>
    <row r="71" spans="1:7" ht="16" customHeight="1" x14ac:dyDescent="0.35">
      <c r="A71" s="15">
        <v>3.2</v>
      </c>
      <c r="B71" s="88" t="s">
        <v>28</v>
      </c>
      <c r="C71" s="82"/>
      <c r="D71" s="32"/>
      <c r="E71" s="104"/>
      <c r="F71" s="34"/>
      <c r="G71" s="95"/>
    </row>
    <row r="72" spans="1:7" ht="16" customHeight="1" x14ac:dyDescent="0.35">
      <c r="A72" s="15" t="s">
        <v>112</v>
      </c>
      <c r="B72" s="85" t="s">
        <v>16</v>
      </c>
      <c r="C72" s="72" t="s">
        <v>83</v>
      </c>
      <c r="D72" s="29">
        <v>36</v>
      </c>
      <c r="E72" s="104"/>
      <c r="F72" s="34">
        <v>2</v>
      </c>
      <c r="G72" s="95"/>
    </row>
    <row r="73" spans="1:7" ht="16" customHeight="1" x14ac:dyDescent="0.35">
      <c r="A73" s="15" t="s">
        <v>113</v>
      </c>
      <c r="B73" s="85" t="s">
        <v>73</v>
      </c>
      <c r="C73" s="72" t="s">
        <v>83</v>
      </c>
      <c r="D73" s="29">
        <v>36</v>
      </c>
      <c r="E73" s="104"/>
      <c r="F73" s="34">
        <v>2</v>
      </c>
      <c r="G73" s="95"/>
    </row>
    <row r="74" spans="1:7" ht="16" customHeight="1" x14ac:dyDescent="0.35">
      <c r="A74" s="15"/>
      <c r="B74" s="86" t="s">
        <v>10</v>
      </c>
      <c r="C74" s="87"/>
      <c r="D74" s="31"/>
      <c r="E74" s="111"/>
      <c r="F74" s="37"/>
      <c r="G74" s="95"/>
    </row>
    <row r="75" spans="1:7" ht="16" customHeight="1" x14ac:dyDescent="0.35">
      <c r="A75" s="15">
        <v>3.3</v>
      </c>
      <c r="B75" s="88" t="s">
        <v>29</v>
      </c>
      <c r="C75" s="82"/>
      <c r="D75" s="32"/>
      <c r="E75" s="104"/>
      <c r="F75" s="34"/>
      <c r="G75" s="95"/>
    </row>
    <row r="76" spans="1:7" ht="16" customHeight="1" x14ac:dyDescent="0.35">
      <c r="A76" s="43" t="s">
        <v>114</v>
      </c>
      <c r="B76" s="85" t="s">
        <v>16</v>
      </c>
      <c r="C76" s="72" t="s">
        <v>83</v>
      </c>
      <c r="D76" s="29">
        <v>36</v>
      </c>
      <c r="E76" s="104"/>
      <c r="F76" s="34">
        <v>2</v>
      </c>
      <c r="G76" s="95"/>
    </row>
    <row r="77" spans="1:7" ht="16" customHeight="1" x14ac:dyDescent="0.35">
      <c r="A77" s="43" t="s">
        <v>115</v>
      </c>
      <c r="B77" s="85" t="s">
        <v>73</v>
      </c>
      <c r="C77" s="72" t="s">
        <v>83</v>
      </c>
      <c r="D77" s="29">
        <v>36</v>
      </c>
      <c r="E77" s="104"/>
      <c r="F77" s="34">
        <v>2</v>
      </c>
      <c r="G77" s="95"/>
    </row>
    <row r="78" spans="1:7" ht="16" customHeight="1" x14ac:dyDescent="0.35">
      <c r="A78" s="15"/>
      <c r="B78" s="86" t="s">
        <v>10</v>
      </c>
      <c r="C78" s="87"/>
      <c r="D78" s="31"/>
      <c r="E78" s="111"/>
      <c r="F78" s="37"/>
      <c r="G78" s="95"/>
    </row>
    <row r="79" spans="1:7" ht="16" customHeight="1" x14ac:dyDescent="0.35">
      <c r="A79" s="15">
        <v>3.4</v>
      </c>
      <c r="B79" s="88" t="s">
        <v>30</v>
      </c>
      <c r="C79" s="82"/>
      <c r="D79" s="32"/>
      <c r="E79" s="104"/>
      <c r="F79" s="34"/>
      <c r="G79" s="95"/>
    </row>
    <row r="80" spans="1:7" ht="16" customHeight="1" x14ac:dyDescent="0.35">
      <c r="A80" s="43" t="s">
        <v>116</v>
      </c>
      <c r="B80" s="85" t="s">
        <v>16</v>
      </c>
      <c r="C80" s="72" t="s">
        <v>83</v>
      </c>
      <c r="D80" s="29">
        <v>36</v>
      </c>
      <c r="E80" s="104"/>
      <c r="F80" s="34">
        <v>2</v>
      </c>
      <c r="G80" s="95"/>
    </row>
    <row r="81" spans="1:7" ht="16" customHeight="1" x14ac:dyDescent="0.35">
      <c r="A81" s="43" t="s">
        <v>117</v>
      </c>
      <c r="B81" s="85" t="s">
        <v>73</v>
      </c>
      <c r="C81" s="72" t="s">
        <v>83</v>
      </c>
      <c r="D81" s="29">
        <v>36</v>
      </c>
      <c r="E81" s="104"/>
      <c r="F81" s="34">
        <v>4</v>
      </c>
      <c r="G81" s="95"/>
    </row>
    <row r="82" spans="1:7" ht="16" customHeight="1" x14ac:dyDescent="0.35">
      <c r="A82" s="15"/>
      <c r="B82" s="86" t="s">
        <v>10</v>
      </c>
      <c r="C82" s="87"/>
      <c r="D82" s="31"/>
      <c r="E82" s="111"/>
      <c r="F82" s="37"/>
      <c r="G82" s="95"/>
    </row>
    <row r="83" spans="1:7" ht="16" customHeight="1" x14ac:dyDescent="0.35">
      <c r="A83" s="15">
        <v>3.5</v>
      </c>
      <c r="B83" s="88" t="s">
        <v>31</v>
      </c>
      <c r="C83" s="72"/>
      <c r="D83" s="29"/>
      <c r="E83" s="104"/>
      <c r="F83" s="34"/>
      <c r="G83" s="95"/>
    </row>
    <row r="84" spans="1:7" ht="16" customHeight="1" x14ac:dyDescent="0.35">
      <c r="A84" s="43" t="s">
        <v>118</v>
      </c>
      <c r="B84" s="85" t="s">
        <v>16</v>
      </c>
      <c r="C84" s="72" t="s">
        <v>83</v>
      </c>
      <c r="D84" s="29">
        <v>36</v>
      </c>
      <c r="E84" s="104"/>
      <c r="F84" s="34">
        <v>2</v>
      </c>
      <c r="G84" s="95"/>
    </row>
    <row r="85" spans="1:7" ht="16" customHeight="1" x14ac:dyDescent="0.35">
      <c r="A85" s="43" t="s">
        <v>119</v>
      </c>
      <c r="B85" s="85" t="s">
        <v>73</v>
      </c>
      <c r="C85" s="72" t="s">
        <v>83</v>
      </c>
      <c r="D85" s="29">
        <v>36</v>
      </c>
      <c r="E85" s="104"/>
      <c r="F85" s="34">
        <v>2</v>
      </c>
      <c r="G85" s="95"/>
    </row>
    <row r="86" spans="1:7" ht="16" customHeight="1" x14ac:dyDescent="0.35">
      <c r="A86" s="15"/>
      <c r="B86" s="86" t="s">
        <v>10</v>
      </c>
      <c r="C86" s="87"/>
      <c r="D86" s="31"/>
      <c r="E86" s="111"/>
      <c r="F86" s="37"/>
      <c r="G86" s="95"/>
    </row>
    <row r="87" spans="1:7" ht="16" customHeight="1" x14ac:dyDescent="0.35">
      <c r="A87" s="15">
        <v>3.6</v>
      </c>
      <c r="B87" s="76" t="s">
        <v>22</v>
      </c>
      <c r="C87" s="77"/>
      <c r="D87" s="28"/>
      <c r="E87" s="108"/>
      <c r="F87" s="38"/>
      <c r="G87" s="98"/>
    </row>
    <row r="88" spans="1:7" ht="16" customHeight="1" x14ac:dyDescent="0.35">
      <c r="A88" s="43"/>
      <c r="B88" s="89" t="s">
        <v>99</v>
      </c>
      <c r="C88" s="72" t="s">
        <v>163</v>
      </c>
      <c r="D88" s="29">
        <f>3000*36</f>
        <v>108000</v>
      </c>
      <c r="E88" s="107"/>
      <c r="F88" s="34">
        <v>1</v>
      </c>
      <c r="G88" s="96"/>
    </row>
    <row r="89" spans="1:7" ht="16" customHeight="1" x14ac:dyDescent="0.35">
      <c r="A89" s="43"/>
      <c r="B89" s="89" t="s">
        <v>101</v>
      </c>
      <c r="C89" s="72" t="s">
        <v>163</v>
      </c>
      <c r="D89" s="29">
        <f>3000*36</f>
        <v>108000</v>
      </c>
      <c r="E89" s="107"/>
      <c r="F89" s="34">
        <v>2</v>
      </c>
      <c r="G89" s="96"/>
    </row>
    <row r="90" spans="1:7" ht="16" customHeight="1" x14ac:dyDescent="0.35">
      <c r="A90" s="43"/>
      <c r="B90" s="86" t="s">
        <v>168</v>
      </c>
      <c r="C90" s="72" t="s">
        <v>83</v>
      </c>
      <c r="D90" s="29">
        <v>36</v>
      </c>
      <c r="E90" s="104"/>
      <c r="F90" s="34">
        <v>12</v>
      </c>
      <c r="G90" s="95"/>
    </row>
    <row r="91" spans="1:7" ht="16" customHeight="1" x14ac:dyDescent="0.35">
      <c r="A91" s="15"/>
      <c r="B91" s="86" t="s">
        <v>10</v>
      </c>
      <c r="C91" s="72"/>
      <c r="D91" s="29"/>
      <c r="E91" s="107"/>
      <c r="F91" s="34"/>
      <c r="G91" s="95"/>
    </row>
    <row r="92" spans="1:7" ht="16" customHeight="1" thickBot="1" x14ac:dyDescent="0.4">
      <c r="A92" s="15"/>
      <c r="B92" s="90" t="s">
        <v>80</v>
      </c>
      <c r="C92" s="80"/>
      <c r="D92" s="40"/>
      <c r="E92" s="109"/>
      <c r="F92" s="41"/>
      <c r="G92" s="99"/>
    </row>
    <row r="93" spans="1:7" ht="16" customHeight="1" thickBot="1" x14ac:dyDescent="0.4">
      <c r="A93" s="48">
        <v>4</v>
      </c>
      <c r="B93" s="91" t="s">
        <v>44</v>
      </c>
      <c r="C93" s="45"/>
      <c r="D93" s="46"/>
      <c r="E93" s="110"/>
      <c r="F93" s="47"/>
      <c r="G93" s="100"/>
    </row>
    <row r="94" spans="1:7" ht="16" customHeight="1" x14ac:dyDescent="0.35">
      <c r="A94" s="15">
        <v>4.0999999999999996</v>
      </c>
      <c r="B94" s="76" t="s">
        <v>45</v>
      </c>
      <c r="C94" s="72"/>
      <c r="D94" s="29"/>
      <c r="E94" s="104"/>
      <c r="F94" s="34"/>
      <c r="G94" s="95"/>
    </row>
    <row r="95" spans="1:7" ht="16" customHeight="1" x14ac:dyDescent="0.35">
      <c r="A95" s="43" t="s">
        <v>120</v>
      </c>
      <c r="B95" s="85" t="s">
        <v>16</v>
      </c>
      <c r="C95" s="72" t="s">
        <v>83</v>
      </c>
      <c r="D95" s="29">
        <v>36</v>
      </c>
      <c r="E95" s="104"/>
      <c r="F95" s="34">
        <v>2</v>
      </c>
      <c r="G95" s="95"/>
    </row>
    <row r="96" spans="1:7" ht="16" customHeight="1" x14ac:dyDescent="0.35">
      <c r="A96" s="43" t="s">
        <v>121</v>
      </c>
      <c r="B96" s="85" t="s">
        <v>73</v>
      </c>
      <c r="C96" s="72" t="s">
        <v>83</v>
      </c>
      <c r="D96" s="29">
        <v>36</v>
      </c>
      <c r="E96" s="104"/>
      <c r="F96" s="34">
        <v>2</v>
      </c>
      <c r="G96" s="95"/>
    </row>
    <row r="97" spans="1:7" ht="16" customHeight="1" x14ac:dyDescent="0.35">
      <c r="A97" s="15"/>
      <c r="B97" s="86" t="s">
        <v>10</v>
      </c>
      <c r="C97" s="87"/>
      <c r="D97" s="31"/>
      <c r="E97" s="111"/>
      <c r="F97" s="37"/>
      <c r="G97" s="95"/>
    </row>
    <row r="98" spans="1:7" ht="16" customHeight="1" x14ac:dyDescent="0.35">
      <c r="A98" s="15">
        <v>4.2</v>
      </c>
      <c r="B98" s="88" t="s">
        <v>46</v>
      </c>
      <c r="C98" s="72"/>
      <c r="D98" s="29"/>
      <c r="E98" s="104"/>
      <c r="F98" s="34"/>
      <c r="G98" s="95"/>
    </row>
    <row r="99" spans="1:7" ht="16" customHeight="1" x14ac:dyDescent="0.35">
      <c r="A99" s="43" t="s">
        <v>122</v>
      </c>
      <c r="B99" s="85" t="s">
        <v>16</v>
      </c>
      <c r="C99" s="72" t="s">
        <v>83</v>
      </c>
      <c r="D99" s="29">
        <v>36</v>
      </c>
      <c r="E99" s="104"/>
      <c r="F99" s="34">
        <v>2</v>
      </c>
      <c r="G99" s="95"/>
    </row>
    <row r="100" spans="1:7" ht="16" customHeight="1" x14ac:dyDescent="0.35">
      <c r="A100" s="43" t="s">
        <v>123</v>
      </c>
      <c r="B100" s="85" t="s">
        <v>73</v>
      </c>
      <c r="C100" s="72" t="s">
        <v>83</v>
      </c>
      <c r="D100" s="29">
        <v>36</v>
      </c>
      <c r="E100" s="104"/>
      <c r="F100" s="34">
        <v>2</v>
      </c>
      <c r="G100" s="95"/>
    </row>
    <row r="101" spans="1:7" ht="16" customHeight="1" x14ac:dyDescent="0.35">
      <c r="A101" s="15"/>
      <c r="B101" s="86" t="s">
        <v>10</v>
      </c>
      <c r="C101" s="87"/>
      <c r="D101" s="31"/>
      <c r="E101" s="111"/>
      <c r="F101" s="37"/>
      <c r="G101" s="95"/>
    </row>
    <row r="102" spans="1:7" ht="16" customHeight="1" x14ac:dyDescent="0.35">
      <c r="A102" s="15">
        <v>4.3</v>
      </c>
      <c r="B102" s="88" t="s">
        <v>47</v>
      </c>
      <c r="C102" s="72"/>
      <c r="D102" s="29"/>
      <c r="E102" s="104"/>
      <c r="F102" s="34"/>
      <c r="G102" s="95"/>
    </row>
    <row r="103" spans="1:7" ht="16" customHeight="1" x14ac:dyDescent="0.35">
      <c r="A103" s="15"/>
      <c r="B103" s="85" t="s">
        <v>16</v>
      </c>
      <c r="C103" s="72" t="s">
        <v>83</v>
      </c>
      <c r="D103" s="29">
        <v>36</v>
      </c>
      <c r="E103" s="104"/>
      <c r="F103" s="34">
        <v>2</v>
      </c>
      <c r="G103" s="95"/>
    </row>
    <row r="104" spans="1:7" ht="16" customHeight="1" x14ac:dyDescent="0.35">
      <c r="A104" s="15"/>
      <c r="B104" s="85" t="s">
        <v>73</v>
      </c>
      <c r="C104" s="72" t="s">
        <v>83</v>
      </c>
      <c r="D104" s="29">
        <v>36</v>
      </c>
      <c r="E104" s="104"/>
      <c r="F104" s="34">
        <v>2</v>
      </c>
      <c r="G104" s="95"/>
    </row>
    <row r="105" spans="1:7" ht="16" customHeight="1" x14ac:dyDescent="0.35">
      <c r="A105" s="43" t="s">
        <v>124</v>
      </c>
      <c r="B105" s="85" t="s">
        <v>151</v>
      </c>
      <c r="C105" s="72" t="s">
        <v>83</v>
      </c>
      <c r="D105" s="29">
        <v>36</v>
      </c>
      <c r="E105" s="104"/>
      <c r="F105" s="34">
        <v>1</v>
      </c>
      <c r="G105" s="95"/>
    </row>
    <row r="106" spans="1:7" ht="16" customHeight="1" x14ac:dyDescent="0.35">
      <c r="A106" s="43" t="s">
        <v>125</v>
      </c>
      <c r="B106" s="85" t="s">
        <v>152</v>
      </c>
      <c r="C106" s="72" t="s">
        <v>83</v>
      </c>
      <c r="D106" s="29">
        <v>36</v>
      </c>
      <c r="E106" s="104"/>
      <c r="F106" s="34">
        <v>2</v>
      </c>
      <c r="G106" s="95"/>
    </row>
    <row r="107" spans="1:7" ht="16" customHeight="1" x14ac:dyDescent="0.35">
      <c r="A107" s="15"/>
      <c r="B107" s="86" t="s">
        <v>10</v>
      </c>
      <c r="C107" s="87"/>
      <c r="D107" s="31"/>
      <c r="E107" s="111"/>
      <c r="F107" s="37"/>
      <c r="G107" s="95"/>
    </row>
    <row r="108" spans="1:7" ht="16" customHeight="1" x14ac:dyDescent="0.35">
      <c r="A108" s="42">
        <v>4.4000000000000004</v>
      </c>
      <c r="B108" s="88" t="s">
        <v>48</v>
      </c>
      <c r="C108" s="72"/>
      <c r="D108" s="29"/>
      <c r="E108" s="104"/>
      <c r="F108" s="34"/>
      <c r="G108" s="95"/>
    </row>
    <row r="109" spans="1:7" ht="16" customHeight="1" x14ac:dyDescent="0.35">
      <c r="A109" s="43" t="s">
        <v>126</v>
      </c>
      <c r="B109" s="85" t="s">
        <v>16</v>
      </c>
      <c r="C109" s="72" t="s">
        <v>83</v>
      </c>
      <c r="D109" s="29">
        <v>36</v>
      </c>
      <c r="E109" s="104"/>
      <c r="F109" s="34">
        <v>2</v>
      </c>
      <c r="G109" s="95"/>
    </row>
    <row r="110" spans="1:7" ht="16" customHeight="1" x14ac:dyDescent="0.35">
      <c r="A110" s="43" t="s">
        <v>127</v>
      </c>
      <c r="B110" s="85" t="s">
        <v>73</v>
      </c>
      <c r="C110" s="72" t="s">
        <v>83</v>
      </c>
      <c r="D110" s="29">
        <v>36</v>
      </c>
      <c r="E110" s="104"/>
      <c r="F110" s="34">
        <v>2</v>
      </c>
      <c r="G110" s="95"/>
    </row>
    <row r="111" spans="1:7" ht="16" customHeight="1" x14ac:dyDescent="0.35">
      <c r="A111" s="15"/>
      <c r="B111" s="86" t="s">
        <v>10</v>
      </c>
      <c r="C111" s="87"/>
      <c r="D111" s="31"/>
      <c r="E111" s="111"/>
      <c r="F111" s="37"/>
      <c r="G111" s="95"/>
    </row>
    <row r="112" spans="1:7" ht="16" customHeight="1" x14ac:dyDescent="0.35">
      <c r="A112" s="15">
        <v>4.5</v>
      </c>
      <c r="B112" s="88" t="s">
        <v>49</v>
      </c>
      <c r="C112" s="72"/>
      <c r="D112" s="29"/>
      <c r="E112" s="104"/>
      <c r="F112" s="34"/>
      <c r="G112" s="95"/>
    </row>
    <row r="113" spans="1:8" ht="16" customHeight="1" x14ac:dyDescent="0.35">
      <c r="A113" s="43" t="s">
        <v>128</v>
      </c>
      <c r="B113" s="85" t="s">
        <v>16</v>
      </c>
      <c r="C113" s="72" t="s">
        <v>83</v>
      </c>
      <c r="D113" s="29">
        <v>36</v>
      </c>
      <c r="E113" s="104"/>
      <c r="F113" s="34">
        <v>2</v>
      </c>
      <c r="G113" s="95"/>
    </row>
    <row r="114" spans="1:8" ht="16" customHeight="1" x14ac:dyDescent="0.35">
      <c r="A114" s="43" t="s">
        <v>129</v>
      </c>
      <c r="B114" s="85" t="s">
        <v>73</v>
      </c>
      <c r="C114" s="72" t="s">
        <v>83</v>
      </c>
      <c r="D114" s="29">
        <v>36</v>
      </c>
      <c r="E114" s="104"/>
      <c r="F114" s="34">
        <v>4</v>
      </c>
      <c r="G114" s="95"/>
    </row>
    <row r="115" spans="1:8" ht="16" customHeight="1" x14ac:dyDescent="0.35">
      <c r="A115" s="15"/>
      <c r="B115" s="86" t="s">
        <v>10</v>
      </c>
      <c r="C115" s="87"/>
      <c r="D115" s="31"/>
      <c r="E115" s="111"/>
      <c r="F115" s="37"/>
      <c r="G115" s="95"/>
    </row>
    <row r="116" spans="1:8" ht="16" customHeight="1" x14ac:dyDescent="0.35">
      <c r="A116" s="15">
        <v>4.5999999999999996</v>
      </c>
      <c r="B116" s="76" t="s">
        <v>22</v>
      </c>
      <c r="C116" s="77"/>
      <c r="D116" s="28"/>
      <c r="E116" s="108"/>
      <c r="F116" s="38"/>
      <c r="G116" s="98"/>
    </row>
    <row r="117" spans="1:8" ht="16" customHeight="1" x14ac:dyDescent="0.35">
      <c r="A117" s="43"/>
      <c r="B117" s="89" t="s">
        <v>99</v>
      </c>
      <c r="C117" s="72" t="s">
        <v>163</v>
      </c>
      <c r="D117" s="29">
        <f>3000*36</f>
        <v>108000</v>
      </c>
      <c r="E117" s="107"/>
      <c r="F117" s="34">
        <v>1</v>
      </c>
      <c r="G117" s="95"/>
    </row>
    <row r="118" spans="1:8" ht="16" customHeight="1" x14ac:dyDescent="0.35">
      <c r="A118" s="43"/>
      <c r="B118" s="89" t="s">
        <v>101</v>
      </c>
      <c r="C118" s="72" t="s">
        <v>163</v>
      </c>
      <c r="D118" s="29">
        <f>3000*36</f>
        <v>108000</v>
      </c>
      <c r="E118" s="107"/>
      <c r="F118" s="34">
        <v>2</v>
      </c>
      <c r="G118" s="95"/>
    </row>
    <row r="119" spans="1:8" ht="16" customHeight="1" x14ac:dyDescent="0.35">
      <c r="A119" s="43"/>
      <c r="B119" s="86" t="s">
        <v>168</v>
      </c>
      <c r="C119" s="72" t="s">
        <v>83</v>
      </c>
      <c r="D119" s="29">
        <v>36</v>
      </c>
      <c r="E119" s="104"/>
      <c r="F119" s="34">
        <v>12</v>
      </c>
      <c r="G119" s="95"/>
    </row>
    <row r="120" spans="1:8" ht="16" customHeight="1" x14ac:dyDescent="0.35">
      <c r="A120" s="43"/>
      <c r="B120" s="86" t="s">
        <v>164</v>
      </c>
      <c r="C120" s="72" t="s">
        <v>83</v>
      </c>
      <c r="D120" s="29">
        <v>36</v>
      </c>
      <c r="E120" s="107"/>
      <c r="F120" s="34">
        <v>1</v>
      </c>
      <c r="G120" s="96"/>
    </row>
    <row r="121" spans="1:8" ht="16" customHeight="1" x14ac:dyDescent="0.35">
      <c r="A121" s="43"/>
      <c r="B121" s="89" t="s">
        <v>165</v>
      </c>
      <c r="C121" s="72" t="s">
        <v>83</v>
      </c>
      <c r="D121" s="29">
        <v>36</v>
      </c>
      <c r="E121" s="107"/>
      <c r="F121" s="34">
        <v>1</v>
      </c>
      <c r="G121" s="96"/>
    </row>
    <row r="122" spans="1:8" ht="16" customHeight="1" x14ac:dyDescent="0.35">
      <c r="A122" s="43"/>
      <c r="B122" s="86" t="s">
        <v>143</v>
      </c>
      <c r="C122" s="72" t="s">
        <v>83</v>
      </c>
      <c r="D122" s="29">
        <v>36</v>
      </c>
      <c r="E122" s="107"/>
      <c r="F122" s="34">
        <v>1</v>
      </c>
      <c r="G122" s="95"/>
    </row>
    <row r="123" spans="1:8" ht="16" customHeight="1" x14ac:dyDescent="0.35">
      <c r="A123" s="43"/>
      <c r="B123" s="86" t="s">
        <v>10</v>
      </c>
      <c r="C123" s="72"/>
      <c r="D123" s="29"/>
      <c r="E123" s="107"/>
      <c r="F123" s="34"/>
      <c r="G123" s="95"/>
      <c r="H123" s="12"/>
    </row>
    <row r="124" spans="1:8" ht="16" customHeight="1" thickBot="1" x14ac:dyDescent="0.4">
      <c r="A124" s="43"/>
      <c r="B124" s="90" t="s">
        <v>80</v>
      </c>
      <c r="C124" s="80"/>
      <c r="D124" s="40"/>
      <c r="E124" s="109"/>
      <c r="F124" s="41"/>
      <c r="G124" s="99"/>
    </row>
    <row r="125" spans="1:8" ht="16" customHeight="1" thickBot="1" x14ac:dyDescent="0.4">
      <c r="A125" s="44"/>
      <c r="B125" s="91" t="s">
        <v>36</v>
      </c>
      <c r="C125" s="45"/>
      <c r="D125" s="46"/>
      <c r="E125" s="112"/>
      <c r="F125" s="47"/>
      <c r="G125" s="100"/>
    </row>
    <row r="126" spans="1:8" ht="16" customHeight="1" x14ac:dyDescent="0.35">
      <c r="A126" s="15">
        <v>5.0999999999999996</v>
      </c>
      <c r="B126" s="76" t="s">
        <v>37</v>
      </c>
      <c r="C126" s="82"/>
      <c r="D126" s="32"/>
      <c r="E126" s="104"/>
      <c r="F126" s="34"/>
      <c r="G126" s="98"/>
    </row>
    <row r="127" spans="1:8" ht="16" customHeight="1" x14ac:dyDescent="0.35">
      <c r="A127" s="43" t="s">
        <v>130</v>
      </c>
      <c r="B127" s="84" t="s">
        <v>16</v>
      </c>
      <c r="C127" s="72" t="s">
        <v>83</v>
      </c>
      <c r="D127" s="29">
        <v>36</v>
      </c>
      <c r="E127" s="104"/>
      <c r="F127" s="34">
        <v>2</v>
      </c>
      <c r="G127" s="95"/>
    </row>
    <row r="128" spans="1:8" ht="16" customHeight="1" x14ac:dyDescent="0.35">
      <c r="A128" s="43" t="s">
        <v>131</v>
      </c>
      <c r="B128" s="84" t="s">
        <v>73</v>
      </c>
      <c r="C128" s="72" t="s">
        <v>83</v>
      </c>
      <c r="D128" s="29">
        <v>36</v>
      </c>
      <c r="E128" s="104"/>
      <c r="F128" s="34">
        <v>2</v>
      </c>
      <c r="G128" s="95"/>
    </row>
    <row r="129" spans="1:7" ht="16" customHeight="1" x14ac:dyDescent="0.35">
      <c r="A129" s="15"/>
      <c r="B129" s="74" t="s">
        <v>10</v>
      </c>
      <c r="C129" s="72"/>
      <c r="D129" s="29"/>
      <c r="E129" s="107"/>
      <c r="F129" s="34"/>
      <c r="G129" s="95"/>
    </row>
    <row r="130" spans="1:7" ht="16" customHeight="1" x14ac:dyDescent="0.35">
      <c r="A130" s="15">
        <v>5.2</v>
      </c>
      <c r="B130" s="92" t="s">
        <v>150</v>
      </c>
      <c r="C130" s="72"/>
      <c r="D130" s="29"/>
      <c r="E130" s="104"/>
      <c r="F130" s="34"/>
      <c r="G130" s="95"/>
    </row>
    <row r="131" spans="1:7" ht="16" customHeight="1" x14ac:dyDescent="0.35">
      <c r="A131" s="43" t="s">
        <v>132</v>
      </c>
      <c r="B131" s="84" t="s">
        <v>16</v>
      </c>
      <c r="C131" s="72" t="s">
        <v>83</v>
      </c>
      <c r="D131" s="29">
        <v>36</v>
      </c>
      <c r="E131" s="104"/>
      <c r="F131" s="34">
        <v>2</v>
      </c>
      <c r="G131" s="95"/>
    </row>
    <row r="132" spans="1:7" ht="16" customHeight="1" x14ac:dyDescent="0.35">
      <c r="A132" s="43" t="s">
        <v>133</v>
      </c>
      <c r="B132" s="84" t="s">
        <v>73</v>
      </c>
      <c r="C132" s="72" t="s">
        <v>83</v>
      </c>
      <c r="D132" s="29">
        <v>36</v>
      </c>
      <c r="E132" s="104"/>
      <c r="F132" s="34">
        <v>2</v>
      </c>
      <c r="G132" s="95"/>
    </row>
    <row r="133" spans="1:7" ht="16" customHeight="1" x14ac:dyDescent="0.35">
      <c r="A133" s="15"/>
      <c r="B133" s="74" t="s">
        <v>10</v>
      </c>
      <c r="C133" s="72"/>
      <c r="D133" s="29"/>
      <c r="E133" s="107"/>
      <c r="F133" s="34"/>
      <c r="G133" s="95"/>
    </row>
    <row r="134" spans="1:7" ht="16" customHeight="1" x14ac:dyDescent="0.35">
      <c r="A134" s="15">
        <v>5.3</v>
      </c>
      <c r="B134" s="92" t="s">
        <v>39</v>
      </c>
      <c r="C134" s="72"/>
      <c r="D134" s="29"/>
      <c r="E134" s="104"/>
      <c r="F134" s="34"/>
      <c r="G134" s="95"/>
    </row>
    <row r="135" spans="1:7" ht="16" customHeight="1" x14ac:dyDescent="0.35">
      <c r="A135" s="43" t="s">
        <v>134</v>
      </c>
      <c r="B135" s="84" t="s">
        <v>16</v>
      </c>
      <c r="C135" s="72" t="s">
        <v>83</v>
      </c>
      <c r="D135" s="29">
        <v>36</v>
      </c>
      <c r="E135" s="104"/>
      <c r="F135" s="34">
        <v>2</v>
      </c>
      <c r="G135" s="95"/>
    </row>
    <row r="136" spans="1:7" ht="16" customHeight="1" x14ac:dyDescent="0.35">
      <c r="A136" s="43" t="s">
        <v>135</v>
      </c>
      <c r="B136" s="84" t="s">
        <v>73</v>
      </c>
      <c r="C136" s="72" t="s">
        <v>83</v>
      </c>
      <c r="D136" s="29">
        <v>36</v>
      </c>
      <c r="E136" s="104"/>
      <c r="F136" s="34">
        <v>2</v>
      </c>
      <c r="G136" s="95"/>
    </row>
    <row r="137" spans="1:7" ht="16" customHeight="1" x14ac:dyDescent="0.35">
      <c r="A137" s="15"/>
      <c r="B137" s="74" t="s">
        <v>10</v>
      </c>
      <c r="C137" s="72"/>
      <c r="D137" s="29"/>
      <c r="E137" s="107"/>
      <c r="F137" s="34"/>
      <c r="G137" s="95"/>
    </row>
    <row r="138" spans="1:7" ht="16" customHeight="1" x14ac:dyDescent="0.35">
      <c r="A138" s="15">
        <v>5.4</v>
      </c>
      <c r="B138" s="92" t="s">
        <v>40</v>
      </c>
      <c r="C138" s="72"/>
      <c r="D138" s="29"/>
      <c r="E138" s="104"/>
      <c r="F138" s="34"/>
      <c r="G138" s="95"/>
    </row>
    <row r="139" spans="1:7" ht="16" customHeight="1" x14ac:dyDescent="0.35">
      <c r="A139" s="43" t="s">
        <v>136</v>
      </c>
      <c r="B139" s="84" t="s">
        <v>16</v>
      </c>
      <c r="C139" s="72" t="s">
        <v>83</v>
      </c>
      <c r="D139" s="29">
        <v>36</v>
      </c>
      <c r="E139" s="104"/>
      <c r="F139" s="34">
        <v>2</v>
      </c>
      <c r="G139" s="95"/>
    </row>
    <row r="140" spans="1:7" ht="16" customHeight="1" x14ac:dyDescent="0.35">
      <c r="A140" s="43" t="s">
        <v>137</v>
      </c>
      <c r="B140" s="84" t="s">
        <v>73</v>
      </c>
      <c r="C140" s="72" t="s">
        <v>83</v>
      </c>
      <c r="D140" s="29">
        <v>36</v>
      </c>
      <c r="E140" s="104"/>
      <c r="F140" s="34">
        <v>2</v>
      </c>
      <c r="G140" s="95"/>
    </row>
    <row r="141" spans="1:7" ht="16" customHeight="1" x14ac:dyDescent="0.35">
      <c r="A141" s="15"/>
      <c r="B141" s="74" t="s">
        <v>10</v>
      </c>
      <c r="C141" s="72"/>
      <c r="D141" s="29"/>
      <c r="E141" s="107"/>
      <c r="F141" s="34"/>
      <c r="G141" s="95"/>
    </row>
    <row r="142" spans="1:7" ht="16" customHeight="1" x14ac:dyDescent="0.35">
      <c r="A142" s="15">
        <v>5.5</v>
      </c>
      <c r="B142" s="92" t="s">
        <v>41</v>
      </c>
      <c r="C142" s="72"/>
      <c r="D142" s="29"/>
      <c r="E142" s="104"/>
      <c r="F142" s="34"/>
      <c r="G142" s="95"/>
    </row>
    <row r="143" spans="1:7" ht="16" customHeight="1" x14ac:dyDescent="0.35">
      <c r="A143" s="43" t="s">
        <v>138</v>
      </c>
      <c r="B143" s="84" t="s">
        <v>16</v>
      </c>
      <c r="C143" s="72" t="s">
        <v>83</v>
      </c>
      <c r="D143" s="29">
        <v>36</v>
      </c>
      <c r="E143" s="104"/>
      <c r="F143" s="34">
        <v>2</v>
      </c>
      <c r="G143" s="95"/>
    </row>
    <row r="144" spans="1:7" ht="16" customHeight="1" x14ac:dyDescent="0.35">
      <c r="A144" s="43" t="s">
        <v>139</v>
      </c>
      <c r="B144" s="84" t="s">
        <v>73</v>
      </c>
      <c r="C144" s="72" t="s">
        <v>83</v>
      </c>
      <c r="D144" s="29">
        <v>36</v>
      </c>
      <c r="E144" s="104"/>
      <c r="F144" s="34">
        <v>2</v>
      </c>
      <c r="G144" s="95"/>
    </row>
    <row r="145" spans="1:7" ht="16" customHeight="1" x14ac:dyDescent="0.35">
      <c r="A145" s="15"/>
      <c r="B145" s="74" t="s">
        <v>10</v>
      </c>
      <c r="C145" s="72"/>
      <c r="D145" s="29"/>
      <c r="E145" s="107"/>
      <c r="F145" s="34"/>
      <c r="G145" s="95"/>
    </row>
    <row r="146" spans="1:7" ht="16" customHeight="1" x14ac:dyDescent="0.35">
      <c r="A146" s="15">
        <v>5.6</v>
      </c>
      <c r="B146" s="92" t="s">
        <v>42</v>
      </c>
      <c r="C146" s="72"/>
      <c r="D146" s="29"/>
      <c r="E146" s="104"/>
      <c r="F146" s="34"/>
      <c r="G146" s="95"/>
    </row>
    <row r="147" spans="1:7" ht="16" customHeight="1" x14ac:dyDescent="0.35">
      <c r="A147" s="43" t="s">
        <v>140</v>
      </c>
      <c r="B147" s="84" t="s">
        <v>16</v>
      </c>
      <c r="C147" s="72" t="s">
        <v>83</v>
      </c>
      <c r="D147" s="29">
        <v>36</v>
      </c>
      <c r="E147" s="104"/>
      <c r="F147" s="34">
        <v>2</v>
      </c>
      <c r="G147" s="95"/>
    </row>
    <row r="148" spans="1:7" ht="16" customHeight="1" x14ac:dyDescent="0.35">
      <c r="A148" s="43" t="s">
        <v>141</v>
      </c>
      <c r="B148" s="84" t="s">
        <v>73</v>
      </c>
      <c r="C148" s="72" t="s">
        <v>83</v>
      </c>
      <c r="D148" s="29">
        <v>36</v>
      </c>
      <c r="E148" s="104"/>
      <c r="F148" s="34">
        <v>2</v>
      </c>
      <c r="G148" s="95"/>
    </row>
    <row r="149" spans="1:7" ht="16" customHeight="1" x14ac:dyDescent="0.35">
      <c r="A149" s="15"/>
      <c r="B149" s="74" t="s">
        <v>10</v>
      </c>
      <c r="C149" s="72"/>
      <c r="D149" s="29"/>
      <c r="E149" s="107"/>
      <c r="F149" s="34"/>
      <c r="G149" s="95"/>
    </row>
    <row r="150" spans="1:7" ht="16" customHeight="1" x14ac:dyDescent="0.35">
      <c r="A150" s="15">
        <v>5.8</v>
      </c>
      <c r="B150" s="76" t="s">
        <v>22</v>
      </c>
      <c r="C150" s="77"/>
      <c r="D150" s="28"/>
      <c r="E150" s="108"/>
      <c r="F150" s="38"/>
      <c r="G150" s="98"/>
    </row>
    <row r="151" spans="1:7" ht="16" customHeight="1" x14ac:dyDescent="0.35">
      <c r="A151" s="43"/>
      <c r="B151" s="78" t="s">
        <v>99</v>
      </c>
      <c r="C151" s="72" t="s">
        <v>163</v>
      </c>
      <c r="D151" s="29">
        <f>3000*36</f>
        <v>108000</v>
      </c>
      <c r="E151" s="107"/>
      <c r="F151" s="34">
        <v>1</v>
      </c>
      <c r="G151" s="95"/>
    </row>
    <row r="152" spans="1:7" ht="16" customHeight="1" x14ac:dyDescent="0.35">
      <c r="A152" s="43"/>
      <c r="B152" s="78" t="s">
        <v>101</v>
      </c>
      <c r="C152" s="72" t="s">
        <v>163</v>
      </c>
      <c r="D152" s="29">
        <f>3000*36</f>
        <v>108000</v>
      </c>
      <c r="E152" s="107"/>
      <c r="F152" s="34">
        <v>2</v>
      </c>
      <c r="G152" s="95"/>
    </row>
    <row r="153" spans="1:7" ht="16" customHeight="1" x14ac:dyDescent="0.35">
      <c r="A153" s="43"/>
      <c r="B153" s="73" t="s">
        <v>168</v>
      </c>
      <c r="C153" s="72" t="s">
        <v>83</v>
      </c>
      <c r="D153" s="29">
        <v>36</v>
      </c>
      <c r="E153" s="104"/>
      <c r="F153" s="34">
        <v>12</v>
      </c>
      <c r="G153" s="95"/>
    </row>
    <row r="154" spans="1:7" ht="16" customHeight="1" x14ac:dyDescent="0.35">
      <c r="A154" s="43"/>
      <c r="B154" s="74" t="s">
        <v>10</v>
      </c>
      <c r="C154" s="72"/>
      <c r="D154" s="29"/>
      <c r="E154" s="107"/>
      <c r="F154" s="34"/>
      <c r="G154" s="98"/>
    </row>
    <row r="155" spans="1:7" ht="16" customHeight="1" thickBot="1" x14ac:dyDescent="0.4">
      <c r="A155" s="43"/>
      <c r="B155" s="90" t="s">
        <v>80</v>
      </c>
      <c r="C155" s="80"/>
      <c r="D155" s="40"/>
      <c r="E155" s="109"/>
      <c r="F155" s="41"/>
      <c r="G155" s="101"/>
    </row>
    <row r="156" spans="1:7" ht="16" customHeight="1" thickBot="1" x14ac:dyDescent="0.4">
      <c r="A156" s="44"/>
      <c r="B156" s="91" t="s">
        <v>153</v>
      </c>
      <c r="C156" s="45"/>
      <c r="D156" s="46"/>
      <c r="E156" s="112"/>
      <c r="F156" s="47"/>
      <c r="G156" s="100"/>
    </row>
    <row r="157" spans="1:7" ht="16" customHeight="1" x14ac:dyDescent="0.35">
      <c r="A157" s="43"/>
      <c r="B157" s="86" t="s">
        <v>154</v>
      </c>
      <c r="C157" s="72" t="s">
        <v>74</v>
      </c>
      <c r="D157" s="29">
        <f>18*3</f>
        <v>54</v>
      </c>
      <c r="E157" s="107"/>
      <c r="F157" s="34">
        <v>1</v>
      </c>
      <c r="G157" s="95"/>
    </row>
    <row r="158" spans="1:7" ht="16" customHeight="1" x14ac:dyDescent="0.35">
      <c r="A158" s="43"/>
      <c r="B158" s="90" t="s">
        <v>80</v>
      </c>
      <c r="C158" s="80"/>
      <c r="D158" s="40"/>
      <c r="E158" s="109"/>
      <c r="F158" s="41"/>
      <c r="G158" s="101"/>
    </row>
    <row r="159" spans="1:7" ht="16" customHeight="1" thickBot="1" x14ac:dyDescent="0.4">
      <c r="A159" s="43"/>
      <c r="B159" s="74"/>
      <c r="C159" s="72"/>
      <c r="D159" s="29"/>
      <c r="E159" s="107"/>
      <c r="F159" s="34"/>
      <c r="G159" s="95"/>
    </row>
    <row r="160" spans="1:7" ht="16" customHeight="1" x14ac:dyDescent="0.35">
      <c r="A160" s="15"/>
      <c r="B160" s="113" t="s">
        <v>80</v>
      </c>
      <c r="C160" s="118"/>
      <c r="D160" s="119"/>
      <c r="E160" s="120"/>
      <c r="F160" s="121"/>
      <c r="G160" s="122"/>
    </row>
    <row r="161" spans="1:8" ht="16" customHeight="1" x14ac:dyDescent="0.35">
      <c r="A161" s="15"/>
      <c r="B161" s="113" t="s">
        <v>75</v>
      </c>
      <c r="C161" s="123"/>
      <c r="D161" s="115"/>
      <c r="E161" s="116"/>
      <c r="F161" s="117"/>
      <c r="G161" s="124"/>
      <c r="H161" s="12"/>
    </row>
    <row r="162" spans="1:8" ht="16" customHeight="1" thickBot="1" x14ac:dyDescent="0.4">
      <c r="A162" s="17"/>
      <c r="B162" s="114" t="s">
        <v>142</v>
      </c>
      <c r="C162" s="125"/>
      <c r="D162" s="126"/>
      <c r="E162" s="127"/>
      <c r="F162" s="128"/>
      <c r="G162" s="129"/>
    </row>
    <row r="163" spans="1:8" ht="16" customHeight="1" x14ac:dyDescent="0.35"/>
    <row r="164" spans="1:8" ht="16" customHeight="1" x14ac:dyDescent="0.35"/>
    <row r="165" spans="1:8" ht="16" customHeight="1" x14ac:dyDescent="0.35"/>
    <row r="166" spans="1:8" ht="16" customHeight="1" x14ac:dyDescent="0.35">
      <c r="D166" t="s">
        <v>0</v>
      </c>
    </row>
    <row r="167" spans="1:8" ht="16" customHeight="1" x14ac:dyDescent="0.35"/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CC04-AB49-42E6-9E63-391F5B89AA63}">
  <dimension ref="B4:F59"/>
  <sheetViews>
    <sheetView view="pageBreakPreview" topLeftCell="A17" zoomScaleNormal="100" zoomScaleSheetLayoutView="100" workbookViewId="0">
      <selection activeCell="A27" sqref="A27:C37"/>
    </sheetView>
  </sheetViews>
  <sheetFormatPr defaultRowHeight="14.5" x14ac:dyDescent="0.35"/>
  <cols>
    <col min="3" max="3" width="72" customWidth="1"/>
    <col min="4" max="4" width="21.453125" style="13" customWidth="1"/>
    <col min="6" max="6" width="21.54296875" customWidth="1"/>
  </cols>
  <sheetData>
    <row r="4" spans="2:6" ht="15" thickBot="1" x14ac:dyDescent="0.4">
      <c r="B4" s="16"/>
      <c r="C4" s="16"/>
      <c r="D4" s="58"/>
      <c r="E4" s="16"/>
      <c r="F4" s="16"/>
    </row>
    <row r="5" spans="2:6" ht="16" thickBot="1" x14ac:dyDescent="0.4">
      <c r="B5" s="62" t="s">
        <v>156</v>
      </c>
      <c r="C5" s="18" t="s">
        <v>157</v>
      </c>
      <c r="D5" s="19" t="s">
        <v>158</v>
      </c>
      <c r="E5" s="16"/>
      <c r="F5" s="16"/>
    </row>
    <row r="6" spans="2:6" ht="31" x14ac:dyDescent="0.35">
      <c r="B6" s="63"/>
      <c r="C6" s="33" t="s">
        <v>167</v>
      </c>
      <c r="D6" s="65"/>
      <c r="E6" s="16"/>
      <c r="F6" s="16"/>
    </row>
    <row r="7" spans="2:6" ht="15.5" x14ac:dyDescent="0.35">
      <c r="B7" s="63"/>
      <c r="C7" s="20"/>
      <c r="D7" s="66"/>
      <c r="E7" s="16"/>
      <c r="F7" s="16"/>
    </row>
    <row r="8" spans="2:6" ht="15.5" x14ac:dyDescent="0.35">
      <c r="B8" s="63">
        <v>1</v>
      </c>
      <c r="C8" s="21" t="s">
        <v>81</v>
      </c>
      <c r="D8" s="66"/>
      <c r="E8" s="16"/>
      <c r="F8" s="16"/>
    </row>
    <row r="9" spans="2:6" ht="15.5" x14ac:dyDescent="0.35">
      <c r="B9" s="63"/>
      <c r="C9" s="21"/>
      <c r="D9" s="66"/>
      <c r="E9" s="16"/>
      <c r="F9" s="16"/>
    </row>
    <row r="10" spans="2:6" ht="15.5" x14ac:dyDescent="0.35">
      <c r="B10" s="63">
        <v>2</v>
      </c>
      <c r="C10" s="21" t="s">
        <v>155</v>
      </c>
      <c r="D10" s="66"/>
      <c r="E10" s="16"/>
      <c r="F10" s="16"/>
    </row>
    <row r="11" spans="2:6" ht="15.5" x14ac:dyDescent="0.35">
      <c r="B11" s="63"/>
      <c r="C11" s="21"/>
      <c r="D11" s="66"/>
      <c r="E11" s="16"/>
      <c r="F11" s="16"/>
    </row>
    <row r="12" spans="2:6" ht="15.5" x14ac:dyDescent="0.35">
      <c r="B12" s="63">
        <v>3</v>
      </c>
      <c r="C12" s="21" t="s">
        <v>160</v>
      </c>
      <c r="D12" s="66"/>
      <c r="E12" s="16"/>
      <c r="F12" s="16"/>
    </row>
    <row r="13" spans="2:6" ht="15.5" x14ac:dyDescent="0.35">
      <c r="B13" s="63"/>
      <c r="C13" s="22"/>
      <c r="D13" s="66"/>
      <c r="E13" s="16"/>
      <c r="F13" s="16"/>
    </row>
    <row r="14" spans="2:6" ht="15.5" x14ac:dyDescent="0.35">
      <c r="B14" s="63">
        <v>4</v>
      </c>
      <c r="C14" s="22" t="s">
        <v>161</v>
      </c>
      <c r="D14" s="66"/>
      <c r="E14" s="16"/>
      <c r="F14" s="16"/>
    </row>
    <row r="15" spans="2:6" ht="15.5" x14ac:dyDescent="0.35">
      <c r="B15" s="63"/>
      <c r="C15" s="21"/>
      <c r="D15" s="66"/>
      <c r="E15" s="16"/>
      <c r="F15" s="16"/>
    </row>
    <row r="16" spans="2:6" ht="15.5" x14ac:dyDescent="0.35">
      <c r="B16" s="63">
        <v>5</v>
      </c>
      <c r="C16" s="21" t="s">
        <v>36</v>
      </c>
      <c r="D16" s="66"/>
      <c r="E16" s="16"/>
      <c r="F16" s="16"/>
    </row>
    <row r="17" spans="2:6" ht="15.5" x14ac:dyDescent="0.35">
      <c r="B17" s="63"/>
      <c r="C17" s="23"/>
      <c r="D17" s="66"/>
      <c r="E17" s="16"/>
      <c r="F17" s="16"/>
    </row>
    <row r="18" spans="2:6" ht="15.5" x14ac:dyDescent="0.35">
      <c r="B18" s="63">
        <v>6</v>
      </c>
      <c r="C18" s="23" t="s">
        <v>153</v>
      </c>
      <c r="D18" s="66"/>
      <c r="E18" s="16"/>
      <c r="F18" s="16"/>
    </row>
    <row r="19" spans="2:6" ht="16" thickBot="1" x14ac:dyDescent="0.4">
      <c r="B19" s="64"/>
      <c r="C19" s="24"/>
      <c r="D19" s="67"/>
      <c r="E19" s="16"/>
      <c r="F19" s="59"/>
    </row>
    <row r="20" spans="2:6" ht="15.5" x14ac:dyDescent="0.35">
      <c r="B20" s="63"/>
      <c r="C20" s="25" t="s">
        <v>159</v>
      </c>
      <c r="D20" s="66"/>
      <c r="E20" s="16"/>
      <c r="F20" s="60"/>
    </row>
    <row r="21" spans="2:6" ht="15.5" x14ac:dyDescent="0.35">
      <c r="B21" s="63"/>
      <c r="C21" s="25" t="s">
        <v>162</v>
      </c>
      <c r="D21" s="66"/>
      <c r="E21" s="16"/>
      <c r="F21" s="16"/>
    </row>
    <row r="22" spans="2:6" ht="16" thickBot="1" x14ac:dyDescent="0.4">
      <c r="B22" s="64"/>
      <c r="C22" s="26" t="s">
        <v>142</v>
      </c>
      <c r="D22" s="67"/>
      <c r="E22" s="16"/>
      <c r="F22" s="16"/>
    </row>
    <row r="23" spans="2:6" x14ac:dyDescent="0.35">
      <c r="B23" s="16"/>
      <c r="C23" s="16"/>
      <c r="D23" s="58"/>
      <c r="E23" s="16"/>
      <c r="F23" s="16"/>
    </row>
    <row r="24" spans="2:6" x14ac:dyDescent="0.35">
      <c r="B24" s="16"/>
      <c r="C24" s="16"/>
      <c r="D24" s="58"/>
      <c r="E24" s="16"/>
      <c r="F24" s="16"/>
    </row>
    <row r="25" spans="2:6" x14ac:dyDescent="0.35">
      <c r="B25" s="16"/>
      <c r="C25" s="16"/>
      <c r="D25" s="58"/>
      <c r="E25" s="16"/>
      <c r="F25" s="16"/>
    </row>
    <row r="26" spans="2:6" x14ac:dyDescent="0.35">
      <c r="B26" s="16"/>
      <c r="C26" s="16"/>
      <c r="D26" s="58"/>
      <c r="E26" s="16"/>
      <c r="F26" s="16"/>
    </row>
    <row r="27" spans="2:6" ht="15.5" x14ac:dyDescent="0.35">
      <c r="B27" s="68"/>
      <c r="C27" s="21"/>
      <c r="D27" s="58"/>
      <c r="E27" s="16"/>
      <c r="F27" s="16"/>
    </row>
    <row r="28" spans="2:6" ht="15.5" x14ac:dyDescent="0.35">
      <c r="B28" s="21"/>
      <c r="C28" s="21"/>
      <c r="D28" s="58"/>
      <c r="E28" s="16"/>
      <c r="F28" s="16"/>
    </row>
    <row r="29" spans="2:6" ht="15.5" x14ac:dyDescent="0.35">
      <c r="B29" s="21"/>
      <c r="C29" s="21"/>
      <c r="D29" s="58"/>
      <c r="E29" s="16"/>
      <c r="F29" s="16"/>
    </row>
    <row r="30" spans="2:6" ht="15.5" x14ac:dyDescent="0.35">
      <c r="B30" s="21"/>
      <c r="C30" s="21"/>
      <c r="D30" s="58"/>
      <c r="E30" s="16"/>
      <c r="F30" s="16"/>
    </row>
    <row r="31" spans="2:6" ht="15.5" x14ac:dyDescent="0.35">
      <c r="B31" s="21"/>
      <c r="C31" s="21"/>
      <c r="D31" s="58"/>
      <c r="E31" s="16"/>
      <c r="F31" s="16"/>
    </row>
    <row r="32" spans="2:6" ht="15.5" x14ac:dyDescent="0.35">
      <c r="B32" s="21"/>
      <c r="C32" s="21"/>
      <c r="D32" s="58"/>
      <c r="E32" s="16"/>
      <c r="F32" s="16"/>
    </row>
    <row r="33" spans="2:6" ht="15.5" x14ac:dyDescent="0.35">
      <c r="B33" s="68"/>
      <c r="C33" s="21"/>
      <c r="D33" s="58"/>
      <c r="E33" s="16"/>
      <c r="F33" s="16"/>
    </row>
    <row r="34" spans="2:6" ht="15.5" x14ac:dyDescent="0.35">
      <c r="B34" s="21"/>
      <c r="C34" s="21"/>
      <c r="D34" s="58"/>
      <c r="E34" s="16"/>
      <c r="F34" s="16"/>
    </row>
    <row r="35" spans="2:6" ht="15.5" x14ac:dyDescent="0.35">
      <c r="B35" s="21"/>
      <c r="C35" s="21"/>
      <c r="D35" s="58"/>
      <c r="E35" s="16"/>
      <c r="F35" s="16"/>
    </row>
    <row r="36" spans="2:6" ht="15.5" x14ac:dyDescent="0.35">
      <c r="B36" s="21"/>
      <c r="C36" s="21"/>
      <c r="D36" s="58"/>
      <c r="E36" s="16"/>
      <c r="F36" s="16"/>
    </row>
    <row r="37" spans="2:6" x14ac:dyDescent="0.35">
      <c r="B37" s="61"/>
      <c r="C37" s="61"/>
      <c r="D37" s="58"/>
      <c r="E37" s="16"/>
      <c r="F37" s="16"/>
    </row>
    <row r="38" spans="2:6" x14ac:dyDescent="0.35">
      <c r="B38" s="61"/>
      <c r="C38" s="61"/>
      <c r="D38" s="58"/>
      <c r="E38" s="16"/>
      <c r="F38" s="16"/>
    </row>
    <row r="39" spans="2:6" x14ac:dyDescent="0.35">
      <c r="B39" s="61"/>
      <c r="C39" s="61"/>
      <c r="D39" s="58"/>
      <c r="E39" s="16"/>
      <c r="F39" s="16"/>
    </row>
    <row r="40" spans="2:6" x14ac:dyDescent="0.35">
      <c r="B40" s="61"/>
      <c r="C40" s="61"/>
      <c r="D40" s="58"/>
      <c r="E40" s="16"/>
      <c r="F40" s="16"/>
    </row>
    <row r="41" spans="2:6" x14ac:dyDescent="0.35">
      <c r="B41" s="61"/>
      <c r="C41" s="61"/>
      <c r="D41" s="58"/>
      <c r="E41" s="16"/>
      <c r="F41" s="16"/>
    </row>
    <row r="42" spans="2:6" x14ac:dyDescent="0.35">
      <c r="B42" s="27"/>
      <c r="C42" s="16"/>
      <c r="D42" s="58"/>
      <c r="E42" s="16"/>
      <c r="F42" s="16"/>
    </row>
    <row r="43" spans="2:6" ht="13.5" customHeight="1" x14ac:dyDescent="0.35">
      <c r="B43" s="27"/>
      <c r="C43" s="16"/>
      <c r="D43" s="58"/>
      <c r="E43" s="16"/>
      <c r="F43" s="16"/>
    </row>
    <row r="44" spans="2:6" x14ac:dyDescent="0.35">
      <c r="B44" s="16"/>
      <c r="C44" s="16"/>
      <c r="D44" s="58"/>
      <c r="E44" s="16"/>
      <c r="F44" s="16"/>
    </row>
    <row r="45" spans="2:6" x14ac:dyDescent="0.35">
      <c r="B45" s="16"/>
      <c r="C45" s="16"/>
      <c r="D45" s="58"/>
      <c r="E45" s="16"/>
      <c r="F45" s="16"/>
    </row>
    <row r="46" spans="2:6" x14ac:dyDescent="0.35">
      <c r="B46" s="16"/>
      <c r="C46" s="16"/>
      <c r="D46" s="58"/>
      <c r="E46" s="16"/>
      <c r="F46" s="16"/>
    </row>
    <row r="47" spans="2:6" x14ac:dyDescent="0.35">
      <c r="B47" s="16"/>
      <c r="C47" s="16"/>
      <c r="D47" s="58"/>
      <c r="E47" s="16"/>
      <c r="F47" s="16"/>
    </row>
    <row r="48" spans="2:6" x14ac:dyDescent="0.35">
      <c r="B48" s="16"/>
      <c r="C48" s="16"/>
      <c r="D48" s="58"/>
      <c r="E48" s="16"/>
      <c r="F48" s="16"/>
    </row>
    <row r="49" spans="2:6" x14ac:dyDescent="0.35">
      <c r="B49" s="16"/>
      <c r="C49" s="16"/>
      <c r="D49" s="58"/>
      <c r="E49" s="16"/>
      <c r="F49" s="16"/>
    </row>
    <row r="50" spans="2:6" x14ac:dyDescent="0.35">
      <c r="B50" s="16"/>
      <c r="C50" s="16"/>
      <c r="D50" s="58"/>
      <c r="E50" s="16"/>
      <c r="F50" s="16"/>
    </row>
    <row r="51" spans="2:6" x14ac:dyDescent="0.35">
      <c r="B51" s="16"/>
      <c r="C51" s="16"/>
      <c r="D51" s="58"/>
      <c r="E51" s="16"/>
      <c r="F51" s="16"/>
    </row>
    <row r="52" spans="2:6" x14ac:dyDescent="0.35">
      <c r="B52" s="16"/>
      <c r="C52" s="16"/>
      <c r="D52" s="58"/>
      <c r="E52" s="16"/>
      <c r="F52" s="16"/>
    </row>
    <row r="53" spans="2:6" x14ac:dyDescent="0.35">
      <c r="B53" s="16"/>
      <c r="C53" s="16"/>
      <c r="D53" s="58"/>
      <c r="E53" s="16"/>
      <c r="F53" s="16"/>
    </row>
    <row r="54" spans="2:6" x14ac:dyDescent="0.35">
      <c r="B54" s="16"/>
      <c r="C54" s="16"/>
      <c r="D54" s="58"/>
      <c r="E54" s="16"/>
      <c r="F54" s="16"/>
    </row>
    <row r="55" spans="2:6" x14ac:dyDescent="0.35">
      <c r="B55" s="16"/>
      <c r="C55" s="16"/>
      <c r="D55" s="58"/>
      <c r="E55" s="16"/>
      <c r="F55" s="16"/>
    </row>
    <row r="56" spans="2:6" x14ac:dyDescent="0.35">
      <c r="B56" s="16"/>
      <c r="C56" s="16"/>
      <c r="D56" s="58"/>
      <c r="E56" s="16"/>
      <c r="F56" s="16"/>
    </row>
    <row r="57" spans="2:6" x14ac:dyDescent="0.35">
      <c r="B57" s="16"/>
      <c r="C57" s="16"/>
      <c r="D57" s="58"/>
      <c r="E57" s="16"/>
      <c r="F57" s="16"/>
    </row>
    <row r="58" spans="2:6" x14ac:dyDescent="0.35">
      <c r="B58" s="16"/>
      <c r="C58" s="16"/>
      <c r="D58" s="58"/>
      <c r="E58" s="16"/>
      <c r="F58" s="16"/>
    </row>
    <row r="59" spans="2:6" x14ac:dyDescent="0.35">
      <c r="B59" s="16"/>
      <c r="C59" s="16"/>
      <c r="D59" s="58"/>
      <c r="E59" s="16"/>
      <c r="F59" s="16"/>
    </row>
  </sheetData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AC04-C965-475F-8D48-ED54252C4B41}">
  <dimension ref="A1:I28"/>
  <sheetViews>
    <sheetView workbookViewId="0">
      <selection activeCell="D4" sqref="D4"/>
    </sheetView>
  </sheetViews>
  <sheetFormatPr defaultRowHeight="14.5" x14ac:dyDescent="0.35"/>
  <cols>
    <col min="3" max="3" width="27.1796875" customWidth="1"/>
    <col min="6" max="6" width="12.26953125" customWidth="1"/>
    <col min="8" max="8" width="12.54296875" customWidth="1"/>
  </cols>
  <sheetData>
    <row r="1" spans="1:9" x14ac:dyDescent="0.3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6"/>
      <c r="H1" s="5" t="s">
        <v>7</v>
      </c>
      <c r="I1" s="6" t="s">
        <v>8</v>
      </c>
    </row>
    <row r="3" spans="1:9" ht="29" x14ac:dyDescent="0.35">
      <c r="C3" s="11" t="s">
        <v>17</v>
      </c>
      <c r="D3" t="s">
        <v>71</v>
      </c>
      <c r="F3" s="8"/>
      <c r="G3" s="7"/>
      <c r="H3" s="8"/>
    </row>
    <row r="4" spans="1:9" x14ac:dyDescent="0.35">
      <c r="C4" s="11" t="s">
        <v>18</v>
      </c>
      <c r="D4" t="s">
        <v>72</v>
      </c>
      <c r="F4" s="8"/>
      <c r="G4" s="7"/>
      <c r="H4" s="8"/>
    </row>
    <row r="5" spans="1:9" ht="29" x14ac:dyDescent="0.35">
      <c r="C5" s="10" t="s">
        <v>53</v>
      </c>
      <c r="D5" t="s">
        <v>34</v>
      </c>
      <c r="E5">
        <v>36</v>
      </c>
      <c r="F5" s="1">
        <f>19917.96*2</f>
        <v>39835.919999999998</v>
      </c>
      <c r="G5" s="7"/>
      <c r="H5" s="8">
        <f>F5*E5</f>
        <v>1434093.1199999999</v>
      </c>
    </row>
    <row r="6" spans="1:9" ht="29" x14ac:dyDescent="0.35">
      <c r="C6" s="10" t="s">
        <v>54</v>
      </c>
      <c r="D6" t="s">
        <v>34</v>
      </c>
      <c r="E6">
        <v>36</v>
      </c>
      <c r="F6" s="1">
        <f>19917.96*4</f>
        <v>79671.839999999997</v>
      </c>
      <c r="G6" s="7"/>
      <c r="H6" s="8">
        <f>F6*E6</f>
        <v>2868186.2399999998</v>
      </c>
    </row>
    <row r="7" spans="1:9" x14ac:dyDescent="0.35">
      <c r="C7" s="10" t="s">
        <v>10</v>
      </c>
      <c r="F7" s="8"/>
      <c r="G7" s="7"/>
      <c r="H7" s="8">
        <f>H5+H6</f>
        <v>4302279.3599999994</v>
      </c>
    </row>
    <row r="8" spans="1:9" x14ac:dyDescent="0.35">
      <c r="C8" s="11" t="s">
        <v>19</v>
      </c>
      <c r="F8" s="8"/>
      <c r="G8" s="7"/>
      <c r="H8" s="8"/>
    </row>
    <row r="9" spans="1:9" ht="29" x14ac:dyDescent="0.35">
      <c r="C9" s="10" t="s">
        <v>53</v>
      </c>
      <c r="D9" t="s">
        <v>34</v>
      </c>
      <c r="E9">
        <v>36</v>
      </c>
      <c r="F9" s="1">
        <f>19917.96*2</f>
        <v>39835.919999999998</v>
      </c>
      <c r="G9" s="7"/>
      <c r="H9" s="8">
        <f>F9*E9</f>
        <v>1434093.1199999999</v>
      </c>
    </row>
    <row r="10" spans="1:9" ht="29" x14ac:dyDescent="0.35">
      <c r="C10" s="10" t="s">
        <v>55</v>
      </c>
      <c r="D10" t="s">
        <v>34</v>
      </c>
      <c r="E10">
        <v>36</v>
      </c>
      <c r="F10" s="1">
        <f>19917.96*2</f>
        <v>39835.919999999998</v>
      </c>
      <c r="G10" s="7"/>
      <c r="H10" s="8">
        <f>F10*E10</f>
        <v>1434093.1199999999</v>
      </c>
    </row>
    <row r="11" spans="1:9" x14ac:dyDescent="0.35">
      <c r="C11" s="10" t="s">
        <v>10</v>
      </c>
      <c r="F11" s="8"/>
      <c r="G11" s="7"/>
      <c r="H11" s="8">
        <f>H9+H10</f>
        <v>2868186.2399999998</v>
      </c>
    </row>
    <row r="12" spans="1:9" x14ac:dyDescent="0.35">
      <c r="C12" s="9" t="s">
        <v>20</v>
      </c>
      <c r="F12" s="8"/>
      <c r="G12" s="7"/>
      <c r="H12" s="8"/>
    </row>
    <row r="13" spans="1:9" ht="29" x14ac:dyDescent="0.35">
      <c r="C13" s="10" t="s">
        <v>53</v>
      </c>
      <c r="D13" t="s">
        <v>34</v>
      </c>
      <c r="E13">
        <v>36</v>
      </c>
      <c r="F13" s="1">
        <f>19917.96*2</f>
        <v>39835.919999999998</v>
      </c>
      <c r="G13" s="7"/>
      <c r="H13" s="8">
        <f>E13*F13</f>
        <v>1434093.1199999999</v>
      </c>
    </row>
    <row r="14" spans="1:9" ht="29" x14ac:dyDescent="0.35">
      <c r="C14" s="10" t="s">
        <v>55</v>
      </c>
      <c r="D14" t="s">
        <v>34</v>
      </c>
      <c r="E14">
        <v>36</v>
      </c>
      <c r="F14" s="1">
        <f>19917.96*2</f>
        <v>39835.919999999998</v>
      </c>
      <c r="G14" s="7"/>
      <c r="H14" s="8">
        <f>E14*F14</f>
        <v>1434093.1199999999</v>
      </c>
    </row>
    <row r="15" spans="1:9" x14ac:dyDescent="0.35">
      <c r="C15" s="10" t="s">
        <v>10</v>
      </c>
      <c r="F15" s="8"/>
      <c r="G15" s="7"/>
      <c r="H15" s="8">
        <f>H13+H14</f>
        <v>2868186.2399999998</v>
      </c>
    </row>
    <row r="16" spans="1:9" x14ac:dyDescent="0.35">
      <c r="C16" s="9" t="s">
        <v>21</v>
      </c>
      <c r="F16" s="8"/>
      <c r="G16" s="7"/>
      <c r="H16" s="8"/>
    </row>
    <row r="17" spans="3:8" ht="29" x14ac:dyDescent="0.35">
      <c r="C17" s="10" t="s">
        <v>53</v>
      </c>
      <c r="D17" t="s">
        <v>34</v>
      </c>
      <c r="E17">
        <v>36</v>
      </c>
      <c r="F17" s="1">
        <f>19917.96*2</f>
        <v>39835.919999999998</v>
      </c>
      <c r="G17" s="7"/>
      <c r="H17" s="8">
        <f>F17*E17</f>
        <v>1434093.1199999999</v>
      </c>
    </row>
    <row r="18" spans="3:8" ht="29" x14ac:dyDescent="0.35">
      <c r="C18" s="10" t="s">
        <v>54</v>
      </c>
      <c r="D18" t="s">
        <v>34</v>
      </c>
      <c r="E18">
        <v>36</v>
      </c>
      <c r="F18" s="1">
        <f>19917.96*4</f>
        <v>79671.839999999997</v>
      </c>
      <c r="G18" s="7"/>
      <c r="H18" s="8">
        <f>F18*E18</f>
        <v>2868186.2399999998</v>
      </c>
    </row>
    <row r="19" spans="3:8" x14ac:dyDescent="0.35">
      <c r="C19" s="10" t="s">
        <v>10</v>
      </c>
      <c r="F19" s="1"/>
      <c r="G19" s="7"/>
      <c r="H19" s="8">
        <f>H17+H18</f>
        <v>4302279.3599999994</v>
      </c>
    </row>
    <row r="20" spans="3:8" x14ac:dyDescent="0.35">
      <c r="C20" s="11" t="s">
        <v>22</v>
      </c>
      <c r="F20" s="8"/>
      <c r="G20" s="7"/>
      <c r="H20" s="8"/>
    </row>
    <row r="21" spans="3:8" ht="72.5" x14ac:dyDescent="0.35">
      <c r="C21" s="10" t="s">
        <v>23</v>
      </c>
      <c r="D21" t="s">
        <v>35</v>
      </c>
      <c r="E21">
        <v>8000</v>
      </c>
      <c r="F21" s="8">
        <v>6</v>
      </c>
      <c r="G21" s="7"/>
      <c r="H21" s="8">
        <f>E21*F21</f>
        <v>48000</v>
      </c>
    </row>
    <row r="22" spans="3:8" ht="29" x14ac:dyDescent="0.35">
      <c r="C22" s="10" t="s">
        <v>24</v>
      </c>
      <c r="D22" t="s">
        <v>35</v>
      </c>
      <c r="E22">
        <v>4000</v>
      </c>
      <c r="F22" s="8">
        <v>6</v>
      </c>
      <c r="G22" s="7"/>
      <c r="H22" s="8">
        <f>E22*F22</f>
        <v>24000</v>
      </c>
    </row>
    <row r="23" spans="3:8" ht="58" x14ac:dyDescent="0.35">
      <c r="C23" s="10" t="s">
        <v>56</v>
      </c>
      <c r="D23" t="s">
        <v>50</v>
      </c>
      <c r="E23">
        <v>36</v>
      </c>
      <c r="F23" s="1">
        <f>19917.96*12</f>
        <v>239015.52</v>
      </c>
      <c r="G23" s="7"/>
      <c r="H23" s="8">
        <f t="shared" ref="H23:H25" si="0">E23*F23</f>
        <v>8604558.7199999988</v>
      </c>
    </row>
    <row r="24" spans="3:8" ht="29" x14ac:dyDescent="0.35">
      <c r="C24" s="10" t="s">
        <v>51</v>
      </c>
      <c r="D24" t="s">
        <v>50</v>
      </c>
      <c r="E24">
        <v>36</v>
      </c>
      <c r="F24" s="8">
        <v>22089.32</v>
      </c>
      <c r="G24" s="7"/>
      <c r="H24" s="8">
        <f t="shared" si="0"/>
        <v>795215.52</v>
      </c>
    </row>
    <row r="25" spans="3:8" ht="29" x14ac:dyDescent="0.35">
      <c r="C25" s="10" t="s">
        <v>52</v>
      </c>
      <c r="D25" t="s">
        <v>50</v>
      </c>
      <c r="E25">
        <v>36</v>
      </c>
      <c r="F25" s="8">
        <v>22089.32</v>
      </c>
      <c r="G25" s="7"/>
      <c r="H25" s="8">
        <f t="shared" si="0"/>
        <v>795215.52</v>
      </c>
    </row>
    <row r="26" spans="3:8" x14ac:dyDescent="0.35">
      <c r="C26" s="10" t="s">
        <v>25</v>
      </c>
      <c r="D26" t="s">
        <v>50</v>
      </c>
      <c r="E26">
        <v>36</v>
      </c>
      <c r="F26" s="8">
        <v>8000</v>
      </c>
      <c r="G26" s="7"/>
      <c r="H26" s="8">
        <f>E26*F26</f>
        <v>288000</v>
      </c>
    </row>
    <row r="27" spans="3:8" x14ac:dyDescent="0.35">
      <c r="C27" s="10" t="s">
        <v>10</v>
      </c>
      <c r="F27" s="8"/>
      <c r="G27" s="7"/>
      <c r="H27" s="8">
        <f>SUM(H21:H26)</f>
        <v>10554989.759999998</v>
      </c>
    </row>
    <row r="28" spans="3:8" ht="29" x14ac:dyDescent="0.35">
      <c r="C28" s="11" t="s">
        <v>69</v>
      </c>
      <c r="F28" s="8"/>
      <c r="G28" s="7"/>
      <c r="H28" s="8">
        <f>H27+H19+H15+H11+H7</f>
        <v>24895920.959999993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3876-5353-4CED-BD2D-15B9E8280AB0}">
  <dimension ref="A1:I32"/>
  <sheetViews>
    <sheetView workbookViewId="0">
      <selection activeCell="D4" sqref="D4"/>
    </sheetView>
  </sheetViews>
  <sheetFormatPr defaultRowHeight="14.5" x14ac:dyDescent="0.35"/>
  <cols>
    <col min="3" max="3" width="21.1796875" customWidth="1"/>
    <col min="4" max="4" width="15.7265625" customWidth="1"/>
    <col min="6" max="6" width="13.54296875" customWidth="1"/>
    <col min="8" max="8" width="13.54296875" customWidth="1"/>
  </cols>
  <sheetData>
    <row r="1" spans="1:9" x14ac:dyDescent="0.3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6"/>
      <c r="H1" s="5" t="s">
        <v>7</v>
      </c>
      <c r="I1" s="6" t="s">
        <v>8</v>
      </c>
    </row>
    <row r="2" spans="1:9" x14ac:dyDescent="0.35">
      <c r="F2" s="8"/>
      <c r="G2" s="7"/>
      <c r="H2" s="8"/>
    </row>
    <row r="3" spans="1:9" x14ac:dyDescent="0.35">
      <c r="C3" s="11" t="s">
        <v>26</v>
      </c>
      <c r="F3" s="8"/>
      <c r="G3" s="7"/>
      <c r="H3" s="8"/>
    </row>
    <row r="4" spans="1:9" x14ac:dyDescent="0.35">
      <c r="C4" s="11" t="s">
        <v>27</v>
      </c>
      <c r="F4" s="8"/>
      <c r="G4" s="7"/>
      <c r="H4" s="8"/>
    </row>
    <row r="5" spans="1:9" ht="29" x14ac:dyDescent="0.35">
      <c r="C5" s="10" t="s">
        <v>53</v>
      </c>
      <c r="D5" t="s">
        <v>50</v>
      </c>
      <c r="E5">
        <v>36</v>
      </c>
      <c r="F5" s="1">
        <f>19917.96*2</f>
        <v>39835.919999999998</v>
      </c>
      <c r="G5" s="7"/>
      <c r="H5" s="8">
        <f>F5*E5</f>
        <v>1434093.1199999999</v>
      </c>
    </row>
    <row r="6" spans="1:9" ht="29" x14ac:dyDescent="0.35">
      <c r="C6" s="10" t="s">
        <v>54</v>
      </c>
      <c r="D6" t="s">
        <v>50</v>
      </c>
      <c r="E6">
        <v>36</v>
      </c>
      <c r="F6" s="1">
        <f>19917.96*4</f>
        <v>79671.839999999997</v>
      </c>
      <c r="G6" s="7"/>
      <c r="H6" s="8">
        <f>F6*E6</f>
        <v>2868186.2399999998</v>
      </c>
    </row>
    <row r="7" spans="1:9" x14ac:dyDescent="0.35">
      <c r="C7" s="10" t="s">
        <v>10</v>
      </c>
      <c r="F7" s="8"/>
      <c r="G7" s="7"/>
      <c r="H7" s="8">
        <f>H5+H6</f>
        <v>4302279.3599999994</v>
      </c>
    </row>
    <row r="8" spans="1:9" x14ac:dyDescent="0.35">
      <c r="C8" s="9" t="s">
        <v>28</v>
      </c>
      <c r="F8" s="8"/>
      <c r="G8" s="7"/>
      <c r="H8" s="8"/>
    </row>
    <row r="9" spans="1:9" ht="29" x14ac:dyDescent="0.35">
      <c r="C9" s="10" t="s">
        <v>53</v>
      </c>
      <c r="D9" t="s">
        <v>50</v>
      </c>
      <c r="E9">
        <v>36</v>
      </c>
      <c r="F9" s="1">
        <f>19917.96*2</f>
        <v>39835.919999999998</v>
      </c>
      <c r="G9" s="7"/>
      <c r="H9" s="8"/>
    </row>
    <row r="10" spans="1:9" ht="29" x14ac:dyDescent="0.35">
      <c r="C10" s="10" t="s">
        <v>54</v>
      </c>
      <c r="D10" t="s">
        <v>50</v>
      </c>
      <c r="E10">
        <v>36</v>
      </c>
      <c r="F10" s="1">
        <f>19917.96*4</f>
        <v>79671.839999999997</v>
      </c>
      <c r="G10" s="7"/>
      <c r="H10" s="8">
        <f>F10*E10</f>
        <v>2868186.2399999998</v>
      </c>
    </row>
    <row r="11" spans="1:9" x14ac:dyDescent="0.35">
      <c r="C11" s="10" t="s">
        <v>10</v>
      </c>
      <c r="F11" s="1"/>
      <c r="G11" s="7"/>
      <c r="H11" s="8">
        <f>F11*E11</f>
        <v>0</v>
      </c>
    </row>
    <row r="12" spans="1:9" x14ac:dyDescent="0.35">
      <c r="C12" s="9" t="s">
        <v>29</v>
      </c>
      <c r="F12" s="8"/>
      <c r="G12" s="7"/>
      <c r="H12" s="8">
        <f>H10+H11</f>
        <v>2868186.2399999998</v>
      </c>
    </row>
    <row r="13" spans="1:9" ht="29" x14ac:dyDescent="0.35">
      <c r="C13" s="10" t="s">
        <v>53</v>
      </c>
      <c r="D13" t="s">
        <v>50</v>
      </c>
      <c r="E13">
        <v>36</v>
      </c>
      <c r="F13" s="1">
        <f>19917.96*2</f>
        <v>39835.919999999998</v>
      </c>
      <c r="G13" s="7"/>
      <c r="H13" s="8">
        <f>F13*E13</f>
        <v>1434093.1199999999</v>
      </c>
    </row>
    <row r="14" spans="1:9" ht="29" x14ac:dyDescent="0.35">
      <c r="C14" s="10" t="s">
        <v>54</v>
      </c>
      <c r="D14" t="s">
        <v>50</v>
      </c>
      <c r="E14">
        <v>36</v>
      </c>
      <c r="F14" s="1">
        <f>19917.96*4</f>
        <v>79671.839999999997</v>
      </c>
      <c r="G14" s="7"/>
      <c r="H14" s="8">
        <f>F14*E14</f>
        <v>2868186.2399999998</v>
      </c>
    </row>
    <row r="15" spans="1:9" x14ac:dyDescent="0.35">
      <c r="C15" s="10" t="s">
        <v>10</v>
      </c>
      <c r="F15" s="8"/>
      <c r="G15" s="7"/>
      <c r="H15" s="8">
        <f>H14+H13</f>
        <v>4302279.3599999994</v>
      </c>
    </row>
    <row r="16" spans="1:9" x14ac:dyDescent="0.35">
      <c r="C16" s="9" t="s">
        <v>30</v>
      </c>
      <c r="F16" s="8"/>
      <c r="G16" s="7"/>
      <c r="H16" s="8"/>
    </row>
    <row r="17" spans="3:8" ht="29" x14ac:dyDescent="0.35">
      <c r="C17" s="10" t="s">
        <v>53</v>
      </c>
      <c r="D17" t="s">
        <v>50</v>
      </c>
      <c r="E17">
        <v>36</v>
      </c>
      <c r="F17" s="1">
        <f>19917.96*2</f>
        <v>39835.919999999998</v>
      </c>
      <c r="G17" s="7"/>
      <c r="H17" s="8">
        <f>F17*E17</f>
        <v>1434093.1199999999</v>
      </c>
    </row>
    <row r="18" spans="3:8" ht="29" x14ac:dyDescent="0.35">
      <c r="C18" s="10" t="s">
        <v>54</v>
      </c>
      <c r="D18" t="s">
        <v>50</v>
      </c>
      <c r="E18">
        <v>36</v>
      </c>
      <c r="F18" s="1">
        <f>19917.96*4</f>
        <v>79671.839999999997</v>
      </c>
      <c r="G18" s="7"/>
      <c r="H18" s="8">
        <f>F18*E18</f>
        <v>2868186.2399999998</v>
      </c>
    </row>
    <row r="19" spans="3:8" x14ac:dyDescent="0.35">
      <c r="C19" s="10" t="s">
        <v>10</v>
      </c>
      <c r="F19" s="1"/>
      <c r="G19" s="7"/>
      <c r="H19" s="8">
        <f>H17+H18</f>
        <v>4302279.3599999994</v>
      </c>
    </row>
    <row r="20" spans="3:8" x14ac:dyDescent="0.35">
      <c r="C20" s="9" t="s">
        <v>31</v>
      </c>
      <c r="F20" s="8"/>
      <c r="G20" s="7"/>
      <c r="H20" s="8"/>
    </row>
    <row r="21" spans="3:8" ht="29" x14ac:dyDescent="0.35">
      <c r="C21" s="10" t="s">
        <v>53</v>
      </c>
      <c r="D21" t="s">
        <v>50</v>
      </c>
      <c r="E21">
        <v>36</v>
      </c>
      <c r="F21" s="1">
        <f>19917.96*2</f>
        <v>39835.919999999998</v>
      </c>
      <c r="G21" s="7"/>
      <c r="H21" s="8">
        <f>F21*E21</f>
        <v>1434093.1199999999</v>
      </c>
    </row>
    <row r="22" spans="3:8" ht="29" x14ac:dyDescent="0.35">
      <c r="C22" s="10" t="s">
        <v>54</v>
      </c>
      <c r="D22" t="s">
        <v>50</v>
      </c>
      <c r="E22">
        <v>36</v>
      </c>
      <c r="F22" s="1">
        <f>19917.96*4</f>
        <v>79671.839999999997</v>
      </c>
      <c r="G22" s="7"/>
      <c r="H22" s="8">
        <f>F22*E22</f>
        <v>2868186.2399999998</v>
      </c>
    </row>
    <row r="23" spans="3:8" x14ac:dyDescent="0.35">
      <c r="C23" s="10" t="s">
        <v>10</v>
      </c>
      <c r="F23" s="8"/>
      <c r="G23" s="7"/>
      <c r="H23" s="8">
        <f>H21+H22</f>
        <v>4302279.3599999994</v>
      </c>
    </row>
    <row r="24" spans="3:8" x14ac:dyDescent="0.35">
      <c r="C24" s="11" t="s">
        <v>22</v>
      </c>
      <c r="F24" s="8"/>
      <c r="G24" s="7"/>
      <c r="H24" s="8"/>
    </row>
    <row r="25" spans="3:8" ht="58" x14ac:dyDescent="0.35">
      <c r="C25" s="10" t="s">
        <v>32</v>
      </c>
      <c r="D25" t="s">
        <v>50</v>
      </c>
      <c r="E25">
        <v>8000</v>
      </c>
      <c r="F25" s="8">
        <v>6</v>
      </c>
      <c r="G25" s="7"/>
      <c r="H25" s="8">
        <f>F25*E25</f>
        <v>48000</v>
      </c>
    </row>
    <row r="26" spans="3:8" ht="58" x14ac:dyDescent="0.35">
      <c r="C26" s="10" t="s">
        <v>32</v>
      </c>
      <c r="D26" t="s">
        <v>50</v>
      </c>
      <c r="E26">
        <v>4000</v>
      </c>
      <c r="F26" s="8">
        <v>6</v>
      </c>
      <c r="G26" s="7"/>
      <c r="H26" s="8">
        <f>F26*E26</f>
        <v>24000</v>
      </c>
    </row>
    <row r="27" spans="3:8" ht="43.5" x14ac:dyDescent="0.35">
      <c r="C27" s="10" t="s">
        <v>33</v>
      </c>
      <c r="F27" s="8"/>
      <c r="G27" s="7"/>
      <c r="H27" s="8"/>
    </row>
    <row r="28" spans="3:8" ht="43.5" x14ac:dyDescent="0.35">
      <c r="C28" s="10" t="s">
        <v>57</v>
      </c>
      <c r="D28" t="s">
        <v>50</v>
      </c>
      <c r="E28">
        <v>36</v>
      </c>
      <c r="F28" s="8">
        <v>22089.32</v>
      </c>
      <c r="G28" s="7"/>
      <c r="H28" s="8">
        <f>F28*E28</f>
        <v>795215.52</v>
      </c>
    </row>
    <row r="29" spans="3:8" ht="43.5" x14ac:dyDescent="0.35">
      <c r="C29" s="10" t="s">
        <v>58</v>
      </c>
      <c r="D29" t="s">
        <v>50</v>
      </c>
      <c r="E29">
        <v>36</v>
      </c>
      <c r="F29" s="8">
        <v>22089.32</v>
      </c>
      <c r="G29" s="7"/>
      <c r="H29" s="8">
        <f>F29*E29</f>
        <v>795215.52</v>
      </c>
    </row>
    <row r="30" spans="3:8" x14ac:dyDescent="0.35">
      <c r="C30" s="10" t="s">
        <v>25</v>
      </c>
      <c r="D30" t="s">
        <v>50</v>
      </c>
      <c r="E30">
        <v>36</v>
      </c>
      <c r="F30" s="8">
        <v>8000</v>
      </c>
      <c r="G30" s="7"/>
      <c r="H30" s="8">
        <f>F30*E30</f>
        <v>288000</v>
      </c>
    </row>
    <row r="31" spans="3:8" x14ac:dyDescent="0.35">
      <c r="C31" s="10" t="s">
        <v>67</v>
      </c>
      <c r="F31" s="8"/>
      <c r="G31" s="7"/>
      <c r="H31" s="8">
        <f>SUM(H25:H30)</f>
        <v>1950431.04</v>
      </c>
    </row>
    <row r="32" spans="3:8" ht="29" x14ac:dyDescent="0.35">
      <c r="C32" s="11" t="s">
        <v>68</v>
      </c>
      <c r="F32" s="8"/>
      <c r="G32" s="7"/>
      <c r="H32" s="8">
        <f>H31+H23+H19+H15+H12+H7</f>
        <v>22027734.719999995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D4959-D16F-476D-A5C5-268E3FDB4121}">
  <dimension ref="A1:I36"/>
  <sheetViews>
    <sheetView workbookViewId="0">
      <selection activeCell="D4" sqref="D4"/>
    </sheetView>
  </sheetViews>
  <sheetFormatPr defaultRowHeight="14.5" x14ac:dyDescent="0.35"/>
  <cols>
    <col min="6" max="6" width="13" customWidth="1"/>
    <col min="8" max="8" width="13" customWidth="1"/>
  </cols>
  <sheetData>
    <row r="1" spans="1:9" ht="29" x14ac:dyDescent="0.3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6"/>
      <c r="H1" s="5" t="s">
        <v>7</v>
      </c>
      <c r="I1" s="6" t="s">
        <v>8</v>
      </c>
    </row>
    <row r="2" spans="1:9" ht="43.5" x14ac:dyDescent="0.35">
      <c r="C2" s="11" t="s">
        <v>36</v>
      </c>
      <c r="F2" s="8"/>
      <c r="G2" s="7"/>
      <c r="H2" s="8"/>
    </row>
    <row r="3" spans="1:9" x14ac:dyDescent="0.35">
      <c r="C3" s="11" t="s">
        <v>37</v>
      </c>
      <c r="F3" s="8"/>
      <c r="G3" s="7"/>
      <c r="H3" s="8"/>
    </row>
    <row r="4" spans="1:9" ht="72.5" x14ac:dyDescent="0.35">
      <c r="C4" s="10" t="s">
        <v>53</v>
      </c>
      <c r="D4" t="s">
        <v>50</v>
      </c>
      <c r="E4">
        <v>36</v>
      </c>
      <c r="F4" s="1">
        <f>19917.96*2</f>
        <v>39835.919999999998</v>
      </c>
      <c r="G4" s="7"/>
      <c r="H4" s="8">
        <f>F4*E4</f>
        <v>1434093.1199999999</v>
      </c>
    </row>
    <row r="5" spans="1:9" ht="87" x14ac:dyDescent="0.35">
      <c r="C5" s="10" t="s">
        <v>54</v>
      </c>
      <c r="D5" t="s">
        <v>50</v>
      </c>
      <c r="E5">
        <v>36</v>
      </c>
      <c r="F5" s="1">
        <f>19917.96*4</f>
        <v>79671.839999999997</v>
      </c>
      <c r="G5" s="7"/>
      <c r="H5" s="8">
        <f>F5*E5</f>
        <v>2868186.2399999998</v>
      </c>
    </row>
    <row r="6" spans="1:9" x14ac:dyDescent="0.35">
      <c r="C6" s="10" t="s">
        <v>10</v>
      </c>
      <c r="F6" s="8"/>
      <c r="G6" s="7"/>
      <c r="H6" s="8">
        <f>H4+H5</f>
        <v>4302279.3599999994</v>
      </c>
    </row>
    <row r="7" spans="1:9" x14ac:dyDescent="0.35">
      <c r="C7" s="9" t="s">
        <v>38</v>
      </c>
      <c r="F7" s="8"/>
      <c r="G7" s="7"/>
      <c r="H7" s="8"/>
    </row>
    <row r="8" spans="1:9" ht="72.5" x14ac:dyDescent="0.35">
      <c r="C8" s="10" t="s">
        <v>53</v>
      </c>
      <c r="D8" t="s">
        <v>50</v>
      </c>
      <c r="E8">
        <v>36</v>
      </c>
      <c r="F8" s="1">
        <f>19917.96*2</f>
        <v>39835.919999999998</v>
      </c>
      <c r="G8" s="7"/>
      <c r="H8" s="8">
        <f>F8*E8</f>
        <v>1434093.1199999999</v>
      </c>
    </row>
    <row r="9" spans="1:9" ht="87" x14ac:dyDescent="0.35">
      <c r="C9" s="10" t="s">
        <v>59</v>
      </c>
      <c r="D9" t="s">
        <v>50</v>
      </c>
      <c r="E9">
        <v>36</v>
      </c>
      <c r="F9" s="1">
        <f>19917.96*3</f>
        <v>59753.88</v>
      </c>
      <c r="G9" s="7"/>
      <c r="H9" s="8">
        <f>F9*E9</f>
        <v>2151139.6799999997</v>
      </c>
    </row>
    <row r="10" spans="1:9" x14ac:dyDescent="0.35">
      <c r="C10" s="10" t="s">
        <v>10</v>
      </c>
      <c r="F10" s="8"/>
      <c r="G10" s="7"/>
      <c r="H10" s="8">
        <f>SUM(H8:H9)</f>
        <v>3585232.8</v>
      </c>
    </row>
    <row r="11" spans="1:9" x14ac:dyDescent="0.35">
      <c r="C11" s="9" t="s">
        <v>39</v>
      </c>
      <c r="F11" s="1"/>
      <c r="G11" s="7"/>
      <c r="H11" s="8"/>
    </row>
    <row r="12" spans="1:9" ht="72.5" x14ac:dyDescent="0.35">
      <c r="C12" s="10" t="s">
        <v>53</v>
      </c>
      <c r="D12" t="s">
        <v>50</v>
      </c>
      <c r="E12">
        <v>36</v>
      </c>
      <c r="F12" s="1">
        <f>19917.96*2</f>
        <v>39835.919999999998</v>
      </c>
      <c r="G12" s="7"/>
      <c r="H12" s="8">
        <f>F12*E12</f>
        <v>1434093.1199999999</v>
      </c>
    </row>
    <row r="13" spans="1:9" ht="87" x14ac:dyDescent="0.35">
      <c r="C13" s="10" t="s">
        <v>54</v>
      </c>
      <c r="D13" t="s">
        <v>50</v>
      </c>
      <c r="E13">
        <v>36</v>
      </c>
      <c r="F13" s="1">
        <f>19917.96*4</f>
        <v>79671.839999999997</v>
      </c>
      <c r="G13" s="7"/>
      <c r="H13" s="8">
        <f>F13*E13</f>
        <v>2868186.2399999998</v>
      </c>
    </row>
    <row r="14" spans="1:9" x14ac:dyDescent="0.35">
      <c r="C14" s="10" t="s">
        <v>10</v>
      </c>
      <c r="F14" s="8"/>
      <c r="G14" s="7"/>
      <c r="H14" s="8">
        <f>H12+H13</f>
        <v>4302279.3599999994</v>
      </c>
    </row>
    <row r="15" spans="1:9" x14ac:dyDescent="0.35">
      <c r="C15" s="9" t="s">
        <v>40</v>
      </c>
      <c r="F15" s="8"/>
      <c r="G15" s="7"/>
      <c r="H15" s="8"/>
    </row>
    <row r="16" spans="1:9" ht="72.5" x14ac:dyDescent="0.35">
      <c r="C16" s="10" t="s">
        <v>53</v>
      </c>
      <c r="D16" t="s">
        <v>50</v>
      </c>
      <c r="E16">
        <v>36</v>
      </c>
      <c r="F16" s="1">
        <f>19917.96*2</f>
        <v>39835.919999999998</v>
      </c>
      <c r="G16" s="7"/>
      <c r="H16" s="8">
        <f>F16*E16</f>
        <v>1434093.1199999999</v>
      </c>
    </row>
    <row r="17" spans="3:8" ht="87" x14ac:dyDescent="0.35">
      <c r="C17" s="10" t="s">
        <v>55</v>
      </c>
      <c r="D17" t="s">
        <v>50</v>
      </c>
      <c r="E17">
        <v>36</v>
      </c>
      <c r="F17" s="1">
        <f>19917.96*2</f>
        <v>39835.919999999998</v>
      </c>
      <c r="G17" s="7"/>
      <c r="H17" s="8">
        <f>F17*E17</f>
        <v>1434093.1199999999</v>
      </c>
    </row>
    <row r="18" spans="3:8" x14ac:dyDescent="0.35">
      <c r="C18" s="10" t="s">
        <v>10</v>
      </c>
      <c r="F18" s="8"/>
      <c r="G18" s="7"/>
      <c r="H18" s="8">
        <f>H16+H17</f>
        <v>2868186.2399999998</v>
      </c>
    </row>
    <row r="19" spans="3:8" x14ac:dyDescent="0.35">
      <c r="C19" s="9" t="s">
        <v>41</v>
      </c>
      <c r="F19" s="8"/>
      <c r="G19" s="7"/>
      <c r="H19" s="8"/>
    </row>
    <row r="20" spans="3:8" ht="72.5" x14ac:dyDescent="0.35">
      <c r="C20" s="10" t="s">
        <v>53</v>
      </c>
      <c r="D20" t="s">
        <v>50</v>
      </c>
      <c r="E20">
        <v>36</v>
      </c>
      <c r="F20" s="1">
        <f>19917.96*2</f>
        <v>39835.919999999998</v>
      </c>
      <c r="G20" s="7"/>
      <c r="H20" s="8">
        <f>F20*E20</f>
        <v>1434093.1199999999</v>
      </c>
    </row>
    <row r="21" spans="3:8" ht="87" x14ac:dyDescent="0.35">
      <c r="C21" s="10" t="s">
        <v>55</v>
      </c>
      <c r="D21" t="s">
        <v>50</v>
      </c>
      <c r="E21">
        <v>36</v>
      </c>
      <c r="F21" s="1">
        <f>19917.96*2</f>
        <v>39835.919999999998</v>
      </c>
      <c r="G21" s="7"/>
      <c r="H21" s="8">
        <f>F21*E21</f>
        <v>1434093.1199999999</v>
      </c>
    </row>
    <row r="22" spans="3:8" x14ac:dyDescent="0.35">
      <c r="C22" s="10" t="s">
        <v>10</v>
      </c>
      <c r="F22" s="8"/>
      <c r="G22" s="7"/>
      <c r="H22" s="8">
        <f>H20+H21</f>
        <v>2868186.2399999998</v>
      </c>
    </row>
    <row r="23" spans="3:8" x14ac:dyDescent="0.35">
      <c r="C23" s="9" t="s">
        <v>42</v>
      </c>
      <c r="F23" s="8"/>
      <c r="G23" s="7"/>
      <c r="H23" s="8"/>
    </row>
    <row r="24" spans="3:8" ht="72.5" x14ac:dyDescent="0.35">
      <c r="C24" s="10" t="s">
        <v>53</v>
      </c>
      <c r="D24" t="s">
        <v>50</v>
      </c>
      <c r="E24">
        <v>36</v>
      </c>
      <c r="F24" s="1">
        <f>19917.96*2</f>
        <v>39835.919999999998</v>
      </c>
      <c r="G24" s="7"/>
      <c r="H24" s="8">
        <f>F24*E24</f>
        <v>1434093.1199999999</v>
      </c>
    </row>
    <row r="25" spans="3:8" ht="87" x14ac:dyDescent="0.35">
      <c r="C25" s="10" t="s">
        <v>55</v>
      </c>
      <c r="D25" t="s">
        <v>50</v>
      </c>
      <c r="E25">
        <v>36</v>
      </c>
      <c r="F25" s="1">
        <f>19917.96*2</f>
        <v>39835.919999999998</v>
      </c>
      <c r="G25" s="7"/>
      <c r="H25" s="8">
        <f>F25*E25</f>
        <v>1434093.1199999999</v>
      </c>
    </row>
    <row r="26" spans="3:8" x14ac:dyDescent="0.35">
      <c r="C26" s="10" t="s">
        <v>10</v>
      </c>
      <c r="F26" s="8"/>
      <c r="G26" s="7"/>
      <c r="H26" s="8">
        <f>H24+H25</f>
        <v>2868186.2399999998</v>
      </c>
    </row>
    <row r="27" spans="3:8" x14ac:dyDescent="0.35">
      <c r="C27" s="11" t="s">
        <v>22</v>
      </c>
      <c r="F27" s="8"/>
      <c r="G27" s="7"/>
      <c r="H27" s="8"/>
    </row>
    <row r="28" spans="3:8" ht="188.5" x14ac:dyDescent="0.35">
      <c r="C28" s="10" t="s">
        <v>32</v>
      </c>
      <c r="D28" t="s">
        <v>35</v>
      </c>
      <c r="E28">
        <v>8000</v>
      </c>
      <c r="F28" s="8">
        <v>6</v>
      </c>
      <c r="G28" s="7"/>
      <c r="H28" s="8">
        <f>F28*E28</f>
        <v>48000</v>
      </c>
    </row>
    <row r="29" spans="3:8" ht="188.5" x14ac:dyDescent="0.35">
      <c r="C29" s="10" t="s">
        <v>43</v>
      </c>
      <c r="D29" t="s">
        <v>35</v>
      </c>
      <c r="E29">
        <v>4000</v>
      </c>
      <c r="F29" s="8">
        <v>6</v>
      </c>
      <c r="G29" s="7"/>
      <c r="H29" s="8">
        <f>E29*F29</f>
        <v>24000</v>
      </c>
    </row>
    <row r="30" spans="3:8" ht="130.5" x14ac:dyDescent="0.35">
      <c r="C30" s="10" t="s">
        <v>63</v>
      </c>
      <c r="D30" t="s">
        <v>50</v>
      </c>
      <c r="E30">
        <v>36</v>
      </c>
      <c r="F30" s="1">
        <f>19917.96*12</f>
        <v>239015.52</v>
      </c>
      <c r="G30" s="7"/>
      <c r="H30">
        <f>F30*E30</f>
        <v>8604558.7199999988</v>
      </c>
    </row>
    <row r="31" spans="3:8" ht="116" x14ac:dyDescent="0.35">
      <c r="C31" s="10" t="s">
        <v>60</v>
      </c>
      <c r="D31" t="s">
        <v>50</v>
      </c>
      <c r="E31">
        <v>36</v>
      </c>
      <c r="F31" s="8">
        <v>22089.32</v>
      </c>
      <c r="G31" s="7"/>
      <c r="H31" s="8">
        <f>E31*F31</f>
        <v>795215.52</v>
      </c>
    </row>
    <row r="32" spans="3:8" ht="116" x14ac:dyDescent="0.35">
      <c r="C32" s="10" t="s">
        <v>61</v>
      </c>
      <c r="D32" t="s">
        <v>50</v>
      </c>
      <c r="E32">
        <v>36</v>
      </c>
      <c r="F32" s="8">
        <v>22089.32</v>
      </c>
      <c r="G32" s="7"/>
      <c r="H32" s="8">
        <f t="shared" ref="H32:H33" si="0">E32*F32</f>
        <v>795215.52</v>
      </c>
    </row>
    <row r="33" spans="3:8" ht="29" x14ac:dyDescent="0.35">
      <c r="C33" s="10" t="s">
        <v>25</v>
      </c>
      <c r="D33" t="s">
        <v>50</v>
      </c>
      <c r="E33">
        <v>36</v>
      </c>
      <c r="F33" s="8">
        <v>8000</v>
      </c>
      <c r="G33" s="7"/>
      <c r="H33" s="8">
        <f t="shared" si="0"/>
        <v>288000</v>
      </c>
    </row>
    <row r="34" spans="3:8" x14ac:dyDescent="0.35">
      <c r="C34" s="10" t="s">
        <v>10</v>
      </c>
      <c r="F34" s="8"/>
      <c r="G34" s="7"/>
      <c r="H34" s="8">
        <f>H6+H10+H14+H18+H22+H26+H33</f>
        <v>21082350.239999998</v>
      </c>
    </row>
    <row r="35" spans="3:8" ht="58" x14ac:dyDescent="0.35">
      <c r="C35" s="11" t="s">
        <v>70</v>
      </c>
      <c r="F35" s="8"/>
      <c r="G35" s="7"/>
      <c r="H35" s="8">
        <f>H34+H26+H22+H18+H14+H10+H6</f>
        <v>41876700.479999989</v>
      </c>
    </row>
    <row r="36" spans="3:8" x14ac:dyDescent="0.35">
      <c r="C36" s="11"/>
      <c r="F36" s="8"/>
      <c r="G36" s="7"/>
      <c r="H36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40E9-1A16-43F3-9F27-6040249B3BB3}">
  <dimension ref="A1:I34"/>
  <sheetViews>
    <sheetView workbookViewId="0">
      <selection activeCell="D4" sqref="D4"/>
    </sheetView>
  </sheetViews>
  <sheetFormatPr defaultRowHeight="14.5" x14ac:dyDescent="0.35"/>
  <cols>
    <col min="3" max="3" width="15.453125" customWidth="1"/>
    <col min="6" max="6" width="16.453125" customWidth="1"/>
    <col min="8" max="8" width="14.81640625" customWidth="1"/>
  </cols>
  <sheetData>
    <row r="1" spans="1:9" x14ac:dyDescent="0.3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6"/>
      <c r="H1" s="5" t="s">
        <v>7</v>
      </c>
      <c r="I1" s="6" t="s">
        <v>8</v>
      </c>
    </row>
    <row r="2" spans="1:9" x14ac:dyDescent="0.35">
      <c r="C2" s="11" t="s">
        <v>44</v>
      </c>
      <c r="F2" s="8"/>
      <c r="G2" s="7"/>
      <c r="H2" s="8"/>
    </row>
    <row r="3" spans="1:9" x14ac:dyDescent="0.35">
      <c r="C3" s="11" t="s">
        <v>45</v>
      </c>
      <c r="F3" s="8"/>
      <c r="G3" s="7"/>
      <c r="H3" s="8"/>
    </row>
    <row r="4" spans="1:9" ht="43.5" x14ac:dyDescent="0.35">
      <c r="C4" s="10" t="s">
        <v>53</v>
      </c>
      <c r="D4" t="s">
        <v>50</v>
      </c>
      <c r="E4">
        <v>36</v>
      </c>
      <c r="F4" s="1">
        <f>19917.96*2</f>
        <v>39835.919999999998</v>
      </c>
      <c r="G4" s="7"/>
      <c r="H4" s="8">
        <f>F4*E4</f>
        <v>1434093.1199999999</v>
      </c>
    </row>
    <row r="5" spans="1:9" ht="43.5" x14ac:dyDescent="0.35">
      <c r="C5" s="10" t="s">
        <v>54</v>
      </c>
      <c r="D5" t="s">
        <v>50</v>
      </c>
      <c r="E5">
        <v>36</v>
      </c>
      <c r="F5" s="1">
        <f>19917.96*4</f>
        <v>79671.839999999997</v>
      </c>
      <c r="G5" s="7"/>
      <c r="H5" s="8">
        <f t="shared" ref="H5:H15" si="0">F5*E5</f>
        <v>2868186.2399999998</v>
      </c>
    </row>
    <row r="6" spans="1:9" x14ac:dyDescent="0.35">
      <c r="C6" s="10" t="s">
        <v>10</v>
      </c>
      <c r="F6" s="8"/>
      <c r="G6" s="7"/>
      <c r="H6" s="8">
        <f>H4+H5</f>
        <v>4302279.3599999994</v>
      </c>
    </row>
    <row r="7" spans="1:9" x14ac:dyDescent="0.35">
      <c r="C7" s="9" t="s">
        <v>46</v>
      </c>
      <c r="F7" s="8"/>
      <c r="G7" s="7"/>
      <c r="H7" s="8"/>
    </row>
    <row r="8" spans="1:9" ht="43.5" x14ac:dyDescent="0.35">
      <c r="C8" s="10" t="s">
        <v>53</v>
      </c>
      <c r="D8" t="s">
        <v>50</v>
      </c>
      <c r="E8">
        <v>36</v>
      </c>
      <c r="F8" s="1">
        <f>19917.96*2</f>
        <v>39835.919999999998</v>
      </c>
      <c r="G8" s="7"/>
      <c r="H8" s="8">
        <f>F8*E8</f>
        <v>1434093.1199999999</v>
      </c>
    </row>
    <row r="9" spans="1:9" ht="43.5" x14ac:dyDescent="0.35">
      <c r="C9" s="10" t="s">
        <v>55</v>
      </c>
      <c r="D9" t="s">
        <v>50</v>
      </c>
      <c r="E9">
        <v>36</v>
      </c>
      <c r="F9" s="1">
        <f>19917.96*2</f>
        <v>39835.919999999998</v>
      </c>
      <c r="G9" s="7"/>
      <c r="H9" s="8">
        <f>F9*E9</f>
        <v>1434093.1199999999</v>
      </c>
    </row>
    <row r="10" spans="1:9" x14ac:dyDescent="0.35">
      <c r="C10" s="10" t="s">
        <v>10</v>
      </c>
      <c r="F10" s="8"/>
      <c r="G10" s="7"/>
      <c r="H10" s="8">
        <f>H8+H9</f>
        <v>2868186.2399999998</v>
      </c>
    </row>
    <row r="11" spans="1:9" x14ac:dyDescent="0.35">
      <c r="C11" s="9" t="s">
        <v>47</v>
      </c>
      <c r="F11" s="8"/>
      <c r="G11" s="7"/>
      <c r="H11" s="8"/>
    </row>
    <row r="12" spans="1:9" ht="43.5" x14ac:dyDescent="0.35">
      <c r="C12" s="10" t="s">
        <v>53</v>
      </c>
      <c r="D12" t="s">
        <v>50</v>
      </c>
      <c r="E12">
        <v>36</v>
      </c>
      <c r="F12" s="1">
        <f>19917.96*2</f>
        <v>39835.919999999998</v>
      </c>
      <c r="G12" s="7"/>
      <c r="H12" s="8">
        <f t="shared" si="0"/>
        <v>1434093.1199999999</v>
      </c>
    </row>
    <row r="13" spans="1:9" ht="29" x14ac:dyDescent="0.35">
      <c r="C13" s="10" t="s">
        <v>65</v>
      </c>
      <c r="D13" t="s">
        <v>50</v>
      </c>
      <c r="E13">
        <v>36</v>
      </c>
      <c r="F13" s="1">
        <f>19917.96*4</f>
        <v>79671.839999999997</v>
      </c>
      <c r="G13" s="7"/>
      <c r="H13" s="8">
        <f t="shared" si="0"/>
        <v>2868186.2399999998</v>
      </c>
    </row>
    <row r="14" spans="1:9" ht="29" x14ac:dyDescent="0.35">
      <c r="C14" s="10" t="s">
        <v>16</v>
      </c>
      <c r="D14" t="s">
        <v>50</v>
      </c>
      <c r="E14">
        <v>36</v>
      </c>
      <c r="F14" s="1">
        <f>19917.96</f>
        <v>19917.96</v>
      </c>
      <c r="G14" s="7"/>
      <c r="H14" s="8">
        <f>F14*E14</f>
        <v>717046.55999999994</v>
      </c>
    </row>
    <row r="15" spans="1:9" ht="43.5" x14ac:dyDescent="0.35">
      <c r="C15" s="10" t="s">
        <v>64</v>
      </c>
      <c r="D15" t="s">
        <v>50</v>
      </c>
      <c r="E15">
        <v>36</v>
      </c>
      <c r="F15" s="1">
        <f>19917.96*2</f>
        <v>39835.919999999998</v>
      </c>
      <c r="G15" s="7"/>
      <c r="H15" s="8">
        <f t="shared" si="0"/>
        <v>1434093.1199999999</v>
      </c>
    </row>
    <row r="16" spans="1:9" x14ac:dyDescent="0.35">
      <c r="C16" s="10" t="s">
        <v>10</v>
      </c>
      <c r="F16" s="8">
        <v>8000</v>
      </c>
      <c r="G16" s="7"/>
      <c r="H16" s="8">
        <f>H12+H13+H14+H15</f>
        <v>6453419.0399999991</v>
      </c>
    </row>
    <row r="17" spans="3:8" x14ac:dyDescent="0.35">
      <c r="C17" s="9" t="s">
        <v>48</v>
      </c>
      <c r="F17" s="8"/>
      <c r="G17" s="7"/>
      <c r="H17" s="8"/>
    </row>
    <row r="18" spans="3:8" ht="43.5" x14ac:dyDescent="0.35">
      <c r="C18" s="10" t="s">
        <v>53</v>
      </c>
      <c r="D18" t="s">
        <v>50</v>
      </c>
      <c r="E18">
        <v>36</v>
      </c>
      <c r="F18" s="1">
        <f>19917.96*2</f>
        <v>39835.919999999998</v>
      </c>
      <c r="G18" s="7"/>
      <c r="H18" s="8">
        <f>F18*E18</f>
        <v>1434093.1199999999</v>
      </c>
    </row>
    <row r="19" spans="3:8" ht="43.5" x14ac:dyDescent="0.35">
      <c r="C19" s="10" t="s">
        <v>55</v>
      </c>
      <c r="D19" t="s">
        <v>50</v>
      </c>
      <c r="E19">
        <v>36</v>
      </c>
      <c r="F19" s="1">
        <f>19917.96*2</f>
        <v>39835.919999999998</v>
      </c>
      <c r="G19" s="7"/>
      <c r="H19" s="8">
        <f>F19*E19</f>
        <v>1434093.1199999999</v>
      </c>
    </row>
    <row r="20" spans="3:8" x14ac:dyDescent="0.35">
      <c r="C20" s="10" t="s">
        <v>10</v>
      </c>
      <c r="F20" s="8"/>
      <c r="G20" s="7"/>
      <c r="H20" s="8">
        <f>H18+H19</f>
        <v>2868186.2399999998</v>
      </c>
    </row>
    <row r="21" spans="3:8" x14ac:dyDescent="0.35">
      <c r="C21" s="9" t="s">
        <v>49</v>
      </c>
      <c r="F21" s="8"/>
      <c r="G21" s="7"/>
      <c r="H21" s="8"/>
    </row>
    <row r="22" spans="3:8" ht="43.5" x14ac:dyDescent="0.35">
      <c r="C22" s="10" t="s">
        <v>53</v>
      </c>
      <c r="D22" t="s">
        <v>50</v>
      </c>
      <c r="E22">
        <v>36</v>
      </c>
      <c r="F22" s="1">
        <f>19917.96*2</f>
        <v>39835.919999999998</v>
      </c>
      <c r="G22" s="7"/>
      <c r="H22" s="8">
        <f>F22*E22</f>
        <v>1434093.1199999999</v>
      </c>
    </row>
    <row r="23" spans="3:8" ht="43.5" x14ac:dyDescent="0.35">
      <c r="C23" s="10" t="s">
        <v>54</v>
      </c>
      <c r="D23" t="s">
        <v>50</v>
      </c>
      <c r="E23">
        <v>36</v>
      </c>
      <c r="F23" s="1">
        <f>19917.96*4</f>
        <v>79671.839999999997</v>
      </c>
      <c r="G23" s="7"/>
      <c r="H23" s="8">
        <f>F23*E23</f>
        <v>2868186.2399999998</v>
      </c>
    </row>
    <row r="24" spans="3:8" x14ac:dyDescent="0.35">
      <c r="C24" s="10" t="s">
        <v>10</v>
      </c>
      <c r="F24" s="8"/>
      <c r="G24" s="7"/>
      <c r="H24" s="8">
        <f>H22+H23</f>
        <v>4302279.3599999994</v>
      </c>
    </row>
    <row r="25" spans="3:8" x14ac:dyDescent="0.35">
      <c r="C25" s="11" t="s">
        <v>22</v>
      </c>
      <c r="F25" s="8"/>
      <c r="G25" s="7"/>
      <c r="H25" s="8"/>
    </row>
    <row r="26" spans="3:8" ht="101.5" x14ac:dyDescent="0.35">
      <c r="C26" s="10" t="s">
        <v>32</v>
      </c>
      <c r="D26" t="s">
        <v>50</v>
      </c>
      <c r="E26">
        <v>36</v>
      </c>
      <c r="F26" s="8">
        <v>6</v>
      </c>
      <c r="G26" s="7"/>
      <c r="H26" s="8">
        <f>F26*E26</f>
        <v>216</v>
      </c>
    </row>
    <row r="27" spans="3:8" ht="101.5" x14ac:dyDescent="0.35">
      <c r="C27" s="10" t="s">
        <v>43</v>
      </c>
      <c r="D27" t="s">
        <v>50</v>
      </c>
      <c r="E27">
        <v>36</v>
      </c>
      <c r="F27" s="8">
        <v>6</v>
      </c>
      <c r="G27" s="7"/>
      <c r="H27" s="8">
        <f t="shared" ref="H27:H30" si="1">F27*E27</f>
        <v>216</v>
      </c>
    </row>
    <row r="28" spans="3:8" ht="72.5" x14ac:dyDescent="0.35">
      <c r="C28" s="10" t="s">
        <v>63</v>
      </c>
      <c r="D28" t="s">
        <v>50</v>
      </c>
      <c r="E28">
        <v>36</v>
      </c>
      <c r="F28" s="1">
        <f>19917.96*12</f>
        <v>239015.52</v>
      </c>
      <c r="G28" s="7"/>
      <c r="H28" s="8">
        <f t="shared" si="1"/>
        <v>8604558.7199999988</v>
      </c>
    </row>
    <row r="29" spans="3:8" ht="58" x14ac:dyDescent="0.35">
      <c r="C29" s="10" t="s">
        <v>57</v>
      </c>
      <c r="D29" t="s">
        <v>50</v>
      </c>
      <c r="E29">
        <v>36</v>
      </c>
      <c r="F29" s="8">
        <v>22089.32</v>
      </c>
      <c r="G29" s="7"/>
      <c r="H29" s="8">
        <f t="shared" si="1"/>
        <v>795215.52</v>
      </c>
    </row>
    <row r="30" spans="3:8" ht="58" x14ac:dyDescent="0.35">
      <c r="C30" s="10" t="s">
        <v>62</v>
      </c>
      <c r="D30" t="s">
        <v>50</v>
      </c>
      <c r="E30">
        <v>36</v>
      </c>
      <c r="F30" s="8">
        <v>22089.32</v>
      </c>
      <c r="G30" s="7"/>
      <c r="H30" s="8">
        <f t="shared" si="1"/>
        <v>795215.52</v>
      </c>
    </row>
    <row r="31" spans="3:8" x14ac:dyDescent="0.35">
      <c r="C31" s="10" t="s">
        <v>25</v>
      </c>
      <c r="D31" t="s">
        <v>50</v>
      </c>
      <c r="E31">
        <v>36</v>
      </c>
      <c r="F31" s="8">
        <v>8000</v>
      </c>
      <c r="G31" s="7"/>
      <c r="H31" s="8">
        <f>E31*F31</f>
        <v>288000</v>
      </c>
    </row>
    <row r="32" spans="3:8" x14ac:dyDescent="0.35">
      <c r="C32" s="10" t="s">
        <v>10</v>
      </c>
      <c r="F32" s="8"/>
      <c r="G32" s="7"/>
      <c r="H32" s="8">
        <f>SUM(H26:H31)</f>
        <v>10483421.759999998</v>
      </c>
    </row>
    <row r="33" spans="3:8" ht="29" x14ac:dyDescent="0.35">
      <c r="C33" s="11" t="s">
        <v>66</v>
      </c>
      <c r="F33" s="8"/>
      <c r="G33" s="7"/>
      <c r="H33" s="8">
        <f>H32+H24+H20+H16+H10+H6</f>
        <v>31277771.999999993</v>
      </c>
    </row>
    <row r="34" spans="3:8" x14ac:dyDescent="0.35">
      <c r="C34" s="11"/>
      <c r="F34" s="8"/>
      <c r="G34" s="7"/>
      <c r="H3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Area 1&amp;2</vt:lpstr>
      <vt:lpstr>Summary </vt:lpstr>
      <vt:lpstr>JHB-TSHWN</vt:lpstr>
      <vt:lpstr>EAST RAND</vt:lpstr>
      <vt:lpstr>WEST RAND</vt:lpstr>
      <vt:lpstr>VAAL</vt:lpstr>
      <vt:lpstr>'Summary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Katlego Powell</dc:creator>
  <cp:lastModifiedBy>Candice Ratlhagane</cp:lastModifiedBy>
  <cp:lastPrinted>2024-03-07T11:20:00Z</cp:lastPrinted>
  <dcterms:created xsi:type="dcterms:W3CDTF">2023-10-10T13:56:22Z</dcterms:created>
  <dcterms:modified xsi:type="dcterms:W3CDTF">2024-03-07T11:20:50Z</dcterms:modified>
</cp:coreProperties>
</file>