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Documents/FALE Region Security/"/>
    </mc:Choice>
  </mc:AlternateContent>
  <xr:revisionPtr revIDLastSave="0" documentId="8_{C4BD5BA2-7F80-4C2E-BB64-3256200FA631}" xr6:coauthVersionLast="47" xr6:coauthVersionMax="47" xr10:uidLastSave="{00000000-0000-0000-0000-000000000000}"/>
  <bookViews>
    <workbookView xWindow="-110" yWindow="-110" windowWidth="19420" windowHeight="10420" tabRatio="811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_1 FALE" sheetId="3" r:id="rId5"/>
    <sheet name="G3_2 FAPM" sheetId="67" r:id="rId6"/>
    <sheet name="G3_3 FAVG" sheetId="68" r:id="rId7"/>
    <sheet name="G3_4 FARB" sheetId="69" r:id="rId8"/>
    <sheet name="G4 Miscellaneous" sheetId="11" r:id="rId9"/>
    <sheet name="G5 Options" sheetId="12" r:id="rId10"/>
    <sheet name="G6_1 Support Contract (Base)" sheetId="54" r:id="rId11"/>
    <sheet name="G6_2 Support Contract (Inflated" sheetId="70" r:id="rId12"/>
  </sheets>
  <definedNames>
    <definedName name="Airport">'G5 Options'!#REF!</definedName>
    <definedName name="_xlnm.Print_Area" localSheetId="1">'G1 SUMMARY'!$A$2:$L$42</definedName>
    <definedName name="_xlnm.Print_Area" localSheetId="2">'G2_1 PMP'!$A$2:$L$57</definedName>
    <definedName name="_xlnm.Print_Area" localSheetId="3">'G2_2 ILS'!$A$2:$L$57</definedName>
    <definedName name="_xlnm.Print_Area" localSheetId="4">'G3_1 FALE'!$A$2:$L$80</definedName>
    <definedName name="_xlnm.Print_Area" localSheetId="5">'G3_2 FAPM'!$A$2:$L$69</definedName>
    <definedName name="_xlnm.Print_Area" localSheetId="6">'G3_3 FAVG'!$A$2:$L$67</definedName>
    <definedName name="_xlnm.Print_Area" localSheetId="7">'G3_4 FARB'!$A$2:$L$62</definedName>
    <definedName name="_xlnm.Print_Area" localSheetId="8">'G4 Miscellaneous'!$A$2:$L$43</definedName>
    <definedName name="_xlnm.Print_Area" localSheetId="9">'G5 Options'!$A$2:$L$62</definedName>
    <definedName name="_xlnm.Print_Area" localSheetId="10">'G6_1 Support Contract (Base)'!$A$2:$L$42</definedName>
    <definedName name="_xlnm.Print_Area" localSheetId="11">'G6_2 Support Contract (Inflated'!$A$2:$L$42</definedName>
    <definedName name="_xlnm.Print_Area" localSheetId="0">Instructions!$A$1:$G$20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9" l="1"/>
  <c r="K38" i="19"/>
  <c r="K41" i="19" s="1"/>
  <c r="L38" i="19"/>
  <c r="L41" i="19" s="1"/>
  <c r="H41" i="19"/>
  <c r="L41" i="70"/>
  <c r="K41" i="70"/>
  <c r="L41" i="54"/>
  <c r="K41" i="54"/>
  <c r="J41" i="70"/>
  <c r="J33" i="19" s="1"/>
  <c r="J41" i="54"/>
  <c r="H41" i="70"/>
  <c r="H41" i="54"/>
  <c r="F41" i="70"/>
  <c r="F41" i="54"/>
  <c r="E41" i="70"/>
  <c r="E41" i="54"/>
  <c r="K41" i="12"/>
  <c r="H41" i="12"/>
  <c r="F41" i="12"/>
  <c r="K39" i="70"/>
  <c r="G39" i="70"/>
  <c r="H39" i="70" s="1"/>
  <c r="L39" i="70" s="1"/>
  <c r="F39" i="70"/>
  <c r="K38" i="70"/>
  <c r="G38" i="70"/>
  <c r="H38" i="70" s="1"/>
  <c r="L38" i="70" s="1"/>
  <c r="F38" i="70"/>
  <c r="K37" i="70"/>
  <c r="G37" i="70"/>
  <c r="H37" i="70" s="1"/>
  <c r="L37" i="70" s="1"/>
  <c r="F37" i="70"/>
  <c r="K36" i="70"/>
  <c r="G36" i="70"/>
  <c r="H36" i="70" s="1"/>
  <c r="L36" i="70" s="1"/>
  <c r="F36" i="70"/>
  <c r="K35" i="70"/>
  <c r="G35" i="70"/>
  <c r="F35" i="70"/>
  <c r="H35" i="70" s="1"/>
  <c r="L35" i="70" s="1"/>
  <c r="K34" i="70"/>
  <c r="G34" i="70"/>
  <c r="H34" i="70" s="1"/>
  <c r="L34" i="70" s="1"/>
  <c r="F34" i="70"/>
  <c r="K33" i="70"/>
  <c r="G33" i="70"/>
  <c r="H33" i="70" s="1"/>
  <c r="L33" i="70" s="1"/>
  <c r="F33" i="70"/>
  <c r="K32" i="70"/>
  <c r="H32" i="70"/>
  <c r="L32" i="70" s="1"/>
  <c r="G32" i="70"/>
  <c r="F32" i="70"/>
  <c r="K31" i="70"/>
  <c r="G31" i="70"/>
  <c r="H31" i="70" s="1"/>
  <c r="L31" i="70" s="1"/>
  <c r="F31" i="70"/>
  <c r="K30" i="70"/>
  <c r="G30" i="70"/>
  <c r="H30" i="70" s="1"/>
  <c r="L30" i="70" s="1"/>
  <c r="F30" i="70"/>
  <c r="K29" i="70"/>
  <c r="G29" i="70"/>
  <c r="H29" i="70" s="1"/>
  <c r="L29" i="70" s="1"/>
  <c r="F29" i="70"/>
  <c r="K28" i="70"/>
  <c r="G28" i="70"/>
  <c r="H28" i="70" s="1"/>
  <c r="L28" i="70" s="1"/>
  <c r="F28" i="70"/>
  <c r="K27" i="70"/>
  <c r="G27" i="70"/>
  <c r="F27" i="70"/>
  <c r="H27" i="70" s="1"/>
  <c r="L27" i="70" s="1"/>
  <c r="K26" i="70"/>
  <c r="G26" i="70"/>
  <c r="H26" i="70" s="1"/>
  <c r="L26" i="70" s="1"/>
  <c r="F26" i="70"/>
  <c r="K25" i="70"/>
  <c r="G25" i="70"/>
  <c r="H25" i="70" s="1"/>
  <c r="L25" i="70" s="1"/>
  <c r="F25" i="70"/>
  <c r="K24" i="70"/>
  <c r="H24" i="70"/>
  <c r="L24" i="70" s="1"/>
  <c r="G24" i="70"/>
  <c r="F24" i="70"/>
  <c r="K23" i="70"/>
  <c r="G23" i="70"/>
  <c r="H23" i="70" s="1"/>
  <c r="L23" i="70" s="1"/>
  <c r="F23" i="70"/>
  <c r="K22" i="70"/>
  <c r="G22" i="70"/>
  <c r="H22" i="70" s="1"/>
  <c r="L22" i="70" s="1"/>
  <c r="F22" i="70"/>
  <c r="K21" i="70"/>
  <c r="G21" i="70"/>
  <c r="H21" i="70" s="1"/>
  <c r="L21" i="70" s="1"/>
  <c r="F21" i="70"/>
  <c r="K20" i="70"/>
  <c r="G20" i="70"/>
  <c r="H20" i="70" s="1"/>
  <c r="L20" i="70" s="1"/>
  <c r="F20" i="70"/>
  <c r="K19" i="70"/>
  <c r="G19" i="70"/>
  <c r="H19" i="70" s="1"/>
  <c r="L19" i="70" s="1"/>
  <c r="F19" i="70"/>
  <c r="I33" i="19"/>
  <c r="G33" i="19"/>
  <c r="E33" i="19"/>
  <c r="C21" i="70"/>
  <c r="K18" i="70"/>
  <c r="G18" i="70"/>
  <c r="H18" i="70" s="1"/>
  <c r="F18" i="70"/>
  <c r="B15" i="70"/>
  <c r="A15" i="70"/>
  <c r="B41" i="70" s="1"/>
  <c r="B8" i="70"/>
  <c r="G41" i="70" s="1"/>
  <c r="B7" i="70"/>
  <c r="C37" i="70" s="1"/>
  <c r="B4" i="70"/>
  <c r="B3" i="70"/>
  <c r="F33" i="19" l="1"/>
  <c r="K33" i="19"/>
  <c r="L18" i="70"/>
  <c r="C20" i="70"/>
  <c r="C24" i="70"/>
  <c r="C28" i="70"/>
  <c r="C19" i="70"/>
  <c r="C23" i="70"/>
  <c r="C27" i="70"/>
  <c r="C31" i="70"/>
  <c r="C35" i="70"/>
  <c r="C39" i="70"/>
  <c r="C18" i="70"/>
  <c r="C22" i="70"/>
  <c r="C26" i="70"/>
  <c r="C30" i="70"/>
  <c r="C34" i="70"/>
  <c r="C38" i="70"/>
  <c r="C32" i="70"/>
  <c r="C36" i="70"/>
  <c r="C25" i="70"/>
  <c r="C29" i="70"/>
  <c r="C33" i="70"/>
  <c r="H33" i="19" l="1"/>
  <c r="L33" i="19"/>
  <c r="I24" i="19" l="1"/>
  <c r="J24" i="19"/>
  <c r="I23" i="19"/>
  <c r="J23" i="19"/>
  <c r="I22" i="19"/>
  <c r="J22" i="19"/>
  <c r="I21" i="19"/>
  <c r="J21" i="19"/>
  <c r="E61" i="69"/>
  <c r="E24" i="19" s="1"/>
  <c r="K60" i="69"/>
  <c r="F60" i="69"/>
  <c r="K59" i="69"/>
  <c r="F59" i="69"/>
  <c r="K58" i="69"/>
  <c r="F58" i="69"/>
  <c r="K57" i="69"/>
  <c r="F57" i="69"/>
  <c r="K56" i="69"/>
  <c r="F56" i="69"/>
  <c r="K55" i="69"/>
  <c r="F55" i="69"/>
  <c r="K54" i="69"/>
  <c r="F54" i="69"/>
  <c r="K53" i="69"/>
  <c r="F53" i="69"/>
  <c r="K52" i="69"/>
  <c r="F52" i="69"/>
  <c r="K51" i="69"/>
  <c r="F51" i="69"/>
  <c r="K50" i="69"/>
  <c r="F50" i="69"/>
  <c r="K49" i="69"/>
  <c r="F49" i="69"/>
  <c r="K47" i="69"/>
  <c r="F47" i="69"/>
  <c r="K46" i="69"/>
  <c r="F46" i="69"/>
  <c r="K45" i="69"/>
  <c r="F45" i="69"/>
  <c r="K43" i="69"/>
  <c r="F43" i="69"/>
  <c r="K42" i="69"/>
  <c r="F42" i="69"/>
  <c r="K41" i="69"/>
  <c r="F41" i="69"/>
  <c r="K40" i="69"/>
  <c r="F40" i="69"/>
  <c r="K39" i="69"/>
  <c r="F39" i="69"/>
  <c r="K38" i="69"/>
  <c r="F38" i="69"/>
  <c r="K36" i="69"/>
  <c r="F36" i="69"/>
  <c r="K35" i="69"/>
  <c r="F35" i="69"/>
  <c r="K34" i="69"/>
  <c r="F34" i="69"/>
  <c r="K33" i="69"/>
  <c r="F33" i="69"/>
  <c r="K32" i="69"/>
  <c r="F32" i="69"/>
  <c r="K31" i="69"/>
  <c r="F31" i="69"/>
  <c r="K30" i="69"/>
  <c r="F30" i="69"/>
  <c r="K29" i="69"/>
  <c r="F29" i="69"/>
  <c r="K28" i="69"/>
  <c r="F28" i="69"/>
  <c r="K27" i="69"/>
  <c r="F27" i="69"/>
  <c r="K26" i="69"/>
  <c r="F26" i="69"/>
  <c r="K25" i="69"/>
  <c r="F25" i="69"/>
  <c r="K24" i="69"/>
  <c r="F24" i="69"/>
  <c r="K23" i="69"/>
  <c r="F23" i="69"/>
  <c r="K22" i="69"/>
  <c r="F22" i="69"/>
  <c r="K21" i="69"/>
  <c r="F21" i="69"/>
  <c r="K20" i="69"/>
  <c r="F20" i="69"/>
  <c r="K19" i="69"/>
  <c r="F19" i="69"/>
  <c r="B15" i="69"/>
  <c r="A15" i="69"/>
  <c r="B61" i="69" s="1"/>
  <c r="B8" i="69"/>
  <c r="G57" i="69" s="1"/>
  <c r="B7" i="69"/>
  <c r="C60" i="69" s="1"/>
  <c r="B4" i="69"/>
  <c r="B3" i="69"/>
  <c r="E66" i="68"/>
  <c r="E23" i="19" s="1"/>
  <c r="K65" i="68"/>
  <c r="F65" i="68"/>
  <c r="K64" i="68"/>
  <c r="F64" i="68"/>
  <c r="K63" i="68"/>
  <c r="F63" i="68"/>
  <c r="K62" i="68"/>
  <c r="F62" i="68"/>
  <c r="K61" i="68"/>
  <c r="F61" i="68"/>
  <c r="K60" i="68"/>
  <c r="F60" i="68"/>
  <c r="K59" i="68"/>
  <c r="F59" i="68"/>
  <c r="K58" i="68"/>
  <c r="F58" i="68"/>
  <c r="K57" i="68"/>
  <c r="F57" i="68"/>
  <c r="K56" i="68"/>
  <c r="F56" i="68"/>
  <c r="K55" i="68"/>
  <c r="F55" i="68"/>
  <c r="K54" i="68"/>
  <c r="F54" i="68"/>
  <c r="K52" i="68"/>
  <c r="F52" i="68"/>
  <c r="K51" i="68"/>
  <c r="F51" i="68"/>
  <c r="K50" i="68"/>
  <c r="F50" i="68"/>
  <c r="K48" i="68"/>
  <c r="F48" i="68"/>
  <c r="K47" i="68"/>
  <c r="F47" i="68"/>
  <c r="K46" i="68"/>
  <c r="F46" i="68"/>
  <c r="K45" i="68"/>
  <c r="F45" i="68"/>
  <c r="K44" i="68"/>
  <c r="F44" i="68"/>
  <c r="K43" i="68"/>
  <c r="F43" i="68"/>
  <c r="K41" i="68"/>
  <c r="F41" i="68"/>
  <c r="K40" i="68"/>
  <c r="F40" i="68"/>
  <c r="K39" i="68"/>
  <c r="F39" i="68"/>
  <c r="K38" i="68"/>
  <c r="F38" i="68"/>
  <c r="K37" i="68"/>
  <c r="F37" i="68"/>
  <c r="K36" i="68"/>
  <c r="F36" i="68"/>
  <c r="K34" i="68"/>
  <c r="F34" i="68"/>
  <c r="K33" i="68"/>
  <c r="F33" i="68"/>
  <c r="K32" i="68"/>
  <c r="F32" i="68"/>
  <c r="K31" i="68"/>
  <c r="F31" i="68"/>
  <c r="K30" i="68"/>
  <c r="F30" i="68"/>
  <c r="K29" i="68"/>
  <c r="F29" i="68"/>
  <c r="K28" i="68"/>
  <c r="F28" i="68"/>
  <c r="K27" i="68"/>
  <c r="F27" i="68"/>
  <c r="K26" i="68"/>
  <c r="F26" i="68"/>
  <c r="K25" i="68"/>
  <c r="F25" i="68"/>
  <c r="K24" i="68"/>
  <c r="F24" i="68"/>
  <c r="K23" i="68"/>
  <c r="F23" i="68"/>
  <c r="K22" i="68"/>
  <c r="F22" i="68"/>
  <c r="K21" i="68"/>
  <c r="F21" i="68"/>
  <c r="K20" i="68"/>
  <c r="F20" i="68"/>
  <c r="K19" i="68"/>
  <c r="F19" i="68"/>
  <c r="B15" i="68"/>
  <c r="A15" i="68"/>
  <c r="B66" i="68" s="1"/>
  <c r="B8" i="68"/>
  <c r="G55" i="68" s="1"/>
  <c r="B7" i="68"/>
  <c r="C38" i="68" s="1"/>
  <c r="B4" i="68"/>
  <c r="B3" i="68"/>
  <c r="E68" i="67"/>
  <c r="E22" i="19" s="1"/>
  <c r="K67" i="67"/>
  <c r="F67" i="67"/>
  <c r="K66" i="67"/>
  <c r="F66" i="67"/>
  <c r="K65" i="67"/>
  <c r="F65" i="67"/>
  <c r="K64" i="67"/>
  <c r="F64" i="67"/>
  <c r="K63" i="67"/>
  <c r="F63" i="67"/>
  <c r="K62" i="67"/>
  <c r="F62" i="67"/>
  <c r="K61" i="67"/>
  <c r="F61" i="67"/>
  <c r="K60" i="67"/>
  <c r="F60" i="67"/>
  <c r="K59" i="67"/>
  <c r="F59" i="67"/>
  <c r="K58" i="67"/>
  <c r="F58" i="67"/>
  <c r="K57" i="67"/>
  <c r="F57" i="67"/>
  <c r="K56" i="67"/>
  <c r="F56" i="67"/>
  <c r="K54" i="67"/>
  <c r="F54" i="67"/>
  <c r="K53" i="67"/>
  <c r="F53" i="67"/>
  <c r="K52" i="67"/>
  <c r="F52" i="67"/>
  <c r="K50" i="67"/>
  <c r="F50" i="67"/>
  <c r="K49" i="67"/>
  <c r="F49" i="67"/>
  <c r="K48" i="67"/>
  <c r="F48" i="67"/>
  <c r="K47" i="67"/>
  <c r="F47" i="67"/>
  <c r="K46" i="67"/>
  <c r="F46" i="67"/>
  <c r="K45" i="67"/>
  <c r="F45" i="67"/>
  <c r="K43" i="67"/>
  <c r="F43" i="67"/>
  <c r="K42" i="67"/>
  <c r="F42" i="67"/>
  <c r="K41" i="67"/>
  <c r="F41" i="67"/>
  <c r="K40" i="67"/>
  <c r="F40" i="67"/>
  <c r="K39" i="67"/>
  <c r="F39" i="67"/>
  <c r="K38" i="67"/>
  <c r="F38" i="67"/>
  <c r="K36" i="67"/>
  <c r="F36" i="67"/>
  <c r="K35" i="67"/>
  <c r="F35" i="67"/>
  <c r="K34" i="67"/>
  <c r="F34" i="67"/>
  <c r="K33" i="67"/>
  <c r="F33" i="67"/>
  <c r="K32" i="67"/>
  <c r="F32" i="67"/>
  <c r="K31" i="67"/>
  <c r="F31" i="67"/>
  <c r="K30" i="67"/>
  <c r="F30" i="67"/>
  <c r="K29" i="67"/>
  <c r="F29" i="67"/>
  <c r="K28" i="67"/>
  <c r="F28" i="67"/>
  <c r="K27" i="67"/>
  <c r="F27" i="67"/>
  <c r="K26" i="67"/>
  <c r="F26" i="67"/>
  <c r="K25" i="67"/>
  <c r="F25" i="67"/>
  <c r="K24" i="67"/>
  <c r="F24" i="67"/>
  <c r="K23" i="67"/>
  <c r="F23" i="67"/>
  <c r="K22" i="67"/>
  <c r="F22" i="67"/>
  <c r="K21" i="67"/>
  <c r="F21" i="67"/>
  <c r="K20" i="67"/>
  <c r="F20" i="67"/>
  <c r="K19" i="67"/>
  <c r="F19" i="67"/>
  <c r="B15" i="67"/>
  <c r="A15" i="67"/>
  <c r="B68" i="67" s="1"/>
  <c r="B8" i="67"/>
  <c r="G67" i="67" s="1"/>
  <c r="H67" i="67" s="1"/>
  <c r="L67" i="67" s="1"/>
  <c r="B7" i="67"/>
  <c r="C66" i="67" s="1"/>
  <c r="B4" i="67"/>
  <c r="B3" i="67"/>
  <c r="F64" i="3"/>
  <c r="K64" i="3"/>
  <c r="F21" i="3"/>
  <c r="K21" i="3"/>
  <c r="F70" i="3"/>
  <c r="K70" i="3"/>
  <c r="F71" i="3"/>
  <c r="K71" i="3"/>
  <c r="F72" i="3"/>
  <c r="K72" i="3"/>
  <c r="F56" i="3"/>
  <c r="K56" i="3"/>
  <c r="F44" i="3"/>
  <c r="K44" i="3"/>
  <c r="F62" i="3"/>
  <c r="K62" i="3"/>
  <c r="F63" i="3"/>
  <c r="K63" i="3"/>
  <c r="F66" i="3"/>
  <c r="K66" i="3"/>
  <c r="F58" i="3"/>
  <c r="K58" i="3"/>
  <c r="F59" i="3"/>
  <c r="K59" i="3"/>
  <c r="F60" i="3"/>
  <c r="K60" i="3"/>
  <c r="F61" i="3"/>
  <c r="K61" i="3"/>
  <c r="F40" i="3"/>
  <c r="K40" i="3"/>
  <c r="F41" i="3"/>
  <c r="K41" i="3"/>
  <c r="F42" i="3"/>
  <c r="K42" i="3"/>
  <c r="F43" i="3"/>
  <c r="K43" i="3"/>
  <c r="F46" i="3"/>
  <c r="K46" i="3"/>
  <c r="F47" i="3"/>
  <c r="K47" i="3"/>
  <c r="F48" i="3"/>
  <c r="K48" i="3"/>
  <c r="F49" i="3"/>
  <c r="K49" i="3"/>
  <c r="F50" i="3"/>
  <c r="K50" i="3"/>
  <c r="F51" i="3"/>
  <c r="K51" i="3"/>
  <c r="F52" i="3"/>
  <c r="K52" i="3"/>
  <c r="F53" i="3"/>
  <c r="K53" i="3"/>
  <c r="F54" i="3"/>
  <c r="K54" i="3"/>
  <c r="F55" i="3"/>
  <c r="K55" i="3"/>
  <c r="F67" i="3"/>
  <c r="K67" i="3"/>
  <c r="B15" i="3"/>
  <c r="G22" i="68" l="1"/>
  <c r="G43" i="68"/>
  <c r="H43" i="68" s="1"/>
  <c r="L43" i="68" s="1"/>
  <c r="C47" i="68"/>
  <c r="G51" i="68"/>
  <c r="G63" i="68"/>
  <c r="G33" i="68"/>
  <c r="H33" i="68" s="1"/>
  <c r="L33" i="68" s="1"/>
  <c r="C20" i="68"/>
  <c r="C26" i="68"/>
  <c r="C64" i="68"/>
  <c r="G65" i="68"/>
  <c r="H65" i="68" s="1"/>
  <c r="L65" i="68" s="1"/>
  <c r="H51" i="68"/>
  <c r="L51" i="68" s="1"/>
  <c r="G60" i="68"/>
  <c r="H60" i="68" s="1"/>
  <c r="L60" i="68" s="1"/>
  <c r="C58" i="68"/>
  <c r="H57" i="69"/>
  <c r="L57" i="69" s="1"/>
  <c r="G38" i="69"/>
  <c r="H38" i="69" s="1"/>
  <c r="L38" i="69" s="1"/>
  <c r="G22" i="69"/>
  <c r="G42" i="69"/>
  <c r="C21" i="68"/>
  <c r="G23" i="68"/>
  <c r="C29" i="68"/>
  <c r="C32" i="68"/>
  <c r="G34" i="68"/>
  <c r="H34" i="68" s="1"/>
  <c r="L34" i="68" s="1"/>
  <c r="C41" i="68"/>
  <c r="G44" i="68"/>
  <c r="H44" i="68" s="1"/>
  <c r="L44" i="68" s="1"/>
  <c r="C50" i="68"/>
  <c r="C59" i="68"/>
  <c r="H63" i="68"/>
  <c r="L63" i="68" s="1"/>
  <c r="K66" i="68"/>
  <c r="K23" i="19" s="1"/>
  <c r="G20" i="68"/>
  <c r="H20" i="68" s="1"/>
  <c r="L20" i="68" s="1"/>
  <c r="G26" i="68"/>
  <c r="H26" i="68" s="1"/>
  <c r="L26" i="68" s="1"/>
  <c r="G38" i="68"/>
  <c r="H38" i="68" s="1"/>
  <c r="L38" i="68" s="1"/>
  <c r="G47" i="68"/>
  <c r="H47" i="68" s="1"/>
  <c r="L47" i="68" s="1"/>
  <c r="C54" i="68"/>
  <c r="G56" i="68"/>
  <c r="H56" i="68" s="1"/>
  <c r="L56" i="68" s="1"/>
  <c r="C62" i="68"/>
  <c r="G64" i="68"/>
  <c r="H64" i="68" s="1"/>
  <c r="L64" i="68" s="1"/>
  <c r="G50" i="68"/>
  <c r="H50" i="68" s="1"/>
  <c r="L50" i="68" s="1"/>
  <c r="G59" i="68"/>
  <c r="H59" i="68" s="1"/>
  <c r="L59" i="68" s="1"/>
  <c r="H55" i="68"/>
  <c r="L55" i="68" s="1"/>
  <c r="C22" i="68"/>
  <c r="C33" i="68"/>
  <c r="C43" i="68"/>
  <c r="C19" i="68"/>
  <c r="C25" i="68"/>
  <c r="G27" i="68"/>
  <c r="H27" i="68" s="1"/>
  <c r="L27" i="68" s="1"/>
  <c r="G30" i="68"/>
  <c r="H30" i="68" s="1"/>
  <c r="L30" i="68" s="1"/>
  <c r="C37" i="68"/>
  <c r="G39" i="68"/>
  <c r="H39" i="68" s="1"/>
  <c r="L39" i="68" s="1"/>
  <c r="C46" i="68"/>
  <c r="G48" i="68"/>
  <c r="H48" i="68" s="1"/>
  <c r="L48" i="68" s="1"/>
  <c r="C55" i="68"/>
  <c r="C63" i="68"/>
  <c r="H42" i="69"/>
  <c r="L42" i="69" s="1"/>
  <c r="G26" i="69"/>
  <c r="K61" i="69"/>
  <c r="K24" i="19" s="1"/>
  <c r="G30" i="69"/>
  <c r="H30" i="69" s="1"/>
  <c r="L30" i="69" s="1"/>
  <c r="G33" i="69"/>
  <c r="H33" i="69" s="1"/>
  <c r="L33" i="69" s="1"/>
  <c r="G61" i="69"/>
  <c r="G24" i="19" s="1"/>
  <c r="H26" i="69"/>
  <c r="L26" i="69" s="1"/>
  <c r="H22" i="69"/>
  <c r="L22" i="69" s="1"/>
  <c r="F61" i="69"/>
  <c r="F24" i="19" s="1"/>
  <c r="C32" i="69"/>
  <c r="C36" i="69"/>
  <c r="C41" i="69"/>
  <c r="C43" i="69"/>
  <c r="C59" i="69"/>
  <c r="G21" i="69"/>
  <c r="H21" i="69" s="1"/>
  <c r="L21" i="69" s="1"/>
  <c r="G36" i="69"/>
  <c r="H36" i="69" s="1"/>
  <c r="L36" i="69" s="1"/>
  <c r="C40" i="69"/>
  <c r="G41" i="69"/>
  <c r="H41" i="69" s="1"/>
  <c r="L41" i="69" s="1"/>
  <c r="G51" i="69"/>
  <c r="H51" i="69" s="1"/>
  <c r="L51" i="69" s="1"/>
  <c r="G55" i="69"/>
  <c r="H55" i="69" s="1"/>
  <c r="L55" i="69" s="1"/>
  <c r="C58" i="69"/>
  <c r="G20" i="69"/>
  <c r="H20" i="69" s="1"/>
  <c r="L20" i="69" s="1"/>
  <c r="C23" i="69"/>
  <c r="G24" i="69"/>
  <c r="H24" i="69" s="1"/>
  <c r="L24" i="69" s="1"/>
  <c r="C27" i="69"/>
  <c r="C34" i="69"/>
  <c r="G35" i="69"/>
  <c r="H35" i="69" s="1"/>
  <c r="L35" i="69" s="1"/>
  <c r="C39" i="69"/>
  <c r="G45" i="69"/>
  <c r="H45" i="69" s="1"/>
  <c r="L45" i="69" s="1"/>
  <c r="C49" i="69"/>
  <c r="G50" i="69"/>
  <c r="H50" i="69" s="1"/>
  <c r="L50" i="69" s="1"/>
  <c r="C53" i="69"/>
  <c r="G54" i="69"/>
  <c r="H54" i="69" s="1"/>
  <c r="L54" i="69" s="1"/>
  <c r="C57" i="69"/>
  <c r="G58" i="69"/>
  <c r="H58" i="69" s="1"/>
  <c r="L58" i="69" s="1"/>
  <c r="C25" i="69"/>
  <c r="C29" i="69"/>
  <c r="G47" i="69"/>
  <c r="H47" i="69" s="1"/>
  <c r="L47" i="69" s="1"/>
  <c r="C51" i="69"/>
  <c r="G56" i="69"/>
  <c r="H56" i="69" s="1"/>
  <c r="L56" i="69" s="1"/>
  <c r="C20" i="69"/>
  <c r="C24" i="69"/>
  <c r="G25" i="69"/>
  <c r="H25" i="69" s="1"/>
  <c r="L25" i="69" s="1"/>
  <c r="C28" i="69"/>
  <c r="G29" i="69"/>
  <c r="H29" i="69" s="1"/>
  <c r="L29" i="69" s="1"/>
  <c r="C35" i="69"/>
  <c r="G43" i="69"/>
  <c r="H43" i="69" s="1"/>
  <c r="L43" i="69" s="1"/>
  <c r="C45" i="69"/>
  <c r="C50" i="69"/>
  <c r="C54" i="69"/>
  <c r="C19" i="69"/>
  <c r="G28" i="69"/>
  <c r="H28" i="69" s="1"/>
  <c r="L28" i="69" s="1"/>
  <c r="C31" i="69"/>
  <c r="G40" i="69"/>
  <c r="H40" i="69" s="1"/>
  <c r="L40" i="69" s="1"/>
  <c r="G19" i="69"/>
  <c r="H19" i="69" s="1"/>
  <c r="C22" i="69"/>
  <c r="G23" i="69"/>
  <c r="H23" i="69" s="1"/>
  <c r="L23" i="69" s="1"/>
  <c r="C26" i="69"/>
  <c r="G27" i="69"/>
  <c r="H27" i="69" s="1"/>
  <c r="L27" i="69" s="1"/>
  <c r="C30" i="69"/>
  <c r="G31" i="69"/>
  <c r="H31" i="69" s="1"/>
  <c r="L31" i="69" s="1"/>
  <c r="C33" i="69"/>
  <c r="G34" i="69"/>
  <c r="H34" i="69" s="1"/>
  <c r="L34" i="69" s="1"/>
  <c r="C38" i="69"/>
  <c r="G39" i="69"/>
  <c r="H39" i="69" s="1"/>
  <c r="L39" i="69" s="1"/>
  <c r="C42" i="69"/>
  <c r="C21" i="69"/>
  <c r="C46" i="69"/>
  <c r="G52" i="69"/>
  <c r="H52" i="69" s="1"/>
  <c r="L52" i="69" s="1"/>
  <c r="C55" i="69"/>
  <c r="G60" i="69"/>
  <c r="H60" i="69" s="1"/>
  <c r="L60" i="69" s="1"/>
  <c r="G32" i="69"/>
  <c r="H32" i="69" s="1"/>
  <c r="L32" i="69" s="1"/>
  <c r="G46" i="69"/>
  <c r="H46" i="69" s="1"/>
  <c r="L46" i="69" s="1"/>
  <c r="G59" i="69"/>
  <c r="H59" i="69" s="1"/>
  <c r="L59" i="69" s="1"/>
  <c r="C47" i="69"/>
  <c r="G49" i="69"/>
  <c r="H49" i="69" s="1"/>
  <c r="L49" i="69" s="1"/>
  <c r="C52" i="69"/>
  <c r="G53" i="69"/>
  <c r="H53" i="69" s="1"/>
  <c r="L53" i="69" s="1"/>
  <c r="C56" i="69"/>
  <c r="H23" i="68"/>
  <c r="L23" i="68" s="1"/>
  <c r="H22" i="68"/>
  <c r="L22" i="68" s="1"/>
  <c r="F66" i="68"/>
  <c r="F23" i="19" s="1"/>
  <c r="G19" i="68"/>
  <c r="H19" i="68" s="1"/>
  <c r="G21" i="68"/>
  <c r="H21" i="68" s="1"/>
  <c r="L21" i="68" s="1"/>
  <c r="C24" i="68"/>
  <c r="G25" i="68"/>
  <c r="H25" i="68" s="1"/>
  <c r="L25" i="68" s="1"/>
  <c r="C28" i="68"/>
  <c r="G29" i="68"/>
  <c r="H29" i="68" s="1"/>
  <c r="L29" i="68" s="1"/>
  <c r="C31" i="68"/>
  <c r="G32" i="68"/>
  <c r="H32" i="68" s="1"/>
  <c r="L32" i="68" s="1"/>
  <c r="C36" i="68"/>
  <c r="G37" i="68"/>
  <c r="H37" i="68" s="1"/>
  <c r="L37" i="68" s="1"/>
  <c r="C40" i="68"/>
  <c r="G41" i="68"/>
  <c r="H41" i="68" s="1"/>
  <c r="L41" i="68" s="1"/>
  <c r="C45" i="68"/>
  <c r="G46" i="68"/>
  <c r="H46" i="68" s="1"/>
  <c r="L46" i="68" s="1"/>
  <c r="C52" i="68"/>
  <c r="G54" i="68"/>
  <c r="H54" i="68" s="1"/>
  <c r="L54" i="68" s="1"/>
  <c r="C57" i="68"/>
  <c r="G58" i="68"/>
  <c r="H58" i="68" s="1"/>
  <c r="L58" i="68" s="1"/>
  <c r="C61" i="68"/>
  <c r="G62" i="68"/>
  <c r="H62" i="68" s="1"/>
  <c r="L62" i="68" s="1"/>
  <c r="C65" i="68"/>
  <c r="C23" i="68"/>
  <c r="G24" i="68"/>
  <c r="H24" i="68" s="1"/>
  <c r="L24" i="68" s="1"/>
  <c r="C27" i="68"/>
  <c r="G28" i="68"/>
  <c r="H28" i="68" s="1"/>
  <c r="L28" i="68" s="1"/>
  <c r="C30" i="68"/>
  <c r="G31" i="68"/>
  <c r="H31" i="68" s="1"/>
  <c r="L31" i="68" s="1"/>
  <c r="C34" i="68"/>
  <c r="G36" i="68"/>
  <c r="H36" i="68" s="1"/>
  <c r="L36" i="68" s="1"/>
  <c r="C39" i="68"/>
  <c r="G40" i="68"/>
  <c r="H40" i="68" s="1"/>
  <c r="L40" i="68" s="1"/>
  <c r="C44" i="68"/>
  <c r="G45" i="68"/>
  <c r="H45" i="68" s="1"/>
  <c r="L45" i="68" s="1"/>
  <c r="C48" i="68"/>
  <c r="G66" i="68"/>
  <c r="G23" i="19" s="1"/>
  <c r="C51" i="68"/>
  <c r="G52" i="68"/>
  <c r="H52" i="68" s="1"/>
  <c r="L52" i="68" s="1"/>
  <c r="C56" i="68"/>
  <c r="G57" i="68"/>
  <c r="H57" i="68" s="1"/>
  <c r="L57" i="68" s="1"/>
  <c r="C60" i="68"/>
  <c r="G61" i="68"/>
  <c r="H61" i="68" s="1"/>
  <c r="L61" i="68" s="1"/>
  <c r="C22" i="67"/>
  <c r="C30" i="67"/>
  <c r="C57" i="67"/>
  <c r="C50" i="67"/>
  <c r="G19" i="67"/>
  <c r="H19" i="67" s="1"/>
  <c r="L19" i="67" s="1"/>
  <c r="C63" i="67"/>
  <c r="C46" i="67"/>
  <c r="C67" i="67"/>
  <c r="C20" i="67"/>
  <c r="C56" i="67"/>
  <c r="C39" i="67"/>
  <c r="C43" i="67"/>
  <c r="C24" i="67"/>
  <c r="C33" i="67"/>
  <c r="C59" i="67"/>
  <c r="C28" i="67"/>
  <c r="C38" i="67"/>
  <c r="C41" i="67"/>
  <c r="C53" i="67"/>
  <c r="G38" i="67"/>
  <c r="H38" i="67" s="1"/>
  <c r="L38" i="67" s="1"/>
  <c r="G20" i="67"/>
  <c r="H20" i="67" s="1"/>
  <c r="L20" i="67" s="1"/>
  <c r="G27" i="67"/>
  <c r="H27" i="67" s="1"/>
  <c r="L27" i="67" s="1"/>
  <c r="G25" i="67"/>
  <c r="H25" i="67" s="1"/>
  <c r="L25" i="67" s="1"/>
  <c r="G35" i="67"/>
  <c r="H35" i="67" s="1"/>
  <c r="L35" i="67" s="1"/>
  <c r="G23" i="67"/>
  <c r="H23" i="67" s="1"/>
  <c r="L23" i="67" s="1"/>
  <c r="G33" i="67"/>
  <c r="H33" i="67" s="1"/>
  <c r="L33" i="67" s="1"/>
  <c r="G40" i="67"/>
  <c r="H40" i="67" s="1"/>
  <c r="L40" i="67" s="1"/>
  <c r="G46" i="67"/>
  <c r="H46" i="67" s="1"/>
  <c r="L46" i="67" s="1"/>
  <c r="G54" i="67"/>
  <c r="H54" i="67" s="1"/>
  <c r="L54" i="67" s="1"/>
  <c r="G60" i="67"/>
  <c r="H60" i="67" s="1"/>
  <c r="L60" i="67" s="1"/>
  <c r="G66" i="67"/>
  <c r="H66" i="67" s="1"/>
  <c r="L66" i="67" s="1"/>
  <c r="G21" i="67"/>
  <c r="H21" i="67" s="1"/>
  <c r="L21" i="67" s="1"/>
  <c r="C26" i="67"/>
  <c r="G30" i="67"/>
  <c r="H30" i="67" s="1"/>
  <c r="L30" i="67" s="1"/>
  <c r="G43" i="67"/>
  <c r="H43" i="67" s="1"/>
  <c r="L43" i="67" s="1"/>
  <c r="G49" i="67"/>
  <c r="H49" i="67" s="1"/>
  <c r="L49" i="67" s="1"/>
  <c r="G28" i="67"/>
  <c r="H28" i="67" s="1"/>
  <c r="L28" i="67" s="1"/>
  <c r="G36" i="67"/>
  <c r="H36" i="67" s="1"/>
  <c r="L36" i="67" s="1"/>
  <c r="G48" i="67"/>
  <c r="H48" i="67" s="1"/>
  <c r="L48" i="67" s="1"/>
  <c r="G52" i="67"/>
  <c r="H52" i="67" s="1"/>
  <c r="L52" i="67" s="1"/>
  <c r="K68" i="67"/>
  <c r="K22" i="19" s="1"/>
  <c r="G26" i="67"/>
  <c r="H26" i="67" s="1"/>
  <c r="L26" i="67" s="1"/>
  <c r="G32" i="67"/>
  <c r="H32" i="67" s="1"/>
  <c r="L32" i="67" s="1"/>
  <c r="G34" i="67"/>
  <c r="H34" i="67" s="1"/>
  <c r="L34" i="67" s="1"/>
  <c r="G47" i="67"/>
  <c r="H47" i="67" s="1"/>
  <c r="L47" i="67" s="1"/>
  <c r="G64" i="67"/>
  <c r="H64" i="67" s="1"/>
  <c r="L64" i="67" s="1"/>
  <c r="G24" i="67"/>
  <c r="H24" i="67" s="1"/>
  <c r="L24" i="67" s="1"/>
  <c r="G31" i="67"/>
  <c r="H31" i="67" s="1"/>
  <c r="L31" i="67" s="1"/>
  <c r="G41" i="67"/>
  <c r="H41" i="67" s="1"/>
  <c r="L41" i="67" s="1"/>
  <c r="G45" i="67"/>
  <c r="H45" i="67" s="1"/>
  <c r="L45" i="67" s="1"/>
  <c r="G58" i="67"/>
  <c r="H58" i="67" s="1"/>
  <c r="L58" i="67" s="1"/>
  <c r="G22" i="67"/>
  <c r="H22" i="67" s="1"/>
  <c r="L22" i="67" s="1"/>
  <c r="G29" i="67"/>
  <c r="H29" i="67" s="1"/>
  <c r="L29" i="67" s="1"/>
  <c r="C35" i="67"/>
  <c r="G39" i="67"/>
  <c r="H39" i="67" s="1"/>
  <c r="L39" i="67" s="1"/>
  <c r="G42" i="67"/>
  <c r="H42" i="67" s="1"/>
  <c r="L42" i="67" s="1"/>
  <c r="G50" i="67"/>
  <c r="H50" i="67" s="1"/>
  <c r="L50" i="67" s="1"/>
  <c r="G62" i="67"/>
  <c r="H62" i="67" s="1"/>
  <c r="L62" i="67" s="1"/>
  <c r="F68" i="67"/>
  <c r="F22" i="19" s="1"/>
  <c r="C61" i="67"/>
  <c r="C65" i="67"/>
  <c r="C19" i="67"/>
  <c r="C23" i="67"/>
  <c r="C27" i="67"/>
  <c r="C31" i="67"/>
  <c r="C34" i="67"/>
  <c r="C36" i="67"/>
  <c r="C40" i="67"/>
  <c r="C45" i="67"/>
  <c r="C48" i="67"/>
  <c r="C54" i="67"/>
  <c r="G56" i="67"/>
  <c r="H56" i="67" s="1"/>
  <c r="L56" i="67" s="1"/>
  <c r="C58" i="67"/>
  <c r="G59" i="67"/>
  <c r="H59" i="67" s="1"/>
  <c r="L59" i="67" s="1"/>
  <c r="C60" i="67"/>
  <c r="G61" i="67"/>
  <c r="H61" i="67" s="1"/>
  <c r="L61" i="67" s="1"/>
  <c r="C64" i="67"/>
  <c r="G65" i="67"/>
  <c r="H65" i="67" s="1"/>
  <c r="L65" i="67" s="1"/>
  <c r="C29" i="67"/>
  <c r="G68" i="67"/>
  <c r="G22" i="19" s="1"/>
  <c r="C21" i="67"/>
  <c r="C25" i="67"/>
  <c r="C32" i="67"/>
  <c r="C42" i="67"/>
  <c r="C47" i="67"/>
  <c r="C49" i="67"/>
  <c r="C52" i="67"/>
  <c r="G53" i="67"/>
  <c r="H53" i="67" s="1"/>
  <c r="L53" i="67" s="1"/>
  <c r="G57" i="67"/>
  <c r="H57" i="67" s="1"/>
  <c r="L57" i="67" s="1"/>
  <c r="C62" i="67"/>
  <c r="G63" i="67"/>
  <c r="H63" i="67" s="1"/>
  <c r="L63" i="67" s="1"/>
  <c r="K77" i="3"/>
  <c r="F77" i="3"/>
  <c r="H61" i="69" l="1"/>
  <c r="H24" i="19" s="1"/>
  <c r="L19" i="69"/>
  <c r="L61" i="69" s="1"/>
  <c r="L24" i="19" s="1"/>
  <c r="H66" i="68"/>
  <c r="H23" i="19" s="1"/>
  <c r="L19" i="68"/>
  <c r="L66" i="68" s="1"/>
  <c r="L23" i="19" s="1"/>
  <c r="L68" i="67"/>
  <c r="L22" i="19" s="1"/>
  <c r="H68" i="67"/>
  <c r="H22" i="19" s="1"/>
  <c r="K78" i="3"/>
  <c r="F78" i="3"/>
  <c r="B15" i="54" l="1"/>
  <c r="F20" i="3" l="1"/>
  <c r="K20" i="3"/>
  <c r="F22" i="3"/>
  <c r="K22" i="3"/>
  <c r="F23" i="3"/>
  <c r="K23" i="3"/>
  <c r="F24" i="3"/>
  <c r="K24" i="3"/>
  <c r="F25" i="3"/>
  <c r="K25" i="3"/>
  <c r="K33" i="10" l="1"/>
  <c r="F33" i="10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5" i="7"/>
  <c r="F35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42" i="11" l="1"/>
  <c r="E42" i="11"/>
  <c r="J57" i="7"/>
  <c r="J18" i="19" s="1"/>
  <c r="E57" i="7"/>
  <c r="E18" i="19" s="1"/>
  <c r="J57" i="10"/>
  <c r="E79" i="3"/>
  <c r="E21" i="19" s="1"/>
  <c r="F26" i="3"/>
  <c r="K26" i="3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E57" i="10" l="1"/>
  <c r="K55" i="10"/>
  <c r="F55" i="10"/>
  <c r="B3" i="54" l="1"/>
  <c r="B4" i="54"/>
  <c r="B7" i="54"/>
  <c r="B8" i="54"/>
  <c r="A15" i="54"/>
  <c r="B41" i="54" s="1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F28" i="54"/>
  <c r="K28" i="54"/>
  <c r="F29" i="54"/>
  <c r="K29" i="54"/>
  <c r="F30" i="54"/>
  <c r="K30" i="54"/>
  <c r="F31" i="54"/>
  <c r="K31" i="54"/>
  <c r="F32" i="54"/>
  <c r="K32" i="54"/>
  <c r="F33" i="54"/>
  <c r="K33" i="54"/>
  <c r="F34" i="54"/>
  <c r="K34" i="54"/>
  <c r="F35" i="54"/>
  <c r="K35" i="54"/>
  <c r="F36" i="54"/>
  <c r="K36" i="54"/>
  <c r="F37" i="54"/>
  <c r="K37" i="54"/>
  <c r="F38" i="54"/>
  <c r="K38" i="54"/>
  <c r="F39" i="54"/>
  <c r="K39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42" i="11" s="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3" i="3"/>
  <c r="B4" i="3"/>
  <c r="B7" i="3"/>
  <c r="B8" i="3"/>
  <c r="A15" i="3"/>
  <c r="B79" i="3" s="1"/>
  <c r="F19" i="3"/>
  <c r="K19" i="3"/>
  <c r="F27" i="3"/>
  <c r="K27" i="3"/>
  <c r="F28" i="3"/>
  <c r="K28" i="3"/>
  <c r="F29" i="3"/>
  <c r="K29" i="3"/>
  <c r="F30" i="3"/>
  <c r="K30" i="3"/>
  <c r="F31" i="3"/>
  <c r="K31" i="3"/>
  <c r="F32" i="3"/>
  <c r="K32" i="3"/>
  <c r="F33" i="3"/>
  <c r="K33" i="3"/>
  <c r="F34" i="3"/>
  <c r="K34" i="3"/>
  <c r="F35" i="3"/>
  <c r="K35" i="3"/>
  <c r="F36" i="3"/>
  <c r="K36" i="3"/>
  <c r="F38" i="3"/>
  <c r="K38" i="3"/>
  <c r="F39" i="3"/>
  <c r="K39" i="3"/>
  <c r="F68" i="3"/>
  <c r="K68" i="3"/>
  <c r="F69" i="3"/>
  <c r="K69" i="3"/>
  <c r="F73" i="3"/>
  <c r="K73" i="3"/>
  <c r="F74" i="3"/>
  <c r="K74" i="3"/>
  <c r="F75" i="3"/>
  <c r="K75" i="3"/>
  <c r="F76" i="3"/>
  <c r="K76" i="3"/>
  <c r="B3" i="7"/>
  <c r="B4" i="7"/>
  <c r="B7" i="7"/>
  <c r="B8" i="7"/>
  <c r="A15" i="7"/>
  <c r="B57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B3" i="10"/>
  <c r="B4" i="10"/>
  <c r="B7" i="10"/>
  <c r="C33" i="10" s="1"/>
  <c r="B8" i="10"/>
  <c r="G33" i="10" s="1"/>
  <c r="H33" i="10" s="1"/>
  <c r="L33" i="10" s="1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E17" i="19"/>
  <c r="J17" i="19"/>
  <c r="E26" i="19"/>
  <c r="J26" i="19"/>
  <c r="G21" i="3" l="1"/>
  <c r="H21" i="3" s="1"/>
  <c r="L21" i="3" s="1"/>
  <c r="G64" i="3"/>
  <c r="H64" i="3" s="1"/>
  <c r="L64" i="3" s="1"/>
  <c r="C21" i="3"/>
  <c r="C64" i="3"/>
  <c r="G71" i="3"/>
  <c r="H71" i="3" s="1"/>
  <c r="L71" i="3" s="1"/>
  <c r="G72" i="3"/>
  <c r="H72" i="3" s="1"/>
  <c r="L72" i="3" s="1"/>
  <c r="G70" i="3"/>
  <c r="H70" i="3" s="1"/>
  <c r="L70" i="3" s="1"/>
  <c r="C70" i="3"/>
  <c r="C72" i="3"/>
  <c r="C71" i="3"/>
  <c r="G44" i="3"/>
  <c r="H44" i="3" s="1"/>
  <c r="L44" i="3" s="1"/>
  <c r="G56" i="3"/>
  <c r="H56" i="3" s="1"/>
  <c r="L56" i="3" s="1"/>
  <c r="C44" i="3"/>
  <c r="C56" i="3"/>
  <c r="C62" i="3"/>
  <c r="C66" i="3"/>
  <c r="C63" i="3"/>
  <c r="G63" i="3"/>
  <c r="H63" i="3" s="1"/>
  <c r="L63" i="3" s="1"/>
  <c r="G62" i="3"/>
  <c r="H62" i="3" s="1"/>
  <c r="L62" i="3" s="1"/>
  <c r="G66" i="3"/>
  <c r="H66" i="3" s="1"/>
  <c r="L66" i="3" s="1"/>
  <c r="G59" i="3"/>
  <c r="H59" i="3" s="1"/>
  <c r="L59" i="3" s="1"/>
  <c r="G60" i="3"/>
  <c r="H60" i="3" s="1"/>
  <c r="L60" i="3" s="1"/>
  <c r="G61" i="3"/>
  <c r="H61" i="3" s="1"/>
  <c r="L61" i="3" s="1"/>
  <c r="G58" i="3"/>
  <c r="H58" i="3" s="1"/>
  <c r="L58" i="3" s="1"/>
  <c r="C58" i="3"/>
  <c r="C60" i="3"/>
  <c r="C59" i="3"/>
  <c r="C61" i="3"/>
  <c r="G53" i="3"/>
  <c r="H53" i="3" s="1"/>
  <c r="L53" i="3" s="1"/>
  <c r="G55" i="3"/>
  <c r="H55" i="3" s="1"/>
  <c r="L55" i="3" s="1"/>
  <c r="G47" i="3"/>
  <c r="H47" i="3" s="1"/>
  <c r="L47" i="3" s="1"/>
  <c r="G43" i="3"/>
  <c r="H43" i="3" s="1"/>
  <c r="L43" i="3" s="1"/>
  <c r="G40" i="3"/>
  <c r="H40" i="3" s="1"/>
  <c r="L40" i="3" s="1"/>
  <c r="G49" i="3"/>
  <c r="H49" i="3" s="1"/>
  <c r="L49" i="3" s="1"/>
  <c r="G51" i="3"/>
  <c r="H51" i="3" s="1"/>
  <c r="L51" i="3" s="1"/>
  <c r="G41" i="3"/>
  <c r="H41" i="3" s="1"/>
  <c r="L41" i="3" s="1"/>
  <c r="G48" i="3"/>
  <c r="H48" i="3" s="1"/>
  <c r="L48" i="3" s="1"/>
  <c r="G42" i="3"/>
  <c r="H42" i="3" s="1"/>
  <c r="L42" i="3" s="1"/>
  <c r="G46" i="3"/>
  <c r="H46" i="3" s="1"/>
  <c r="L46" i="3" s="1"/>
  <c r="G67" i="3"/>
  <c r="H67" i="3" s="1"/>
  <c r="L67" i="3" s="1"/>
  <c r="G50" i="3"/>
  <c r="H50" i="3" s="1"/>
  <c r="L50" i="3" s="1"/>
  <c r="G52" i="3"/>
  <c r="H52" i="3" s="1"/>
  <c r="L52" i="3" s="1"/>
  <c r="G54" i="3"/>
  <c r="H54" i="3" s="1"/>
  <c r="L54" i="3" s="1"/>
  <c r="C41" i="3"/>
  <c r="C48" i="3"/>
  <c r="C50" i="3"/>
  <c r="C43" i="3"/>
  <c r="C49" i="3"/>
  <c r="C67" i="3"/>
  <c r="C42" i="3"/>
  <c r="C53" i="3"/>
  <c r="C52" i="3"/>
  <c r="C55" i="3"/>
  <c r="C47" i="3"/>
  <c r="C54" i="3"/>
  <c r="C40" i="3"/>
  <c r="C51" i="3"/>
  <c r="C46" i="3"/>
  <c r="G78" i="3"/>
  <c r="H78" i="3" s="1"/>
  <c r="L78" i="3" s="1"/>
  <c r="G77" i="3"/>
  <c r="H77" i="3" s="1"/>
  <c r="L77" i="3" s="1"/>
  <c r="C78" i="3"/>
  <c r="C77" i="3"/>
  <c r="C25" i="3"/>
  <c r="C20" i="3"/>
  <c r="C22" i="3"/>
  <c r="C23" i="3"/>
  <c r="C24" i="3"/>
  <c r="G20" i="3"/>
  <c r="H20" i="3" s="1"/>
  <c r="L20" i="3" s="1"/>
  <c r="G25" i="3"/>
  <c r="H25" i="3" s="1"/>
  <c r="L25" i="3" s="1"/>
  <c r="G22" i="3"/>
  <c r="H22" i="3" s="1"/>
  <c r="L22" i="3" s="1"/>
  <c r="G23" i="3"/>
  <c r="H23" i="3" s="1"/>
  <c r="L23" i="3" s="1"/>
  <c r="G24" i="3"/>
  <c r="H24" i="3" s="1"/>
  <c r="L24" i="3" s="1"/>
  <c r="G76" i="3"/>
  <c r="H76" i="3" s="1"/>
  <c r="L76" i="3" s="1"/>
  <c r="G79" i="3"/>
  <c r="G21" i="19" s="1"/>
  <c r="C68" i="3"/>
  <c r="G33" i="3"/>
  <c r="H33" i="3" s="1"/>
  <c r="L33" i="3" s="1"/>
  <c r="C36" i="3"/>
  <c r="C29" i="7"/>
  <c r="C45" i="7"/>
  <c r="C44" i="7"/>
  <c r="C37" i="7"/>
  <c r="C43" i="7"/>
  <c r="C42" i="7"/>
  <c r="C35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5" i="7"/>
  <c r="H35" i="7" s="1"/>
  <c r="L35" i="7" s="1"/>
  <c r="G34" i="7"/>
  <c r="H34" i="7" s="1"/>
  <c r="L34" i="7" s="1"/>
  <c r="K79" i="3"/>
  <c r="K21" i="19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L41" i="12" s="1"/>
  <c r="G56" i="12"/>
  <c r="H56" i="12" s="1"/>
  <c r="L56" i="12" s="1"/>
  <c r="G57" i="12"/>
  <c r="H57" i="12" s="1"/>
  <c r="L57" i="12" s="1"/>
  <c r="K57" i="10"/>
  <c r="K17" i="19" s="1"/>
  <c r="K57" i="7"/>
  <c r="K18" i="19" s="1"/>
  <c r="K42" i="11"/>
  <c r="K26" i="19" s="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E31" i="19"/>
  <c r="J31" i="19"/>
  <c r="F42" i="11"/>
  <c r="F26" i="19" s="1"/>
  <c r="F57" i="7"/>
  <c r="F18" i="19" s="1"/>
  <c r="G61" i="12"/>
  <c r="G31" i="19" s="1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G68" i="3"/>
  <c r="H68" i="3" s="1"/>
  <c r="L68" i="3" s="1"/>
  <c r="G26" i="3"/>
  <c r="H26" i="3" s="1"/>
  <c r="L26" i="3" s="1"/>
  <c r="C26" i="3"/>
  <c r="F57" i="10"/>
  <c r="F17" i="19" s="1"/>
  <c r="G69" i="3"/>
  <c r="H69" i="3" s="1"/>
  <c r="L69" i="3" s="1"/>
  <c r="G18" i="54"/>
  <c r="H18" i="54" s="1"/>
  <c r="L18" i="54" s="1"/>
  <c r="G41" i="54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F79" i="3"/>
  <c r="F21" i="19" s="1"/>
  <c r="G19" i="3"/>
  <c r="H19" i="3" s="1"/>
  <c r="L19" i="3" s="1"/>
  <c r="C75" i="3"/>
  <c r="C28" i="3"/>
  <c r="C19" i="3"/>
  <c r="C28" i="54"/>
  <c r="C33" i="3"/>
  <c r="C36" i="54"/>
  <c r="C20" i="54"/>
  <c r="C24" i="54"/>
  <c r="G51" i="10"/>
  <c r="H51" i="10" s="1"/>
  <c r="L51" i="10" s="1"/>
  <c r="G34" i="10"/>
  <c r="H34" i="10" s="1"/>
  <c r="L34" i="10" s="1"/>
  <c r="C74" i="3"/>
  <c r="C32" i="54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C39" i="3"/>
  <c r="G37" i="10"/>
  <c r="H37" i="10" s="1"/>
  <c r="L37" i="10" s="1"/>
  <c r="C51" i="7"/>
  <c r="C29" i="3"/>
  <c r="C21" i="7"/>
  <c r="C39" i="54"/>
  <c r="C31" i="54"/>
  <c r="C19" i="54"/>
  <c r="G57" i="7"/>
  <c r="C33" i="7"/>
  <c r="C23" i="7"/>
  <c r="C38" i="54"/>
  <c r="C34" i="54"/>
  <c r="C30" i="54"/>
  <c r="C26" i="54"/>
  <c r="C22" i="54"/>
  <c r="C31" i="7"/>
  <c r="C35" i="54"/>
  <c r="C27" i="54"/>
  <c r="C23" i="54"/>
  <c r="C54" i="7"/>
  <c r="C49" i="7"/>
  <c r="C27" i="7"/>
  <c r="C35" i="3"/>
  <c r="C32" i="3"/>
  <c r="C37" i="54"/>
  <c r="C33" i="54"/>
  <c r="C29" i="54"/>
  <c r="C25" i="54"/>
  <c r="C21" i="54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C35" i="1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G39" i="54"/>
  <c r="H39" i="54" s="1"/>
  <c r="L39" i="54" s="1"/>
  <c r="G38" i="54"/>
  <c r="H38" i="54" s="1"/>
  <c r="L38" i="54" s="1"/>
  <c r="G37" i="54"/>
  <c r="H37" i="54" s="1"/>
  <c r="L37" i="54" s="1"/>
  <c r="G36" i="54"/>
  <c r="H36" i="54" s="1"/>
  <c r="L36" i="54" s="1"/>
  <c r="G35" i="54"/>
  <c r="H35" i="54" s="1"/>
  <c r="L35" i="54" s="1"/>
  <c r="G34" i="54"/>
  <c r="H34" i="54" s="1"/>
  <c r="L34" i="54" s="1"/>
  <c r="G33" i="54"/>
  <c r="H33" i="54" s="1"/>
  <c r="L33" i="54" s="1"/>
  <c r="G32" i="54"/>
  <c r="H32" i="54" s="1"/>
  <c r="L32" i="54" s="1"/>
  <c r="G31" i="54"/>
  <c r="H31" i="54" s="1"/>
  <c r="L31" i="54" s="1"/>
  <c r="G30" i="54"/>
  <c r="H30" i="54" s="1"/>
  <c r="L30" i="54" s="1"/>
  <c r="G29" i="54"/>
  <c r="H29" i="54" s="1"/>
  <c r="L29" i="54" s="1"/>
  <c r="G28" i="54"/>
  <c r="H28" i="54" s="1"/>
  <c r="L28" i="54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44" i="10"/>
  <c r="C27" i="10"/>
  <c r="C36" i="10"/>
  <c r="C53" i="10"/>
  <c r="C34" i="10"/>
  <c r="C35" i="10"/>
  <c r="G23" i="7"/>
  <c r="H23" i="7" s="1"/>
  <c r="L23" i="7" s="1"/>
  <c r="G54" i="7"/>
  <c r="H54" i="7" s="1"/>
  <c r="L54" i="7" s="1"/>
  <c r="G21" i="7"/>
  <c r="H21" i="7" s="1"/>
  <c r="L21" i="7" s="1"/>
  <c r="G48" i="7"/>
  <c r="H48" i="7" s="1"/>
  <c r="L48" i="7" s="1"/>
  <c r="G34" i="3"/>
  <c r="H34" i="3" s="1"/>
  <c r="L34" i="3" s="1"/>
  <c r="G35" i="3"/>
  <c r="H35" i="3" s="1"/>
  <c r="L35" i="3" s="1"/>
  <c r="G73" i="3"/>
  <c r="H73" i="3" s="1"/>
  <c r="L73" i="3" s="1"/>
  <c r="G74" i="3"/>
  <c r="H74" i="3" s="1"/>
  <c r="L74" i="3" s="1"/>
  <c r="G28" i="3"/>
  <c r="H28" i="3" s="1"/>
  <c r="L28" i="3" s="1"/>
  <c r="G27" i="3"/>
  <c r="H27" i="3" s="1"/>
  <c r="L27" i="3" s="1"/>
  <c r="C37" i="11"/>
  <c r="C21" i="11"/>
  <c r="C29" i="10"/>
  <c r="C27" i="11"/>
  <c r="C46" i="10"/>
  <c r="C25" i="10"/>
  <c r="C29" i="11"/>
  <c r="G46" i="10"/>
  <c r="H46" i="10" s="1"/>
  <c r="L46" i="10" s="1"/>
  <c r="G42" i="10"/>
  <c r="H42" i="10" s="1"/>
  <c r="L42" i="10" s="1"/>
  <c r="G39" i="10"/>
  <c r="H39" i="10" s="1"/>
  <c r="L39" i="10" s="1"/>
  <c r="C18" i="54"/>
  <c r="C54" i="10"/>
  <c r="C52" i="10"/>
  <c r="C50" i="10"/>
  <c r="C49" i="10"/>
  <c r="C45" i="10"/>
  <c r="C43" i="10"/>
  <c r="C37" i="10"/>
  <c r="C28" i="10"/>
  <c r="C26" i="10"/>
  <c r="C24" i="10"/>
  <c r="C23" i="10"/>
  <c r="C20" i="10"/>
  <c r="G52" i="7"/>
  <c r="H52" i="7" s="1"/>
  <c r="L52" i="7" s="1"/>
  <c r="C50" i="7"/>
  <c r="C48" i="7"/>
  <c r="C24" i="7"/>
  <c r="G75" i="3"/>
  <c r="H75" i="3" s="1"/>
  <c r="L75" i="3" s="1"/>
  <c r="G32" i="3"/>
  <c r="H32" i="3" s="1"/>
  <c r="L32" i="3" s="1"/>
  <c r="G31" i="3"/>
  <c r="H31" i="3" s="1"/>
  <c r="L31" i="3" s="1"/>
  <c r="G30" i="3"/>
  <c r="H30" i="3" s="1"/>
  <c r="L30" i="3" s="1"/>
  <c r="G29" i="3"/>
  <c r="H29" i="3" s="1"/>
  <c r="L29" i="3" s="1"/>
  <c r="C19" i="10"/>
  <c r="C39" i="10"/>
  <c r="C38" i="10"/>
  <c r="C32" i="10"/>
  <c r="C21" i="10"/>
  <c r="C22" i="10"/>
  <c r="C19" i="7"/>
  <c r="C55" i="7"/>
  <c r="C53" i="7"/>
  <c r="C52" i="7"/>
  <c r="C32" i="7"/>
  <c r="C30" i="7"/>
  <c r="C28" i="7"/>
  <c r="C22" i="7"/>
  <c r="G39" i="3"/>
  <c r="H39" i="3" s="1"/>
  <c r="L39" i="3" s="1"/>
  <c r="G38" i="3"/>
  <c r="H38" i="3" s="1"/>
  <c r="L38" i="3" s="1"/>
  <c r="G36" i="3"/>
  <c r="H36" i="3" s="1"/>
  <c r="L36" i="3" s="1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0" i="7"/>
  <c r="H50" i="7" s="1"/>
  <c r="L50" i="7" s="1"/>
  <c r="C76" i="3"/>
  <c r="C69" i="3"/>
  <c r="C30" i="3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3" i="7"/>
  <c r="H53" i="7" s="1"/>
  <c r="L53" i="7" s="1"/>
  <c r="G55" i="7"/>
  <c r="H55" i="7" s="1"/>
  <c r="L55" i="7" s="1"/>
  <c r="C73" i="3"/>
  <c r="C38" i="3"/>
  <c r="C34" i="3"/>
  <c r="C31" i="3"/>
  <c r="C27" i="3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G26" i="19" s="1"/>
  <c r="C40" i="11"/>
  <c r="C38" i="11"/>
  <c r="C36" i="11"/>
  <c r="C34" i="11"/>
  <c r="C32" i="11"/>
  <c r="C30" i="11"/>
  <c r="C28" i="11"/>
  <c r="C26" i="11"/>
  <c r="C24" i="11"/>
  <c r="C22" i="11"/>
  <c r="H41" i="7" l="1"/>
  <c r="G18" i="19"/>
  <c r="H36" i="11"/>
  <c r="H42" i="11" s="1"/>
  <c r="L17" i="12"/>
  <c r="H61" i="12"/>
  <c r="L19" i="10"/>
  <c r="L57" i="10" s="1"/>
  <c r="L17" i="19" s="1"/>
  <c r="H57" i="10"/>
  <c r="L20" i="11"/>
  <c r="L19" i="7"/>
  <c r="H57" i="7"/>
  <c r="H18" i="19" s="1"/>
  <c r="F31" i="19"/>
  <c r="K31" i="19"/>
  <c r="L79" i="3"/>
  <c r="L21" i="19" s="1"/>
  <c r="H79" i="3"/>
  <c r="H21" i="19" s="1"/>
  <c r="L41" i="7" l="1"/>
  <c r="L57" i="7" s="1"/>
  <c r="L18" i="19" s="1"/>
  <c r="L36" i="11"/>
  <c r="L61" i="12"/>
  <c r="H26" i="19"/>
  <c r="L42" i="11" l="1"/>
  <c r="L26" i="19" s="1"/>
  <c r="H31" i="19"/>
  <c r="L31" i="19"/>
  <c r="J29" i="19"/>
  <c r="J36" i="19" l="1"/>
  <c r="E29" i="19"/>
  <c r="K29" i="19"/>
  <c r="K36" i="19" l="1"/>
  <c r="E36" i="19"/>
  <c r="L29" i="19"/>
  <c r="H17" i="19"/>
  <c r="H29" i="19" s="1"/>
  <c r="F29" i="19"/>
  <c r="H36" i="19" l="1"/>
  <c r="F36" i="19"/>
  <c r="L36" i="19"/>
</calcChain>
</file>

<file path=xl/sharedStrings.xml><?xml version="1.0" encoding="utf-8"?>
<sst xmlns="http://schemas.openxmlformats.org/spreadsheetml/2006/main" count="533" uniqueCount="192">
  <si>
    <t>TENDERER :</t>
  </si>
  <si>
    <t>DESCRIPTION :</t>
  </si>
  <si>
    <t>Local Items</t>
  </si>
  <si>
    <t>Quantity</t>
  </si>
  <si>
    <t>Description</t>
  </si>
  <si>
    <t>Integrated Logistic Support</t>
  </si>
  <si>
    <t>OPTIONS</t>
  </si>
  <si>
    <t>Foreign Currency</t>
  </si>
  <si>
    <t>ROE: 1R = …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</si>
  <si>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</si>
  <si>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</si>
  <si>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</si>
  <si>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</si>
  <si>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</si>
  <si>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</si>
  <si>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</si>
  <si>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</si>
  <si>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</si>
  <si>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Shipping, Insurance &amp; Associated costs</t>
  </si>
  <si>
    <t>(All equipment as required, with at least the following headings.)</t>
  </si>
  <si>
    <t>{ All logistic support items with at least the following items}</t>
  </si>
  <si>
    <t>{All project Management items, with at least the following items}</t>
  </si>
  <si>
    <t>Documents</t>
  </si>
  <si>
    <t>Documents:</t>
  </si>
  <si>
    <t>Schedule Item Number</t>
  </si>
  <si>
    <t>Item Description:</t>
  </si>
  <si>
    <t>Item Nr:</t>
  </si>
  <si>
    <t>PROJECT :</t>
  </si>
  <si>
    <t>Acceptance Tests</t>
  </si>
  <si>
    <t>Project Management Services</t>
  </si>
  <si>
    <t>(EXCLUDING VALUE ADDED TAX)</t>
  </si>
  <si>
    <t>TENDER PRICE SCHEDULE: APPENDIX G1</t>
  </si>
  <si>
    <t>TENDER PRICE SCHEDULE: APPENDIX G2.1</t>
  </si>
  <si>
    <t>TENDER PRICE SCHEDULE: APPENDIX G2.2</t>
  </si>
  <si>
    <t>SERVICES</t>
  </si>
  <si>
    <t>G2</t>
  </si>
  <si>
    <t>G2.1</t>
  </si>
  <si>
    <t>G2.2</t>
  </si>
  <si>
    <t>TENDER PRICE SCHEDULE: APPENDIX G4</t>
  </si>
  <si>
    <t>G4</t>
  </si>
  <si>
    <t>G5</t>
  </si>
  <si>
    <t>G5.1</t>
  </si>
  <si>
    <t>2.1.1</t>
  </si>
  <si>
    <t>2.1.2</t>
  </si>
  <si>
    <t>2.1.3</t>
  </si>
  <si>
    <t>2.1.4</t>
  </si>
  <si>
    <t>2.2.2</t>
  </si>
  <si>
    <t>2.2.3</t>
  </si>
  <si>
    <t>ROE: 1R=</t>
  </si>
  <si>
    <t>Date:</t>
  </si>
  <si>
    <t>FC</t>
  </si>
  <si>
    <t>Foreign Currency:</t>
  </si>
  <si>
    <t>(To be individually itemized and priced.)</t>
  </si>
  <si>
    <t>(Items and services necessary for the installation, commissioning, operation and maintenance of the system and not included elsewhere.)</t>
  </si>
  <si>
    <t>G3</t>
  </si>
  <si>
    <t>Logistic Support Services</t>
  </si>
  <si>
    <t>MISCELLANEOUS</t>
  </si>
  <si>
    <t>Shipping</t>
  </si>
  <si>
    <t>Insurance</t>
  </si>
  <si>
    <t>{Details of the proposed maintenance contract must be included on this price schedule}</t>
  </si>
  <si>
    <t>G1 SUMMARY</t>
  </si>
  <si>
    <t>G2_1 PMP</t>
  </si>
  <si>
    <t>G2_2 ILS</t>
  </si>
  <si>
    <t>All miscellaneous items costs</t>
  </si>
  <si>
    <t>Summary of all sheets.</t>
  </si>
  <si>
    <t>This file contains the following sheets:</t>
  </si>
  <si>
    <t>Foreign Currancy</t>
  </si>
  <si>
    <t>ROE: 1R =</t>
  </si>
  <si>
    <t>Project Name</t>
  </si>
  <si>
    <t>Description
{Equipment Common to all site}</t>
  </si>
  <si>
    <t>G1</t>
  </si>
  <si>
    <t>Tenderer  Company name</t>
  </si>
  <si>
    <t>TOTAL EQUIPMENT EXCLUDING OPTIONS :</t>
  </si>
  <si>
    <t>G3.1</t>
  </si>
  <si>
    <t>All optional items and costs</t>
  </si>
  <si>
    <t>Project management and associated costs.</t>
  </si>
  <si>
    <t>Logistic Support and associated costs.</t>
  </si>
  <si>
    <t>Logistic Support</t>
  </si>
  <si>
    <t>Warranty</t>
  </si>
  <si>
    <t>2.2.4</t>
  </si>
  <si>
    <t>Spares</t>
  </si>
  <si>
    <t>G4 Miscellaneous</t>
  </si>
  <si>
    <t>G5 Options</t>
  </si>
  <si>
    <t>SUMMARY</t>
  </si>
  <si>
    <t>TENDER PRICE SCHEDULE: APPENDIX G3.1</t>
  </si>
  <si>
    <t>TENDER PRICE SCHEDULE: APPENDIX G5</t>
  </si>
  <si>
    <t>TENDER PRICE SCHEDULE: APPENDIX G6</t>
  </si>
  <si>
    <t>All PM Services</t>
  </si>
  <si>
    <t>Decommissioning and Disposal</t>
  </si>
  <si>
    <t>Master Project Schedule</t>
  </si>
  <si>
    <t>G3.2</t>
  </si>
  <si>
    <t>MATERIALS</t>
  </si>
  <si>
    <t>2.2.1</t>
  </si>
  <si>
    <t>G3.3</t>
  </si>
  <si>
    <t>Electrical Compliance Certificate</t>
  </si>
  <si>
    <t>Project Status Reports</t>
  </si>
  <si>
    <t>As-Built Drawings</t>
  </si>
  <si>
    <t>Safety Plan</t>
  </si>
  <si>
    <t>FALE Region Security Project</t>
  </si>
  <si>
    <t>G3_1 to 4</t>
  </si>
  <si>
    <t>All items and associated cost on the equipment per site.</t>
  </si>
  <si>
    <t>Access Control System</t>
  </si>
  <si>
    <t>Access Control Management System</t>
  </si>
  <si>
    <t>Proximity Readers</t>
  </si>
  <si>
    <t>Door Controllers</t>
  </si>
  <si>
    <t>Outdoor Waterproof Housing</t>
  </si>
  <si>
    <t>Bypass Key Switches</t>
  </si>
  <si>
    <t>Bypass Keys</t>
  </si>
  <si>
    <t>Green Call Point</t>
  </si>
  <si>
    <t>RFID Cards</t>
  </si>
  <si>
    <t>PVC Cards</t>
  </si>
  <si>
    <t>Biometric Reader/Writer</t>
  </si>
  <si>
    <t>Card Printing Templates</t>
  </si>
  <si>
    <t>User Registration Workstation</t>
  </si>
  <si>
    <t>Card Printer</t>
  </si>
  <si>
    <t>Printer Ribbons</t>
  </si>
  <si>
    <t>Locking Mechanism</t>
  </si>
  <si>
    <t>Automatic Door Closures</t>
  </si>
  <si>
    <t>Door Open/Close Sensors</t>
  </si>
  <si>
    <t>FALE Guard House</t>
  </si>
  <si>
    <t>Turnstile Control Cards</t>
  </si>
  <si>
    <t>Spike Barrier Control Cards</t>
  </si>
  <si>
    <t>Loop Detectors</t>
  </si>
  <si>
    <t>Loop Connection Wiring</t>
  </si>
  <si>
    <t>Corrosion Treatment and Paint</t>
  </si>
  <si>
    <t>CCTV System</t>
  </si>
  <si>
    <t>32-channel NVR</t>
  </si>
  <si>
    <t>Indoor Dome Cameras</t>
  </si>
  <si>
    <t>Outdoor Dome Cameras</t>
  </si>
  <si>
    <t>Additional Cameras</t>
  </si>
  <si>
    <t>Outdoor Bullet Cameras (50m IR Range)</t>
  </si>
  <si>
    <t>Reception Monitor Position</t>
  </si>
  <si>
    <t>ATC Monitor Position</t>
  </si>
  <si>
    <t>FALE Guard House Operator Positions</t>
  </si>
  <si>
    <t>Equipment Room Operator Position</t>
  </si>
  <si>
    <t>PoE Switches</t>
  </si>
  <si>
    <t>Intrude Alarm System</t>
  </si>
  <si>
    <t>Control Panel</t>
  </si>
  <si>
    <t>Magnetic Contacts</t>
  </si>
  <si>
    <t>Infrared Strips</t>
  </si>
  <si>
    <t>Motion Detectors</t>
  </si>
  <si>
    <t>Fixed Panic Buttons</t>
  </si>
  <si>
    <t>Wireless Panic Buttons</t>
  </si>
  <si>
    <t>Intercom System</t>
  </si>
  <si>
    <t>Gate Station</t>
  </si>
  <si>
    <t>Handset</t>
  </si>
  <si>
    <t>System Integration PC</t>
  </si>
  <si>
    <t>Equipment Cabinet (Floor Standing)</t>
  </si>
  <si>
    <t>Equipment Cabinet (Wall Mounted)</t>
  </si>
  <si>
    <t>CAT6 Ethernet Cable</t>
  </si>
  <si>
    <t>Network Switches</t>
  </si>
  <si>
    <t>Fibre Interfaces</t>
  </si>
  <si>
    <t>Patch Panels</t>
  </si>
  <si>
    <t>Outdoor Proximity Readers (IP67)</t>
  </si>
  <si>
    <t>Additional Items</t>
  </si>
  <si>
    <t>8-channel NVR</t>
  </si>
  <si>
    <t>Outdoor Bullet Cameras</t>
  </si>
  <si>
    <t>G3.4</t>
  </si>
  <si>
    <t>FALE</t>
  </si>
  <si>
    <t>FAPM</t>
  </si>
  <si>
    <t>FAVG</t>
  </si>
  <si>
    <t>FARB</t>
  </si>
  <si>
    <t>Alarm System (1 Zone)</t>
  </si>
  <si>
    <t>Alarm System (5 Zone)</t>
  </si>
  <si>
    <t>GRAND TOTAL (Volume 1A Form of Bid):</t>
  </si>
  <si>
    <t>King Shaka ATSU</t>
  </si>
  <si>
    <t>Pietermaritzburg ATSU</t>
  </si>
  <si>
    <t>Viginia ATSU</t>
  </si>
  <si>
    <t>Richards Bay ATSU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</si>
  <si>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</si>
  <si>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</si>
  <si>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</si>
  <si>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</si>
  <si>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</si>
  <si>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</si>
  <si>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</si>
  <si>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</si>
  <si>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</si>
  <si>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</si>
  <si>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Support Contract with Inflation</t>
  </si>
  <si>
    <t>Support Contract in base cost</t>
  </si>
  <si>
    <t>G6.1</t>
  </si>
  <si>
    <t>G6.2</t>
  </si>
  <si>
    <t>SUPPORT CONTRACT with Inflation</t>
  </si>
  <si>
    <t>10 Year maintenance contract at base cost. Please provide details.</t>
  </si>
  <si>
    <t>10 Year maintenance contract including inflation. Please provide details.</t>
  </si>
  <si>
    <t>G6_1 Support Contract (Base)</t>
  </si>
  <si>
    <t>G6_2 Support Contract (Inflated)</t>
  </si>
  <si>
    <t>Training</t>
  </si>
  <si>
    <t>GRAND TOTAL :</t>
  </si>
  <si>
    <t>VAT</t>
  </si>
  <si>
    <t>Boom Gates (including all components)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</si>
</sst>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0" fontId="7" fillId="0" borderId="0" xfId="0" applyFont="1"/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1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" fontId="5" fillId="0" borderId="8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1" fillId="0" borderId="0" xfId="1" applyFont="1" applyProtection="1"/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left" indent="1"/>
      <protection locked="0"/>
    </xf>
    <xf numFmtId="0" fontId="9" fillId="6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9" fillId="6" borderId="3" xfId="0" applyFont="1" applyFill="1" applyBorder="1" applyProtection="1">
      <protection locked="0"/>
    </xf>
    <xf numFmtId="0" fontId="9" fillId="6" borderId="2" xfId="0" applyFont="1" applyFill="1" applyBorder="1" applyProtection="1">
      <protection locked="0"/>
    </xf>
    <xf numFmtId="0" fontId="9" fillId="6" borderId="62" xfId="0" applyFont="1" applyFill="1" applyBorder="1" applyAlignment="1" applyProtection="1">
      <alignment horizontal="left" indent="1"/>
      <protection locked="0"/>
    </xf>
    <xf numFmtId="0" fontId="9" fillId="6" borderId="63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9" fillId="6" borderId="65" xfId="0" applyFont="1" applyFill="1" applyBorder="1" applyProtection="1">
      <protection locked="0"/>
    </xf>
    <xf numFmtId="0" fontId="9" fillId="6" borderId="62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left" indent="5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9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left" indent="1"/>
    </xf>
    <xf numFmtId="0" fontId="9" fillId="6" borderId="2" xfId="0" applyFont="1" applyFill="1" applyBorder="1"/>
    <xf numFmtId="0" fontId="9" fillId="6" borderId="3" xfId="0" applyFont="1" applyFill="1" applyBorder="1"/>
    <xf numFmtId="0" fontId="9" fillId="6" borderId="1" xfId="0" applyFont="1" applyFill="1" applyBorder="1"/>
    <xf numFmtId="0" fontId="9" fillId="6" borderId="26" xfId="0" applyFont="1" applyFill="1" applyBorder="1"/>
    <xf numFmtId="0" fontId="9" fillId="6" borderId="27" xfId="0" applyFont="1" applyFill="1" applyBorder="1"/>
    <xf numFmtId="0" fontId="2" fillId="0" borderId="3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62" xfId="0" applyFont="1" applyFill="1" applyBorder="1"/>
    <xf numFmtId="0" fontId="2" fillId="2" borderId="63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1" fontId="5" fillId="2" borderId="62" xfId="0" applyNumberFormat="1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0" fontId="4" fillId="4" borderId="3" xfId="0" applyFont="1" applyFill="1" applyBorder="1"/>
    <xf numFmtId="1" fontId="5" fillId="4" borderId="1" xfId="0" applyNumberFormat="1" applyFont="1" applyFill="1" applyBorder="1" applyAlignment="1">
      <alignment horizontal="center"/>
    </xf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9" fillId="6" borderId="1" xfId="1" applyFont="1" applyFill="1" applyBorder="1" applyProtection="1"/>
    <xf numFmtId="164" fontId="9" fillId="6" borderId="26" xfId="1" applyFont="1" applyFill="1" applyBorder="1" applyProtection="1"/>
    <xf numFmtId="164" fontId="9" fillId="6" borderId="2" xfId="1" applyFont="1" applyFill="1" applyBorder="1" applyProtection="1"/>
    <xf numFmtId="164" fontId="9" fillId="6" borderId="39" xfId="1" applyFont="1" applyFill="1" applyBorder="1" applyProtection="1"/>
    <xf numFmtId="2" fontId="5" fillId="0" borderId="1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4" fontId="5" fillId="0" borderId="39" xfId="1" applyFont="1" applyFill="1" applyBorder="1" applyAlignment="1" applyProtection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right"/>
    </xf>
    <xf numFmtId="164" fontId="9" fillId="5" borderId="14" xfId="1" applyFont="1" applyFill="1" applyBorder="1" applyAlignment="1" applyProtection="1">
      <alignment horizontal="center"/>
    </xf>
    <xf numFmtId="164" fontId="9" fillId="5" borderId="37" xfId="1" applyFont="1" applyFill="1" applyBorder="1" applyAlignment="1" applyProtection="1">
      <alignment horizontal="center"/>
    </xf>
    <xf numFmtId="164" fontId="9" fillId="5" borderId="70" xfId="1" applyFont="1" applyFill="1" applyBorder="1" applyAlignment="1" applyProtection="1">
      <alignment horizontal="center"/>
    </xf>
    <xf numFmtId="164" fontId="9" fillId="5" borderId="16" xfId="1" applyFont="1" applyFill="1" applyBorder="1" applyAlignment="1" applyProtection="1">
      <alignment horizontal="center"/>
    </xf>
    <xf numFmtId="164" fontId="9" fillId="5" borderId="40" xfId="1" applyFont="1" applyFill="1" applyBorder="1" applyAlignment="1" applyProtection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" fontId="5" fillId="0" borderId="45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64" fontId="5" fillId="0" borderId="41" xfId="1" applyFont="1" applyFill="1" applyBorder="1" applyAlignment="1" applyProtection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164" fontId="9" fillId="6" borderId="4" xfId="1" applyFont="1" applyFill="1" applyBorder="1" applyProtection="1"/>
    <xf numFmtId="0" fontId="4" fillId="2" borderId="18" xfId="0" applyFont="1" applyFill="1" applyBorder="1" applyAlignment="1">
      <alignment horizontal="center"/>
    </xf>
    <xf numFmtId="0" fontId="4" fillId="2" borderId="55" xfId="0" applyFont="1" applyFill="1" applyBorder="1"/>
    <xf numFmtId="0" fontId="4" fillId="2" borderId="18" xfId="0" applyFont="1" applyFill="1" applyBorder="1"/>
    <xf numFmtId="0" fontId="4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38" xfId="1" applyFont="1" applyFill="1" applyBorder="1" applyAlignment="1" applyProtection="1">
      <alignment horizontal="center"/>
    </xf>
    <xf numFmtId="1" fontId="2" fillId="2" borderId="56" xfId="0" applyNumberFormat="1" applyFont="1" applyFill="1" applyBorder="1" applyAlignment="1">
      <alignment horizontal="center"/>
    </xf>
    <xf numFmtId="164" fontId="2" fillId="2" borderId="55" xfId="1" applyFont="1" applyFill="1" applyBorder="1" applyAlignment="1" applyProtection="1">
      <alignment horizontal="center"/>
    </xf>
    <xf numFmtId="164" fontId="2" fillId="2" borderId="42" xfId="1" applyFont="1" applyFill="1" applyBorder="1" applyAlignment="1" applyProtection="1">
      <alignment horizontal="center"/>
    </xf>
    <xf numFmtId="0" fontId="9" fillId="5" borderId="1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1" xfId="0" applyFont="1" applyBorder="1"/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9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164" fontId="3" fillId="4" borderId="26" xfId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5" fillId="2" borderId="3" xfId="0" applyFont="1" applyFill="1" applyBorder="1"/>
    <xf numFmtId="1" fontId="5" fillId="2" borderId="1" xfId="0" applyNumberFormat="1" applyFont="1" applyFill="1" applyBorder="1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/>
    <xf numFmtId="1" fontId="5" fillId="0" borderId="1" xfId="0" applyNumberFormat="1" applyFont="1" applyBorder="1" applyAlignment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3" fillId="5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3" xfId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164" fontId="3" fillId="4" borderId="27" xfId="1" applyFont="1" applyFill="1" applyBorder="1" applyAlignment="1" applyProtection="1">
      <alignment horizontal="center"/>
    </xf>
    <xf numFmtId="0" fontId="9" fillId="6" borderId="39" xfId="0" applyFont="1" applyFill="1" applyBorder="1"/>
    <xf numFmtId="0" fontId="9" fillId="6" borderId="63" xfId="0" applyFont="1" applyFill="1" applyBorder="1"/>
    <xf numFmtId="0" fontId="9" fillId="6" borderId="64" xfId="0" applyFont="1" applyFill="1" applyBorder="1"/>
    <xf numFmtId="164" fontId="2" fillId="4" borderId="19" xfId="1" applyFont="1" applyFill="1" applyBorder="1" applyAlignment="1" applyProtection="1">
      <alignment horizontal="center"/>
    </xf>
    <xf numFmtId="164" fontId="3" fillId="4" borderId="38" xfId="1" applyFont="1" applyFill="1" applyBorder="1" applyAlignment="1" applyProtection="1">
      <alignment horizontal="center"/>
    </xf>
    <xf numFmtId="164" fontId="3" fillId="5" borderId="59" xfId="1" applyFont="1" applyFill="1" applyBorder="1" applyAlignment="1" applyProtection="1">
      <alignment horizontal="center"/>
    </xf>
    <xf numFmtId="168" fontId="3" fillId="5" borderId="59" xfId="1" applyNumberFormat="1" applyFont="1" applyFill="1" applyBorder="1" applyAlignment="1" applyProtection="1">
      <alignment horizontal="center"/>
    </xf>
    <xf numFmtId="164" fontId="3" fillId="5" borderId="60" xfId="1" applyFont="1" applyFill="1" applyBorder="1" applyAlignment="1" applyProtection="1">
      <alignment horizontal="center"/>
    </xf>
    <xf numFmtId="0" fontId="9" fillId="6" borderId="66" xfId="0" applyFont="1" applyFill="1" applyBorder="1"/>
    <xf numFmtId="164" fontId="3" fillId="4" borderId="67" xfId="1" applyFont="1" applyFill="1" applyBorder="1" applyAlignment="1" applyProtection="1">
      <alignment horizontal="center"/>
    </xf>
    <xf numFmtId="164" fontId="3" fillId="5" borderId="68" xfId="1" applyFont="1" applyFill="1" applyBorder="1" applyAlignment="1" applyProtection="1">
      <alignment horizontal="center"/>
    </xf>
    <xf numFmtId="0" fontId="4" fillId="5" borderId="57" xfId="0" applyFont="1" applyFill="1" applyBorder="1" applyAlignment="1">
      <alignment horizontal="center"/>
    </xf>
    <xf numFmtId="0" fontId="3" fillId="5" borderId="58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57" xfId="1" applyNumberFormat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 indent="1"/>
      <protection hidden="1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left" indent="1"/>
      <protection locked="0"/>
    </xf>
    <xf numFmtId="0" fontId="2" fillId="7" borderId="26" xfId="0" applyFont="1" applyFill="1" applyBorder="1" applyAlignment="1" applyProtection="1">
      <alignment horizontal="left" indent="1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5" borderId="70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center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 indent="1"/>
      <protection locked="0"/>
    </xf>
    <xf numFmtId="0" fontId="2" fillId="8" borderId="26" xfId="0" applyFont="1" applyFill="1" applyBorder="1" applyAlignment="1" applyProtection="1">
      <alignment horizontal="left" indent="2"/>
      <protection locked="0"/>
    </xf>
    <xf numFmtId="0" fontId="2" fillId="8" borderId="72" xfId="0" applyFont="1" applyFill="1" applyBorder="1" applyAlignment="1" applyProtection="1">
      <alignment horizontal="left" indent="1"/>
      <protection locked="0"/>
    </xf>
    <xf numFmtId="0" fontId="2" fillId="7" borderId="72" xfId="0" applyFont="1" applyFill="1" applyBorder="1" applyAlignment="1" applyProtection="1">
      <alignment horizontal="left" indent="1"/>
      <protection locked="0"/>
    </xf>
    <xf numFmtId="0" fontId="2" fillId="8" borderId="72" xfId="0" applyFont="1" applyFill="1" applyBorder="1" applyAlignment="1" applyProtection="1">
      <alignment horizontal="center"/>
      <protection locked="0"/>
    </xf>
    <xf numFmtId="0" fontId="3" fillId="5" borderId="60" xfId="0" applyFont="1" applyFill="1" applyBorder="1" applyAlignment="1">
      <alignment horizontal="right"/>
    </xf>
    <xf numFmtId="0" fontId="2" fillId="7" borderId="73" xfId="0" applyFont="1" applyFill="1" applyBorder="1" applyAlignment="1" applyProtection="1">
      <alignment horizontal="left" indent="1"/>
      <protection locked="0"/>
    </xf>
    <xf numFmtId="0" fontId="2" fillId="7" borderId="38" xfId="0" applyFont="1" applyFill="1" applyBorder="1" applyAlignment="1" applyProtection="1">
      <alignment horizontal="left" indent="1"/>
      <protection locked="0"/>
    </xf>
    <xf numFmtId="0" fontId="3" fillId="8" borderId="26" xfId="0" applyFont="1" applyFill="1" applyBorder="1" applyAlignment="1" applyProtection="1">
      <alignment horizontal="left"/>
      <protection locked="0"/>
    </xf>
    <xf numFmtId="0" fontId="4" fillId="8" borderId="1" xfId="0" applyFont="1" applyFill="1" applyBorder="1" applyAlignment="1">
      <alignment horizontal="left"/>
    </xf>
    <xf numFmtId="0" fontId="4" fillId="8" borderId="3" xfId="0" applyFont="1" applyFill="1" applyBorder="1" applyAlignment="1" applyProtection="1">
      <alignment horizontal="left" indent="2"/>
      <protection locked="0"/>
    </xf>
    <xf numFmtId="0" fontId="4" fillId="8" borderId="2" xfId="0" applyFont="1" applyFill="1" applyBorder="1" applyProtection="1"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1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Protection="1">
      <protection locked="0"/>
    </xf>
    <xf numFmtId="0" fontId="3" fillId="8" borderId="1" xfId="0" applyFont="1" applyFill="1" applyBorder="1"/>
    <xf numFmtId="0" fontId="3" fillId="8" borderId="26" xfId="0" applyFont="1" applyFill="1" applyBorder="1"/>
    <xf numFmtId="1" fontId="3" fillId="8" borderId="3" xfId="0" applyNumberFormat="1" applyFont="1" applyFill="1" applyBorder="1" applyAlignment="1" applyProtection="1">
      <alignment horizontal="center"/>
      <protection locked="0"/>
    </xf>
    <xf numFmtId="0" fontId="3" fillId="8" borderId="39" xfId="0" applyFont="1" applyFill="1" applyBorder="1"/>
    <xf numFmtId="0" fontId="3" fillId="8" borderId="3" xfId="0" applyFont="1" applyFill="1" applyBorder="1" applyAlignment="1" applyProtection="1">
      <alignment horizontal="left" indent="2"/>
      <protection locked="0"/>
    </xf>
    <xf numFmtId="0" fontId="3" fillId="8" borderId="2" xfId="0" applyFont="1" applyFill="1" applyBorder="1" applyAlignment="1" applyProtection="1">
      <alignment vertical="top" wrapText="1"/>
      <protection locked="0"/>
    </xf>
    <xf numFmtId="0" fontId="3" fillId="8" borderId="3" xfId="0" applyFont="1" applyFill="1" applyBorder="1"/>
    <xf numFmtId="1" fontId="3" fillId="8" borderId="1" xfId="0" applyNumberFormat="1" applyFont="1" applyFill="1" applyBorder="1" applyAlignment="1">
      <alignment horizontal="center"/>
    </xf>
    <xf numFmtId="164" fontId="3" fillId="8" borderId="1" xfId="1" applyFont="1" applyFill="1" applyBorder="1" applyProtection="1"/>
    <xf numFmtId="164" fontId="3" fillId="8" borderId="26" xfId="1" applyFont="1" applyFill="1" applyBorder="1" applyProtection="1"/>
    <xf numFmtId="1" fontId="3" fillId="8" borderId="3" xfId="0" applyNumberFormat="1" applyFont="1" applyFill="1" applyBorder="1" applyAlignment="1">
      <alignment horizontal="center"/>
    </xf>
    <xf numFmtId="164" fontId="3" fillId="8" borderId="27" xfId="1" applyFont="1" applyFill="1" applyBorder="1" applyProtection="1"/>
    <xf numFmtId="0" fontId="2" fillId="8" borderId="26" xfId="0" applyFont="1" applyFill="1" applyBorder="1" applyAlignment="1" applyProtection="1">
      <alignment vertical="top" wrapText="1"/>
      <protection locked="0"/>
    </xf>
    <xf numFmtId="1" fontId="2" fillId="8" borderId="1" xfId="0" applyNumberFormat="1" applyFont="1" applyFill="1" applyBorder="1" applyAlignment="1" applyProtection="1">
      <alignment horizontal="center"/>
      <protection locked="0"/>
    </xf>
    <xf numFmtId="164" fontId="2" fillId="8" borderId="1" xfId="1" applyFont="1" applyFill="1" applyBorder="1" applyAlignment="1" applyProtection="1">
      <alignment horizontal="center"/>
      <protection locked="0"/>
    </xf>
    <xf numFmtId="168" fontId="2" fillId="8" borderId="1" xfId="1" applyNumberFormat="1" applyFont="1" applyFill="1" applyBorder="1" applyAlignment="1" applyProtection="1">
      <alignment horizontal="center"/>
      <protection locked="0"/>
    </xf>
    <xf numFmtId="164" fontId="2" fillId="8" borderId="26" xfId="1" applyFont="1" applyFill="1" applyBorder="1" applyAlignment="1" applyProtection="1">
      <alignment horizontal="center"/>
      <protection locked="0"/>
    </xf>
    <xf numFmtId="1" fontId="2" fillId="8" borderId="3" xfId="1" applyNumberFormat="1" applyFont="1" applyFill="1" applyBorder="1" applyAlignment="1" applyProtection="1">
      <alignment horizontal="center"/>
      <protection locked="0"/>
    </xf>
    <xf numFmtId="164" fontId="2" fillId="8" borderId="39" xfId="1" applyFont="1" applyFill="1" applyBorder="1" applyAlignment="1" applyProtection="1">
      <alignment horizontal="center"/>
      <protection locked="0"/>
    </xf>
    <xf numFmtId="0" fontId="7" fillId="8" borderId="3" xfId="0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left" indent="3"/>
      <protection locked="0"/>
    </xf>
    <xf numFmtId="0" fontId="3" fillId="8" borderId="26" xfId="0" applyFont="1" applyFill="1" applyBorder="1" applyProtection="1">
      <protection locked="0"/>
    </xf>
    <xf numFmtId="164" fontId="2" fillId="8" borderId="1" xfId="1" applyFont="1" applyFill="1" applyBorder="1" applyAlignment="1" applyProtection="1">
      <alignment horizontal="center"/>
    </xf>
    <xf numFmtId="168" fontId="2" fillId="8" borderId="1" xfId="1" applyNumberFormat="1" applyFont="1" applyFill="1" applyBorder="1" applyAlignment="1" applyProtection="1">
      <alignment horizontal="center"/>
    </xf>
    <xf numFmtId="164" fontId="2" fillId="8" borderId="26" xfId="1" applyFont="1" applyFill="1" applyBorder="1" applyAlignment="1" applyProtection="1">
      <alignment horizontal="center"/>
    </xf>
    <xf numFmtId="164" fontId="2" fillId="8" borderId="39" xfId="1" applyFont="1" applyFill="1" applyBorder="1" applyAlignment="1" applyProtection="1">
      <alignment horizontal="center"/>
    </xf>
    <xf numFmtId="0" fontId="3" fillId="8" borderId="3" xfId="0" applyFont="1" applyFill="1" applyBorder="1" applyAlignment="1">
      <alignment horizontal="left" indent="3"/>
    </xf>
    <xf numFmtId="0" fontId="3" fillId="8" borderId="2" xfId="0" applyFont="1" applyFill="1" applyBorder="1"/>
    <xf numFmtId="0" fontId="2" fillId="8" borderId="3" xfId="0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horizontal="center"/>
    </xf>
    <xf numFmtId="164" fontId="3" fillId="8" borderId="26" xfId="1" applyFont="1" applyFill="1" applyBorder="1" applyAlignment="1" applyProtection="1">
      <alignment horizontal="center"/>
    </xf>
    <xf numFmtId="1" fontId="2" fillId="8" borderId="3" xfId="1" applyNumberFormat="1" applyFont="1" applyFill="1" applyBorder="1" applyAlignment="1" applyProtection="1">
      <alignment horizontal="center"/>
    </xf>
    <xf numFmtId="164" fontId="3" fillId="8" borderId="39" xfId="1" applyFont="1" applyFill="1" applyBorder="1" applyAlignment="1" applyProtection="1">
      <alignment horizontal="center"/>
    </xf>
    <xf numFmtId="0" fontId="3" fillId="8" borderId="2" xfId="0" applyFont="1" applyFill="1" applyBorder="1" applyProtection="1">
      <protection locked="0"/>
    </xf>
    <xf numFmtId="0" fontId="2" fillId="7" borderId="27" xfId="0" applyFont="1" applyFill="1" applyBorder="1" applyAlignment="1" applyProtection="1">
      <alignment horizontal="left" indent="1"/>
      <protection locked="0"/>
    </xf>
    <xf numFmtId="0" fontId="2" fillId="7" borderId="1" xfId="0" applyFont="1" applyFill="1" applyBorder="1" applyAlignment="1" applyProtection="1">
      <alignment horizontal="left" indent="1"/>
      <protection locked="0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1" fontId="2" fillId="0" borderId="7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4" fontId="2" fillId="0" borderId="75" xfId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/>
      <protection hidden="1"/>
    </xf>
    <xf numFmtId="0" fontId="9" fillId="3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hidden="1"/>
    </xf>
    <xf numFmtId="0" fontId="8" fillId="5" borderId="1" xfId="0" applyFont="1" applyFill="1" applyBorder="1" applyProtection="1">
      <protection hidden="1"/>
    </xf>
    <xf numFmtId="166" fontId="9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4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9" xfId="0" applyBorder="1"/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3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2" borderId="63" xfId="0" applyFont="1" applyFill="1" applyBorder="1" applyAlignment="1">
      <alignment horizontal="left"/>
    </xf>
    <xf numFmtId="0" fontId="4" fillId="2" borderId="6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/>
    </xf>
    <xf numFmtId="0" fontId="4" fillId="8" borderId="63" xfId="0" applyFont="1" applyFill="1" applyBorder="1" applyAlignment="1">
      <alignment horizontal="left"/>
    </xf>
    <xf numFmtId="0" fontId="4" fillId="8" borderId="64" xfId="0" applyFont="1" applyFill="1" applyBorder="1" applyAlignment="1">
      <alignment horizontal="left"/>
    </xf>
    <xf numFmtId="0" fontId="4" fillId="8" borderId="19" xfId="0" applyFont="1" applyFill="1" applyBorder="1" applyAlignment="1">
      <alignment horizontal="left"/>
    </xf>
    <xf numFmtId="0" fontId="4" fillId="8" borderId="3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20"/>
  <sheetViews>
    <sheetView tabSelected="1" zoomScaleNormal="100" zoomScaleSheetLayoutView="90" workbookViewId="0">
      <selection activeCell="H14" sqref="H14"/>
    </sheetView>
  </sheetViews>
  <sheetFormatPr defaultColWidth="9.33203125" defaultRowHeight="12.5" x14ac:dyDescent="0.25"/>
  <cols>
    <col min="1" max="1" width="1.6640625" style="74" customWidth="1"/>
    <col min="2" max="2" width="3.6640625" style="74" customWidth="1"/>
    <col min="3" max="3" width="37.88671875" style="74" bestFit="1" customWidth="1"/>
    <col min="4" max="4" width="22.44140625" style="74" customWidth="1"/>
    <col min="5" max="5" width="69" style="74" customWidth="1"/>
    <col min="6" max="6" width="3.6640625" style="74" customWidth="1"/>
    <col min="7" max="7" width="1.6640625" style="74" customWidth="1"/>
    <col min="8" max="8" width="29" style="74" bestFit="1" customWidth="1"/>
    <col min="9" max="9" width="9" style="74" bestFit="1" customWidth="1"/>
    <col min="10" max="10" width="5.33203125" style="74" bestFit="1" customWidth="1"/>
    <col min="11" max="12" width="14.109375" style="74" bestFit="1" customWidth="1"/>
    <col min="13" max="16384" width="9.33203125" style="74"/>
  </cols>
  <sheetData>
    <row r="1" spans="2:11" ht="13" thickBot="1" x14ac:dyDescent="0.3"/>
    <row r="2" spans="2:11" ht="13" thickTop="1" x14ac:dyDescent="0.25">
      <c r="B2" s="75"/>
      <c r="C2" s="76"/>
      <c r="D2" s="76"/>
      <c r="E2" s="76"/>
      <c r="F2" s="77"/>
    </row>
    <row r="3" spans="2:11" ht="14" x14ac:dyDescent="0.3">
      <c r="B3" s="78"/>
      <c r="C3" s="79" t="s">
        <v>0</v>
      </c>
      <c r="D3" s="310" t="s">
        <v>71</v>
      </c>
      <c r="E3" s="310"/>
      <c r="F3" s="80"/>
    </row>
    <row r="4" spans="2:11" ht="20" x14ac:dyDescent="0.4">
      <c r="B4" s="78"/>
      <c r="C4" s="79" t="s">
        <v>68</v>
      </c>
      <c r="D4" s="311" t="s">
        <v>98</v>
      </c>
      <c r="E4" s="311"/>
      <c r="F4" s="80"/>
      <c r="K4" s="180"/>
    </row>
    <row r="5" spans="2:11" ht="14" x14ac:dyDescent="0.3">
      <c r="B5" s="78"/>
      <c r="C5" s="79" t="s">
        <v>51</v>
      </c>
      <c r="D5" s="312" t="s">
        <v>50</v>
      </c>
      <c r="E5" s="312"/>
      <c r="F5" s="80"/>
    </row>
    <row r="6" spans="2:11" ht="14" x14ac:dyDescent="0.3">
      <c r="B6" s="78"/>
      <c r="C6" s="79" t="s">
        <v>48</v>
      </c>
      <c r="D6" s="310">
        <v>0.1</v>
      </c>
      <c r="E6" s="310"/>
      <c r="F6" s="80"/>
    </row>
    <row r="7" spans="2:11" ht="14" x14ac:dyDescent="0.3">
      <c r="B7" s="78"/>
      <c r="C7" s="79" t="s">
        <v>49</v>
      </c>
      <c r="D7" s="313">
        <v>45253</v>
      </c>
      <c r="E7" s="313"/>
      <c r="F7" s="80"/>
    </row>
    <row r="8" spans="2:11" ht="13" thickBot="1" x14ac:dyDescent="0.3">
      <c r="B8" s="78"/>
      <c r="F8" s="80"/>
    </row>
    <row r="9" spans="2:11" ht="13" thickTop="1" x14ac:dyDescent="0.25">
      <c r="B9" s="75"/>
      <c r="C9" s="76"/>
      <c r="D9" s="76"/>
      <c r="E9" s="76"/>
      <c r="F9" s="77"/>
    </row>
    <row r="10" spans="2:11" ht="13" x14ac:dyDescent="0.25">
      <c r="B10" s="78"/>
      <c r="C10" s="315" t="s">
        <v>65</v>
      </c>
      <c r="D10" s="316"/>
      <c r="E10" s="317"/>
      <c r="F10" s="80"/>
    </row>
    <row r="11" spans="2:11" x14ac:dyDescent="0.25">
      <c r="B11" s="78"/>
      <c r="C11" s="81" t="s">
        <v>60</v>
      </c>
      <c r="D11" s="314" t="s">
        <v>64</v>
      </c>
      <c r="E11" s="314"/>
      <c r="F11" s="80"/>
    </row>
    <row r="12" spans="2:11" x14ac:dyDescent="0.25">
      <c r="B12" s="78"/>
      <c r="C12" s="81" t="s">
        <v>61</v>
      </c>
      <c r="D12" s="318" t="s">
        <v>75</v>
      </c>
      <c r="E12" s="319"/>
      <c r="F12" s="80"/>
    </row>
    <row r="13" spans="2:11" x14ac:dyDescent="0.25">
      <c r="B13" s="78"/>
      <c r="C13" s="81" t="s">
        <v>62</v>
      </c>
      <c r="D13" s="318" t="s">
        <v>76</v>
      </c>
      <c r="E13" s="319"/>
      <c r="F13" s="80"/>
    </row>
    <row r="14" spans="2:11" x14ac:dyDescent="0.25">
      <c r="B14" s="78"/>
      <c r="C14" s="81" t="s">
        <v>99</v>
      </c>
      <c r="D14" s="318" t="s">
        <v>100</v>
      </c>
      <c r="E14" s="319"/>
      <c r="F14" s="80"/>
    </row>
    <row r="15" spans="2:11" x14ac:dyDescent="0.25">
      <c r="B15" s="78"/>
      <c r="C15" s="81" t="s">
        <v>81</v>
      </c>
      <c r="D15" s="314" t="s">
        <v>63</v>
      </c>
      <c r="E15" s="314"/>
      <c r="F15" s="80"/>
    </row>
    <row r="16" spans="2:11" x14ac:dyDescent="0.25">
      <c r="B16" s="78"/>
      <c r="C16" s="81" t="s">
        <v>82</v>
      </c>
      <c r="D16" s="314" t="s">
        <v>74</v>
      </c>
      <c r="E16" s="314"/>
      <c r="F16" s="80"/>
    </row>
    <row r="17" spans="2:6" x14ac:dyDescent="0.25">
      <c r="B17" s="78"/>
      <c r="C17" s="236" t="s">
        <v>186</v>
      </c>
      <c r="D17" s="309" t="s">
        <v>184</v>
      </c>
      <c r="E17" s="309"/>
      <c r="F17" s="80"/>
    </row>
    <row r="18" spans="2:6" x14ac:dyDescent="0.25">
      <c r="B18" s="78"/>
      <c r="C18" s="236" t="s">
        <v>187</v>
      </c>
      <c r="D18" s="309" t="s">
        <v>185</v>
      </c>
      <c r="E18" s="309"/>
      <c r="F18" s="80"/>
    </row>
    <row r="19" spans="2:6" ht="13" thickBot="1" x14ac:dyDescent="0.3">
      <c r="B19" s="82"/>
      <c r="C19" s="83"/>
      <c r="D19" s="83"/>
      <c r="E19" s="83"/>
      <c r="F19" s="84"/>
    </row>
    <row r="20" spans="2:6" ht="6.75" customHeight="1" thickTop="1" x14ac:dyDescent="0.25">
      <c r="B20" s="76"/>
      <c r="C20" s="85"/>
      <c r="D20" s="85"/>
      <c r="E20" s="85"/>
      <c r="F20" s="76"/>
    </row>
  </sheetData>
  <sheetProtection selectLockedCells="1"/>
  <mergeCells count="14">
    <mergeCell ref="D18:E18"/>
    <mergeCell ref="D3:E3"/>
    <mergeCell ref="D4:E4"/>
    <mergeCell ref="D5:E5"/>
    <mergeCell ref="D6:E6"/>
    <mergeCell ref="D7:E7"/>
    <mergeCell ref="D15:E15"/>
    <mergeCell ref="D16:E16"/>
    <mergeCell ref="D17:E17"/>
    <mergeCell ref="C10:E10"/>
    <mergeCell ref="D11:E11"/>
    <mergeCell ref="D12:E12"/>
    <mergeCell ref="D13:E13"/>
    <mergeCell ref="D14:E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</sheetPr>
  <dimension ref="A1:T104"/>
  <sheetViews>
    <sheetView showGridLines="0" topLeftCell="A10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3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43" t="s">
        <v>85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40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" x14ac:dyDescent="0.2">
      <c r="A12" s="323" t="s">
        <v>24</v>
      </c>
      <c r="B12" s="320" t="s">
        <v>4</v>
      </c>
      <c r="C12" s="323" t="s">
        <v>7</v>
      </c>
      <c r="D12" s="326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83" t="s">
        <v>13</v>
      </c>
    </row>
    <row r="13" spans="1:12" customFormat="1" ht="13" x14ac:dyDescent="0.2">
      <c r="A13" s="324"/>
      <c r="B13" s="321"/>
      <c r="C13" s="324"/>
      <c r="D13" s="327"/>
      <c r="E13" s="327"/>
      <c r="F13" s="327"/>
      <c r="G13" s="327"/>
      <c r="H13" s="321"/>
      <c r="I13" s="183"/>
      <c r="J13" s="327"/>
      <c r="K13" s="321"/>
      <c r="L13" s="384"/>
    </row>
    <row r="14" spans="1:12" customFormat="1" ht="13" x14ac:dyDescent="0.2">
      <c r="A14" s="373"/>
      <c r="B14" s="372"/>
      <c r="C14" s="373"/>
      <c r="D14" s="371"/>
      <c r="E14" s="371"/>
      <c r="F14" s="371"/>
      <c r="G14" s="371"/>
      <c r="H14" s="372"/>
      <c r="I14" s="185"/>
      <c r="J14" s="371"/>
      <c r="K14" s="372"/>
      <c r="L14" s="385"/>
    </row>
    <row r="15" spans="1:12" customFormat="1" ht="14" x14ac:dyDescent="0.3">
      <c r="A15" s="92" t="str">
        <f>B5</f>
        <v>G5</v>
      </c>
      <c r="B15" s="93" t="str">
        <f>B6</f>
        <v>OPTIONS</v>
      </c>
      <c r="C15" s="94"/>
      <c r="D15" s="95"/>
      <c r="E15" s="95"/>
      <c r="F15" s="95"/>
      <c r="G15" s="95"/>
      <c r="H15" s="96"/>
      <c r="I15" s="94"/>
      <c r="J15" s="95"/>
      <c r="K15" s="96"/>
      <c r="L15" s="97"/>
    </row>
    <row r="16" spans="1:12" customFormat="1" ht="15.75" customHeight="1" x14ac:dyDescent="0.3">
      <c r="A16" s="268" t="s">
        <v>41</v>
      </c>
      <c r="B16" s="269"/>
      <c r="C16" s="270"/>
      <c r="D16" s="271"/>
      <c r="E16" s="272"/>
      <c r="F16" s="272"/>
      <c r="G16" s="264"/>
      <c r="H16" s="273"/>
      <c r="I16" s="274"/>
      <c r="J16" s="272"/>
      <c r="K16" s="273"/>
      <c r="L16" s="275"/>
    </row>
    <row r="17" spans="1:12" customFormat="1" ht="12.5" x14ac:dyDescent="0.25">
      <c r="A17" s="238"/>
      <c r="B17" s="238"/>
      <c r="C17" s="10" t="str">
        <f t="shared" ref="C17:C59" si="0">$B$7</f>
        <v>FC</v>
      </c>
      <c r="D17" s="67"/>
      <c r="E17" s="6"/>
      <c r="F17" s="52">
        <f t="shared" ref="F17:F23" si="1">D17*E17</f>
        <v>0</v>
      </c>
      <c r="G17" s="53">
        <f t="shared" ref="G17:G59" si="2">$B$8</f>
        <v>0.1</v>
      </c>
      <c r="H17" s="69">
        <f t="shared" ref="H17:H23" si="3">IF(G17&lt;&gt;0,F17/G17,0)</f>
        <v>0</v>
      </c>
      <c r="I17" s="39"/>
      <c r="J17" s="6"/>
      <c r="K17" s="69">
        <f t="shared" ref="K17:K23" si="4">I17*J17</f>
        <v>0</v>
      </c>
      <c r="L17" s="215">
        <f t="shared" ref="L17:L23" si="5">IF(OR(J17&gt;0,H17&gt;0),H17+K17,0)</f>
        <v>0</v>
      </c>
    </row>
    <row r="18" spans="1:12" customFormat="1" ht="12.5" x14ac:dyDescent="0.25">
      <c r="A18" s="70"/>
      <c r="B18" s="11"/>
      <c r="C18" s="10" t="str">
        <f t="shared" si="0"/>
        <v>FC</v>
      </c>
      <c r="D18" s="67"/>
      <c r="E18" s="6"/>
      <c r="F18" s="52">
        <f t="shared" si="1"/>
        <v>0</v>
      </c>
      <c r="G18" s="53">
        <f t="shared" si="2"/>
        <v>0.1</v>
      </c>
      <c r="H18" s="69">
        <f t="shared" si="3"/>
        <v>0</v>
      </c>
      <c r="I18" s="39"/>
      <c r="J18" s="6"/>
      <c r="K18" s="69">
        <f t="shared" si="4"/>
        <v>0</v>
      </c>
      <c r="L18" s="215">
        <f t="shared" si="5"/>
        <v>0</v>
      </c>
    </row>
    <row r="19" spans="1:12" customFormat="1" ht="12.5" x14ac:dyDescent="0.25">
      <c r="A19" s="70"/>
      <c r="B19" s="11"/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70"/>
      <c r="B20" s="11"/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7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7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7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/>
      <c r="C24" s="10" t="str">
        <f t="shared" si="0"/>
        <v>FC</v>
      </c>
      <c r="D24" s="67"/>
      <c r="E24" s="6"/>
      <c r="F24" s="52">
        <f t="shared" ref="F24:F59" si="6">D24*E24</f>
        <v>0</v>
      </c>
      <c r="G24" s="53">
        <f t="shared" si="2"/>
        <v>0.1</v>
      </c>
      <c r="H24" s="69">
        <f t="shared" ref="H24:H59" si="7">IF(G24&lt;&gt;0,F24/G24,0)</f>
        <v>0</v>
      </c>
      <c r="I24" s="39"/>
      <c r="J24" s="6"/>
      <c r="K24" s="69">
        <f t="shared" ref="K24:K59" si="8">I24*J24</f>
        <v>0</v>
      </c>
      <c r="L24" s="215">
        <f t="shared" ref="L24:L59" si="9">IF(OR(J24&gt;0,H24&gt;0),H24+K24,0)</f>
        <v>0</v>
      </c>
    </row>
    <row r="25" spans="1:12" customFormat="1" ht="12.5" x14ac:dyDescent="0.25">
      <c r="A25" s="10"/>
      <c r="B25" s="7"/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/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7"/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7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2.5" x14ac:dyDescent="0.25">
      <c r="A40" s="10"/>
      <c r="B40" s="7"/>
      <c r="C40" s="10" t="str">
        <f t="shared" si="0"/>
        <v>FC</v>
      </c>
      <c r="D40" s="67"/>
      <c r="E40" s="6"/>
      <c r="F40" s="52">
        <f t="shared" si="6"/>
        <v>0</v>
      </c>
      <c r="G40" s="53">
        <f t="shared" si="2"/>
        <v>0.1</v>
      </c>
      <c r="H40" s="69">
        <f t="shared" si="7"/>
        <v>0</v>
      </c>
      <c r="I40" s="39"/>
      <c r="J40" s="6"/>
      <c r="K40" s="69">
        <f t="shared" si="8"/>
        <v>0</v>
      </c>
      <c r="L40" s="215">
        <f t="shared" si="9"/>
        <v>0</v>
      </c>
    </row>
    <row r="41" spans="1:12" customFormat="1" ht="12.5" x14ac:dyDescent="0.25">
      <c r="A41" s="10"/>
      <c r="B41" s="7"/>
      <c r="C41" s="10" t="str">
        <f t="shared" si="0"/>
        <v>FC</v>
      </c>
      <c r="D41" s="67"/>
      <c r="E41" s="6"/>
      <c r="F41" s="52">
        <f>D41*E41</f>
        <v>0</v>
      </c>
      <c r="G41" s="53">
        <f t="shared" si="2"/>
        <v>0.1</v>
      </c>
      <c r="H41" s="69">
        <f>IF(G41&lt;&gt;0,F41/G41,0)</f>
        <v>0</v>
      </c>
      <c r="I41" s="39"/>
      <c r="J41" s="6"/>
      <c r="K41" s="69">
        <f>I41*J41</f>
        <v>0</v>
      </c>
      <c r="L41" s="215">
        <f t="shared" si="9"/>
        <v>0</v>
      </c>
    </row>
    <row r="42" spans="1:12" customFormat="1" ht="12.5" x14ac:dyDescent="0.25">
      <c r="A42" s="10"/>
      <c r="B42" s="7"/>
      <c r="C42" s="10" t="str">
        <f t="shared" si="0"/>
        <v>FC</v>
      </c>
      <c r="D42" s="67"/>
      <c r="E42" s="6"/>
      <c r="F42" s="52">
        <f t="shared" si="6"/>
        <v>0</v>
      </c>
      <c r="G42" s="53">
        <f t="shared" si="2"/>
        <v>0.1</v>
      </c>
      <c r="H42" s="69">
        <f t="shared" si="7"/>
        <v>0</v>
      </c>
      <c r="I42" s="39"/>
      <c r="J42" s="6"/>
      <c r="K42" s="69">
        <f t="shared" si="8"/>
        <v>0</v>
      </c>
      <c r="L42" s="215">
        <f t="shared" si="9"/>
        <v>0</v>
      </c>
    </row>
    <row r="43" spans="1:12" customFormat="1" ht="12.5" x14ac:dyDescent="0.25">
      <c r="A43" s="10"/>
      <c r="B43" s="7"/>
      <c r="C43" s="10" t="str">
        <f t="shared" si="0"/>
        <v>FC</v>
      </c>
      <c r="D43" s="67"/>
      <c r="E43" s="6"/>
      <c r="F43" s="52">
        <f t="shared" si="6"/>
        <v>0</v>
      </c>
      <c r="G43" s="53">
        <f t="shared" si="2"/>
        <v>0.1</v>
      </c>
      <c r="H43" s="69">
        <f t="shared" si="7"/>
        <v>0</v>
      </c>
      <c r="I43" s="39"/>
      <c r="J43" s="6"/>
      <c r="K43" s="69">
        <f t="shared" si="8"/>
        <v>0</v>
      </c>
      <c r="L43" s="215">
        <f t="shared" si="9"/>
        <v>0</v>
      </c>
    </row>
    <row r="44" spans="1:12" customFormat="1" ht="12.5" x14ac:dyDescent="0.25">
      <c r="A44" s="10"/>
      <c r="B44" s="7"/>
      <c r="C44" s="10" t="str">
        <f t="shared" si="0"/>
        <v>FC</v>
      </c>
      <c r="D44" s="67"/>
      <c r="E44" s="6"/>
      <c r="F44" s="52">
        <f t="shared" si="6"/>
        <v>0</v>
      </c>
      <c r="G44" s="53">
        <f t="shared" si="2"/>
        <v>0.1</v>
      </c>
      <c r="H44" s="69">
        <f t="shared" si="7"/>
        <v>0</v>
      </c>
      <c r="I44" s="39"/>
      <c r="J44" s="6"/>
      <c r="K44" s="69">
        <f t="shared" si="8"/>
        <v>0</v>
      </c>
      <c r="L44" s="215">
        <f t="shared" si="9"/>
        <v>0</v>
      </c>
    </row>
    <row r="45" spans="1:12" customFormat="1" ht="12.5" x14ac:dyDescent="0.25">
      <c r="A45" s="10"/>
      <c r="B45" s="7"/>
      <c r="C45" s="10" t="str">
        <f t="shared" si="0"/>
        <v>FC</v>
      </c>
      <c r="D45" s="67"/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39"/>
      <c r="J45" s="6"/>
      <c r="K45" s="69">
        <f t="shared" si="8"/>
        <v>0</v>
      </c>
      <c r="L45" s="215">
        <f t="shared" si="9"/>
        <v>0</v>
      </c>
    </row>
    <row r="46" spans="1:12" customFormat="1" ht="12.5" x14ac:dyDescent="0.25">
      <c r="A46" s="10"/>
      <c r="B46" s="7"/>
      <c r="C46" s="10" t="str">
        <f t="shared" si="0"/>
        <v>FC</v>
      </c>
      <c r="D46" s="67"/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/>
      <c r="J46" s="6"/>
      <c r="K46" s="69">
        <f t="shared" si="8"/>
        <v>0</v>
      </c>
      <c r="L46" s="215">
        <f t="shared" si="9"/>
        <v>0</v>
      </c>
    </row>
    <row r="47" spans="1:12" customFormat="1" ht="12.5" x14ac:dyDescent="0.25">
      <c r="A47" s="10"/>
      <c r="B47" s="7"/>
      <c r="C47" s="10" t="str">
        <f t="shared" si="0"/>
        <v>FC</v>
      </c>
      <c r="D47" s="67"/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/>
      <c r="J47" s="6"/>
      <c r="K47" s="69">
        <f t="shared" si="8"/>
        <v>0</v>
      </c>
      <c r="L47" s="215">
        <f t="shared" si="9"/>
        <v>0</v>
      </c>
    </row>
    <row r="48" spans="1:12" customFormat="1" ht="12.5" x14ac:dyDescent="0.25">
      <c r="A48" s="10"/>
      <c r="B48" s="7"/>
      <c r="C48" s="10" t="str">
        <f t="shared" si="0"/>
        <v>FC</v>
      </c>
      <c r="D48" s="67"/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/>
      <c r="J48" s="6"/>
      <c r="K48" s="69">
        <f t="shared" si="8"/>
        <v>0</v>
      </c>
      <c r="L48" s="215">
        <f t="shared" si="9"/>
        <v>0</v>
      </c>
    </row>
    <row r="49" spans="1:14" customFormat="1" ht="12.5" x14ac:dyDescent="0.25">
      <c r="A49" s="10"/>
      <c r="B49" s="7"/>
      <c r="C49" s="10" t="str">
        <f t="shared" si="0"/>
        <v>FC</v>
      </c>
      <c r="D49" s="67"/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39"/>
      <c r="J49" s="6"/>
      <c r="K49" s="69">
        <f t="shared" si="8"/>
        <v>0</v>
      </c>
      <c r="L49" s="215">
        <f t="shared" si="9"/>
        <v>0</v>
      </c>
    </row>
    <row r="50" spans="1:14" customFormat="1" ht="12.5" x14ac:dyDescent="0.25">
      <c r="A50" s="10"/>
      <c r="B50" s="7"/>
      <c r="C50" s="10" t="str">
        <f t="shared" si="0"/>
        <v>FC</v>
      </c>
      <c r="D50" s="67"/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/>
      <c r="J50" s="6"/>
      <c r="K50" s="69">
        <f t="shared" si="8"/>
        <v>0</v>
      </c>
      <c r="L50" s="215">
        <f t="shared" si="9"/>
        <v>0</v>
      </c>
    </row>
    <row r="51" spans="1:14" customFormat="1" ht="12.5" x14ac:dyDescent="0.25">
      <c r="A51" s="10"/>
      <c r="B51" s="7"/>
      <c r="C51" s="10" t="str">
        <f t="shared" si="0"/>
        <v>FC</v>
      </c>
      <c r="D51" s="67"/>
      <c r="E51" s="6"/>
      <c r="F51" s="52">
        <f t="shared" si="6"/>
        <v>0</v>
      </c>
      <c r="G51" s="53">
        <f t="shared" si="2"/>
        <v>0.1</v>
      </c>
      <c r="H51" s="69">
        <f t="shared" si="7"/>
        <v>0</v>
      </c>
      <c r="I51" s="39"/>
      <c r="J51" s="6"/>
      <c r="K51" s="69">
        <f t="shared" si="8"/>
        <v>0</v>
      </c>
      <c r="L51" s="215">
        <f t="shared" si="9"/>
        <v>0</v>
      </c>
    </row>
    <row r="52" spans="1:14" customFormat="1" ht="12.5" x14ac:dyDescent="0.25">
      <c r="A52" s="10"/>
      <c r="B52" s="7"/>
      <c r="C52" s="10" t="str">
        <f t="shared" si="0"/>
        <v>FC</v>
      </c>
      <c r="D52" s="67"/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/>
      <c r="J52" s="6"/>
      <c r="K52" s="69">
        <f t="shared" si="8"/>
        <v>0</v>
      </c>
      <c r="L52" s="215">
        <f t="shared" si="9"/>
        <v>0</v>
      </c>
    </row>
    <row r="53" spans="1:14" customFormat="1" ht="12.5" x14ac:dyDescent="0.25">
      <c r="A53" s="10"/>
      <c r="B53" s="7"/>
      <c r="C53" s="10" t="str">
        <f t="shared" si="0"/>
        <v>FC</v>
      </c>
      <c r="D53" s="67"/>
      <c r="E53" s="6"/>
      <c r="F53" s="52">
        <f t="shared" si="6"/>
        <v>0</v>
      </c>
      <c r="G53" s="53">
        <f t="shared" si="2"/>
        <v>0.1</v>
      </c>
      <c r="H53" s="69">
        <f t="shared" si="7"/>
        <v>0</v>
      </c>
      <c r="I53" s="39"/>
      <c r="J53" s="6"/>
      <c r="K53" s="69">
        <f t="shared" si="8"/>
        <v>0</v>
      </c>
      <c r="L53" s="215">
        <f t="shared" si="9"/>
        <v>0</v>
      </c>
    </row>
    <row r="54" spans="1:14" customFormat="1" ht="12.5" x14ac:dyDescent="0.25">
      <c r="A54" s="10"/>
      <c r="B54" s="7"/>
      <c r="C54" s="10" t="str">
        <f t="shared" si="0"/>
        <v>FC</v>
      </c>
      <c r="D54" s="67"/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/>
      <c r="J54" s="6"/>
      <c r="K54" s="69">
        <f t="shared" si="8"/>
        <v>0</v>
      </c>
      <c r="L54" s="215">
        <f t="shared" si="9"/>
        <v>0</v>
      </c>
    </row>
    <row r="55" spans="1:14" customFormat="1" ht="12.5" x14ac:dyDescent="0.25">
      <c r="A55" s="10"/>
      <c r="B55" s="7"/>
      <c r="C55" s="10" t="str">
        <f t="shared" si="0"/>
        <v>FC</v>
      </c>
      <c r="D55" s="67"/>
      <c r="E55" s="6"/>
      <c r="F55" s="52">
        <f t="shared" si="6"/>
        <v>0</v>
      </c>
      <c r="G55" s="53">
        <f t="shared" si="2"/>
        <v>0.1</v>
      </c>
      <c r="H55" s="69">
        <f t="shared" si="7"/>
        <v>0</v>
      </c>
      <c r="I55" s="39"/>
      <c r="J55" s="6"/>
      <c r="K55" s="69">
        <f t="shared" si="8"/>
        <v>0</v>
      </c>
      <c r="L55" s="215">
        <f t="shared" si="9"/>
        <v>0</v>
      </c>
    </row>
    <row r="56" spans="1:14" customFormat="1" ht="12.5" x14ac:dyDescent="0.25">
      <c r="A56" s="10"/>
      <c r="B56" s="7"/>
      <c r="C56" s="10" t="str">
        <f t="shared" si="0"/>
        <v>FC</v>
      </c>
      <c r="D56" s="67"/>
      <c r="E56" s="6"/>
      <c r="F56" s="52">
        <f t="shared" si="6"/>
        <v>0</v>
      </c>
      <c r="G56" s="53">
        <f t="shared" si="2"/>
        <v>0.1</v>
      </c>
      <c r="H56" s="69">
        <f t="shared" si="7"/>
        <v>0</v>
      </c>
      <c r="I56" s="39"/>
      <c r="J56" s="6"/>
      <c r="K56" s="69">
        <f t="shared" si="8"/>
        <v>0</v>
      </c>
      <c r="L56" s="215">
        <f t="shared" si="9"/>
        <v>0</v>
      </c>
    </row>
    <row r="57" spans="1:14" customFormat="1" ht="12.5" x14ac:dyDescent="0.25">
      <c r="A57" s="10"/>
      <c r="B57" s="7"/>
      <c r="C57" s="10" t="str">
        <f t="shared" si="0"/>
        <v>FC</v>
      </c>
      <c r="D57" s="67"/>
      <c r="E57" s="6"/>
      <c r="F57" s="52">
        <f t="shared" si="6"/>
        <v>0</v>
      </c>
      <c r="G57" s="53">
        <f t="shared" si="2"/>
        <v>0.1</v>
      </c>
      <c r="H57" s="69">
        <f t="shared" si="7"/>
        <v>0</v>
      </c>
      <c r="I57" s="39"/>
      <c r="J57" s="6"/>
      <c r="K57" s="69">
        <f t="shared" si="8"/>
        <v>0</v>
      </c>
      <c r="L57" s="215">
        <f t="shared" si="9"/>
        <v>0</v>
      </c>
    </row>
    <row r="58" spans="1:14" customFormat="1" ht="12.5" x14ac:dyDescent="0.25">
      <c r="A58" s="10"/>
      <c r="B58" s="7"/>
      <c r="C58" s="10" t="str">
        <f t="shared" si="0"/>
        <v>FC</v>
      </c>
      <c r="D58" s="67"/>
      <c r="E58" s="6"/>
      <c r="F58" s="52">
        <f t="shared" si="6"/>
        <v>0</v>
      </c>
      <c r="G58" s="53">
        <f t="shared" si="2"/>
        <v>0.1</v>
      </c>
      <c r="H58" s="69">
        <f t="shared" si="7"/>
        <v>0</v>
      </c>
      <c r="I58" s="39"/>
      <c r="J58" s="6"/>
      <c r="K58" s="69">
        <f t="shared" si="8"/>
        <v>0</v>
      </c>
      <c r="L58" s="215">
        <f t="shared" si="9"/>
        <v>0</v>
      </c>
    </row>
    <row r="59" spans="1:14" customFormat="1" ht="12.5" x14ac:dyDescent="0.25">
      <c r="A59" s="10"/>
      <c r="B59" s="7"/>
      <c r="C59" s="10" t="str">
        <f t="shared" si="0"/>
        <v>FC</v>
      </c>
      <c r="D59" s="67"/>
      <c r="E59" s="6"/>
      <c r="F59" s="52">
        <f t="shared" si="6"/>
        <v>0</v>
      </c>
      <c r="G59" s="53">
        <f t="shared" si="2"/>
        <v>0.1</v>
      </c>
      <c r="H59" s="69">
        <f t="shared" si="7"/>
        <v>0</v>
      </c>
      <c r="I59" s="39"/>
      <c r="J59" s="6"/>
      <c r="K59" s="69">
        <f t="shared" si="8"/>
        <v>0</v>
      </c>
      <c r="L59" s="215">
        <f t="shared" si="9"/>
        <v>0</v>
      </c>
    </row>
    <row r="60" spans="1:14" s="2" customFormat="1" ht="13.5" thickBot="1" x14ac:dyDescent="0.35">
      <c r="A60" s="15"/>
      <c r="B60" s="12"/>
      <c r="C60" s="15"/>
      <c r="D60" s="44"/>
      <c r="E60" s="13"/>
      <c r="F60" s="213"/>
      <c r="G60" s="213"/>
      <c r="H60" s="214"/>
      <c r="I60" s="40"/>
      <c r="J60" s="13"/>
      <c r="K60" s="214"/>
      <c r="L60" s="216"/>
    </row>
    <row r="61" spans="1:14" customFormat="1" ht="13.5" thickBot="1" x14ac:dyDescent="0.35">
      <c r="A61" s="99"/>
      <c r="B61" s="100" t="str">
        <f>+"SUB-TOTAL:  "&amp;A15</f>
        <v>SUB-TOTAL:  G5</v>
      </c>
      <c r="C61" s="101"/>
      <c r="D61" s="102"/>
      <c r="E61" s="103">
        <f>SUM(E17:E60)</f>
        <v>0</v>
      </c>
      <c r="F61" s="103">
        <f>SUM(F17:F60)</f>
        <v>0</v>
      </c>
      <c r="G61" s="104">
        <f t="shared" ref="G61" si="10">$B$8</f>
        <v>0.1</v>
      </c>
      <c r="H61" s="103">
        <f>SUM(H17:H60)</f>
        <v>0</v>
      </c>
      <c r="I61" s="105"/>
      <c r="J61" s="103">
        <f t="shared" ref="J61:K61" si="11">SUM(J17:J60)</f>
        <v>0</v>
      </c>
      <c r="K61" s="187">
        <f t="shared" si="11"/>
        <v>0</v>
      </c>
      <c r="L61" s="188">
        <f>SUM(L17:L60)</f>
        <v>0</v>
      </c>
      <c r="N61" s="2"/>
    </row>
    <row r="62" spans="1:14" customFormat="1" ht="13" x14ac:dyDescent="0.3">
      <c r="A62" s="1"/>
      <c r="B62" s="1"/>
      <c r="C62" s="4"/>
      <c r="D62" s="45"/>
      <c r="E62" s="48"/>
      <c r="F62" s="48"/>
      <c r="G62" s="1"/>
      <c r="H62" s="34"/>
      <c r="I62" s="41"/>
      <c r="J62" s="48"/>
      <c r="K62" s="50"/>
      <c r="L62" s="50"/>
      <c r="N62" s="2"/>
    </row>
    <row r="63" spans="1:14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4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</sheetPr>
  <dimension ref="A1:L105"/>
  <sheetViews>
    <sheetView showGridLines="0" topLeftCell="A10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86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181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180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5" customHeight="1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38" t="s">
        <v>14</v>
      </c>
      <c r="I12" s="182" t="s">
        <v>3</v>
      </c>
      <c r="J12" s="326" t="s">
        <v>11</v>
      </c>
      <c r="K12" s="320" t="s">
        <v>12</v>
      </c>
      <c r="L12" s="383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39"/>
      <c r="I13" s="183"/>
      <c r="J13" s="327"/>
      <c r="K13" s="321"/>
      <c r="L13" s="384"/>
    </row>
    <row r="14" spans="1:12" customFormat="1" ht="13.5" thickBot="1" x14ac:dyDescent="0.25">
      <c r="A14" s="324"/>
      <c r="B14" s="322"/>
      <c r="C14" s="324"/>
      <c r="D14" s="91"/>
      <c r="E14" s="327"/>
      <c r="F14" s="327"/>
      <c r="G14" s="327"/>
      <c r="H14" s="339"/>
      <c r="I14" s="183"/>
      <c r="J14" s="327"/>
      <c r="K14" s="321"/>
      <c r="L14" s="384"/>
    </row>
    <row r="15" spans="1:12" customFormat="1" ht="14" x14ac:dyDescent="0.3">
      <c r="A15" s="60" t="str">
        <f>B5</f>
        <v>G6.1</v>
      </c>
      <c r="B15" s="64" t="str">
        <f>B6</f>
        <v>Support Contract in base cost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169</v>
      </c>
      <c r="C18" s="10" t="str">
        <f t="shared" ref="C18:C39" si="0">$B$7</f>
        <v>FC</v>
      </c>
      <c r="D18" s="67"/>
      <c r="E18" s="6"/>
      <c r="F18" s="52">
        <f t="shared" ref="F18:F39" si="1">D18*E18</f>
        <v>0</v>
      </c>
      <c r="G18" s="53">
        <f t="shared" ref="G18:G39" si="2">$B$8</f>
        <v>0.1</v>
      </c>
      <c r="H18" s="69">
        <f t="shared" ref="H18:H39" si="3">IF(G18&lt;&gt;0,F18/G18,0)</f>
        <v>0</v>
      </c>
      <c r="I18" s="39"/>
      <c r="J18" s="6"/>
      <c r="K18" s="69">
        <f t="shared" ref="K18:K39" si="4">I18*J18</f>
        <v>0</v>
      </c>
      <c r="L18" s="215">
        <f t="shared" ref="L18:L39" si="5">IF(OR(J18&gt;0,H18&gt;0),H18+K18,0)</f>
        <v>0</v>
      </c>
    </row>
    <row r="19" spans="1:12" customFormat="1" ht="12.5" x14ac:dyDescent="0.25">
      <c r="A19" s="10"/>
      <c r="B19" s="9" t="s">
        <v>170</v>
      </c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10"/>
      <c r="B20" s="7" t="s">
        <v>171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10"/>
      <c r="B21" s="9" t="s">
        <v>172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10"/>
      <c r="B22" s="7" t="s">
        <v>173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10"/>
      <c r="B23" s="9" t="s">
        <v>174</v>
      </c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 t="s">
        <v>175</v>
      </c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215">
        <f t="shared" si="5"/>
        <v>0</v>
      </c>
    </row>
    <row r="25" spans="1:12" customFormat="1" ht="12.5" x14ac:dyDescent="0.25">
      <c r="A25" s="10"/>
      <c r="B25" s="9" t="s">
        <v>176</v>
      </c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215">
        <f t="shared" si="5"/>
        <v>0</v>
      </c>
    </row>
    <row r="26" spans="1:12" customFormat="1" ht="12.5" x14ac:dyDescent="0.25">
      <c r="A26" s="10"/>
      <c r="B26" s="7" t="s">
        <v>177</v>
      </c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215">
        <f t="shared" si="5"/>
        <v>0</v>
      </c>
    </row>
    <row r="27" spans="1:12" customFormat="1" ht="12.5" x14ac:dyDescent="0.25">
      <c r="A27" s="10"/>
      <c r="B27" s="9" t="s">
        <v>178</v>
      </c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215">
        <f t="shared" si="5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215">
        <f t="shared" si="5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215">
        <f t="shared" si="5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215">
        <f t="shared" si="5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215">
        <f t="shared" si="5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215">
        <f t="shared" si="5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215">
        <f t="shared" si="5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215">
        <f t="shared" si="5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215">
        <f t="shared" si="5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215">
        <f t="shared" si="5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215">
        <f t="shared" si="5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215">
        <f t="shared" si="5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/>
      <c r="J39" s="6"/>
      <c r="K39" s="69">
        <f t="shared" si="4"/>
        <v>0</v>
      </c>
      <c r="L39" s="215">
        <f t="shared" si="5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G6.1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6">SUM(K18:K40)</f>
        <v>0</v>
      </c>
      <c r="L41" s="230">
        <f t="shared" si="6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B3E-5642-40FC-9ABC-29615353CB9F}">
  <sheetPr>
    <tabColor rgb="FF00B050"/>
  </sheetPr>
  <dimension ref="A1:L105"/>
  <sheetViews>
    <sheetView showGridLines="0" topLeftCell="A28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86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182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179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2.65" customHeight="1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38" t="s">
        <v>14</v>
      </c>
      <c r="I12" s="182" t="s">
        <v>3</v>
      </c>
      <c r="J12" s="326" t="s">
        <v>11</v>
      </c>
      <c r="K12" s="320" t="s">
        <v>12</v>
      </c>
      <c r="L12" s="383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39"/>
      <c r="I13" s="183"/>
      <c r="J13" s="327"/>
      <c r="K13" s="321"/>
      <c r="L13" s="384"/>
    </row>
    <row r="14" spans="1:12" customFormat="1" ht="13.5" thickBot="1" x14ac:dyDescent="0.25">
      <c r="A14" s="324"/>
      <c r="B14" s="322"/>
      <c r="C14" s="324"/>
      <c r="D14" s="91"/>
      <c r="E14" s="327"/>
      <c r="F14" s="327"/>
      <c r="G14" s="327"/>
      <c r="H14" s="339"/>
      <c r="I14" s="183"/>
      <c r="J14" s="327"/>
      <c r="K14" s="321"/>
      <c r="L14" s="384"/>
    </row>
    <row r="15" spans="1:12" customFormat="1" ht="14" x14ac:dyDescent="0.3">
      <c r="A15" s="60" t="str">
        <f>B5</f>
        <v>G6.2</v>
      </c>
      <c r="B15" s="64" t="str">
        <f>B6</f>
        <v>Support Contract with Inflation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169</v>
      </c>
      <c r="C18" s="10" t="str">
        <f t="shared" ref="C18:C39" si="0">$B$7</f>
        <v>FC</v>
      </c>
      <c r="D18" s="67"/>
      <c r="E18" s="6"/>
      <c r="F18" s="52">
        <f t="shared" ref="F18" si="1">D18*E18</f>
        <v>0</v>
      </c>
      <c r="G18" s="53">
        <f t="shared" ref="G18:G39" si="2">$B$8</f>
        <v>0.1</v>
      </c>
      <c r="H18" s="69">
        <f t="shared" ref="H18" si="3">IF(G18&lt;&gt;0,F18/G18,0)</f>
        <v>0</v>
      </c>
      <c r="I18" s="39"/>
      <c r="J18" s="6"/>
      <c r="K18" s="69">
        <f t="shared" ref="K18" si="4">I18*J18</f>
        <v>0</v>
      </c>
      <c r="L18" s="215">
        <f t="shared" ref="L18" si="5">IF(OR(J18&gt;0,H18&gt;0),H18+K18,0)</f>
        <v>0</v>
      </c>
    </row>
    <row r="19" spans="1:12" customFormat="1" ht="12.5" x14ac:dyDescent="0.25">
      <c r="A19" s="10"/>
      <c r="B19" s="9" t="s">
        <v>170</v>
      </c>
      <c r="C19" s="10" t="str">
        <f t="shared" si="0"/>
        <v>FC</v>
      </c>
      <c r="D19" s="67"/>
      <c r="E19" s="6"/>
      <c r="F19" s="52">
        <f t="shared" ref="F19:F39" si="6">D19*E19</f>
        <v>0</v>
      </c>
      <c r="G19" s="53">
        <f t="shared" si="2"/>
        <v>0.1</v>
      </c>
      <c r="H19" s="69">
        <f t="shared" ref="H19:H39" si="7">IF(G19&lt;&gt;0,F19/G19,0)</f>
        <v>0</v>
      </c>
      <c r="I19" s="39"/>
      <c r="J19" s="6"/>
      <c r="K19" s="69">
        <f t="shared" ref="K19:K39" si="8">I19*J19</f>
        <v>0</v>
      </c>
      <c r="L19" s="215">
        <f t="shared" ref="L19:L39" si="9">IF(OR(J19&gt;0,H19&gt;0),H19+K19,0)</f>
        <v>0</v>
      </c>
    </row>
    <row r="20" spans="1:12" customFormat="1" ht="12.5" x14ac:dyDescent="0.25">
      <c r="A20" s="10"/>
      <c r="B20" s="7" t="s">
        <v>171</v>
      </c>
      <c r="C20" s="10" t="str">
        <f t="shared" si="0"/>
        <v>FC</v>
      </c>
      <c r="D20" s="67"/>
      <c r="E20" s="6"/>
      <c r="F20" s="52">
        <f t="shared" si="6"/>
        <v>0</v>
      </c>
      <c r="G20" s="53">
        <f t="shared" si="2"/>
        <v>0.1</v>
      </c>
      <c r="H20" s="69">
        <f t="shared" si="7"/>
        <v>0</v>
      </c>
      <c r="I20" s="39"/>
      <c r="J20" s="6"/>
      <c r="K20" s="69">
        <f t="shared" si="8"/>
        <v>0</v>
      </c>
      <c r="L20" s="215">
        <f t="shared" si="9"/>
        <v>0</v>
      </c>
    </row>
    <row r="21" spans="1:12" customFormat="1" ht="12.5" x14ac:dyDescent="0.25">
      <c r="A21" s="10"/>
      <c r="B21" s="9" t="s">
        <v>172</v>
      </c>
      <c r="C21" s="10" t="str">
        <f t="shared" si="0"/>
        <v>FC</v>
      </c>
      <c r="D21" s="67"/>
      <c r="E21" s="6"/>
      <c r="F21" s="52">
        <f t="shared" si="6"/>
        <v>0</v>
      </c>
      <c r="G21" s="53">
        <f t="shared" si="2"/>
        <v>0.1</v>
      </c>
      <c r="H21" s="69">
        <f t="shared" si="7"/>
        <v>0</v>
      </c>
      <c r="I21" s="39"/>
      <c r="J21" s="6"/>
      <c r="K21" s="69">
        <f t="shared" si="8"/>
        <v>0</v>
      </c>
      <c r="L21" s="215">
        <f t="shared" si="9"/>
        <v>0</v>
      </c>
    </row>
    <row r="22" spans="1:12" customFormat="1" ht="12.5" x14ac:dyDescent="0.25">
      <c r="A22" s="10"/>
      <c r="B22" s="7" t="s">
        <v>173</v>
      </c>
      <c r="C22" s="10" t="str">
        <f t="shared" si="0"/>
        <v>FC</v>
      </c>
      <c r="D22" s="67"/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39"/>
      <c r="J22" s="6"/>
      <c r="K22" s="69">
        <f t="shared" si="8"/>
        <v>0</v>
      </c>
      <c r="L22" s="215">
        <f t="shared" si="9"/>
        <v>0</v>
      </c>
    </row>
    <row r="23" spans="1:12" customFormat="1" ht="12.5" x14ac:dyDescent="0.25">
      <c r="A23" s="10"/>
      <c r="B23" s="9" t="s">
        <v>174</v>
      </c>
      <c r="C23" s="10" t="str">
        <f t="shared" si="0"/>
        <v>FC</v>
      </c>
      <c r="D23" s="67"/>
      <c r="E23" s="6"/>
      <c r="F23" s="52">
        <f t="shared" si="6"/>
        <v>0</v>
      </c>
      <c r="G23" s="53">
        <f t="shared" si="2"/>
        <v>0.1</v>
      </c>
      <c r="H23" s="69">
        <f t="shared" si="7"/>
        <v>0</v>
      </c>
      <c r="I23" s="39"/>
      <c r="J23" s="6"/>
      <c r="K23" s="69">
        <f t="shared" si="8"/>
        <v>0</v>
      </c>
      <c r="L23" s="215">
        <f t="shared" si="9"/>
        <v>0</v>
      </c>
    </row>
    <row r="24" spans="1:12" customFormat="1" ht="12.5" x14ac:dyDescent="0.25">
      <c r="A24" s="10"/>
      <c r="B24" s="7" t="s">
        <v>175</v>
      </c>
      <c r="C24" s="10" t="str">
        <f t="shared" si="0"/>
        <v>FC</v>
      </c>
      <c r="D24" s="67"/>
      <c r="E24" s="6"/>
      <c r="F24" s="52">
        <f t="shared" si="6"/>
        <v>0</v>
      </c>
      <c r="G24" s="53">
        <f t="shared" si="2"/>
        <v>0.1</v>
      </c>
      <c r="H24" s="69">
        <f t="shared" si="7"/>
        <v>0</v>
      </c>
      <c r="I24" s="39"/>
      <c r="J24" s="6"/>
      <c r="K24" s="69">
        <f t="shared" si="8"/>
        <v>0</v>
      </c>
      <c r="L24" s="215">
        <f t="shared" si="9"/>
        <v>0</v>
      </c>
    </row>
    <row r="25" spans="1:12" customFormat="1" ht="12.5" x14ac:dyDescent="0.25">
      <c r="A25" s="10"/>
      <c r="B25" s="9" t="s">
        <v>176</v>
      </c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 t="s">
        <v>177</v>
      </c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9" t="s">
        <v>178</v>
      </c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G6.2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10">SUM(K18:K40)</f>
        <v>0</v>
      </c>
      <c r="L41" s="230">
        <f t="shared" si="10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2"/>
  <sheetViews>
    <sheetView showGridLines="0" topLeftCell="A6" zoomScale="70" zoomScaleNormal="70" workbookViewId="0">
      <selection activeCell="L41" sqref="L41"/>
    </sheetView>
  </sheetViews>
  <sheetFormatPr defaultColWidth="9.33203125" defaultRowHeight="12.5" x14ac:dyDescent="0.25"/>
  <cols>
    <col min="1" max="1" width="17.6640625" style="1" customWidth="1"/>
    <col min="2" max="2" width="55.5546875" style="2" customWidth="1"/>
    <col min="3" max="3" width="16.6640625" style="2" customWidth="1"/>
    <col min="4" max="4" width="10.6640625" style="2" customWidth="1"/>
    <col min="5" max="5" width="22.6640625" style="2" customWidth="1"/>
    <col min="6" max="6" width="20.88671875" customWidth="1"/>
    <col min="7" max="7" width="14.6640625" customWidth="1"/>
    <col min="8" max="8" width="19.6640625" customWidth="1"/>
    <col min="9" max="9" width="10.66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43" t="s">
        <v>31</v>
      </c>
      <c r="B1" s="343"/>
      <c r="C1"/>
      <c r="D1"/>
      <c r="E1"/>
      <c r="J1"/>
    </row>
    <row r="2" spans="1:12" customFormat="1" ht="13.5" thickBot="1" x14ac:dyDescent="0.35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348" t="s">
        <v>0</v>
      </c>
      <c r="B3" s="349"/>
      <c r="C3" s="356" t="str">
        <f>Instructions!D3</f>
        <v>Tenderer  Company name</v>
      </c>
      <c r="D3" s="356"/>
      <c r="E3" s="356"/>
      <c r="F3" s="356"/>
      <c r="G3" s="356"/>
      <c r="H3" s="357"/>
      <c r="I3" s="3"/>
      <c r="J3" s="3"/>
      <c r="K3" s="3"/>
      <c r="L3" s="3"/>
    </row>
    <row r="4" spans="1:12" customFormat="1" ht="13" x14ac:dyDescent="0.3">
      <c r="A4" s="350" t="s">
        <v>1</v>
      </c>
      <c r="B4" s="351"/>
      <c r="C4" s="358" t="str">
        <f>Instructions!D4</f>
        <v>FALE Region Security Project</v>
      </c>
      <c r="D4" s="358"/>
      <c r="E4" s="358"/>
      <c r="F4" s="358"/>
      <c r="G4" s="358"/>
      <c r="H4" s="359"/>
      <c r="I4" s="87"/>
      <c r="J4" s="3"/>
      <c r="K4" s="3"/>
      <c r="L4" s="3"/>
    </row>
    <row r="5" spans="1:12" customFormat="1" ht="13" x14ac:dyDescent="0.3">
      <c r="A5" s="352" t="s">
        <v>26</v>
      </c>
      <c r="B5" s="353"/>
      <c r="C5" s="360" t="s">
        <v>70</v>
      </c>
      <c r="D5" s="360"/>
      <c r="E5" s="360"/>
      <c r="F5" s="360"/>
      <c r="G5" s="360"/>
      <c r="H5" s="361"/>
      <c r="I5" s="87"/>
      <c r="J5" s="3"/>
      <c r="K5" s="3"/>
      <c r="L5" s="3"/>
    </row>
    <row r="6" spans="1:12" customFormat="1" ht="13.5" thickBot="1" x14ac:dyDescent="0.35">
      <c r="A6" s="354" t="s">
        <v>25</v>
      </c>
      <c r="B6" s="355"/>
      <c r="C6" s="362" t="s">
        <v>83</v>
      </c>
      <c r="D6" s="363"/>
      <c r="E6" s="363"/>
      <c r="F6" s="363"/>
      <c r="G6" s="363"/>
      <c r="H6" s="364"/>
      <c r="I6" s="87"/>
      <c r="J6" s="3"/>
      <c r="K6" s="3"/>
      <c r="L6" s="3"/>
    </row>
    <row r="7" spans="1:12" customFormat="1" ht="13" x14ac:dyDescent="0.3">
      <c r="A7" s="348" t="s">
        <v>66</v>
      </c>
      <c r="B7" s="349"/>
      <c r="C7" s="365" t="str">
        <f>Instructions!D5</f>
        <v>FC</v>
      </c>
      <c r="D7" s="365"/>
      <c r="E7" s="365"/>
      <c r="F7" s="365"/>
      <c r="G7" s="365"/>
      <c r="H7" s="366"/>
      <c r="I7" s="87"/>
      <c r="J7" s="3"/>
      <c r="K7" s="3"/>
      <c r="L7" s="3"/>
    </row>
    <row r="8" spans="1:12" customFormat="1" ht="13.5" thickBot="1" x14ac:dyDescent="0.35">
      <c r="A8" s="354" t="s">
        <v>67</v>
      </c>
      <c r="B8" s="355"/>
      <c r="C8" s="367">
        <f>Instructions!D6</f>
        <v>0.1</v>
      </c>
      <c r="D8" s="367"/>
      <c r="E8" s="367"/>
      <c r="F8" s="367"/>
      <c r="G8" s="367"/>
      <c r="H8" s="368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44" t="s">
        <v>15</v>
      </c>
      <c r="D10" s="330"/>
      <c r="E10" s="330"/>
      <c r="F10" s="330"/>
      <c r="G10" s="330"/>
      <c r="H10" s="345"/>
      <c r="I10" s="329" t="s">
        <v>2</v>
      </c>
      <c r="J10" s="330"/>
      <c r="K10" s="331"/>
      <c r="L10" s="341"/>
    </row>
    <row r="11" spans="1:12" customFormat="1" ht="13" thickBot="1" x14ac:dyDescent="0.3">
      <c r="A11" s="3"/>
      <c r="B11" s="3"/>
      <c r="C11" s="346"/>
      <c r="D11" s="333"/>
      <c r="E11" s="333"/>
      <c r="F11" s="333"/>
      <c r="G11" s="333"/>
      <c r="H11" s="347"/>
      <c r="I11" s="332"/>
      <c r="J11" s="333"/>
      <c r="K11" s="334"/>
      <c r="L11" s="342"/>
    </row>
    <row r="12" spans="1:12" customFormat="1" ht="13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06" t="s">
        <v>3</v>
      </c>
      <c r="J12" s="326" t="s">
        <v>11</v>
      </c>
      <c r="K12" s="338" t="s">
        <v>12</v>
      </c>
      <c r="L12" s="335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21"/>
      <c r="I13" s="107"/>
      <c r="J13" s="327"/>
      <c r="K13" s="339"/>
      <c r="L13" s="336"/>
    </row>
    <row r="14" spans="1:12" customFormat="1" ht="13.5" thickBot="1" x14ac:dyDescent="0.25">
      <c r="A14" s="325"/>
      <c r="B14" s="322"/>
      <c r="C14" s="325"/>
      <c r="D14" s="108"/>
      <c r="E14" s="328"/>
      <c r="F14" s="328"/>
      <c r="G14" s="328"/>
      <c r="H14" s="322"/>
      <c r="I14" s="109"/>
      <c r="J14" s="328"/>
      <c r="K14" s="340"/>
      <c r="L14" s="337"/>
    </row>
    <row r="15" spans="1:12" customFormat="1" ht="13" x14ac:dyDescent="0.3">
      <c r="A15" s="110"/>
      <c r="B15" s="111"/>
      <c r="C15" s="112"/>
      <c r="D15" s="113"/>
      <c r="E15" s="114"/>
      <c r="F15" s="114"/>
      <c r="G15" s="114"/>
      <c r="H15" s="115"/>
      <c r="I15" s="116"/>
      <c r="J15" s="114"/>
      <c r="K15" s="117"/>
      <c r="L15" s="118"/>
    </row>
    <row r="16" spans="1:12" customFormat="1" ht="14" x14ac:dyDescent="0.3">
      <c r="A16" s="92" t="s">
        <v>35</v>
      </c>
      <c r="B16" s="93" t="s">
        <v>34</v>
      </c>
      <c r="C16" s="94"/>
      <c r="D16" s="95"/>
      <c r="E16" s="138"/>
      <c r="F16" s="138"/>
      <c r="G16" s="95"/>
      <c r="H16" s="139"/>
      <c r="I16" s="94"/>
      <c r="J16" s="138"/>
      <c r="K16" s="140"/>
      <c r="L16" s="141"/>
    </row>
    <row r="17" spans="1:12" customFormat="1" ht="13" x14ac:dyDescent="0.3">
      <c r="A17" s="123" t="s">
        <v>36</v>
      </c>
      <c r="B17" s="124" t="s">
        <v>16</v>
      </c>
      <c r="C17" s="125"/>
      <c r="D17" s="126"/>
      <c r="E17" s="127">
        <f>'G2_1 PMP'!E57</f>
        <v>0</v>
      </c>
      <c r="F17" s="127">
        <f>'G2_1 PMP'!F57</f>
        <v>0</v>
      </c>
      <c r="G17" s="190">
        <f>'G2_1 PMP'!G57</f>
        <v>0.1</v>
      </c>
      <c r="H17" s="128">
        <f>'G2_1 PMP'!H57</f>
        <v>0</v>
      </c>
      <c r="I17" s="129"/>
      <c r="J17" s="127">
        <f>'G2_1 PMP'!J57</f>
        <v>0</v>
      </c>
      <c r="K17" s="130">
        <f>'G2_1 PMP'!K57</f>
        <v>0</v>
      </c>
      <c r="L17" s="131">
        <f>'G2_1 PMP'!L57</f>
        <v>0</v>
      </c>
    </row>
    <row r="18" spans="1:12" customFormat="1" ht="13" x14ac:dyDescent="0.3">
      <c r="A18" s="123" t="s">
        <v>37</v>
      </c>
      <c r="B18" s="124" t="s">
        <v>5</v>
      </c>
      <c r="C18" s="125"/>
      <c r="D18" s="126"/>
      <c r="E18" s="127">
        <f>'G2_2 ILS'!E57</f>
        <v>0</v>
      </c>
      <c r="F18" s="127">
        <f>'G2_2 ILS'!F57</f>
        <v>0</v>
      </c>
      <c r="G18" s="190">
        <f>'G2_2 ILS'!G41</f>
        <v>0.1</v>
      </c>
      <c r="H18" s="128">
        <f>'G2_2 ILS'!H57</f>
        <v>0</v>
      </c>
      <c r="I18" s="129"/>
      <c r="J18" s="127">
        <f>'G2_2 ILS'!J57</f>
        <v>0</v>
      </c>
      <c r="K18" s="130">
        <f>'G2_2 ILS'!K57</f>
        <v>0</v>
      </c>
      <c r="L18" s="131">
        <f>'G2_2 ILS'!L57</f>
        <v>0</v>
      </c>
    </row>
    <row r="19" spans="1:12" customFormat="1" ht="13.5" customHeight="1" x14ac:dyDescent="0.3">
      <c r="A19" s="98"/>
      <c r="B19" s="132"/>
      <c r="C19" s="121"/>
      <c r="D19" s="122"/>
      <c r="E19" s="133"/>
      <c r="F19" s="133"/>
      <c r="G19" s="133"/>
      <c r="H19" s="134"/>
      <c r="I19" s="135"/>
      <c r="J19" s="133"/>
      <c r="K19" s="136"/>
      <c r="L19" s="137"/>
    </row>
    <row r="20" spans="1:12" customFormat="1" ht="14" x14ac:dyDescent="0.3">
      <c r="A20" s="92" t="s">
        <v>54</v>
      </c>
      <c r="B20" s="93" t="s">
        <v>91</v>
      </c>
      <c r="C20" s="94"/>
      <c r="D20" s="95"/>
      <c r="E20" s="138"/>
      <c r="F20" s="138"/>
      <c r="G20" s="191"/>
      <c r="H20" s="139"/>
      <c r="I20" s="94"/>
      <c r="J20" s="138"/>
      <c r="K20" s="140"/>
      <c r="L20" s="141"/>
    </row>
    <row r="21" spans="1:12" customFormat="1" ht="13.5" customHeight="1" x14ac:dyDescent="0.3">
      <c r="A21" s="123" t="s">
        <v>73</v>
      </c>
      <c r="B21" s="124" t="s">
        <v>158</v>
      </c>
      <c r="C21" s="125"/>
      <c r="D21" s="126"/>
      <c r="E21" s="127">
        <f>'G3_1 FALE'!E79</f>
        <v>0</v>
      </c>
      <c r="F21" s="127">
        <f>'G3_1 FALE'!F79</f>
        <v>0</v>
      </c>
      <c r="G21" s="190">
        <f>'G3_1 FALE'!G79</f>
        <v>0.1</v>
      </c>
      <c r="H21" s="127">
        <f>'G3_1 FALE'!H79</f>
        <v>0</v>
      </c>
      <c r="I21" s="127">
        <f>'G3_1 FALE'!I79</f>
        <v>0</v>
      </c>
      <c r="J21" s="127">
        <f>'G3_1 FALE'!J79</f>
        <v>0</v>
      </c>
      <c r="K21" s="127">
        <f>'G3_1 FALE'!K79</f>
        <v>0</v>
      </c>
      <c r="L21" s="127">
        <f>'G3_1 FALE'!L79</f>
        <v>0</v>
      </c>
    </row>
    <row r="22" spans="1:12" customFormat="1" ht="13.5" customHeight="1" x14ac:dyDescent="0.3">
      <c r="A22" s="123" t="s">
        <v>90</v>
      </c>
      <c r="B22" s="124" t="s">
        <v>159</v>
      </c>
      <c r="C22" s="125"/>
      <c r="D22" s="126"/>
      <c r="E22" s="127">
        <f>'G3_2 FAPM'!E68</f>
        <v>0</v>
      </c>
      <c r="F22" s="127">
        <f>'G3_2 FAPM'!F68</f>
        <v>0</v>
      </c>
      <c r="G22" s="190">
        <f>'G3_2 FAPM'!G68</f>
        <v>0.1</v>
      </c>
      <c r="H22" s="127">
        <f>'G3_2 FAPM'!H68</f>
        <v>0</v>
      </c>
      <c r="I22" s="127">
        <f>'G3_2 FAPM'!I68</f>
        <v>0</v>
      </c>
      <c r="J22" s="127">
        <f>'G3_2 FAPM'!J68</f>
        <v>0</v>
      </c>
      <c r="K22" s="127">
        <f>'G3_2 FAPM'!K68</f>
        <v>0</v>
      </c>
      <c r="L22" s="127">
        <f>'G3_2 FAPM'!L68</f>
        <v>0</v>
      </c>
    </row>
    <row r="23" spans="1:12" customFormat="1" ht="13.5" customHeight="1" x14ac:dyDescent="0.3">
      <c r="A23" s="123" t="s">
        <v>93</v>
      </c>
      <c r="B23" s="124" t="s">
        <v>160</v>
      </c>
      <c r="C23" s="125"/>
      <c r="D23" s="126"/>
      <c r="E23" s="127">
        <f>'G3_3 FAVG'!E66</f>
        <v>0</v>
      </c>
      <c r="F23" s="127">
        <f>'G3_3 FAVG'!F66</f>
        <v>0</v>
      </c>
      <c r="G23" s="190">
        <f>'G3_3 FAVG'!G66</f>
        <v>0.1</v>
      </c>
      <c r="H23" s="127">
        <f>'G3_3 FAVG'!H66</f>
        <v>0</v>
      </c>
      <c r="I23" s="127">
        <f>'G3_3 FAVG'!I66</f>
        <v>0</v>
      </c>
      <c r="J23" s="127">
        <f>'G3_3 FAVG'!J66</f>
        <v>0</v>
      </c>
      <c r="K23" s="127">
        <f>'G3_3 FAVG'!K66</f>
        <v>0</v>
      </c>
      <c r="L23" s="127">
        <f>'G3_3 FAVG'!L66</f>
        <v>0</v>
      </c>
    </row>
    <row r="24" spans="1:12" customFormat="1" ht="13.5" customHeight="1" x14ac:dyDescent="0.3">
      <c r="A24" s="123" t="s">
        <v>157</v>
      </c>
      <c r="B24" s="124" t="s">
        <v>161</v>
      </c>
      <c r="C24" s="125"/>
      <c r="D24" s="126"/>
      <c r="E24" s="127">
        <f>'G3_4 FARB'!E61</f>
        <v>0</v>
      </c>
      <c r="F24" s="127">
        <f>'G3_4 FARB'!F61</f>
        <v>0</v>
      </c>
      <c r="G24" s="190">
        <f>'G3_4 FARB'!G61</f>
        <v>0.1</v>
      </c>
      <c r="H24" s="127">
        <f>'G3_4 FARB'!H61</f>
        <v>0</v>
      </c>
      <c r="I24" s="127">
        <f>'G3_4 FARB'!I61</f>
        <v>0</v>
      </c>
      <c r="J24" s="127">
        <f>'G3_4 FARB'!J61</f>
        <v>0</v>
      </c>
      <c r="K24" s="127">
        <f>'G3_4 FARB'!K61</f>
        <v>0</v>
      </c>
      <c r="L24" s="127">
        <f>'G3_4 FARB'!L61</f>
        <v>0</v>
      </c>
    </row>
    <row r="25" spans="1:12" customFormat="1" ht="13.5" customHeight="1" x14ac:dyDescent="0.3">
      <c r="A25" s="119"/>
      <c r="B25" s="120"/>
      <c r="C25" s="121"/>
      <c r="D25" s="122"/>
      <c r="E25" s="133"/>
      <c r="F25" s="133"/>
      <c r="G25" s="133"/>
      <c r="H25" s="134"/>
      <c r="I25" s="135"/>
      <c r="J25" s="133"/>
      <c r="K25" s="136"/>
      <c r="L25" s="137"/>
    </row>
    <row r="26" spans="1:12" customFormat="1" ht="14" x14ac:dyDescent="0.3">
      <c r="A26" s="92" t="s">
        <v>39</v>
      </c>
      <c r="B26" s="93" t="s">
        <v>56</v>
      </c>
      <c r="C26" s="94"/>
      <c r="D26" s="95"/>
      <c r="E26" s="138">
        <f>'G4 Miscellaneous'!E42</f>
        <v>0</v>
      </c>
      <c r="F26" s="138">
        <f>'G4 Miscellaneous'!F42</f>
        <v>0</v>
      </c>
      <c r="G26" s="191">
        <f>'G4 Miscellaneous'!G42</f>
        <v>0.1</v>
      </c>
      <c r="H26" s="139">
        <f>'G4 Miscellaneous'!H42</f>
        <v>0</v>
      </c>
      <c r="I26" s="94"/>
      <c r="J26" s="138">
        <f>'G4 Miscellaneous'!J42</f>
        <v>0</v>
      </c>
      <c r="K26" s="140">
        <f>'G4 Miscellaneous'!K42</f>
        <v>0</v>
      </c>
      <c r="L26" s="141">
        <f>'G4 Miscellaneous'!L42</f>
        <v>0</v>
      </c>
    </row>
    <row r="27" spans="1:12" customFormat="1" ht="13.5" customHeight="1" x14ac:dyDescent="0.3">
      <c r="A27" s="119"/>
      <c r="B27" s="120"/>
      <c r="C27" s="121"/>
      <c r="D27" s="122"/>
      <c r="E27" s="142"/>
      <c r="F27" s="142"/>
      <c r="G27" s="142"/>
      <c r="H27" s="143"/>
      <c r="I27" s="144"/>
      <c r="J27" s="142"/>
      <c r="K27" s="145"/>
      <c r="L27" s="146"/>
    </row>
    <row r="28" spans="1:12" customFormat="1" ht="13.5" thickBot="1" x14ac:dyDescent="0.35">
      <c r="A28" s="170"/>
      <c r="B28" s="171"/>
      <c r="C28" s="172"/>
      <c r="D28" s="173"/>
      <c r="E28" s="174"/>
      <c r="F28" s="174"/>
      <c r="G28" s="174"/>
      <c r="H28" s="175"/>
      <c r="I28" s="176"/>
      <c r="J28" s="174"/>
      <c r="K28" s="177"/>
      <c r="L28" s="178"/>
    </row>
    <row r="29" spans="1:12" customFormat="1" ht="14.5" thickBot="1" x14ac:dyDescent="0.35">
      <c r="A29" s="147"/>
      <c r="B29" s="148" t="s">
        <v>72</v>
      </c>
      <c r="C29" s="149"/>
      <c r="D29" s="150"/>
      <c r="E29" s="150">
        <f>SUM(E15:E28)</f>
        <v>0</v>
      </c>
      <c r="F29" s="150">
        <f>SUM(F15:F28)</f>
        <v>0</v>
      </c>
      <c r="G29" s="150"/>
      <c r="H29" s="151">
        <f>SUM(H15:H28)</f>
        <v>0</v>
      </c>
      <c r="I29" s="152"/>
      <c r="J29" s="150">
        <f>SUM(J15:J28)</f>
        <v>0</v>
      </c>
      <c r="K29" s="153">
        <f>SUM(K15:K28)</f>
        <v>0</v>
      </c>
      <c r="L29" s="154">
        <f>SUM(L15:L28)</f>
        <v>0</v>
      </c>
    </row>
    <row r="30" spans="1:12" customFormat="1" ht="13" x14ac:dyDescent="0.3">
      <c r="A30" s="155"/>
      <c r="B30" s="156"/>
      <c r="C30" s="157"/>
      <c r="D30" s="158"/>
      <c r="E30" s="159"/>
      <c r="F30" s="159"/>
      <c r="G30" s="159"/>
      <c r="H30" s="160"/>
      <c r="I30" s="161"/>
      <c r="J30" s="159"/>
      <c r="K30" s="162"/>
      <c r="L30" s="163"/>
    </row>
    <row r="31" spans="1:12" customFormat="1" ht="14" x14ac:dyDescent="0.3">
      <c r="A31" s="92" t="s">
        <v>40</v>
      </c>
      <c r="B31" s="93" t="s">
        <v>6</v>
      </c>
      <c r="C31" s="94"/>
      <c r="D31" s="95"/>
      <c r="E31" s="138">
        <f>'G5 Options'!E$61</f>
        <v>0</v>
      </c>
      <c r="F31" s="138">
        <f>'G5 Options'!F$61</f>
        <v>0</v>
      </c>
      <c r="G31" s="191">
        <f>'G5 Options'!G$61</f>
        <v>0.1</v>
      </c>
      <c r="H31" s="139">
        <f>'G5 Options'!H$61</f>
        <v>0</v>
      </c>
      <c r="I31" s="169"/>
      <c r="J31" s="138">
        <f>'G5 Options'!J$61</f>
        <v>0</v>
      </c>
      <c r="K31" s="140">
        <f>'G5 Options'!K$61</f>
        <v>0</v>
      </c>
      <c r="L31" s="141">
        <f>'G5 Options'!L$61</f>
        <v>0</v>
      </c>
    </row>
    <row r="32" spans="1:12" customFormat="1" ht="13" x14ac:dyDescent="0.3">
      <c r="A32" s="119"/>
      <c r="B32" s="120"/>
      <c r="C32" s="121"/>
      <c r="D32" s="122"/>
      <c r="E32" s="164"/>
      <c r="F32" s="164"/>
      <c r="G32" s="164"/>
      <c r="H32" s="165"/>
      <c r="I32" s="166"/>
      <c r="J32" s="164"/>
      <c r="K32" s="167"/>
      <c r="L32" s="168"/>
    </row>
    <row r="33" spans="1:12" customFormat="1" ht="14" x14ac:dyDescent="0.3">
      <c r="A33" s="92" t="s">
        <v>181</v>
      </c>
      <c r="B33" s="93" t="s">
        <v>183</v>
      </c>
      <c r="C33" s="94"/>
      <c r="D33" s="95"/>
      <c r="E33" s="138">
        <f>'G6_2 Support Contract (Inflated'!E41</f>
        <v>0</v>
      </c>
      <c r="F33" s="138">
        <f>'G6_2 Support Contract (Inflated'!F41</f>
        <v>0</v>
      </c>
      <c r="G33" s="191">
        <f>'G6_2 Support Contract (Inflated'!G41</f>
        <v>0.1</v>
      </c>
      <c r="H33" s="138">
        <f>'G6_2 Support Contract (Inflated'!H41</f>
        <v>0</v>
      </c>
      <c r="I33" s="138">
        <f>'G6_2 Support Contract (Inflated'!I41</f>
        <v>0</v>
      </c>
      <c r="J33" s="138">
        <f>'G6_2 Support Contract (Inflated'!J41</f>
        <v>0</v>
      </c>
      <c r="K33" s="138">
        <f>'G6_2 Support Contract (Inflated'!K41</f>
        <v>0</v>
      </c>
      <c r="L33" s="138">
        <f>'G6_2 Support Contract (Inflated'!L41</f>
        <v>0</v>
      </c>
    </row>
    <row r="34" spans="1:12" customFormat="1" ht="13" x14ac:dyDescent="0.3">
      <c r="A34" s="119"/>
      <c r="B34" s="120"/>
      <c r="C34" s="121"/>
      <c r="D34" s="122"/>
      <c r="E34" s="164"/>
      <c r="F34" s="164"/>
      <c r="G34" s="164"/>
      <c r="H34" s="165"/>
      <c r="I34" s="166"/>
      <c r="J34" s="164"/>
      <c r="K34" s="167"/>
      <c r="L34" s="168"/>
    </row>
    <row r="35" spans="1:12" customFormat="1" ht="13.5" thickBot="1" x14ac:dyDescent="0.35">
      <c r="A35" s="170"/>
      <c r="B35" s="171"/>
      <c r="C35" s="172"/>
      <c r="D35" s="173"/>
      <c r="E35" s="174"/>
      <c r="F35" s="174"/>
      <c r="G35" s="174"/>
      <c r="H35" s="175"/>
      <c r="I35" s="176"/>
      <c r="J35" s="174"/>
      <c r="K35" s="177"/>
      <c r="L35" s="178"/>
    </row>
    <row r="36" spans="1:12" customFormat="1" ht="14.5" thickBot="1" x14ac:dyDescent="0.35">
      <c r="A36" s="147"/>
      <c r="B36" s="148" t="s">
        <v>189</v>
      </c>
      <c r="C36" s="149"/>
      <c r="D36" s="179"/>
      <c r="E36" s="150">
        <f>E31+E29+E33</f>
        <v>0</v>
      </c>
      <c r="F36" s="150">
        <f>F31+F29+F33</f>
        <v>0</v>
      </c>
      <c r="G36" s="150"/>
      <c r="H36" s="150">
        <f>H31+H29+H33</f>
        <v>0</v>
      </c>
      <c r="I36" s="150"/>
      <c r="J36" s="150">
        <f t="shared" ref="J36:L36" si="0">J31+J29+J33</f>
        <v>0</v>
      </c>
      <c r="K36" s="150">
        <f t="shared" si="0"/>
        <v>0</v>
      </c>
      <c r="L36" s="151">
        <f t="shared" si="0"/>
        <v>0</v>
      </c>
    </row>
    <row r="37" spans="1:12" customFormat="1" ht="13" x14ac:dyDescent="0.3">
      <c r="A37" s="300"/>
      <c r="B37" s="301"/>
      <c r="C37" s="302"/>
      <c r="D37" s="303"/>
      <c r="E37" s="304"/>
      <c r="F37" s="304"/>
      <c r="G37" s="304"/>
      <c r="H37" s="305"/>
      <c r="I37" s="306"/>
      <c r="J37" s="304"/>
      <c r="K37" s="307"/>
      <c r="L37" s="308"/>
    </row>
    <row r="38" spans="1:12" customFormat="1" ht="14" x14ac:dyDescent="0.3">
      <c r="A38" s="92"/>
      <c r="B38" s="93" t="s">
        <v>190</v>
      </c>
      <c r="C38" s="94"/>
      <c r="D38" s="95"/>
      <c r="E38" s="138"/>
      <c r="F38" s="138"/>
      <c r="G38" s="191"/>
      <c r="H38" s="141">
        <f>H36*0.15</f>
        <v>0</v>
      </c>
      <c r="I38" s="169"/>
      <c r="J38" s="138"/>
      <c r="K38" s="141">
        <f>K36*0.15</f>
        <v>0</v>
      </c>
      <c r="L38" s="141">
        <f>L36*0.15</f>
        <v>0</v>
      </c>
    </row>
    <row r="39" spans="1:12" customFormat="1" ht="13" x14ac:dyDescent="0.3">
      <c r="A39" s="300"/>
      <c r="B39" s="301"/>
      <c r="C39" s="302"/>
      <c r="D39" s="303"/>
      <c r="E39" s="304"/>
      <c r="F39" s="304"/>
      <c r="G39" s="304"/>
      <c r="H39" s="305"/>
      <c r="I39" s="306"/>
      <c r="J39" s="304"/>
      <c r="K39" s="307"/>
      <c r="L39" s="308"/>
    </row>
    <row r="40" spans="1:12" customFormat="1" ht="13.5" thickBot="1" x14ac:dyDescent="0.35">
      <c r="A40" s="170"/>
      <c r="B40" s="171"/>
      <c r="C40" s="172"/>
      <c r="D40" s="173"/>
      <c r="E40" s="174"/>
      <c r="F40" s="174"/>
      <c r="G40" s="174"/>
      <c r="H40" s="175"/>
      <c r="I40" s="176"/>
      <c r="J40" s="174"/>
      <c r="K40" s="177"/>
      <c r="L40" s="178"/>
    </row>
    <row r="41" spans="1:12" customFormat="1" ht="14.5" thickBot="1" x14ac:dyDescent="0.35">
      <c r="A41" s="147"/>
      <c r="B41" s="148" t="s">
        <v>164</v>
      </c>
      <c r="C41" s="149"/>
      <c r="D41" s="179"/>
      <c r="E41" s="150"/>
      <c r="F41" s="150"/>
      <c r="G41" s="150"/>
      <c r="H41" s="150">
        <f>H36+H38</f>
        <v>0</v>
      </c>
      <c r="I41" s="150"/>
      <c r="J41" s="150"/>
      <c r="K41" s="150">
        <f t="shared" ref="K41:L41" si="1">K36+K38</f>
        <v>0</v>
      </c>
      <c r="L41" s="150">
        <f t="shared" si="1"/>
        <v>0</v>
      </c>
    </row>
    <row r="42" spans="1:12" customFormat="1" x14ac:dyDescent="0.25">
      <c r="A42" s="1"/>
      <c r="B42" s="5"/>
      <c r="C42" s="5"/>
      <c r="D42" s="5"/>
      <c r="E42" s="5"/>
      <c r="F42" s="1"/>
      <c r="G42" s="1"/>
      <c r="H42" s="1"/>
      <c r="I42" s="1"/>
      <c r="J42" s="1"/>
      <c r="K42" s="1"/>
      <c r="L42" s="1"/>
    </row>
  </sheetData>
  <sheetProtection selectLockedCells="1"/>
  <mergeCells count="27"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I10:K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L104"/>
  <sheetViews>
    <sheetView showGridLines="0" topLeftCell="A9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5.6640625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32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36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16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44" t="s">
        <v>15</v>
      </c>
      <c r="D10" s="330"/>
      <c r="E10" s="330"/>
      <c r="F10" s="330"/>
      <c r="G10" s="330"/>
      <c r="H10" s="345"/>
      <c r="I10" s="344" t="s">
        <v>2</v>
      </c>
      <c r="J10" s="330"/>
      <c r="K10" s="345"/>
      <c r="L10" s="88"/>
    </row>
    <row r="11" spans="1:12" customFormat="1" ht="13" thickBot="1" x14ac:dyDescent="0.3">
      <c r="A11" s="3"/>
      <c r="B11" s="3"/>
      <c r="C11" s="346"/>
      <c r="D11" s="333"/>
      <c r="E11" s="333"/>
      <c r="F11" s="333"/>
      <c r="G11" s="333"/>
      <c r="H11" s="347"/>
      <c r="I11" s="346"/>
      <c r="J11" s="333"/>
      <c r="K11" s="347"/>
      <c r="L11" s="89"/>
    </row>
    <row r="12" spans="1:12" customFormat="1" ht="15.65" customHeight="1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73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G2.1</v>
      </c>
      <c r="B15" s="59" t="str">
        <f>B6</f>
        <v>Project Management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197"/>
      <c r="B16" s="198" t="s">
        <v>21</v>
      </c>
      <c r="C16" s="199"/>
      <c r="D16" s="200"/>
      <c r="E16" s="201"/>
      <c r="F16" s="201"/>
      <c r="G16" s="202"/>
      <c r="H16" s="203"/>
      <c r="I16" s="204"/>
      <c r="J16" s="201"/>
      <c r="K16" s="203"/>
      <c r="L16" s="205"/>
    </row>
    <row r="17" spans="1:12" customFormat="1" ht="13" x14ac:dyDescent="0.3">
      <c r="A17" s="206"/>
      <c r="B17" s="8"/>
      <c r="C17" s="207"/>
      <c r="D17" s="208"/>
      <c r="E17" s="209"/>
      <c r="F17" s="201"/>
      <c r="G17" s="202"/>
      <c r="H17" s="203"/>
      <c r="I17" s="210"/>
      <c r="J17" s="209"/>
      <c r="K17" s="203"/>
      <c r="L17" s="205"/>
    </row>
    <row r="18" spans="1:12" customFormat="1" ht="13" x14ac:dyDescent="0.3">
      <c r="A18" s="290" t="s">
        <v>42</v>
      </c>
      <c r="B18" s="291" t="s">
        <v>23</v>
      </c>
      <c r="C18" s="292"/>
      <c r="D18" s="293"/>
      <c r="E18" s="286"/>
      <c r="F18" s="286"/>
      <c r="G18" s="287"/>
      <c r="H18" s="294"/>
      <c r="I18" s="295"/>
      <c r="J18" s="286"/>
      <c r="K18" s="294"/>
      <c r="L18" s="296"/>
    </row>
    <row r="19" spans="1:12" customFormat="1" ht="12.5" x14ac:dyDescent="0.25">
      <c r="A19" s="21"/>
      <c r="B19" s="22" t="s">
        <v>95</v>
      </c>
      <c r="C19" s="10" t="str">
        <f t="shared" ref="C19:C29" si="0">$B$7</f>
        <v>FC</v>
      </c>
      <c r="D19" s="67"/>
      <c r="E19" s="6"/>
      <c r="F19" s="52">
        <f t="shared" ref="F19:F31" si="1">D19*E19</f>
        <v>0</v>
      </c>
      <c r="G19" s="53">
        <f t="shared" ref="G19:G29" si="2">$B$8</f>
        <v>0.1</v>
      </c>
      <c r="H19" s="69">
        <f t="shared" ref="H19:H29" si="3">IF(G19&lt;&gt;0,F19/G19,0)</f>
        <v>0</v>
      </c>
      <c r="I19" s="39"/>
      <c r="J19" s="6"/>
      <c r="K19" s="69">
        <f t="shared" ref="K19:K29" si="4">I19*J19</f>
        <v>0</v>
      </c>
      <c r="L19" s="194">
        <f t="shared" ref="L19:L29" si="5">IF(OR(J19&gt;0,H19&gt;0),H19+K19,0)</f>
        <v>0</v>
      </c>
    </row>
    <row r="20" spans="1:12" customFormat="1" ht="12.5" x14ac:dyDescent="0.25">
      <c r="A20" s="21"/>
      <c r="B20" s="22" t="s">
        <v>96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1"/>
      <c r="B21" s="22" t="s">
        <v>89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1"/>
      <c r="B22" s="22" t="s">
        <v>97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37"/>
      <c r="B23" s="238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37"/>
      <c r="B24" s="238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37"/>
      <c r="B25" s="238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37"/>
      <c r="B26" s="238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/>
      <c r="D30" s="67"/>
      <c r="E30" s="6"/>
      <c r="F30" s="52"/>
      <c r="G30" s="53"/>
      <c r="H30" s="69"/>
      <c r="I30" s="39"/>
      <c r="J30" s="6"/>
      <c r="K30" s="69"/>
      <c r="L30" s="194"/>
    </row>
    <row r="31" spans="1:12" customFormat="1" ht="13" x14ac:dyDescent="0.3">
      <c r="A31" s="284" t="s">
        <v>43</v>
      </c>
      <c r="B31" s="297" t="s">
        <v>28</v>
      </c>
      <c r="C31" s="240"/>
      <c r="D31" s="277"/>
      <c r="E31" s="278"/>
      <c r="F31" s="286">
        <f t="shared" si="1"/>
        <v>0</v>
      </c>
      <c r="G31" s="287"/>
      <c r="H31" s="288"/>
      <c r="I31" s="281"/>
      <c r="J31" s="278"/>
      <c r="K31" s="288"/>
      <c r="L31" s="289"/>
    </row>
    <row r="32" spans="1:12" customFormat="1" ht="12.5" x14ac:dyDescent="0.25">
      <c r="A32" s="237"/>
      <c r="B32" s="238"/>
      <c r="C32" s="10" t="str">
        <f t="shared" ref="C32:C39" si="6">$B$7</f>
        <v>FC</v>
      </c>
      <c r="D32" s="67"/>
      <c r="E32" s="6"/>
      <c r="F32" s="52">
        <f>D32*E32</f>
        <v>0</v>
      </c>
      <c r="G32" s="53">
        <f t="shared" ref="G32:G39" si="7">$B$8</f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>IF(OR(J32&gt;0,H32&gt;0),H32+K32,0)</f>
        <v>0</v>
      </c>
    </row>
    <row r="33" spans="1:12" customFormat="1" ht="12.5" x14ac:dyDescent="0.25">
      <c r="A33" s="10"/>
      <c r="B33" s="11"/>
      <c r="C33" s="10" t="str">
        <f t="shared" si="6"/>
        <v>FC</v>
      </c>
      <c r="D33" s="67"/>
      <c r="E33" s="6"/>
      <c r="F33" s="52">
        <f>D33*E33</f>
        <v>0</v>
      </c>
      <c r="G33" s="53">
        <f t="shared" si="7"/>
        <v>0.1</v>
      </c>
      <c r="H33" s="69">
        <f>IF(G33&lt;&gt;0,F33/G33,0)</f>
        <v>0</v>
      </c>
      <c r="I33" s="39"/>
      <c r="J33" s="6"/>
      <c r="K33" s="69">
        <f>I33*J33</f>
        <v>0</v>
      </c>
      <c r="L33" s="194">
        <f>IF(OR(J33&gt;0,H33&gt;0),H33+K33,0)</f>
        <v>0</v>
      </c>
    </row>
    <row r="34" spans="1:12" customFormat="1" ht="12.5" x14ac:dyDescent="0.25">
      <c r="A34" s="10"/>
      <c r="B34" s="11"/>
      <c r="C34" s="10" t="str">
        <f t="shared" si="6"/>
        <v>FC</v>
      </c>
      <c r="D34" s="67"/>
      <c r="E34" s="6"/>
      <c r="F34" s="52">
        <f>D34*E34</f>
        <v>0</v>
      </c>
      <c r="G34" s="53">
        <f t="shared" si="7"/>
        <v>0.1</v>
      </c>
      <c r="H34" s="69">
        <f>IF(G34&lt;&gt;0,F34/G34,0)</f>
        <v>0</v>
      </c>
      <c r="I34" s="39"/>
      <c r="J34" s="6"/>
      <c r="K34" s="69">
        <f>I34*J34</f>
        <v>0</v>
      </c>
      <c r="L34" s="194">
        <f>IF(OR(J34&gt;0,H34&gt;0),H34+K34,0)</f>
        <v>0</v>
      </c>
    </row>
    <row r="35" spans="1:12" customFormat="1" ht="12.5" x14ac:dyDescent="0.25">
      <c r="A35" s="10"/>
      <c r="B35" s="11"/>
      <c r="C35" s="10" t="str">
        <f t="shared" si="6"/>
        <v>FC</v>
      </c>
      <c r="D35" s="67"/>
      <c r="E35" s="6"/>
      <c r="F35" s="52">
        <f t="shared" ref="F35:F41" si="8">D35*E35</f>
        <v>0</v>
      </c>
      <c r="G35" s="53">
        <f t="shared" si="7"/>
        <v>0.1</v>
      </c>
      <c r="H35" s="69">
        <f t="shared" ref="H35:H39" si="9">IF(G35&lt;&gt;0,F35/G35,0)</f>
        <v>0</v>
      </c>
      <c r="I35" s="39"/>
      <c r="J35" s="6"/>
      <c r="K35" s="69">
        <f t="shared" ref="K35:K39" si="10">I35*J35</f>
        <v>0</v>
      </c>
      <c r="L35" s="194">
        <f t="shared" ref="L35:L39" si="11">IF(OR(J35&gt;0,H35&gt;0),H35+K35,0)</f>
        <v>0</v>
      </c>
    </row>
    <row r="36" spans="1:12" customFormat="1" ht="12.5" x14ac:dyDescent="0.25">
      <c r="A36" s="10"/>
      <c r="B36" s="11"/>
      <c r="C36" s="10" t="str">
        <f t="shared" si="6"/>
        <v>FC</v>
      </c>
      <c r="D36" s="67"/>
      <c r="E36" s="6"/>
      <c r="F36" s="52">
        <f t="shared" si="8"/>
        <v>0</v>
      </c>
      <c r="G36" s="53">
        <f t="shared" si="7"/>
        <v>0.1</v>
      </c>
      <c r="H36" s="69">
        <f t="shared" si="9"/>
        <v>0</v>
      </c>
      <c r="I36" s="39"/>
      <c r="J36" s="6"/>
      <c r="K36" s="69">
        <f t="shared" si="10"/>
        <v>0</v>
      </c>
      <c r="L36" s="194">
        <f t="shared" si="11"/>
        <v>0</v>
      </c>
    </row>
    <row r="37" spans="1:12" customFormat="1" ht="12.5" x14ac:dyDescent="0.25">
      <c r="A37" s="10"/>
      <c r="B37" s="11"/>
      <c r="C37" s="10" t="str">
        <f t="shared" si="6"/>
        <v>FC</v>
      </c>
      <c r="D37" s="67"/>
      <c r="E37" s="6"/>
      <c r="F37" s="52">
        <f t="shared" si="8"/>
        <v>0</v>
      </c>
      <c r="G37" s="53">
        <f t="shared" si="7"/>
        <v>0.1</v>
      </c>
      <c r="H37" s="69">
        <f t="shared" si="9"/>
        <v>0</v>
      </c>
      <c r="I37" s="39"/>
      <c r="J37" s="6"/>
      <c r="K37" s="69">
        <f t="shared" si="10"/>
        <v>0</v>
      </c>
      <c r="L37" s="194">
        <f t="shared" si="11"/>
        <v>0</v>
      </c>
    </row>
    <row r="38" spans="1:12" customFormat="1" ht="12.5" x14ac:dyDescent="0.25">
      <c r="A38" s="10"/>
      <c r="B38" s="11"/>
      <c r="C38" s="10" t="str">
        <f t="shared" si="6"/>
        <v>FC</v>
      </c>
      <c r="D38" s="67"/>
      <c r="E38" s="6"/>
      <c r="F38" s="52">
        <f t="shared" si="8"/>
        <v>0</v>
      </c>
      <c r="G38" s="53">
        <f t="shared" si="7"/>
        <v>0.1</v>
      </c>
      <c r="H38" s="69">
        <f t="shared" si="9"/>
        <v>0</v>
      </c>
      <c r="I38" s="39"/>
      <c r="J38" s="6"/>
      <c r="K38" s="69">
        <f t="shared" si="10"/>
        <v>0</v>
      </c>
      <c r="L38" s="194">
        <f t="shared" si="11"/>
        <v>0</v>
      </c>
    </row>
    <row r="39" spans="1:12" customFormat="1" ht="12.5" x14ac:dyDescent="0.25">
      <c r="A39" s="10"/>
      <c r="B39" s="11"/>
      <c r="C39" s="10" t="str">
        <f t="shared" si="6"/>
        <v>FC</v>
      </c>
      <c r="D39" s="67"/>
      <c r="E39" s="6"/>
      <c r="F39" s="52">
        <f t="shared" si="8"/>
        <v>0</v>
      </c>
      <c r="G39" s="53">
        <f t="shared" si="7"/>
        <v>0.1</v>
      </c>
      <c r="H39" s="69">
        <f t="shared" si="9"/>
        <v>0</v>
      </c>
      <c r="I39" s="39"/>
      <c r="J39" s="6"/>
      <c r="K39" s="69">
        <f t="shared" si="10"/>
        <v>0</v>
      </c>
      <c r="L39" s="194">
        <f t="shared" si="11"/>
        <v>0</v>
      </c>
    </row>
    <row r="40" spans="1:12" customFormat="1" ht="12.5" x14ac:dyDescent="0.25">
      <c r="A40" s="10"/>
      <c r="B40" s="11"/>
      <c r="C40" s="10"/>
      <c r="D40" s="67"/>
      <c r="E40" s="6"/>
      <c r="F40" s="52"/>
      <c r="G40" s="53"/>
      <c r="H40" s="69"/>
      <c r="I40" s="39"/>
      <c r="J40" s="6"/>
      <c r="K40" s="69"/>
      <c r="L40" s="194"/>
    </row>
    <row r="41" spans="1:12" customFormat="1" ht="13" x14ac:dyDescent="0.3">
      <c r="A41" s="284" t="s">
        <v>44</v>
      </c>
      <c r="B41" s="297" t="s">
        <v>29</v>
      </c>
      <c r="C41" s="240"/>
      <c r="D41" s="277"/>
      <c r="E41" s="278"/>
      <c r="F41" s="286">
        <f t="shared" si="8"/>
        <v>0</v>
      </c>
      <c r="G41" s="287"/>
      <c r="H41" s="288"/>
      <c r="I41" s="281"/>
      <c r="J41" s="278"/>
      <c r="K41" s="288"/>
      <c r="L41" s="289"/>
    </row>
    <row r="42" spans="1:12" customFormat="1" ht="12.5" x14ac:dyDescent="0.25">
      <c r="A42" s="22"/>
      <c r="B42" s="22" t="s">
        <v>87</v>
      </c>
      <c r="C42" s="10" t="str">
        <f t="shared" ref="C42:C46" si="12">$B$7</f>
        <v>FC</v>
      </c>
      <c r="D42" s="67"/>
      <c r="E42" s="6"/>
      <c r="F42" s="52">
        <f t="shared" ref="F42:F46" si="13">D42*E42</f>
        <v>0</v>
      </c>
      <c r="G42" s="53">
        <f t="shared" ref="G42:G46" si="14">$B$8</f>
        <v>0.1</v>
      </c>
      <c r="H42" s="69">
        <f t="shared" ref="H42:H46" si="15">IF(G42&lt;&gt;0,F42/G42,0)</f>
        <v>0</v>
      </c>
      <c r="I42" s="39"/>
      <c r="J42" s="6"/>
      <c r="K42" s="69">
        <f t="shared" ref="K42:K46" si="16">I42*J42</f>
        <v>0</v>
      </c>
      <c r="L42" s="194">
        <f t="shared" ref="L42:L46" si="17">IF(OR(J42&gt;0,H42&gt;0),H42+K42,0)</f>
        <v>0</v>
      </c>
    </row>
    <row r="43" spans="1:12" customFormat="1" ht="12.5" x14ac:dyDescent="0.25">
      <c r="A43" s="22"/>
      <c r="B43" s="22" t="s">
        <v>88</v>
      </c>
      <c r="C43" s="10" t="str">
        <f t="shared" si="12"/>
        <v>FC</v>
      </c>
      <c r="D43" s="67"/>
      <c r="E43" s="6"/>
      <c r="F43" s="52">
        <f t="shared" si="13"/>
        <v>0</v>
      </c>
      <c r="G43" s="53">
        <f t="shared" si="14"/>
        <v>0.1</v>
      </c>
      <c r="H43" s="69">
        <f t="shared" si="15"/>
        <v>0</v>
      </c>
      <c r="I43" s="39"/>
      <c r="J43" s="6"/>
      <c r="K43" s="69">
        <f t="shared" si="16"/>
        <v>0</v>
      </c>
      <c r="L43" s="194">
        <f t="shared" si="17"/>
        <v>0</v>
      </c>
    </row>
    <row r="44" spans="1:12" customFormat="1" ht="12.5" x14ac:dyDescent="0.25">
      <c r="A44" s="10"/>
      <c r="B44" s="11"/>
      <c r="C44" s="10" t="str">
        <f t="shared" si="12"/>
        <v>FC</v>
      </c>
      <c r="D44" s="67"/>
      <c r="E44" s="6"/>
      <c r="F44" s="52">
        <f t="shared" si="13"/>
        <v>0</v>
      </c>
      <c r="G44" s="53">
        <f t="shared" si="14"/>
        <v>0.1</v>
      </c>
      <c r="H44" s="69">
        <f t="shared" si="15"/>
        <v>0</v>
      </c>
      <c r="I44" s="39"/>
      <c r="J44" s="6"/>
      <c r="K44" s="69">
        <f t="shared" si="16"/>
        <v>0</v>
      </c>
      <c r="L44" s="194">
        <f t="shared" si="17"/>
        <v>0</v>
      </c>
    </row>
    <row r="45" spans="1:12" customFormat="1" ht="12.5" x14ac:dyDescent="0.25">
      <c r="A45" s="10"/>
      <c r="B45" s="11"/>
      <c r="C45" s="10" t="str">
        <f t="shared" si="12"/>
        <v>FC</v>
      </c>
      <c r="D45" s="67"/>
      <c r="E45" s="6"/>
      <c r="F45" s="52">
        <f t="shared" si="13"/>
        <v>0</v>
      </c>
      <c r="G45" s="53">
        <f t="shared" si="14"/>
        <v>0.1</v>
      </c>
      <c r="H45" s="69">
        <f t="shared" si="15"/>
        <v>0</v>
      </c>
      <c r="I45" s="39"/>
      <c r="J45" s="6"/>
      <c r="K45" s="69">
        <f t="shared" si="16"/>
        <v>0</v>
      </c>
      <c r="L45" s="194">
        <f t="shared" si="17"/>
        <v>0</v>
      </c>
    </row>
    <row r="46" spans="1:12" customFormat="1" ht="12.5" x14ac:dyDescent="0.25">
      <c r="A46" s="10"/>
      <c r="B46" s="11"/>
      <c r="C46" s="10" t="str">
        <f t="shared" si="12"/>
        <v>FC</v>
      </c>
      <c r="D46" s="67"/>
      <c r="E46" s="6"/>
      <c r="F46" s="52">
        <f t="shared" si="13"/>
        <v>0</v>
      </c>
      <c r="G46" s="53">
        <f t="shared" si="14"/>
        <v>0.1</v>
      </c>
      <c r="H46" s="69">
        <f t="shared" si="15"/>
        <v>0</v>
      </c>
      <c r="I46" s="39"/>
      <c r="J46" s="6"/>
      <c r="K46" s="69">
        <f t="shared" si="16"/>
        <v>0</v>
      </c>
      <c r="L46" s="194">
        <f t="shared" si="17"/>
        <v>0</v>
      </c>
    </row>
    <row r="47" spans="1:12" customFormat="1" ht="12.5" x14ac:dyDescent="0.25">
      <c r="A47" s="10"/>
      <c r="B47" s="11"/>
      <c r="C47" s="10"/>
      <c r="D47" s="67"/>
      <c r="E47" s="6"/>
      <c r="F47" s="52"/>
      <c r="G47" s="53"/>
      <c r="H47" s="69"/>
      <c r="I47" s="39"/>
      <c r="J47" s="6"/>
      <c r="K47" s="69"/>
      <c r="L47" s="194"/>
    </row>
    <row r="48" spans="1:12" customFormat="1" ht="13" x14ac:dyDescent="0.3">
      <c r="A48" s="284" t="s">
        <v>45</v>
      </c>
      <c r="B48" s="297" t="s">
        <v>18</v>
      </c>
      <c r="C48" s="240"/>
      <c r="D48" s="277"/>
      <c r="E48" s="278"/>
      <c r="F48" s="286"/>
      <c r="G48" s="287"/>
      <c r="H48" s="288"/>
      <c r="I48" s="281"/>
      <c r="J48" s="278"/>
      <c r="K48" s="288"/>
      <c r="L48" s="289"/>
    </row>
    <row r="49" spans="1:12" customFormat="1" ht="12.5" x14ac:dyDescent="0.25">
      <c r="A49" s="22"/>
      <c r="B49" s="22" t="s">
        <v>57</v>
      </c>
      <c r="C49" s="10" t="str">
        <f t="shared" ref="C49:C55" si="18">$B$7</f>
        <v>FC</v>
      </c>
      <c r="D49" s="67"/>
      <c r="E49" s="6"/>
      <c r="F49" s="52">
        <f t="shared" ref="F49:F55" si="19">D49*E49</f>
        <v>0</v>
      </c>
      <c r="G49" s="53">
        <f t="shared" ref="G49:G55" si="20">$B$8</f>
        <v>0.1</v>
      </c>
      <c r="H49" s="69">
        <f t="shared" ref="H49:H55" si="21">IF(G49&lt;&gt;0,F49/G49,0)</f>
        <v>0</v>
      </c>
      <c r="I49" s="39"/>
      <c r="J49" s="6"/>
      <c r="K49" s="69">
        <f t="shared" ref="K49:K55" si="22">I49*J49</f>
        <v>0</v>
      </c>
      <c r="L49" s="194">
        <f t="shared" ref="L49:L55" si="23">IF(OR(J49&gt;0,H49&gt;0),H49+K49,0)</f>
        <v>0</v>
      </c>
    </row>
    <row r="50" spans="1:12" customFormat="1" ht="12.5" x14ac:dyDescent="0.25">
      <c r="A50" s="22"/>
      <c r="B50" s="22" t="s">
        <v>58</v>
      </c>
      <c r="C50" s="10" t="str">
        <f t="shared" si="18"/>
        <v>FC</v>
      </c>
      <c r="D50" s="67"/>
      <c r="E50" s="6"/>
      <c r="F50" s="52">
        <f t="shared" si="19"/>
        <v>0</v>
      </c>
      <c r="G50" s="53">
        <f t="shared" si="20"/>
        <v>0.1</v>
      </c>
      <c r="H50" s="69">
        <f t="shared" si="21"/>
        <v>0</v>
      </c>
      <c r="I50" s="39"/>
      <c r="J50" s="6"/>
      <c r="K50" s="69">
        <f t="shared" si="22"/>
        <v>0</v>
      </c>
      <c r="L50" s="194">
        <f t="shared" si="23"/>
        <v>0</v>
      </c>
    </row>
    <row r="51" spans="1:12" customFormat="1" ht="12.5" x14ac:dyDescent="0.25">
      <c r="A51" s="10"/>
      <c r="B51" s="11"/>
      <c r="C51" s="10" t="str">
        <f t="shared" si="18"/>
        <v>FC</v>
      </c>
      <c r="D51" s="67"/>
      <c r="E51" s="6"/>
      <c r="F51" s="52">
        <f t="shared" si="19"/>
        <v>0</v>
      </c>
      <c r="G51" s="53">
        <f t="shared" si="20"/>
        <v>0.1</v>
      </c>
      <c r="H51" s="69">
        <f t="shared" si="21"/>
        <v>0</v>
      </c>
      <c r="I51" s="39"/>
      <c r="J51" s="6"/>
      <c r="K51" s="69">
        <f t="shared" si="22"/>
        <v>0</v>
      </c>
      <c r="L51" s="194">
        <f t="shared" si="23"/>
        <v>0</v>
      </c>
    </row>
    <row r="52" spans="1:12" customFormat="1" ht="12.5" x14ac:dyDescent="0.25">
      <c r="A52" s="10"/>
      <c r="B52" s="11"/>
      <c r="C52" s="10" t="str">
        <f t="shared" si="18"/>
        <v>FC</v>
      </c>
      <c r="D52" s="67"/>
      <c r="E52" s="6"/>
      <c r="F52" s="52">
        <f t="shared" si="19"/>
        <v>0</v>
      </c>
      <c r="G52" s="53">
        <f t="shared" si="20"/>
        <v>0.1</v>
      </c>
      <c r="H52" s="69">
        <f t="shared" si="21"/>
        <v>0</v>
      </c>
      <c r="I52" s="39"/>
      <c r="J52" s="6"/>
      <c r="K52" s="69">
        <f t="shared" si="22"/>
        <v>0</v>
      </c>
      <c r="L52" s="194">
        <f t="shared" si="23"/>
        <v>0</v>
      </c>
    </row>
    <row r="53" spans="1:12" customFormat="1" ht="12.5" x14ac:dyDescent="0.25">
      <c r="A53" s="10"/>
      <c r="B53" s="11"/>
      <c r="C53" s="10" t="str">
        <f t="shared" si="18"/>
        <v>FC</v>
      </c>
      <c r="D53" s="67"/>
      <c r="E53" s="6"/>
      <c r="F53" s="52">
        <f t="shared" si="19"/>
        <v>0</v>
      </c>
      <c r="G53" s="53">
        <f t="shared" si="20"/>
        <v>0.1</v>
      </c>
      <c r="H53" s="69">
        <f t="shared" si="21"/>
        <v>0</v>
      </c>
      <c r="I53" s="39"/>
      <c r="J53" s="6"/>
      <c r="K53" s="69">
        <f t="shared" si="22"/>
        <v>0</v>
      </c>
      <c r="L53" s="194">
        <f t="shared" si="23"/>
        <v>0</v>
      </c>
    </row>
    <row r="54" spans="1:12" customFormat="1" ht="12.5" x14ac:dyDescent="0.25">
      <c r="A54" s="15"/>
      <c r="B54" s="16"/>
      <c r="C54" s="15" t="str">
        <f t="shared" si="18"/>
        <v>FC</v>
      </c>
      <c r="D54" s="71"/>
      <c r="E54" s="13"/>
      <c r="F54" s="52">
        <f t="shared" si="19"/>
        <v>0</v>
      </c>
      <c r="G54" s="53">
        <f t="shared" si="20"/>
        <v>0.1</v>
      </c>
      <c r="H54" s="69">
        <f t="shared" si="21"/>
        <v>0</v>
      </c>
      <c r="I54" s="39"/>
      <c r="J54" s="6"/>
      <c r="K54" s="69">
        <f t="shared" si="22"/>
        <v>0</v>
      </c>
      <c r="L54" s="194">
        <f t="shared" si="23"/>
        <v>0</v>
      </c>
    </row>
    <row r="55" spans="1:12" customFormat="1" ht="12.5" x14ac:dyDescent="0.25">
      <c r="A55" s="10"/>
      <c r="B55" s="11"/>
      <c r="C55" s="10" t="str">
        <f t="shared" si="18"/>
        <v>FC</v>
      </c>
      <c r="D55" s="67"/>
      <c r="E55" s="6"/>
      <c r="F55" s="52">
        <f t="shared" si="19"/>
        <v>0</v>
      </c>
      <c r="G55" s="53">
        <f t="shared" si="20"/>
        <v>0.1</v>
      </c>
      <c r="H55" s="69">
        <f t="shared" si="21"/>
        <v>0</v>
      </c>
      <c r="I55" s="39"/>
      <c r="J55" s="6"/>
      <c r="K55" s="69">
        <f t="shared" si="22"/>
        <v>0</v>
      </c>
      <c r="L55" s="194">
        <f t="shared" si="23"/>
        <v>0</v>
      </c>
    </row>
    <row r="56" spans="1:12" customFormat="1" ht="13" thickBot="1" x14ac:dyDescent="0.3">
      <c r="A56" s="10"/>
      <c r="B56" s="11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100" t="str">
        <f>+"SUB-TOTAL:  "&amp;A15</f>
        <v>SUB-TOTAL:  G2.1</v>
      </c>
      <c r="C57" s="73"/>
      <c r="D57" s="68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inser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L103"/>
  <sheetViews>
    <sheetView showGridLines="0" topLeftCell="A12" zoomScaleNormal="100" workbookViewId="0">
      <selection activeCell="B22" sqref="B2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33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37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5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44" t="s">
        <v>15</v>
      </c>
      <c r="D10" s="330"/>
      <c r="E10" s="330"/>
      <c r="F10" s="330"/>
      <c r="G10" s="330"/>
      <c r="H10" s="345"/>
      <c r="I10" s="344" t="s">
        <v>2</v>
      </c>
      <c r="J10" s="330"/>
      <c r="K10" s="345"/>
      <c r="L10" s="88"/>
    </row>
    <row r="11" spans="1:12" customFormat="1" ht="13" thickBot="1" x14ac:dyDescent="0.3">
      <c r="A11" s="3"/>
      <c r="B11" s="3"/>
      <c r="C11" s="346"/>
      <c r="D11" s="333"/>
      <c r="E11" s="333"/>
      <c r="F11" s="333"/>
      <c r="G11" s="333"/>
      <c r="H11" s="347"/>
      <c r="I11" s="346"/>
      <c r="J11" s="333"/>
      <c r="K11" s="347"/>
      <c r="L11" s="89"/>
    </row>
    <row r="12" spans="1:12" customFormat="1" ht="14.4" customHeight="1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73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G2.2</v>
      </c>
      <c r="B15" s="59" t="str">
        <f>B6</f>
        <v>Integrated Logistic Support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.5" customHeight="1" x14ac:dyDescent="0.25">
      <c r="A16" s="240"/>
      <c r="B16" s="276" t="s">
        <v>20</v>
      </c>
      <c r="C16" s="240"/>
      <c r="D16" s="277"/>
      <c r="E16" s="278"/>
      <c r="F16" s="278"/>
      <c r="G16" s="279"/>
      <c r="H16" s="280"/>
      <c r="I16" s="281"/>
      <c r="J16" s="278"/>
      <c r="K16" s="280"/>
      <c r="L16" s="282"/>
    </row>
    <row r="17" spans="1:12" customFormat="1" ht="12.5" x14ac:dyDescent="0.25">
      <c r="A17" s="283"/>
      <c r="B17" s="248"/>
      <c r="C17" s="240"/>
      <c r="D17" s="277"/>
      <c r="E17" s="278"/>
      <c r="F17" s="278"/>
      <c r="G17" s="279"/>
      <c r="H17" s="280"/>
      <c r="I17" s="281"/>
      <c r="J17" s="278"/>
      <c r="K17" s="280"/>
      <c r="L17" s="282"/>
    </row>
    <row r="18" spans="1:12" customFormat="1" ht="13" x14ac:dyDescent="0.3">
      <c r="A18" s="284" t="s">
        <v>92</v>
      </c>
      <c r="B18" s="257" t="s">
        <v>55</v>
      </c>
      <c r="C18" s="240"/>
      <c r="D18" s="277"/>
      <c r="E18" s="278"/>
      <c r="F18" s="278"/>
      <c r="G18" s="279"/>
      <c r="H18" s="280"/>
      <c r="I18" s="281"/>
      <c r="J18" s="278"/>
      <c r="K18" s="280"/>
      <c r="L18" s="282"/>
    </row>
    <row r="19" spans="1:12" customFormat="1" ht="12.5" x14ac:dyDescent="0.25">
      <c r="A19" s="21"/>
      <c r="B19" s="57" t="s">
        <v>77</v>
      </c>
      <c r="C19" s="10" t="str">
        <f t="shared" ref="C19:C24" si="0">$B$7</f>
        <v>FC</v>
      </c>
      <c r="D19" s="67"/>
      <c r="E19" s="6"/>
      <c r="F19" s="52">
        <f t="shared" ref="F19:F24" si="1">D19*E19</f>
        <v>0</v>
      </c>
      <c r="G19" s="53">
        <f t="shared" ref="G19:G24" si="2">$B$8</f>
        <v>0.1</v>
      </c>
      <c r="H19" s="69">
        <f t="shared" ref="H19:H24" si="3">IF(G19&lt;&gt;0,F19/G19,0)</f>
        <v>0</v>
      </c>
      <c r="I19" s="39"/>
      <c r="J19" s="6"/>
      <c r="K19" s="69">
        <f t="shared" ref="K19:K24" si="4">I19*J19</f>
        <v>0</v>
      </c>
      <c r="L19" s="194">
        <f t="shared" ref="L19:L24" si="5">IF(OR(J19&gt;0,H19&gt;0),H19+K19,0)</f>
        <v>0</v>
      </c>
    </row>
    <row r="20" spans="1:12" customFormat="1" ht="12.5" x14ac:dyDescent="0.25">
      <c r="A20" s="21"/>
      <c r="B20" s="57" t="s">
        <v>188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10"/>
      <c r="B21" s="56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56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56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56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4"/>
      <c r="B25" s="56"/>
      <c r="C25" s="10"/>
      <c r="D25" s="67"/>
      <c r="E25" s="6"/>
      <c r="F25" s="52"/>
      <c r="G25" s="53"/>
      <c r="H25" s="69"/>
      <c r="I25" s="39"/>
      <c r="J25" s="6"/>
      <c r="K25" s="69"/>
      <c r="L25" s="194"/>
    </row>
    <row r="26" spans="1:12" customFormat="1" ht="13" x14ac:dyDescent="0.3">
      <c r="A26" s="284" t="s">
        <v>46</v>
      </c>
      <c r="B26" s="285" t="s">
        <v>22</v>
      </c>
      <c r="C26" s="240"/>
      <c r="D26" s="277"/>
      <c r="E26" s="278"/>
      <c r="F26" s="286"/>
      <c r="G26" s="287"/>
      <c r="H26" s="288"/>
      <c r="I26" s="281"/>
      <c r="J26" s="278"/>
      <c r="K26" s="288"/>
      <c r="L26" s="289"/>
    </row>
    <row r="27" spans="1:12" customFormat="1" ht="12.5" x14ac:dyDescent="0.25">
      <c r="A27" s="21"/>
      <c r="B27" s="57" t="s">
        <v>17</v>
      </c>
      <c r="C27" s="10" t="str">
        <f t="shared" ref="C27:C45" si="6">$B$7</f>
        <v>FC</v>
      </c>
      <c r="D27" s="67"/>
      <c r="E27" s="6"/>
      <c r="F27" s="52">
        <f t="shared" ref="F27:F55" si="7">D27*E27</f>
        <v>0</v>
      </c>
      <c r="G27" s="53">
        <f t="shared" ref="G27:G45" si="8">$B$8</f>
        <v>0.1</v>
      </c>
      <c r="H27" s="69">
        <f t="shared" ref="H27:H55" si="9">IF(G27&lt;&gt;0,F27/G27,0)</f>
        <v>0</v>
      </c>
      <c r="I27" s="39"/>
      <c r="J27" s="6"/>
      <c r="K27" s="69">
        <f t="shared" ref="K27:K55" si="10">I27*J27</f>
        <v>0</v>
      </c>
      <c r="L27" s="194">
        <f t="shared" ref="L27:L33" si="11">IF(OR(J27&gt;0,H27&gt;0),H27+K27,0)</f>
        <v>0</v>
      </c>
    </row>
    <row r="28" spans="1:12" customFormat="1" ht="12.5" x14ac:dyDescent="0.25">
      <c r="A28" s="237"/>
      <c r="B28" s="239"/>
      <c r="C28" s="10" t="str">
        <f t="shared" si="6"/>
        <v>FC</v>
      </c>
      <c r="D28" s="67"/>
      <c r="E28" s="6"/>
      <c r="F28" s="52">
        <f t="shared" si="7"/>
        <v>0</v>
      </c>
      <c r="G28" s="53">
        <f t="shared" si="8"/>
        <v>0.1</v>
      </c>
      <c r="H28" s="69">
        <f t="shared" si="9"/>
        <v>0</v>
      </c>
      <c r="I28" s="39"/>
      <c r="J28" s="6"/>
      <c r="K28" s="69">
        <f t="shared" si="10"/>
        <v>0</v>
      </c>
      <c r="L28" s="194">
        <f t="shared" si="11"/>
        <v>0</v>
      </c>
    </row>
    <row r="29" spans="1:12" customFormat="1" ht="12.5" x14ac:dyDescent="0.25">
      <c r="A29" s="299"/>
      <c r="B29" s="298"/>
      <c r="C29" s="10" t="str">
        <f t="shared" si="6"/>
        <v>FC</v>
      </c>
      <c r="D29" s="67"/>
      <c r="E29" s="6"/>
      <c r="F29" s="52">
        <f>D29*E29</f>
        <v>0</v>
      </c>
      <c r="G29" s="53">
        <f t="shared" si="8"/>
        <v>0.1</v>
      </c>
      <c r="H29" s="69">
        <f>IF(G29&lt;&gt;0,F29/G29,0)</f>
        <v>0</v>
      </c>
      <c r="I29" s="39"/>
      <c r="J29" s="6"/>
      <c r="K29" s="69">
        <f>I29*J29</f>
        <v>0</v>
      </c>
      <c r="L29" s="194">
        <f t="shared" si="11"/>
        <v>0</v>
      </c>
    </row>
    <row r="30" spans="1:12" customFormat="1" ht="12.5" x14ac:dyDescent="0.25">
      <c r="A30" s="10"/>
      <c r="B30" s="56"/>
      <c r="C30" s="10" t="str">
        <f t="shared" si="6"/>
        <v>FC</v>
      </c>
      <c r="D30" s="67"/>
      <c r="E30" s="6"/>
      <c r="F30" s="52">
        <f>D30*E30</f>
        <v>0</v>
      </c>
      <c r="G30" s="53">
        <f t="shared" si="8"/>
        <v>0.1</v>
      </c>
      <c r="H30" s="69">
        <f>IF(G30&lt;&gt;0,F30/G30,0)</f>
        <v>0</v>
      </c>
      <c r="I30" s="39"/>
      <c r="J30" s="6"/>
      <c r="K30" s="69">
        <f>I30*J30</f>
        <v>0</v>
      </c>
      <c r="L30" s="194">
        <f t="shared" si="11"/>
        <v>0</v>
      </c>
    </row>
    <row r="31" spans="1:12" customFormat="1" ht="12.5" x14ac:dyDescent="0.25">
      <c r="A31" s="10"/>
      <c r="B31" s="56"/>
      <c r="C31" s="10" t="str">
        <f t="shared" si="6"/>
        <v>FC</v>
      </c>
      <c r="D31" s="67"/>
      <c r="E31" s="6"/>
      <c r="F31" s="52">
        <f>D31*E31</f>
        <v>0</v>
      </c>
      <c r="G31" s="53">
        <f t="shared" si="8"/>
        <v>0.1</v>
      </c>
      <c r="H31" s="69">
        <f>IF(G31&lt;&gt;0,F31/G31,0)</f>
        <v>0</v>
      </c>
      <c r="I31" s="39"/>
      <c r="J31" s="6"/>
      <c r="K31" s="69">
        <f>I31*J31</f>
        <v>0</v>
      </c>
      <c r="L31" s="194">
        <f t="shared" si="11"/>
        <v>0</v>
      </c>
    </row>
    <row r="32" spans="1:12" customFormat="1" ht="12.5" x14ac:dyDescent="0.25">
      <c r="A32" s="10"/>
      <c r="B32" s="56"/>
      <c r="C32" s="10" t="str">
        <f t="shared" si="6"/>
        <v>FC</v>
      </c>
      <c r="D32" s="67"/>
      <c r="E32" s="6"/>
      <c r="F32" s="52">
        <f>D32*E32</f>
        <v>0</v>
      </c>
      <c r="G32" s="53">
        <f t="shared" si="8"/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 t="shared" si="11"/>
        <v>0</v>
      </c>
    </row>
    <row r="33" spans="1:12" customFormat="1" ht="12.5" x14ac:dyDescent="0.25">
      <c r="A33" s="10"/>
      <c r="B33" s="56"/>
      <c r="C33" s="10" t="str">
        <f t="shared" si="6"/>
        <v>FC</v>
      </c>
      <c r="D33" s="67"/>
      <c r="E33" s="6"/>
      <c r="F33" s="52">
        <f t="shared" si="7"/>
        <v>0</v>
      </c>
      <c r="G33" s="53">
        <f t="shared" si="8"/>
        <v>0.1</v>
      </c>
      <c r="H33" s="69">
        <f t="shared" si="9"/>
        <v>0</v>
      </c>
      <c r="I33" s="39"/>
      <c r="J33" s="6"/>
      <c r="K33" s="69">
        <f t="shared" si="10"/>
        <v>0</v>
      </c>
      <c r="L33" s="194">
        <f t="shared" si="11"/>
        <v>0</v>
      </c>
    </row>
    <row r="34" spans="1:12" customFormat="1" ht="12.5" x14ac:dyDescent="0.25">
      <c r="A34" s="10"/>
      <c r="B34" s="56"/>
      <c r="C34" s="10" t="str">
        <f t="shared" si="6"/>
        <v>FC</v>
      </c>
      <c r="D34" s="67"/>
      <c r="E34" s="6"/>
      <c r="F34" s="52">
        <f t="shared" ref="F34:F45" si="12">D34*E34</f>
        <v>0</v>
      </c>
      <c r="G34" s="53">
        <f t="shared" si="8"/>
        <v>0.1</v>
      </c>
      <c r="H34" s="69">
        <f t="shared" ref="H34:H45" si="13">IF(G34&lt;&gt;0,F34/G34,0)</f>
        <v>0</v>
      </c>
      <c r="I34" s="39"/>
      <c r="J34" s="6"/>
      <c r="K34" s="69">
        <f t="shared" ref="K34:K45" si="14">I34*J34</f>
        <v>0</v>
      </c>
      <c r="L34" s="194">
        <f t="shared" ref="L34:L45" si="15">IF(OR(J34&gt;0,H34&gt;0),H34+K34,0)</f>
        <v>0</v>
      </c>
    </row>
    <row r="35" spans="1:12" customFormat="1" ht="12.5" x14ac:dyDescent="0.25">
      <c r="A35" s="10"/>
      <c r="B35" s="56"/>
      <c r="C35" s="10" t="str">
        <f t="shared" si="6"/>
        <v>FC</v>
      </c>
      <c r="D35" s="67"/>
      <c r="E35" s="6"/>
      <c r="F35" s="52">
        <f t="shared" si="12"/>
        <v>0</v>
      </c>
      <c r="G35" s="53">
        <f t="shared" si="8"/>
        <v>0.1</v>
      </c>
      <c r="H35" s="69">
        <f t="shared" si="13"/>
        <v>0</v>
      </c>
      <c r="I35" s="39"/>
      <c r="J35" s="6"/>
      <c r="K35" s="69">
        <f t="shared" si="14"/>
        <v>0</v>
      </c>
      <c r="L35" s="194">
        <f t="shared" si="15"/>
        <v>0</v>
      </c>
    </row>
    <row r="36" spans="1:12" customFormat="1" ht="13" x14ac:dyDescent="0.3">
      <c r="A36" s="284" t="s">
        <v>47</v>
      </c>
      <c r="B36" s="285" t="s">
        <v>80</v>
      </c>
      <c r="C36" s="240"/>
      <c r="D36" s="277"/>
      <c r="E36" s="278"/>
      <c r="F36" s="286"/>
      <c r="G36" s="287"/>
      <c r="H36" s="288"/>
      <c r="I36" s="281"/>
      <c r="J36" s="278"/>
      <c r="K36" s="288"/>
      <c r="L36" s="289"/>
    </row>
    <row r="37" spans="1:12" customFormat="1" ht="12.5" x14ac:dyDescent="0.25">
      <c r="A37" s="10"/>
      <c r="B37" s="56"/>
      <c r="C37" s="10" t="str">
        <f t="shared" si="6"/>
        <v>FC</v>
      </c>
      <c r="D37" s="67"/>
      <c r="E37" s="6"/>
      <c r="F37" s="52">
        <f t="shared" si="12"/>
        <v>0</v>
      </c>
      <c r="G37" s="53">
        <f t="shared" si="8"/>
        <v>0.1</v>
      </c>
      <c r="H37" s="69">
        <f t="shared" si="13"/>
        <v>0</v>
      </c>
      <c r="I37" s="39"/>
      <c r="J37" s="6"/>
      <c r="K37" s="69">
        <f t="shared" si="14"/>
        <v>0</v>
      </c>
      <c r="L37" s="194">
        <f t="shared" si="15"/>
        <v>0</v>
      </c>
    </row>
    <row r="38" spans="1:12" customFormat="1" ht="12.5" x14ac:dyDescent="0.25">
      <c r="A38" s="10"/>
      <c r="B38" s="56"/>
      <c r="C38" s="10" t="str">
        <f t="shared" si="6"/>
        <v>FC</v>
      </c>
      <c r="D38" s="67"/>
      <c r="E38" s="6"/>
      <c r="F38" s="52">
        <f t="shared" si="12"/>
        <v>0</v>
      </c>
      <c r="G38" s="53">
        <f t="shared" si="8"/>
        <v>0.1</v>
      </c>
      <c r="H38" s="69">
        <f t="shared" si="13"/>
        <v>0</v>
      </c>
      <c r="I38" s="39"/>
      <c r="J38" s="6"/>
      <c r="K38" s="69">
        <f t="shared" si="14"/>
        <v>0</v>
      </c>
      <c r="L38" s="194">
        <f t="shared" si="15"/>
        <v>0</v>
      </c>
    </row>
    <row r="39" spans="1:12" customFormat="1" ht="12.5" x14ac:dyDescent="0.25">
      <c r="A39" s="10"/>
      <c r="B39" s="56"/>
      <c r="C39" s="10" t="str">
        <f t="shared" si="6"/>
        <v>FC</v>
      </c>
      <c r="D39" s="67"/>
      <c r="E39" s="6"/>
      <c r="F39" s="52">
        <f t="shared" si="12"/>
        <v>0</v>
      </c>
      <c r="G39" s="53">
        <f t="shared" si="8"/>
        <v>0.1</v>
      </c>
      <c r="H39" s="69">
        <f t="shared" si="13"/>
        <v>0</v>
      </c>
      <c r="I39" s="39"/>
      <c r="J39" s="6"/>
      <c r="K39" s="69">
        <f t="shared" si="14"/>
        <v>0</v>
      </c>
      <c r="L39" s="194">
        <f t="shared" si="15"/>
        <v>0</v>
      </c>
    </row>
    <row r="40" spans="1:12" customFormat="1" ht="12.5" x14ac:dyDescent="0.25">
      <c r="A40" s="10"/>
      <c r="B40" s="56"/>
      <c r="C40" s="10" t="str">
        <f t="shared" si="6"/>
        <v>FC</v>
      </c>
      <c r="D40" s="67"/>
      <c r="E40" s="6"/>
      <c r="F40" s="52">
        <f t="shared" si="12"/>
        <v>0</v>
      </c>
      <c r="G40" s="53">
        <f t="shared" si="8"/>
        <v>0.1</v>
      </c>
      <c r="H40" s="69">
        <f t="shared" si="13"/>
        <v>0</v>
      </c>
      <c r="I40" s="39"/>
      <c r="J40" s="6"/>
      <c r="K40" s="69">
        <f t="shared" si="14"/>
        <v>0</v>
      </c>
      <c r="L40" s="194">
        <f t="shared" si="15"/>
        <v>0</v>
      </c>
    </row>
    <row r="41" spans="1:12" customFormat="1" ht="12.5" x14ac:dyDescent="0.25">
      <c r="A41" s="10"/>
      <c r="B41" s="56"/>
      <c r="C41" s="10" t="str">
        <f t="shared" si="6"/>
        <v>FC</v>
      </c>
      <c r="D41" s="67"/>
      <c r="E41" s="6"/>
      <c r="F41" s="52">
        <f t="shared" si="12"/>
        <v>0</v>
      </c>
      <c r="G41" s="53">
        <f t="shared" si="8"/>
        <v>0.1</v>
      </c>
      <c r="H41" s="69">
        <f t="shared" si="13"/>
        <v>0</v>
      </c>
      <c r="I41" s="39"/>
      <c r="J41" s="6"/>
      <c r="K41" s="69">
        <f t="shared" si="14"/>
        <v>0</v>
      </c>
      <c r="L41" s="194">
        <f t="shared" si="15"/>
        <v>0</v>
      </c>
    </row>
    <row r="42" spans="1:12" customFormat="1" ht="12.5" x14ac:dyDescent="0.25">
      <c r="A42" s="10"/>
      <c r="B42" s="56"/>
      <c r="C42" s="10" t="str">
        <f t="shared" si="6"/>
        <v>FC</v>
      </c>
      <c r="D42" s="67"/>
      <c r="E42" s="6"/>
      <c r="F42" s="52">
        <f t="shared" si="12"/>
        <v>0</v>
      </c>
      <c r="G42" s="53">
        <f t="shared" si="8"/>
        <v>0.1</v>
      </c>
      <c r="H42" s="69">
        <f t="shared" si="13"/>
        <v>0</v>
      </c>
      <c r="I42" s="39"/>
      <c r="J42" s="6"/>
      <c r="K42" s="69">
        <f t="shared" si="14"/>
        <v>0</v>
      </c>
      <c r="L42" s="194">
        <f t="shared" si="15"/>
        <v>0</v>
      </c>
    </row>
    <row r="43" spans="1:12" customFormat="1" ht="12.5" x14ac:dyDescent="0.25">
      <c r="A43" s="10"/>
      <c r="B43" s="56"/>
      <c r="C43" s="10" t="str">
        <f t="shared" si="6"/>
        <v>FC</v>
      </c>
      <c r="D43" s="67"/>
      <c r="E43" s="6"/>
      <c r="F43" s="52">
        <f t="shared" si="12"/>
        <v>0</v>
      </c>
      <c r="G43" s="53">
        <f t="shared" si="8"/>
        <v>0.1</v>
      </c>
      <c r="H43" s="69">
        <f t="shared" si="13"/>
        <v>0</v>
      </c>
      <c r="I43" s="39"/>
      <c r="J43" s="6"/>
      <c r="K43" s="69">
        <f t="shared" si="14"/>
        <v>0</v>
      </c>
      <c r="L43" s="194">
        <f t="shared" si="15"/>
        <v>0</v>
      </c>
    </row>
    <row r="44" spans="1:12" customFormat="1" ht="12.5" x14ac:dyDescent="0.25">
      <c r="A44" s="10"/>
      <c r="B44" s="56"/>
      <c r="C44" s="10" t="str">
        <f t="shared" si="6"/>
        <v>FC</v>
      </c>
      <c r="D44" s="67"/>
      <c r="E44" s="6"/>
      <c r="F44" s="52">
        <f t="shared" si="12"/>
        <v>0</v>
      </c>
      <c r="G44" s="53">
        <f t="shared" si="8"/>
        <v>0.1</v>
      </c>
      <c r="H44" s="69">
        <f t="shared" si="13"/>
        <v>0</v>
      </c>
      <c r="I44" s="39"/>
      <c r="J44" s="6"/>
      <c r="K44" s="69">
        <f t="shared" si="14"/>
        <v>0</v>
      </c>
      <c r="L44" s="194">
        <f t="shared" si="15"/>
        <v>0</v>
      </c>
    </row>
    <row r="45" spans="1:12" customFormat="1" ht="12.5" x14ac:dyDescent="0.25">
      <c r="A45" s="10"/>
      <c r="B45" s="56"/>
      <c r="C45" s="10" t="str">
        <f t="shared" si="6"/>
        <v>FC</v>
      </c>
      <c r="D45" s="67"/>
      <c r="E45" s="6"/>
      <c r="F45" s="52">
        <f t="shared" si="12"/>
        <v>0</v>
      </c>
      <c r="G45" s="53">
        <f t="shared" si="8"/>
        <v>0.1</v>
      </c>
      <c r="H45" s="69">
        <f t="shared" si="13"/>
        <v>0</v>
      </c>
      <c r="I45" s="39"/>
      <c r="J45" s="6"/>
      <c r="K45" s="69">
        <f t="shared" si="14"/>
        <v>0</v>
      </c>
      <c r="L45" s="194">
        <f t="shared" si="15"/>
        <v>0</v>
      </c>
    </row>
    <row r="46" spans="1:12" customFormat="1" ht="12.5" x14ac:dyDescent="0.25">
      <c r="A46" s="10"/>
      <c r="B46" s="56"/>
      <c r="C46" s="10"/>
      <c r="D46" s="67"/>
      <c r="E46" s="6"/>
      <c r="F46" s="52"/>
      <c r="G46" s="53"/>
      <c r="H46" s="69"/>
      <c r="I46" s="39"/>
      <c r="J46" s="6"/>
      <c r="K46" s="69"/>
      <c r="L46" s="194"/>
    </row>
    <row r="47" spans="1:12" customFormat="1" ht="13" x14ac:dyDescent="0.3">
      <c r="A47" s="284" t="s">
        <v>79</v>
      </c>
      <c r="B47" s="285" t="s">
        <v>78</v>
      </c>
      <c r="C47" s="240"/>
      <c r="D47" s="277"/>
      <c r="E47" s="278"/>
      <c r="F47" s="286"/>
      <c r="G47" s="287"/>
      <c r="H47" s="288"/>
      <c r="I47" s="281"/>
      <c r="J47" s="278"/>
      <c r="K47" s="288"/>
      <c r="L47" s="289"/>
    </row>
    <row r="48" spans="1:12" customFormat="1" ht="12.5" x14ac:dyDescent="0.25">
      <c r="A48" s="10"/>
      <c r="B48" s="56"/>
      <c r="C48" s="10" t="str">
        <f t="shared" ref="C48:C55" si="16">$B$7</f>
        <v>FC</v>
      </c>
      <c r="D48" s="67"/>
      <c r="E48" s="6"/>
      <c r="F48" s="52">
        <f t="shared" si="7"/>
        <v>0</v>
      </c>
      <c r="G48" s="53">
        <f t="shared" ref="G48:G55" si="17">$B$8</f>
        <v>0.1</v>
      </c>
      <c r="H48" s="69">
        <f t="shared" si="9"/>
        <v>0</v>
      </c>
      <c r="I48" s="39"/>
      <c r="J48" s="6"/>
      <c r="K48" s="69">
        <f t="shared" si="10"/>
        <v>0</v>
      </c>
      <c r="L48" s="194">
        <f t="shared" ref="L48:L55" si="18">IF(OR(J48&gt;0,H48&gt;0),H48+K48,0)</f>
        <v>0</v>
      </c>
    </row>
    <row r="49" spans="1:12" customFormat="1" ht="12.5" x14ac:dyDescent="0.25">
      <c r="A49" s="10"/>
      <c r="B49" s="56"/>
      <c r="C49" s="10" t="str">
        <f t="shared" si="16"/>
        <v>FC</v>
      </c>
      <c r="D49" s="67"/>
      <c r="E49" s="6"/>
      <c r="F49" s="52">
        <f t="shared" si="7"/>
        <v>0</v>
      </c>
      <c r="G49" s="53">
        <f t="shared" si="17"/>
        <v>0.1</v>
      </c>
      <c r="H49" s="69">
        <f t="shared" si="9"/>
        <v>0</v>
      </c>
      <c r="I49" s="39"/>
      <c r="J49" s="6"/>
      <c r="K49" s="69">
        <f t="shared" si="10"/>
        <v>0</v>
      </c>
      <c r="L49" s="194">
        <f t="shared" si="18"/>
        <v>0</v>
      </c>
    </row>
    <row r="50" spans="1:12" customFormat="1" ht="12.5" x14ac:dyDescent="0.25">
      <c r="A50" s="10"/>
      <c r="B50" s="56"/>
      <c r="C50" s="10" t="str">
        <f t="shared" si="16"/>
        <v>FC</v>
      </c>
      <c r="D50" s="67"/>
      <c r="E50" s="6"/>
      <c r="F50" s="52">
        <f t="shared" si="7"/>
        <v>0</v>
      </c>
      <c r="G50" s="53">
        <f t="shared" si="17"/>
        <v>0.1</v>
      </c>
      <c r="H50" s="69">
        <f t="shared" si="9"/>
        <v>0</v>
      </c>
      <c r="I50" s="39"/>
      <c r="J50" s="6"/>
      <c r="K50" s="69">
        <f t="shared" si="10"/>
        <v>0</v>
      </c>
      <c r="L50" s="194">
        <f t="shared" si="18"/>
        <v>0</v>
      </c>
    </row>
    <row r="51" spans="1:12" customFormat="1" ht="12.5" x14ac:dyDescent="0.25">
      <c r="A51" s="10"/>
      <c r="B51" s="56"/>
      <c r="C51" s="10" t="str">
        <f t="shared" si="16"/>
        <v>FC</v>
      </c>
      <c r="D51" s="67"/>
      <c r="E51" s="6"/>
      <c r="F51" s="52">
        <f t="shared" si="7"/>
        <v>0</v>
      </c>
      <c r="G51" s="53">
        <f t="shared" si="17"/>
        <v>0.1</v>
      </c>
      <c r="H51" s="69">
        <f t="shared" si="9"/>
        <v>0</v>
      </c>
      <c r="I51" s="39"/>
      <c r="J51" s="6"/>
      <c r="K51" s="69">
        <f t="shared" si="10"/>
        <v>0</v>
      </c>
      <c r="L51" s="194">
        <f t="shared" si="18"/>
        <v>0</v>
      </c>
    </row>
    <row r="52" spans="1:12" customFormat="1" ht="12.5" x14ac:dyDescent="0.25">
      <c r="A52" s="10"/>
      <c r="B52" s="56"/>
      <c r="C52" s="10" t="str">
        <f t="shared" si="16"/>
        <v>FC</v>
      </c>
      <c r="D52" s="67"/>
      <c r="E52" s="6"/>
      <c r="F52" s="52">
        <f>D52*E52</f>
        <v>0</v>
      </c>
      <c r="G52" s="53">
        <f t="shared" si="17"/>
        <v>0.1</v>
      </c>
      <c r="H52" s="69">
        <f>IF(G52&lt;&gt;0,F52/G52,0)</f>
        <v>0</v>
      </c>
      <c r="I52" s="39"/>
      <c r="J52" s="6"/>
      <c r="K52" s="69">
        <f>I52*J52</f>
        <v>0</v>
      </c>
      <c r="L52" s="194">
        <f t="shared" si="18"/>
        <v>0</v>
      </c>
    </row>
    <row r="53" spans="1:12" customFormat="1" ht="12.5" x14ac:dyDescent="0.25">
      <c r="A53" s="10"/>
      <c r="B53" s="56"/>
      <c r="C53" s="10" t="str">
        <f t="shared" si="16"/>
        <v>FC</v>
      </c>
      <c r="D53" s="67"/>
      <c r="E53" s="6"/>
      <c r="F53" s="52">
        <f>D53*E53</f>
        <v>0</v>
      </c>
      <c r="G53" s="53">
        <f t="shared" si="17"/>
        <v>0.1</v>
      </c>
      <c r="H53" s="69">
        <f>IF(G53&lt;&gt;0,F53/G53,0)</f>
        <v>0</v>
      </c>
      <c r="I53" s="39"/>
      <c r="J53" s="6"/>
      <c r="K53" s="69">
        <f>I53*J53</f>
        <v>0</v>
      </c>
      <c r="L53" s="194">
        <f t="shared" si="18"/>
        <v>0</v>
      </c>
    </row>
    <row r="54" spans="1:12" customFormat="1" ht="12.5" x14ac:dyDescent="0.25">
      <c r="A54" s="10"/>
      <c r="B54" s="56"/>
      <c r="C54" s="10" t="str">
        <f t="shared" si="16"/>
        <v>FC</v>
      </c>
      <c r="D54" s="67"/>
      <c r="E54" s="6"/>
      <c r="F54" s="52">
        <f t="shared" si="7"/>
        <v>0</v>
      </c>
      <c r="G54" s="53">
        <f t="shared" si="17"/>
        <v>0.1</v>
      </c>
      <c r="H54" s="69">
        <f t="shared" si="9"/>
        <v>0</v>
      </c>
      <c r="I54" s="39"/>
      <c r="J54" s="6"/>
      <c r="K54" s="69">
        <f t="shared" si="10"/>
        <v>0</v>
      </c>
      <c r="L54" s="194">
        <f t="shared" si="18"/>
        <v>0</v>
      </c>
    </row>
    <row r="55" spans="1:12" customFormat="1" ht="12.5" x14ac:dyDescent="0.25">
      <c r="A55" s="10"/>
      <c r="B55" s="56"/>
      <c r="C55" s="10" t="str">
        <f t="shared" si="16"/>
        <v>FC</v>
      </c>
      <c r="D55" s="67"/>
      <c r="E55" s="6"/>
      <c r="F55" s="52">
        <f t="shared" si="7"/>
        <v>0</v>
      </c>
      <c r="G55" s="53">
        <f t="shared" si="17"/>
        <v>0.1</v>
      </c>
      <c r="H55" s="69">
        <f t="shared" si="9"/>
        <v>0</v>
      </c>
      <c r="I55" s="39"/>
      <c r="J55" s="6"/>
      <c r="K55" s="69">
        <f t="shared" si="10"/>
        <v>0</v>
      </c>
      <c r="L55" s="194">
        <f t="shared" si="18"/>
        <v>0</v>
      </c>
    </row>
    <row r="56" spans="1:12" customFormat="1" ht="13" thickBot="1" x14ac:dyDescent="0.3">
      <c r="A56" s="10"/>
      <c r="B56" s="56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211" t="str">
        <f>+"SUB-TOTAL:  "&amp;A15</f>
        <v>SUB-TOTAL:  G2.2</v>
      </c>
      <c r="C57" s="101"/>
      <c r="D57" s="102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x14ac:dyDescent="0.2">
      <c r="E101" s="30"/>
      <c r="F101" s="32"/>
    </row>
    <row r="102" spans="4:12" x14ac:dyDescent="0.2">
      <c r="E102" s="30"/>
      <c r="F102" s="32"/>
    </row>
    <row r="103" spans="4:12" x14ac:dyDescent="0.2">
      <c r="E103" s="30"/>
      <c r="F103" s="32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L142"/>
  <sheetViews>
    <sheetView showGridLines="0" topLeftCell="A24" zoomScaleNormal="100" workbookViewId="0">
      <selection activeCell="B39" sqref="B39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84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73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165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4.4" customHeight="1" x14ac:dyDescent="0.2">
      <c r="A12" s="323" t="s">
        <v>24</v>
      </c>
      <c r="B12" s="320" t="s">
        <v>69</v>
      </c>
      <c r="C12" s="380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81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82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G3.1</v>
      </c>
      <c r="B15" s="59" t="str">
        <f>B6</f>
        <v>King Shaka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78" si="0">$B$7</f>
        <v>FC</v>
      </c>
      <c r="D19" s="67">
        <v>1</v>
      </c>
      <c r="E19" s="6"/>
      <c r="F19" s="52">
        <f t="shared" ref="F19:F78" si="1">D19*E19</f>
        <v>0</v>
      </c>
      <c r="G19" s="53">
        <f t="shared" ref="G19:G78" si="2">$B$8</f>
        <v>0.1</v>
      </c>
      <c r="H19" s="69">
        <f t="shared" ref="H19:H77" si="3">IF(G19&lt;&gt;0,F19/G19,0)</f>
        <v>0</v>
      </c>
      <c r="I19" s="39">
        <v>1</v>
      </c>
      <c r="J19" s="6"/>
      <c r="K19" s="69">
        <f t="shared" ref="K19:K77" si="4">I19*J19</f>
        <v>0</v>
      </c>
      <c r="L19" s="194">
        <f t="shared" ref="L19:L77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36</v>
      </c>
      <c r="E20" s="6"/>
      <c r="F20" s="52">
        <f t="shared" ref="F20:F25" si="6">D20*E20</f>
        <v>0</v>
      </c>
      <c r="G20" s="53">
        <f t="shared" si="2"/>
        <v>0.1</v>
      </c>
      <c r="H20" s="69">
        <f t="shared" ref="H20:H25" si="7">IF(G20&lt;&gt;0,F20/G20,0)</f>
        <v>0</v>
      </c>
      <c r="I20" s="39">
        <v>36</v>
      </c>
      <c r="J20" s="6"/>
      <c r="K20" s="69">
        <f t="shared" ref="K20:K25" si="8">I20*J20</f>
        <v>0</v>
      </c>
      <c r="L20" s="194">
        <f t="shared" si="5"/>
        <v>0</v>
      </c>
    </row>
    <row r="21" spans="1:12" customFormat="1" ht="12.5" x14ac:dyDescent="0.25">
      <c r="A21" s="240"/>
      <c r="B21" s="249" t="s">
        <v>153</v>
      </c>
      <c r="C21" s="241" t="str">
        <f t="shared" si="0"/>
        <v>FC</v>
      </c>
      <c r="D21" s="67">
        <v>6</v>
      </c>
      <c r="E21" s="6"/>
      <c r="F21" s="52">
        <f t="shared" ref="F21" si="9">D21*E21</f>
        <v>0</v>
      </c>
      <c r="G21" s="53">
        <f t="shared" si="2"/>
        <v>0.1</v>
      </c>
      <c r="H21" s="69">
        <f t="shared" ref="H21" si="10">IF(G21&lt;&gt;0,F21/G21,0)</f>
        <v>0</v>
      </c>
      <c r="I21" s="39">
        <v>6</v>
      </c>
      <c r="J21" s="6"/>
      <c r="K21" s="69">
        <f t="shared" ref="K21" si="11">I21*J21</f>
        <v>0</v>
      </c>
      <c r="L21" s="194">
        <f t="shared" ref="L21" si="12">IF(OR(J21&gt;0,H21&gt;0),H21+K21,0)</f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6</v>
      </c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39">
        <v>6</v>
      </c>
      <c r="J22" s="6"/>
      <c r="K22" s="69">
        <f t="shared" si="8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6"/>
        <v>0</v>
      </c>
      <c r="G23" s="53">
        <f t="shared" si="2"/>
        <v>0.1</v>
      </c>
      <c r="H23" s="69">
        <f t="shared" si="7"/>
        <v>0</v>
      </c>
      <c r="I23" s="39"/>
      <c r="J23" s="6"/>
      <c r="K23" s="69">
        <f t="shared" si="8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17</v>
      </c>
      <c r="E24" s="6"/>
      <c r="F24" s="52">
        <f t="shared" si="6"/>
        <v>0</v>
      </c>
      <c r="G24" s="53">
        <f t="shared" si="2"/>
        <v>0.1</v>
      </c>
      <c r="H24" s="69">
        <f t="shared" si="7"/>
        <v>0</v>
      </c>
      <c r="I24" s="39">
        <v>17</v>
      </c>
      <c r="J24" s="6"/>
      <c r="K24" s="69">
        <f t="shared" si="8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10</v>
      </c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>
        <v>10</v>
      </c>
      <c r="J25" s="6"/>
      <c r="K25" s="69">
        <f t="shared" si="8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17</v>
      </c>
      <c r="E26" s="6"/>
      <c r="F26" s="52">
        <f t="shared" ref="F26" si="13">D26*E26</f>
        <v>0</v>
      </c>
      <c r="G26" s="53">
        <f t="shared" si="2"/>
        <v>0.1</v>
      </c>
      <c r="H26" s="69">
        <f t="shared" ref="H26" si="14">IF(G26&lt;&gt;0,F26/G26,0)</f>
        <v>0</v>
      </c>
      <c r="I26" s="39">
        <v>17</v>
      </c>
      <c r="J26" s="6"/>
      <c r="K26" s="69">
        <f t="shared" ref="K26" si="15">I26*J26</f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2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2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500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500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500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2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2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2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2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112</v>
      </c>
      <c r="C32" s="241" t="str">
        <f t="shared" si="0"/>
        <v>FC</v>
      </c>
      <c r="D32" s="67">
        <v>3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3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50" t="s">
        <v>115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116</v>
      </c>
      <c r="C34" s="241" t="str">
        <f t="shared" si="0"/>
        <v>FC</v>
      </c>
      <c r="D34" s="67">
        <v>17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>
        <v>17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117</v>
      </c>
      <c r="C35" s="241" t="str">
        <f t="shared" si="0"/>
        <v>FC</v>
      </c>
      <c r="D35" s="67">
        <v>17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>
        <v>17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40"/>
      <c r="B36" s="249" t="s">
        <v>118</v>
      </c>
      <c r="C36" s="241" t="str">
        <f t="shared" si="0"/>
        <v>FC</v>
      </c>
      <c r="D36" s="67">
        <v>17</v>
      </c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>
        <v>17</v>
      </c>
      <c r="J36" s="6"/>
      <c r="K36" s="69">
        <f t="shared" si="4"/>
        <v>0</v>
      </c>
      <c r="L36" s="194">
        <f t="shared" si="5"/>
        <v>0</v>
      </c>
    </row>
    <row r="37" spans="1:12" customFormat="1" ht="12.5" x14ac:dyDescent="0.25">
      <c r="A37" s="240"/>
      <c r="B37" s="249" t="s">
        <v>119</v>
      </c>
      <c r="C37" s="241"/>
      <c r="D37" s="67"/>
      <c r="E37" s="6"/>
      <c r="F37" s="52"/>
      <c r="G37" s="53"/>
      <c r="H37" s="69"/>
      <c r="I37" s="39"/>
      <c r="J37" s="6"/>
      <c r="K37" s="69"/>
      <c r="L37" s="194"/>
    </row>
    <row r="38" spans="1:12" customFormat="1" ht="12.5" x14ac:dyDescent="0.25">
      <c r="A38" s="251"/>
      <c r="B38" s="250" t="s">
        <v>120</v>
      </c>
      <c r="C38" s="241" t="str">
        <f t="shared" si="0"/>
        <v>FC</v>
      </c>
      <c r="D38" s="67">
        <v>2</v>
      </c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>
        <v>2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50" t="s">
        <v>191</v>
      </c>
      <c r="C39" s="241" t="str">
        <f t="shared" si="0"/>
        <v>FC</v>
      </c>
      <c r="D39" s="67">
        <v>4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4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50" t="s">
        <v>121</v>
      </c>
      <c r="C40" s="241" t="str">
        <f t="shared" si="0"/>
        <v>FC</v>
      </c>
      <c r="D40" s="67">
        <v>2</v>
      </c>
      <c r="E40" s="6"/>
      <c r="F40" s="52">
        <f t="shared" ref="F40:F55" si="16">D40*E40</f>
        <v>0</v>
      </c>
      <c r="G40" s="53">
        <f t="shared" si="2"/>
        <v>0.1</v>
      </c>
      <c r="H40" s="69">
        <f t="shared" ref="H40:H67" si="17">IF(G40&lt;&gt;0,F40/G40,0)</f>
        <v>0</v>
      </c>
      <c r="I40" s="39">
        <v>2</v>
      </c>
      <c r="J40" s="6"/>
      <c r="K40" s="69">
        <f t="shared" ref="K40:K67" si="18">I40*J40</f>
        <v>0</v>
      </c>
      <c r="L40" s="194">
        <f t="shared" ref="L40:L67" si="19">IF(OR(J40&gt;0,H40&gt;0),H40+K40,0)</f>
        <v>0</v>
      </c>
    </row>
    <row r="41" spans="1:12" customFormat="1" ht="12.5" x14ac:dyDescent="0.25">
      <c r="A41" s="251"/>
      <c r="B41" s="250" t="s">
        <v>122</v>
      </c>
      <c r="C41" s="241" t="str">
        <f t="shared" si="0"/>
        <v>FC</v>
      </c>
      <c r="D41" s="67">
        <v>4</v>
      </c>
      <c r="E41" s="6"/>
      <c r="F41" s="52">
        <f t="shared" si="16"/>
        <v>0</v>
      </c>
      <c r="G41" s="53">
        <f t="shared" si="2"/>
        <v>0.1</v>
      </c>
      <c r="H41" s="69">
        <f t="shared" si="17"/>
        <v>0</v>
      </c>
      <c r="I41" s="39">
        <v>4</v>
      </c>
      <c r="J41" s="6"/>
      <c r="K41" s="69">
        <f t="shared" si="18"/>
        <v>0</v>
      </c>
      <c r="L41" s="194">
        <f t="shared" si="19"/>
        <v>0</v>
      </c>
    </row>
    <row r="42" spans="1:12" customFormat="1" ht="12.5" x14ac:dyDescent="0.25">
      <c r="A42" s="251"/>
      <c r="B42" s="250" t="s">
        <v>123</v>
      </c>
      <c r="C42" s="241" t="str">
        <f t="shared" si="0"/>
        <v>FC</v>
      </c>
      <c r="D42" s="67"/>
      <c r="E42" s="6"/>
      <c r="F42" s="52">
        <f t="shared" si="16"/>
        <v>0</v>
      </c>
      <c r="G42" s="53">
        <f t="shared" si="2"/>
        <v>0.1</v>
      </c>
      <c r="H42" s="69">
        <f t="shared" si="17"/>
        <v>0</v>
      </c>
      <c r="I42" s="39"/>
      <c r="J42" s="6"/>
      <c r="K42" s="69">
        <f t="shared" si="18"/>
        <v>0</v>
      </c>
      <c r="L42" s="194">
        <f t="shared" si="19"/>
        <v>0</v>
      </c>
    </row>
    <row r="43" spans="1:12" customFormat="1" ht="12.5" x14ac:dyDescent="0.25">
      <c r="A43" s="251"/>
      <c r="B43" s="250" t="s">
        <v>124</v>
      </c>
      <c r="C43" s="241" t="str">
        <f t="shared" si="0"/>
        <v>FC</v>
      </c>
      <c r="D43" s="67"/>
      <c r="E43" s="6"/>
      <c r="F43" s="52">
        <f t="shared" si="16"/>
        <v>0</v>
      </c>
      <c r="G43" s="53">
        <f t="shared" si="2"/>
        <v>0.1</v>
      </c>
      <c r="H43" s="69">
        <f t="shared" si="17"/>
        <v>0</v>
      </c>
      <c r="I43" s="39"/>
      <c r="J43" s="6"/>
      <c r="K43" s="69">
        <f t="shared" si="18"/>
        <v>0</v>
      </c>
      <c r="L43" s="194">
        <f t="shared" si="19"/>
        <v>0</v>
      </c>
    </row>
    <row r="44" spans="1:12" customFormat="1" ht="12.5" x14ac:dyDescent="0.25">
      <c r="A44" s="251"/>
      <c r="B44" s="250"/>
      <c r="C44" s="241" t="str">
        <f t="shared" si="0"/>
        <v>FC</v>
      </c>
      <c r="D44" s="67"/>
      <c r="E44" s="6"/>
      <c r="F44" s="52">
        <f t="shared" ref="F44" si="20">D44*E44</f>
        <v>0</v>
      </c>
      <c r="G44" s="53">
        <f t="shared" si="2"/>
        <v>0.1</v>
      </c>
      <c r="H44" s="69">
        <f t="shared" ref="H44" si="21">IF(G44&lt;&gt;0,F44/G44,0)</f>
        <v>0</v>
      </c>
      <c r="I44" s="39"/>
      <c r="J44" s="6"/>
      <c r="K44" s="69">
        <f t="shared" ref="K44" si="22">I44*J44</f>
        <v>0</v>
      </c>
      <c r="L44" s="194">
        <f t="shared" ref="L44" si="23">IF(OR(J44&gt;0,H44&gt;0),H44+K44,0)</f>
        <v>0</v>
      </c>
    </row>
    <row r="45" spans="1:12" customFormat="1" ht="13" x14ac:dyDescent="0.3">
      <c r="A45" s="251"/>
      <c r="B45" s="257" t="s">
        <v>125</v>
      </c>
      <c r="C45" s="242"/>
      <c r="D45" s="29"/>
      <c r="E45" s="19"/>
      <c r="F45" s="19"/>
      <c r="G45" s="20"/>
      <c r="H45" s="31"/>
      <c r="I45" s="38"/>
      <c r="J45" s="19"/>
      <c r="K45" s="31"/>
      <c r="L45" s="36"/>
    </row>
    <row r="46" spans="1:12" customFormat="1" ht="12.5" x14ac:dyDescent="0.25">
      <c r="A46" s="251"/>
      <c r="B46" s="249" t="s">
        <v>126</v>
      </c>
      <c r="C46" s="241" t="str">
        <f t="shared" si="0"/>
        <v>FC</v>
      </c>
      <c r="D46" s="67">
        <v>1</v>
      </c>
      <c r="E46" s="6"/>
      <c r="F46" s="52">
        <f>D46*E46</f>
        <v>0</v>
      </c>
      <c r="G46" s="53">
        <f t="shared" si="2"/>
        <v>0.1</v>
      </c>
      <c r="H46" s="69">
        <f t="shared" si="17"/>
        <v>0</v>
      </c>
      <c r="I46" s="39">
        <v>1</v>
      </c>
      <c r="J46" s="6"/>
      <c r="K46" s="69">
        <f t="shared" si="18"/>
        <v>0</v>
      </c>
      <c r="L46" s="194">
        <f t="shared" si="19"/>
        <v>0</v>
      </c>
    </row>
    <row r="47" spans="1:12" customFormat="1" ht="12.5" x14ac:dyDescent="0.25">
      <c r="A47" s="251"/>
      <c r="B47" s="249" t="s">
        <v>130</v>
      </c>
      <c r="C47" s="241" t="str">
        <f t="shared" si="0"/>
        <v>FC</v>
      </c>
      <c r="D47" s="67">
        <v>8</v>
      </c>
      <c r="E47" s="6"/>
      <c r="F47" s="52">
        <f t="shared" si="16"/>
        <v>0</v>
      </c>
      <c r="G47" s="53">
        <f t="shared" si="2"/>
        <v>0.1</v>
      </c>
      <c r="H47" s="69">
        <f t="shared" si="17"/>
        <v>0</v>
      </c>
      <c r="I47" s="39">
        <v>8</v>
      </c>
      <c r="J47" s="6"/>
      <c r="K47" s="69">
        <f t="shared" si="18"/>
        <v>0</v>
      </c>
      <c r="L47" s="194">
        <f t="shared" si="19"/>
        <v>0</v>
      </c>
    </row>
    <row r="48" spans="1:12" customFormat="1" ht="12.5" x14ac:dyDescent="0.25">
      <c r="A48" s="251"/>
      <c r="B48" s="249" t="s">
        <v>127</v>
      </c>
      <c r="C48" s="241" t="str">
        <f t="shared" si="0"/>
        <v>FC</v>
      </c>
      <c r="D48" s="67">
        <v>14</v>
      </c>
      <c r="E48" s="6"/>
      <c r="F48" s="52">
        <f t="shared" si="16"/>
        <v>0</v>
      </c>
      <c r="G48" s="53">
        <f t="shared" si="2"/>
        <v>0.1</v>
      </c>
      <c r="H48" s="69">
        <f t="shared" si="17"/>
        <v>0</v>
      </c>
      <c r="I48" s="39">
        <v>14</v>
      </c>
      <c r="J48" s="6"/>
      <c r="K48" s="69">
        <f t="shared" si="18"/>
        <v>0</v>
      </c>
      <c r="L48" s="194">
        <f t="shared" si="19"/>
        <v>0</v>
      </c>
    </row>
    <row r="49" spans="1:12" customFormat="1" ht="12.5" x14ac:dyDescent="0.25">
      <c r="A49" s="251"/>
      <c r="B49" s="249" t="s">
        <v>128</v>
      </c>
      <c r="C49" s="241" t="str">
        <f t="shared" si="0"/>
        <v>FC</v>
      </c>
      <c r="D49" s="67">
        <v>4</v>
      </c>
      <c r="E49" s="6"/>
      <c r="F49" s="52">
        <f t="shared" si="16"/>
        <v>0</v>
      </c>
      <c r="G49" s="53">
        <f t="shared" si="2"/>
        <v>0.1</v>
      </c>
      <c r="H49" s="69">
        <f t="shared" si="17"/>
        <v>0</v>
      </c>
      <c r="I49" s="39">
        <v>4</v>
      </c>
      <c r="J49" s="6"/>
      <c r="K49" s="69">
        <f t="shared" si="18"/>
        <v>0</v>
      </c>
      <c r="L49" s="194">
        <f t="shared" si="19"/>
        <v>0</v>
      </c>
    </row>
    <row r="50" spans="1:12" customFormat="1" ht="12.5" x14ac:dyDescent="0.25">
      <c r="A50" s="251"/>
      <c r="B50" s="249" t="s">
        <v>129</v>
      </c>
      <c r="C50" s="241" t="str">
        <f t="shared" si="0"/>
        <v>FC</v>
      </c>
      <c r="D50" s="67">
        <v>6</v>
      </c>
      <c r="E50" s="6"/>
      <c r="F50" s="52">
        <f t="shared" si="16"/>
        <v>0</v>
      </c>
      <c r="G50" s="53">
        <f t="shared" si="2"/>
        <v>0.1</v>
      </c>
      <c r="H50" s="69">
        <f t="shared" si="17"/>
        <v>0</v>
      </c>
      <c r="I50" s="39">
        <v>6</v>
      </c>
      <c r="J50" s="6"/>
      <c r="K50" s="69">
        <f t="shared" si="18"/>
        <v>0</v>
      </c>
      <c r="L50" s="194">
        <f t="shared" si="19"/>
        <v>0</v>
      </c>
    </row>
    <row r="51" spans="1:12" customFormat="1" ht="12.5" x14ac:dyDescent="0.25">
      <c r="A51" s="251"/>
      <c r="B51" s="249" t="s">
        <v>131</v>
      </c>
      <c r="C51" s="241" t="str">
        <f t="shared" si="0"/>
        <v>FC</v>
      </c>
      <c r="D51" s="67">
        <v>1</v>
      </c>
      <c r="E51" s="6"/>
      <c r="F51" s="52">
        <f t="shared" si="16"/>
        <v>0</v>
      </c>
      <c r="G51" s="53">
        <f t="shared" si="2"/>
        <v>0.1</v>
      </c>
      <c r="H51" s="69">
        <f t="shared" si="17"/>
        <v>0</v>
      </c>
      <c r="I51" s="39">
        <v>1</v>
      </c>
      <c r="J51" s="6"/>
      <c r="K51" s="69">
        <f t="shared" si="18"/>
        <v>0</v>
      </c>
      <c r="L51" s="194">
        <f t="shared" si="19"/>
        <v>0</v>
      </c>
    </row>
    <row r="52" spans="1:12" customFormat="1" ht="12.5" x14ac:dyDescent="0.25">
      <c r="A52" s="251"/>
      <c r="B52" s="249" t="s">
        <v>132</v>
      </c>
      <c r="C52" s="241" t="str">
        <f t="shared" si="0"/>
        <v>FC</v>
      </c>
      <c r="D52" s="67">
        <v>2</v>
      </c>
      <c r="E52" s="6"/>
      <c r="F52" s="52">
        <f t="shared" si="16"/>
        <v>0</v>
      </c>
      <c r="G52" s="53">
        <f t="shared" si="2"/>
        <v>0.1</v>
      </c>
      <c r="H52" s="69">
        <f t="shared" si="17"/>
        <v>0</v>
      </c>
      <c r="I52" s="39">
        <v>2</v>
      </c>
      <c r="J52" s="6"/>
      <c r="K52" s="69">
        <f t="shared" si="18"/>
        <v>0</v>
      </c>
      <c r="L52" s="194">
        <f t="shared" si="19"/>
        <v>0</v>
      </c>
    </row>
    <row r="53" spans="1:12" customFormat="1" ht="12.5" x14ac:dyDescent="0.25">
      <c r="A53" s="251"/>
      <c r="B53" s="249" t="s">
        <v>133</v>
      </c>
      <c r="C53" s="241" t="str">
        <f t="shared" si="0"/>
        <v>FC</v>
      </c>
      <c r="D53" s="67">
        <v>2</v>
      </c>
      <c r="E53" s="6"/>
      <c r="F53" s="52">
        <f t="shared" si="16"/>
        <v>0</v>
      </c>
      <c r="G53" s="53">
        <f t="shared" si="2"/>
        <v>0.1</v>
      </c>
      <c r="H53" s="69">
        <f t="shared" si="17"/>
        <v>0</v>
      </c>
      <c r="I53" s="39">
        <v>2</v>
      </c>
      <c r="J53" s="6"/>
      <c r="K53" s="69">
        <f t="shared" si="18"/>
        <v>0</v>
      </c>
      <c r="L53" s="194">
        <f t="shared" si="19"/>
        <v>0</v>
      </c>
    </row>
    <row r="54" spans="1:12" customFormat="1" ht="12.5" x14ac:dyDescent="0.25">
      <c r="A54" s="251"/>
      <c r="B54" s="249" t="s">
        <v>134</v>
      </c>
      <c r="C54" s="241" t="str">
        <f t="shared" si="0"/>
        <v>FC</v>
      </c>
      <c r="D54" s="67">
        <v>1</v>
      </c>
      <c r="E54" s="6"/>
      <c r="F54" s="52">
        <f t="shared" si="16"/>
        <v>0</v>
      </c>
      <c r="G54" s="53">
        <f t="shared" si="2"/>
        <v>0.1</v>
      </c>
      <c r="H54" s="69">
        <f t="shared" si="17"/>
        <v>0</v>
      </c>
      <c r="I54" s="39">
        <v>1</v>
      </c>
      <c r="J54" s="6"/>
      <c r="K54" s="69">
        <f t="shared" si="18"/>
        <v>0</v>
      </c>
      <c r="L54" s="194">
        <f t="shared" si="19"/>
        <v>0</v>
      </c>
    </row>
    <row r="55" spans="1:12" customFormat="1" ht="12.5" x14ac:dyDescent="0.25">
      <c r="A55" s="251"/>
      <c r="B55" s="249" t="s">
        <v>135</v>
      </c>
      <c r="C55" s="241" t="str">
        <f t="shared" si="0"/>
        <v>FC</v>
      </c>
      <c r="D55" s="67"/>
      <c r="E55" s="6"/>
      <c r="F55" s="52">
        <f t="shared" si="16"/>
        <v>0</v>
      </c>
      <c r="G55" s="53">
        <f t="shared" si="2"/>
        <v>0.1</v>
      </c>
      <c r="H55" s="69">
        <f t="shared" si="17"/>
        <v>0</v>
      </c>
      <c r="I55" s="39"/>
      <c r="J55" s="6"/>
      <c r="K55" s="69">
        <f t="shared" si="18"/>
        <v>0</v>
      </c>
      <c r="L55" s="194">
        <f t="shared" si="19"/>
        <v>0</v>
      </c>
    </row>
    <row r="56" spans="1:12" customFormat="1" ht="12.5" x14ac:dyDescent="0.25">
      <c r="A56" s="251"/>
      <c r="B56" s="249"/>
      <c r="C56" s="241" t="str">
        <f t="shared" si="0"/>
        <v>FC</v>
      </c>
      <c r="D56" s="67"/>
      <c r="E56" s="6"/>
      <c r="F56" s="52">
        <f t="shared" ref="F56" si="24">D56*E56</f>
        <v>0</v>
      </c>
      <c r="G56" s="53">
        <f t="shared" si="2"/>
        <v>0.1</v>
      </c>
      <c r="H56" s="69">
        <f t="shared" ref="H56" si="25">IF(G56&lt;&gt;0,F56/G56,0)</f>
        <v>0</v>
      </c>
      <c r="I56" s="39"/>
      <c r="J56" s="6"/>
      <c r="K56" s="69">
        <f t="shared" ref="K56" si="26">I56*J56</f>
        <v>0</v>
      </c>
      <c r="L56" s="194">
        <f t="shared" ref="L56" si="27">IF(OR(J56&gt;0,H56&gt;0),H56+K56,0)</f>
        <v>0</v>
      </c>
    </row>
    <row r="57" spans="1:12" customFormat="1" ht="13" x14ac:dyDescent="0.3">
      <c r="A57" s="251"/>
      <c r="B57" s="257" t="s">
        <v>136</v>
      </c>
      <c r="C57" s="242"/>
      <c r="D57" s="29"/>
      <c r="E57" s="19"/>
      <c r="F57" s="19"/>
      <c r="G57" s="20"/>
      <c r="H57" s="31"/>
      <c r="I57" s="38"/>
      <c r="J57" s="19"/>
      <c r="K57" s="31"/>
      <c r="L57" s="36"/>
    </row>
    <row r="58" spans="1:12" customFormat="1" ht="12.5" x14ac:dyDescent="0.25">
      <c r="A58" s="251"/>
      <c r="B58" s="249" t="s">
        <v>163</v>
      </c>
      <c r="C58" s="241" t="str">
        <f t="shared" si="0"/>
        <v>FC</v>
      </c>
      <c r="D58" s="67">
        <v>1</v>
      </c>
      <c r="E58" s="6"/>
      <c r="F58" s="52">
        <f t="shared" ref="F58:F61" si="28">D58*E58</f>
        <v>0</v>
      </c>
      <c r="G58" s="53">
        <f t="shared" si="2"/>
        <v>0.1</v>
      </c>
      <c r="H58" s="69">
        <f t="shared" ref="H58:H61" si="29">IF(G58&lt;&gt;0,F58/G58,0)</f>
        <v>0</v>
      </c>
      <c r="I58" s="39">
        <v>1</v>
      </c>
      <c r="J58" s="6"/>
      <c r="K58" s="69">
        <f t="shared" ref="K58:K61" si="30">I58*J58</f>
        <v>0</v>
      </c>
      <c r="L58" s="194">
        <f t="shared" ref="L58:L61" si="31">IF(OR(J58&gt;0,H58&gt;0),H58+K58,0)</f>
        <v>0</v>
      </c>
    </row>
    <row r="59" spans="1:12" customFormat="1" ht="12.5" x14ac:dyDescent="0.25">
      <c r="A59" s="251"/>
      <c r="B59" s="249" t="s">
        <v>137</v>
      </c>
      <c r="C59" s="241" t="str">
        <f t="shared" si="0"/>
        <v>FC</v>
      </c>
      <c r="D59" s="67">
        <v>4</v>
      </c>
      <c r="E59" s="6"/>
      <c r="F59" s="52">
        <f t="shared" si="28"/>
        <v>0</v>
      </c>
      <c r="G59" s="53">
        <f t="shared" si="2"/>
        <v>0.1</v>
      </c>
      <c r="H59" s="69">
        <f t="shared" si="29"/>
        <v>0</v>
      </c>
      <c r="I59" s="39">
        <v>4</v>
      </c>
      <c r="J59" s="6"/>
      <c r="K59" s="69">
        <f t="shared" si="30"/>
        <v>0</v>
      </c>
      <c r="L59" s="194">
        <f t="shared" si="31"/>
        <v>0</v>
      </c>
    </row>
    <row r="60" spans="1:12" customFormat="1" ht="12.5" x14ac:dyDescent="0.25">
      <c r="A60" s="251"/>
      <c r="B60" s="249" t="s">
        <v>138</v>
      </c>
      <c r="C60" s="241" t="str">
        <f t="shared" si="0"/>
        <v>FC</v>
      </c>
      <c r="D60" s="67">
        <v>6</v>
      </c>
      <c r="E60" s="6"/>
      <c r="F60" s="52">
        <f t="shared" si="28"/>
        <v>0</v>
      </c>
      <c r="G60" s="53">
        <f t="shared" si="2"/>
        <v>0.1</v>
      </c>
      <c r="H60" s="69">
        <f t="shared" si="29"/>
        <v>0</v>
      </c>
      <c r="I60" s="39">
        <v>6</v>
      </c>
      <c r="J60" s="6"/>
      <c r="K60" s="69">
        <f t="shared" si="30"/>
        <v>0</v>
      </c>
      <c r="L60" s="194">
        <f t="shared" si="31"/>
        <v>0</v>
      </c>
    </row>
    <row r="61" spans="1:12" customFormat="1" ht="12.5" x14ac:dyDescent="0.25">
      <c r="A61" s="251"/>
      <c r="B61" s="249" t="s">
        <v>139</v>
      </c>
      <c r="C61" s="241" t="str">
        <f t="shared" si="0"/>
        <v>FC</v>
      </c>
      <c r="D61" s="67"/>
      <c r="E61" s="6"/>
      <c r="F61" s="52">
        <f t="shared" si="28"/>
        <v>0</v>
      </c>
      <c r="G61" s="53">
        <f t="shared" si="2"/>
        <v>0.1</v>
      </c>
      <c r="H61" s="69">
        <f t="shared" si="29"/>
        <v>0</v>
      </c>
      <c r="I61" s="39"/>
      <c r="J61" s="6"/>
      <c r="K61" s="69">
        <f t="shared" si="30"/>
        <v>0</v>
      </c>
      <c r="L61" s="194">
        <f t="shared" si="31"/>
        <v>0</v>
      </c>
    </row>
    <row r="62" spans="1:12" customFormat="1" ht="12.5" x14ac:dyDescent="0.25">
      <c r="A62" s="251"/>
      <c r="B62" s="249" t="s">
        <v>141</v>
      </c>
      <c r="C62" s="241" t="str">
        <f t="shared" si="0"/>
        <v>FC</v>
      </c>
      <c r="D62" s="67">
        <v>4</v>
      </c>
      <c r="E62" s="6"/>
      <c r="F62" s="52">
        <f t="shared" ref="F62:F66" si="32">D62*E62</f>
        <v>0</v>
      </c>
      <c r="G62" s="53">
        <f t="shared" si="2"/>
        <v>0.1</v>
      </c>
      <c r="H62" s="69">
        <f t="shared" ref="H62:H66" si="33">IF(G62&lt;&gt;0,F62/G62,0)</f>
        <v>0</v>
      </c>
      <c r="I62" s="39">
        <v>4</v>
      </c>
      <c r="J62" s="6"/>
      <c r="K62" s="69">
        <f t="shared" ref="K62:K66" si="34">I62*J62</f>
        <v>0</v>
      </c>
      <c r="L62" s="194">
        <f t="shared" ref="L62:L66" si="35">IF(OR(J62&gt;0,H62&gt;0),H62+K62,0)</f>
        <v>0</v>
      </c>
    </row>
    <row r="63" spans="1:12" customFormat="1" ht="12.5" x14ac:dyDescent="0.25">
      <c r="A63" s="251"/>
      <c r="B63" s="249" t="s">
        <v>142</v>
      </c>
      <c r="C63" s="241" t="str">
        <f t="shared" si="0"/>
        <v>FC</v>
      </c>
      <c r="D63" s="67">
        <v>2</v>
      </c>
      <c r="E63" s="6"/>
      <c r="F63" s="52">
        <f t="shared" si="32"/>
        <v>0</v>
      </c>
      <c r="G63" s="53">
        <f t="shared" si="2"/>
        <v>0.1</v>
      </c>
      <c r="H63" s="69">
        <f t="shared" si="33"/>
        <v>0</v>
      </c>
      <c r="I63" s="39">
        <v>2</v>
      </c>
      <c r="J63" s="6"/>
      <c r="K63" s="69">
        <f t="shared" si="34"/>
        <v>0</v>
      </c>
      <c r="L63" s="194">
        <f t="shared" si="35"/>
        <v>0</v>
      </c>
    </row>
    <row r="64" spans="1:12" customFormat="1" ht="12.5" x14ac:dyDescent="0.25">
      <c r="A64" s="251"/>
      <c r="B64" s="249"/>
      <c r="C64" s="241" t="str">
        <f t="shared" si="0"/>
        <v>FC</v>
      </c>
      <c r="D64" s="67"/>
      <c r="E64" s="6"/>
      <c r="F64" s="52">
        <f t="shared" ref="F64" si="36">D64*E64</f>
        <v>0</v>
      </c>
      <c r="G64" s="53">
        <f t="shared" si="2"/>
        <v>0.1</v>
      </c>
      <c r="H64" s="69">
        <f t="shared" ref="H64" si="37">IF(G64&lt;&gt;0,F64/G64,0)</f>
        <v>0</v>
      </c>
      <c r="I64" s="39"/>
      <c r="J64" s="6"/>
      <c r="K64" s="69">
        <f t="shared" ref="K64" si="38">I64*J64</f>
        <v>0</v>
      </c>
      <c r="L64" s="194">
        <f t="shared" ref="L64" si="39">IF(OR(J64&gt;0,H64&gt;0),H64+K64,0)</f>
        <v>0</v>
      </c>
    </row>
    <row r="65" spans="1:12" customFormat="1" ht="13" x14ac:dyDescent="0.3">
      <c r="A65" s="251"/>
      <c r="B65" s="257" t="s">
        <v>154</v>
      </c>
      <c r="C65" s="242"/>
      <c r="D65" s="29"/>
      <c r="E65" s="19"/>
      <c r="F65" s="19"/>
      <c r="G65" s="20"/>
      <c r="H65" s="31"/>
      <c r="I65" s="38"/>
      <c r="J65" s="19"/>
      <c r="K65" s="31"/>
      <c r="L65" s="36"/>
    </row>
    <row r="66" spans="1:12" customFormat="1" ht="12.5" x14ac:dyDescent="0.25">
      <c r="A66" s="251"/>
      <c r="B66" s="249" t="s">
        <v>147</v>
      </c>
      <c r="C66" s="241" t="str">
        <f t="shared" si="0"/>
        <v>FC</v>
      </c>
      <c r="D66" s="67">
        <v>1</v>
      </c>
      <c r="E66" s="6"/>
      <c r="F66" s="52">
        <f t="shared" si="32"/>
        <v>0</v>
      </c>
      <c r="G66" s="53">
        <f t="shared" si="2"/>
        <v>0.1</v>
      </c>
      <c r="H66" s="69">
        <f t="shared" si="33"/>
        <v>0</v>
      </c>
      <c r="I66" s="39">
        <v>1</v>
      </c>
      <c r="J66" s="6"/>
      <c r="K66" s="69">
        <f t="shared" si="34"/>
        <v>0</v>
      </c>
      <c r="L66" s="194">
        <f t="shared" si="35"/>
        <v>0</v>
      </c>
    </row>
    <row r="67" spans="1:12" customFormat="1" ht="12.5" x14ac:dyDescent="0.25">
      <c r="A67" s="251"/>
      <c r="B67" s="249" t="s">
        <v>149</v>
      </c>
      <c r="C67" s="241" t="str">
        <f t="shared" si="0"/>
        <v>FC</v>
      </c>
      <c r="D67" s="67"/>
      <c r="E67" s="6"/>
      <c r="F67" s="52">
        <f>D67*E67</f>
        <v>0</v>
      </c>
      <c r="G67" s="53">
        <f t="shared" si="2"/>
        <v>0.1</v>
      </c>
      <c r="H67" s="69">
        <f t="shared" si="17"/>
        <v>0</v>
      </c>
      <c r="I67" s="39"/>
      <c r="J67" s="6"/>
      <c r="K67" s="69">
        <f t="shared" si="18"/>
        <v>0</v>
      </c>
      <c r="L67" s="194">
        <f t="shared" si="19"/>
        <v>0</v>
      </c>
    </row>
    <row r="68" spans="1:12" customFormat="1" ht="12.5" x14ac:dyDescent="0.25">
      <c r="A68" s="251"/>
      <c r="B68" s="249" t="s">
        <v>150</v>
      </c>
      <c r="C68" s="241" t="str">
        <f t="shared" si="0"/>
        <v>FC</v>
      </c>
      <c r="D68" s="67"/>
      <c r="E68" s="6"/>
      <c r="F68" s="52">
        <f>D68*E68</f>
        <v>0</v>
      </c>
      <c r="G68" s="53">
        <f t="shared" si="2"/>
        <v>0.1</v>
      </c>
      <c r="H68" s="69">
        <f t="shared" si="3"/>
        <v>0</v>
      </c>
      <c r="I68" s="39"/>
      <c r="J68" s="6"/>
      <c r="K68" s="69">
        <f t="shared" si="4"/>
        <v>0</v>
      </c>
      <c r="L68" s="194">
        <f t="shared" si="5"/>
        <v>0</v>
      </c>
    </row>
    <row r="69" spans="1:12" customFormat="1" ht="12.5" x14ac:dyDescent="0.25">
      <c r="A69" s="251"/>
      <c r="B69" s="249" t="s">
        <v>151</v>
      </c>
      <c r="C69" s="241" t="str">
        <f t="shared" si="0"/>
        <v>FC</v>
      </c>
      <c r="D69" s="67"/>
      <c r="E69" s="6"/>
      <c r="F69" s="52">
        <f t="shared" si="1"/>
        <v>0</v>
      </c>
      <c r="G69" s="53">
        <f t="shared" si="2"/>
        <v>0.1</v>
      </c>
      <c r="H69" s="69">
        <f t="shared" si="3"/>
        <v>0</v>
      </c>
      <c r="I69" s="39"/>
      <c r="J69" s="6"/>
      <c r="K69" s="69">
        <f t="shared" si="4"/>
        <v>0</v>
      </c>
      <c r="L69" s="194">
        <f t="shared" si="5"/>
        <v>0</v>
      </c>
    </row>
    <row r="70" spans="1:12" customFormat="1" ht="12.5" x14ac:dyDescent="0.25">
      <c r="A70" s="251"/>
      <c r="B70" s="249" t="s">
        <v>152</v>
      </c>
      <c r="C70" s="241" t="str">
        <f t="shared" si="0"/>
        <v>FC</v>
      </c>
      <c r="D70" s="67"/>
      <c r="E70" s="6"/>
      <c r="F70" s="52">
        <f t="shared" ref="F70:F72" si="40">D70*E70</f>
        <v>0</v>
      </c>
      <c r="G70" s="53">
        <f t="shared" si="2"/>
        <v>0.1</v>
      </c>
      <c r="H70" s="69">
        <f t="shared" ref="H70:H72" si="41">IF(G70&lt;&gt;0,F70/G70,0)</f>
        <v>0</v>
      </c>
      <c r="I70" s="39"/>
      <c r="J70" s="6"/>
      <c r="K70" s="69">
        <f t="shared" ref="K70:K72" si="42">I70*J70</f>
        <v>0</v>
      </c>
      <c r="L70" s="194">
        <f t="shared" ref="L70:L72" si="43">IF(OR(J70&gt;0,H70&gt;0),H70+K70,0)</f>
        <v>0</v>
      </c>
    </row>
    <row r="71" spans="1:12" customFormat="1" ht="12.5" x14ac:dyDescent="0.25">
      <c r="A71" s="251"/>
      <c r="B71" s="249" t="s">
        <v>94</v>
      </c>
      <c r="C71" s="241" t="str">
        <f t="shared" si="0"/>
        <v>FC</v>
      </c>
      <c r="D71" s="67">
        <v>1</v>
      </c>
      <c r="E71" s="6"/>
      <c r="F71" s="52">
        <f t="shared" si="40"/>
        <v>0</v>
      </c>
      <c r="G71" s="53">
        <f t="shared" si="2"/>
        <v>0.1</v>
      </c>
      <c r="H71" s="69">
        <f t="shared" si="41"/>
        <v>0</v>
      </c>
      <c r="I71" s="39">
        <v>1</v>
      </c>
      <c r="J71" s="6"/>
      <c r="K71" s="69">
        <f t="shared" si="42"/>
        <v>0</v>
      </c>
      <c r="L71" s="194">
        <f t="shared" si="43"/>
        <v>0</v>
      </c>
    </row>
    <row r="72" spans="1:12" customFormat="1" ht="12.5" x14ac:dyDescent="0.25">
      <c r="A72" s="251"/>
      <c r="B72" s="248"/>
      <c r="C72" s="241" t="str">
        <f t="shared" si="0"/>
        <v>FC</v>
      </c>
      <c r="D72" s="67"/>
      <c r="E72" s="6"/>
      <c r="F72" s="52">
        <f t="shared" si="40"/>
        <v>0</v>
      </c>
      <c r="G72" s="53">
        <f t="shared" si="2"/>
        <v>0.1</v>
      </c>
      <c r="H72" s="69">
        <f t="shared" si="41"/>
        <v>0</v>
      </c>
      <c r="I72" s="39"/>
      <c r="J72" s="6"/>
      <c r="K72" s="69">
        <f t="shared" si="42"/>
        <v>0</v>
      </c>
      <c r="L72" s="194">
        <f t="shared" si="43"/>
        <v>0</v>
      </c>
    </row>
    <row r="73" spans="1:12" customFormat="1" ht="12.5" x14ac:dyDescent="0.25">
      <c r="A73" s="251"/>
      <c r="B73" s="248"/>
      <c r="C73" s="241" t="str">
        <f t="shared" si="0"/>
        <v>FC</v>
      </c>
      <c r="D73" s="67"/>
      <c r="E73" s="6"/>
      <c r="F73" s="52">
        <f t="shared" si="1"/>
        <v>0</v>
      </c>
      <c r="G73" s="53">
        <f t="shared" si="2"/>
        <v>0.1</v>
      </c>
      <c r="H73" s="69">
        <f t="shared" si="3"/>
        <v>0</v>
      </c>
      <c r="I73" s="39"/>
      <c r="J73" s="6"/>
      <c r="K73" s="69">
        <f t="shared" si="4"/>
        <v>0</v>
      </c>
      <c r="L73" s="194">
        <f t="shared" si="5"/>
        <v>0</v>
      </c>
    </row>
    <row r="74" spans="1:12" customFormat="1" ht="12.5" x14ac:dyDescent="0.25">
      <c r="A74" s="252"/>
      <c r="B74" s="239"/>
      <c r="C74" s="241" t="str">
        <f t="shared" si="0"/>
        <v>FC</v>
      </c>
      <c r="D74" s="67"/>
      <c r="E74" s="6"/>
      <c r="F74" s="52">
        <f t="shared" si="1"/>
        <v>0</v>
      </c>
      <c r="G74" s="53">
        <f t="shared" si="2"/>
        <v>0.1</v>
      </c>
      <c r="H74" s="69">
        <f t="shared" si="3"/>
        <v>0</v>
      </c>
      <c r="I74" s="39"/>
      <c r="J74" s="6"/>
      <c r="K74" s="69">
        <f t="shared" si="4"/>
        <v>0</v>
      </c>
      <c r="L74" s="194">
        <f t="shared" si="5"/>
        <v>0</v>
      </c>
    </row>
    <row r="75" spans="1:12" customFormat="1" ht="12.5" x14ac:dyDescent="0.25">
      <c r="A75" s="252"/>
      <c r="B75" s="239"/>
      <c r="C75" s="241" t="str">
        <f t="shared" si="0"/>
        <v>FC</v>
      </c>
      <c r="D75" s="67"/>
      <c r="E75" s="6"/>
      <c r="F75" s="52">
        <f>D75*E75</f>
        <v>0</v>
      </c>
      <c r="G75" s="53">
        <f t="shared" si="2"/>
        <v>0.1</v>
      </c>
      <c r="H75" s="69">
        <f>IF(G75&lt;&gt;0,F75/G75,0)</f>
        <v>0</v>
      </c>
      <c r="I75" s="39"/>
      <c r="J75" s="6"/>
      <c r="K75" s="69">
        <f>I75*J75</f>
        <v>0</v>
      </c>
      <c r="L75" s="194">
        <f t="shared" si="5"/>
        <v>0</v>
      </c>
    </row>
    <row r="76" spans="1:12" customFormat="1" ht="11.5" customHeight="1" x14ac:dyDescent="0.25">
      <c r="A76" s="252"/>
      <c r="B76" s="239"/>
      <c r="C76" s="241" t="str">
        <f t="shared" si="0"/>
        <v>FC</v>
      </c>
      <c r="D76" s="67"/>
      <c r="E76" s="6"/>
      <c r="F76" s="52">
        <f t="shared" si="1"/>
        <v>0</v>
      </c>
      <c r="G76" s="53">
        <f t="shared" si="2"/>
        <v>0.1</v>
      </c>
      <c r="H76" s="69">
        <f t="shared" si="3"/>
        <v>0</v>
      </c>
      <c r="I76" s="39"/>
      <c r="J76" s="6"/>
      <c r="K76" s="69">
        <f t="shared" si="4"/>
        <v>0</v>
      </c>
      <c r="L76" s="194">
        <f t="shared" si="5"/>
        <v>0</v>
      </c>
    </row>
    <row r="77" spans="1:12" customFormat="1" ht="11.5" customHeight="1" x14ac:dyDescent="0.25">
      <c r="A77" s="252"/>
      <c r="B77" s="239"/>
      <c r="C77" s="241" t="str">
        <f t="shared" si="0"/>
        <v>FC</v>
      </c>
      <c r="D77" s="71"/>
      <c r="E77" s="13"/>
      <c r="F77" s="52">
        <f t="shared" si="1"/>
        <v>0</v>
      </c>
      <c r="G77" s="53">
        <f t="shared" si="2"/>
        <v>0.1</v>
      </c>
      <c r="H77" s="69">
        <f t="shared" si="3"/>
        <v>0</v>
      </c>
      <c r="I77" s="39"/>
      <c r="J77" s="6"/>
      <c r="K77" s="69">
        <f t="shared" si="4"/>
        <v>0</v>
      </c>
      <c r="L77" s="194">
        <f t="shared" si="5"/>
        <v>0</v>
      </c>
    </row>
    <row r="78" spans="1:12" customFormat="1" ht="13" thickBot="1" x14ac:dyDescent="0.3">
      <c r="A78" s="255"/>
      <c r="B78" s="256"/>
      <c r="C78" s="241" t="str">
        <f t="shared" si="0"/>
        <v>FC</v>
      </c>
      <c r="D78" s="44"/>
      <c r="E78" s="13"/>
      <c r="F78" s="52">
        <f t="shared" si="1"/>
        <v>0</v>
      </c>
      <c r="G78" s="53">
        <f t="shared" si="2"/>
        <v>0.1</v>
      </c>
      <c r="H78" s="69">
        <f t="shared" ref="H78" si="44">IF(G78&lt;&gt;0,F78/G78,0)</f>
        <v>0</v>
      </c>
      <c r="I78" s="39"/>
      <c r="J78" s="6"/>
      <c r="K78" s="69">
        <f t="shared" ref="K78" si="45">I78*J78</f>
        <v>0</v>
      </c>
      <c r="L78" s="194">
        <f t="shared" ref="L78" si="46">IF(OR(J78&gt;0,H78&gt;0),H78+K78,0)</f>
        <v>0</v>
      </c>
    </row>
    <row r="79" spans="1:12" customFormat="1" ht="13.5" thickBot="1" x14ac:dyDescent="0.35">
      <c r="A79" s="245"/>
      <c r="B79" s="254" t="str">
        <f>+"SUB-TOTAL:  "&amp;A15</f>
        <v>SUB-TOTAL:  G3.1</v>
      </c>
      <c r="C79" s="244"/>
      <c r="D79" s="102"/>
      <c r="E79" s="103">
        <f>SUM(E15:E78)</f>
        <v>0</v>
      </c>
      <c r="F79" s="103">
        <f>SUM(F15:F78)</f>
        <v>0</v>
      </c>
      <c r="G79" s="104">
        <f>$B$8</f>
        <v>0.1</v>
      </c>
      <c r="H79" s="192">
        <f>SUM(H15:H78)</f>
        <v>0</v>
      </c>
      <c r="I79" s="193"/>
      <c r="J79" s="103"/>
      <c r="K79" s="192">
        <f>SUM(K15:K78)</f>
        <v>0</v>
      </c>
      <c r="L79" s="188">
        <f>SUM(L15:L78)</f>
        <v>0</v>
      </c>
    </row>
    <row r="80" spans="1:12" customFormat="1" ht="13" x14ac:dyDescent="0.3">
      <c r="A80" s="1"/>
      <c r="B80" s="1"/>
      <c r="C80" s="4"/>
      <c r="D80" s="45"/>
      <c r="E80" s="48"/>
      <c r="F80" s="48"/>
      <c r="G80" s="1"/>
      <c r="H80" s="34"/>
      <c r="I80" s="41"/>
      <c r="J80" s="48"/>
      <c r="K80" s="50"/>
      <c r="L80" s="50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ht="10.5" x14ac:dyDescent="0.25">
      <c r="D127" s="46"/>
      <c r="E127" s="47"/>
      <c r="F127" s="49"/>
      <c r="H127" s="35"/>
      <c r="I127" s="42"/>
      <c r="J127" s="47"/>
      <c r="K127" s="51"/>
      <c r="L127" s="51"/>
    </row>
    <row r="128" spans="4:12" ht="10.5" x14ac:dyDescent="0.25">
      <c r="D128" s="46"/>
      <c r="E128" s="47"/>
      <c r="F128" s="49"/>
      <c r="H128" s="35"/>
      <c r="I128" s="42"/>
      <c r="J128" s="47"/>
      <c r="K128" s="51"/>
      <c r="L128" s="51"/>
    </row>
    <row r="129" spans="4:12" ht="10.5" x14ac:dyDescent="0.25">
      <c r="D129" s="46"/>
      <c r="E129" s="47"/>
      <c r="F129" s="49"/>
      <c r="H129" s="35"/>
      <c r="I129" s="42"/>
      <c r="J129" s="47"/>
      <c r="K129" s="51"/>
      <c r="L129" s="51"/>
    </row>
    <row r="130" spans="4:12" ht="10.5" x14ac:dyDescent="0.25">
      <c r="D130" s="46"/>
      <c r="E130" s="47"/>
      <c r="F130" s="49"/>
      <c r="H130" s="35"/>
      <c r="I130" s="42"/>
      <c r="J130" s="47"/>
      <c r="K130" s="51"/>
      <c r="L130" s="51"/>
    </row>
    <row r="131" spans="4:12" ht="10.5" x14ac:dyDescent="0.25">
      <c r="D131" s="46"/>
      <c r="E131" s="47"/>
      <c r="F131" s="49"/>
      <c r="H131" s="35"/>
      <c r="I131" s="42"/>
      <c r="J131" s="47"/>
      <c r="K131" s="51"/>
      <c r="L131" s="51"/>
    </row>
    <row r="132" spans="4:12" ht="10.5" x14ac:dyDescent="0.25">
      <c r="D132" s="46"/>
      <c r="E132" s="47"/>
      <c r="F132" s="49"/>
      <c r="H132" s="35"/>
      <c r="I132" s="42"/>
      <c r="J132" s="47"/>
      <c r="K132" s="51"/>
      <c r="L132" s="51"/>
    </row>
    <row r="133" spans="4:12" ht="10.5" x14ac:dyDescent="0.25">
      <c r="D133" s="46"/>
      <c r="E133" s="47"/>
      <c r="F133" s="49"/>
      <c r="H133" s="35"/>
      <c r="I133" s="42"/>
      <c r="J133" s="47"/>
      <c r="K133" s="51"/>
      <c r="L133" s="51"/>
    </row>
    <row r="134" spans="4:12" ht="10.5" x14ac:dyDescent="0.25">
      <c r="D134" s="46"/>
      <c r="E134" s="47"/>
      <c r="F134" s="49"/>
      <c r="H134" s="35"/>
      <c r="I134" s="42"/>
      <c r="J134" s="47"/>
      <c r="K134" s="51"/>
      <c r="L134" s="51"/>
    </row>
    <row r="135" spans="4:12" ht="10.5" x14ac:dyDescent="0.25">
      <c r="D135" s="46"/>
      <c r="E135" s="47"/>
      <c r="F135" s="49"/>
      <c r="H135" s="35"/>
      <c r="I135" s="42"/>
      <c r="J135" s="47"/>
      <c r="K135" s="51"/>
      <c r="L135" s="51"/>
    </row>
    <row r="136" spans="4:12" ht="10.5" x14ac:dyDescent="0.25">
      <c r="D136" s="46"/>
      <c r="E136" s="47"/>
      <c r="F136" s="49"/>
      <c r="H136" s="35"/>
      <c r="I136" s="42"/>
      <c r="J136" s="47"/>
      <c r="K136" s="51"/>
      <c r="L136" s="51"/>
    </row>
    <row r="137" spans="4:12" ht="10.5" x14ac:dyDescent="0.25">
      <c r="D137" s="46"/>
      <c r="E137" s="47"/>
      <c r="F137" s="49"/>
      <c r="H137" s="35"/>
      <c r="I137" s="42"/>
      <c r="J137" s="47"/>
      <c r="K137" s="51"/>
      <c r="L137" s="51"/>
    </row>
    <row r="138" spans="4:12" ht="10.5" x14ac:dyDescent="0.25">
      <c r="D138" s="46"/>
      <c r="E138" s="47"/>
      <c r="F138" s="49"/>
      <c r="H138" s="35"/>
      <c r="I138" s="42"/>
      <c r="J138" s="47"/>
      <c r="K138" s="51"/>
      <c r="L138" s="51"/>
    </row>
    <row r="139" spans="4:12" ht="10.5" x14ac:dyDescent="0.25">
      <c r="D139" s="46"/>
      <c r="E139" s="47"/>
      <c r="F139" s="49"/>
      <c r="H139" s="35"/>
      <c r="I139" s="42"/>
      <c r="J139" s="47"/>
      <c r="K139" s="51"/>
      <c r="L139" s="51"/>
    </row>
    <row r="140" spans="4:12" x14ac:dyDescent="0.2">
      <c r="E140" s="30"/>
      <c r="F140" s="32"/>
    </row>
    <row r="141" spans="4:12" x14ac:dyDescent="0.2">
      <c r="E141" s="30"/>
      <c r="F141" s="32"/>
    </row>
    <row r="142" spans="4:12" x14ac:dyDescent="0.2">
      <c r="E142" s="30"/>
      <c r="F142" s="32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7C6C-18B0-4AA4-BA35-F4F396F2A8EB}">
  <sheetPr>
    <tabColor rgb="FF00B050"/>
  </sheetPr>
  <dimension ref="A1:L131"/>
  <sheetViews>
    <sheetView showGridLines="0" topLeftCell="A16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84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.25" customHeight="1" x14ac:dyDescent="0.2">
      <c r="A12" s="323" t="s">
        <v>24</v>
      </c>
      <c r="B12" s="320" t="s">
        <v>69</v>
      </c>
      <c r="C12" s="380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81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82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G3.2</v>
      </c>
      <c r="B15" s="59" t="str">
        <f>B6</f>
        <v>Pietermaritzburg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7" si="0">$B$7</f>
        <v>FC</v>
      </c>
      <c r="D19" s="67">
        <v>1</v>
      </c>
      <c r="E19" s="6"/>
      <c r="F19" s="52">
        <f t="shared" ref="F19:F67" si="1">D19*E19</f>
        <v>0</v>
      </c>
      <c r="G19" s="53">
        <f t="shared" ref="G19:G67" si="2">$B$8</f>
        <v>0.1</v>
      </c>
      <c r="H19" s="69">
        <f t="shared" ref="H19:H66" si="3">IF(G19&lt;&gt;0,F19/G19,0)</f>
        <v>0</v>
      </c>
      <c r="I19" s="39">
        <v>1</v>
      </c>
      <c r="J19" s="6"/>
      <c r="K19" s="69">
        <f t="shared" ref="K19:K66" si="4">I19*J19</f>
        <v>0</v>
      </c>
      <c r="L19" s="194">
        <f t="shared" ref="L19:L66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8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>
        <v>8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153</v>
      </c>
      <c r="C21" s="241" t="str">
        <f t="shared" si="0"/>
        <v>FC</v>
      </c>
      <c r="D21" s="67">
        <v>2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>
        <v>2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2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>
        <v>2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5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>
        <v>5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5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>
        <v>5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115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116</v>
      </c>
      <c r="C33" s="241" t="str">
        <f t="shared" si="0"/>
        <v>FC</v>
      </c>
      <c r="D33" s="67">
        <v>5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5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117</v>
      </c>
      <c r="C34" s="241" t="str">
        <f t="shared" si="0"/>
        <v>FC</v>
      </c>
      <c r="D34" s="67">
        <v>5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>
        <v>5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118</v>
      </c>
      <c r="C35" s="241" t="str">
        <f t="shared" si="0"/>
        <v>FC</v>
      </c>
      <c r="D35" s="67">
        <v>5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>
        <v>5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1"/>
      <c r="B36" s="250"/>
      <c r="C36" s="241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194">
        <f t="shared" si="5"/>
        <v>0</v>
      </c>
    </row>
    <row r="37" spans="1:12" customFormat="1" ht="13" x14ac:dyDescent="0.3">
      <c r="A37" s="251"/>
      <c r="B37" s="257" t="s">
        <v>125</v>
      </c>
      <c r="C37" s="242"/>
      <c r="D37" s="29"/>
      <c r="E37" s="19"/>
      <c r="F37" s="19"/>
      <c r="G37" s="20"/>
      <c r="H37" s="31"/>
      <c r="I37" s="38"/>
      <c r="J37" s="19"/>
      <c r="K37" s="31"/>
      <c r="L37" s="36"/>
    </row>
    <row r="38" spans="1:12" customFormat="1" ht="12.5" x14ac:dyDescent="0.25">
      <c r="A38" s="251"/>
      <c r="B38" s="249" t="s">
        <v>155</v>
      </c>
      <c r="C38" s="241" t="str">
        <f t="shared" si="0"/>
        <v>FC</v>
      </c>
      <c r="D38" s="67">
        <v>1</v>
      </c>
      <c r="E38" s="6"/>
      <c r="F38" s="52">
        <f>D38*E38</f>
        <v>0</v>
      </c>
      <c r="G38" s="53">
        <f t="shared" si="2"/>
        <v>0.1</v>
      </c>
      <c r="H38" s="69">
        <f t="shared" si="3"/>
        <v>0</v>
      </c>
      <c r="I38" s="39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127</v>
      </c>
      <c r="C39" s="241" t="str">
        <f t="shared" si="0"/>
        <v>FC</v>
      </c>
      <c r="D39" s="67">
        <v>3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3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156</v>
      </c>
      <c r="C40" s="241" t="str">
        <f t="shared" si="0"/>
        <v>FC</v>
      </c>
      <c r="D40" s="67">
        <v>2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>
        <v>2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129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39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135</v>
      </c>
      <c r="C42" s="241" t="str">
        <f t="shared" si="0"/>
        <v>FC</v>
      </c>
      <c r="D42" s="67"/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39"/>
      <c r="J42" s="6"/>
      <c r="K42" s="69">
        <f t="shared" si="4"/>
        <v>0</v>
      </c>
      <c r="L42" s="194">
        <f t="shared" si="5"/>
        <v>0</v>
      </c>
    </row>
    <row r="43" spans="1:12" customFormat="1" ht="12.5" x14ac:dyDescent="0.25">
      <c r="A43" s="251"/>
      <c r="B43" s="249"/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39"/>
      <c r="J43" s="6"/>
      <c r="K43" s="69">
        <f t="shared" si="4"/>
        <v>0</v>
      </c>
      <c r="L43" s="194">
        <f t="shared" si="5"/>
        <v>0</v>
      </c>
    </row>
    <row r="44" spans="1:12" customFormat="1" ht="13" x14ac:dyDescent="0.3">
      <c r="A44" s="251"/>
      <c r="B44" s="257" t="s">
        <v>136</v>
      </c>
      <c r="C44" s="242"/>
      <c r="D44" s="29"/>
      <c r="E44" s="19"/>
      <c r="F44" s="19"/>
      <c r="G44" s="20"/>
      <c r="H44" s="31"/>
      <c r="I44" s="38"/>
      <c r="J44" s="19"/>
      <c r="K44" s="31"/>
      <c r="L44" s="36"/>
    </row>
    <row r="45" spans="1:12" customFormat="1" ht="12.5" x14ac:dyDescent="0.25">
      <c r="A45" s="251"/>
      <c r="B45" s="249" t="s">
        <v>162</v>
      </c>
      <c r="C45" s="241" t="str">
        <f t="shared" si="0"/>
        <v>FC</v>
      </c>
      <c r="D45" s="67">
        <v>1</v>
      </c>
      <c r="E45" s="6"/>
      <c r="F45" s="52">
        <f t="shared" ref="F45:F57" si="6">D45*E45</f>
        <v>0</v>
      </c>
      <c r="G45" s="53">
        <f t="shared" si="2"/>
        <v>0.1</v>
      </c>
      <c r="H45" s="69">
        <f t="shared" ref="H45:H57" si="7">IF(G45&lt;&gt;0,F45/G45,0)</f>
        <v>0</v>
      </c>
      <c r="I45" s="39">
        <v>1</v>
      </c>
      <c r="J45" s="6"/>
      <c r="K45" s="69">
        <f t="shared" ref="K45:K57" si="8">I45*J45</f>
        <v>0</v>
      </c>
      <c r="L45" s="194">
        <f t="shared" ref="L45:L57" si="9">IF(OR(J45&gt;0,H45&gt;0),H45+K45,0)</f>
        <v>0</v>
      </c>
    </row>
    <row r="46" spans="1:12" customFormat="1" ht="12.5" x14ac:dyDescent="0.25">
      <c r="A46" s="251"/>
      <c r="B46" s="249" t="s">
        <v>137</v>
      </c>
      <c r="C46" s="241" t="str">
        <f t="shared" si="0"/>
        <v>FC</v>
      </c>
      <c r="D46" s="67">
        <v>1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>
        <v>1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 t="s">
        <v>138</v>
      </c>
      <c r="C47" s="241" t="str">
        <f t="shared" si="0"/>
        <v>FC</v>
      </c>
      <c r="D47" s="67">
        <v>2</v>
      </c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>
        <v>2</v>
      </c>
      <c r="J47" s="6"/>
      <c r="K47" s="69">
        <f t="shared" si="8"/>
        <v>0</v>
      </c>
      <c r="L47" s="194">
        <f t="shared" si="9"/>
        <v>0</v>
      </c>
    </row>
    <row r="48" spans="1:12" customFormat="1" ht="12.5" x14ac:dyDescent="0.25">
      <c r="A48" s="251"/>
      <c r="B48" s="249" t="s">
        <v>141</v>
      </c>
      <c r="C48" s="241" t="str">
        <f t="shared" si="0"/>
        <v>FC</v>
      </c>
      <c r="D48" s="67">
        <v>2</v>
      </c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>
        <v>2</v>
      </c>
      <c r="J48" s="6"/>
      <c r="K48" s="69">
        <f t="shared" si="8"/>
        <v>0</v>
      </c>
      <c r="L48" s="194">
        <f t="shared" si="9"/>
        <v>0</v>
      </c>
    </row>
    <row r="49" spans="1:12" customFormat="1" ht="12.5" x14ac:dyDescent="0.25">
      <c r="A49" s="251"/>
      <c r="B49" s="249" t="s">
        <v>140</v>
      </c>
      <c r="C49" s="241" t="str">
        <f t="shared" si="0"/>
        <v>FC</v>
      </c>
      <c r="D49" s="67">
        <v>1</v>
      </c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39">
        <v>1</v>
      </c>
      <c r="J49" s="6"/>
      <c r="K49" s="69">
        <f t="shared" si="8"/>
        <v>0</v>
      </c>
      <c r="L49" s="194">
        <f t="shared" si="9"/>
        <v>0</v>
      </c>
    </row>
    <row r="50" spans="1:12" customFormat="1" ht="12.5" x14ac:dyDescent="0.25">
      <c r="A50" s="251"/>
      <c r="B50" s="249"/>
      <c r="C50" s="241" t="str">
        <f t="shared" si="0"/>
        <v>FC</v>
      </c>
      <c r="D50" s="67"/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/>
      <c r="J50" s="6"/>
      <c r="K50" s="69">
        <f t="shared" si="8"/>
        <v>0</v>
      </c>
      <c r="L50" s="194">
        <f t="shared" si="9"/>
        <v>0</v>
      </c>
    </row>
    <row r="51" spans="1:12" customFormat="1" ht="13" x14ac:dyDescent="0.3">
      <c r="A51" s="251"/>
      <c r="B51" s="257" t="s">
        <v>143</v>
      </c>
      <c r="C51" s="242"/>
      <c r="D51" s="29"/>
      <c r="E51" s="19"/>
      <c r="F51" s="19"/>
      <c r="G51" s="20"/>
      <c r="H51" s="31"/>
      <c r="I51" s="38"/>
      <c r="J51" s="19"/>
      <c r="K51" s="31"/>
      <c r="L51" s="36"/>
    </row>
    <row r="52" spans="1:12" customFormat="1" ht="12.5" x14ac:dyDescent="0.25">
      <c r="A52" s="251"/>
      <c r="B52" s="249" t="s">
        <v>144</v>
      </c>
      <c r="C52" s="241" t="str">
        <f t="shared" si="0"/>
        <v>FC</v>
      </c>
      <c r="D52" s="67">
        <v>1</v>
      </c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>
        <v>1</v>
      </c>
      <c r="J52" s="6"/>
      <c r="K52" s="69">
        <f t="shared" si="8"/>
        <v>0</v>
      </c>
      <c r="L52" s="194">
        <f t="shared" si="9"/>
        <v>0</v>
      </c>
    </row>
    <row r="53" spans="1:12" customFormat="1" ht="12.5" x14ac:dyDescent="0.25">
      <c r="A53" s="251"/>
      <c r="B53" s="249" t="s">
        <v>145</v>
      </c>
      <c r="C53" s="241" t="str">
        <f t="shared" si="0"/>
        <v>FC</v>
      </c>
      <c r="D53" s="67">
        <v>1</v>
      </c>
      <c r="E53" s="6"/>
      <c r="F53" s="52">
        <f t="shared" si="6"/>
        <v>0</v>
      </c>
      <c r="G53" s="53">
        <f t="shared" si="2"/>
        <v>0.1</v>
      </c>
      <c r="H53" s="69">
        <f t="shared" si="7"/>
        <v>0</v>
      </c>
      <c r="I53" s="39">
        <v>1</v>
      </c>
      <c r="J53" s="6"/>
      <c r="K53" s="69">
        <f t="shared" si="8"/>
        <v>0</v>
      </c>
      <c r="L53" s="194">
        <f t="shared" si="9"/>
        <v>0</v>
      </c>
    </row>
    <row r="54" spans="1:12" customFormat="1" ht="12.5" x14ac:dyDescent="0.25">
      <c r="A54" s="251"/>
      <c r="B54" s="249"/>
      <c r="C54" s="241" t="str">
        <f t="shared" si="0"/>
        <v>FC</v>
      </c>
      <c r="D54" s="67"/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/>
      <c r="J54" s="6"/>
      <c r="K54" s="69">
        <f t="shared" si="8"/>
        <v>0</v>
      </c>
      <c r="L54" s="194">
        <f t="shared" si="9"/>
        <v>0</v>
      </c>
    </row>
    <row r="55" spans="1:12" customFormat="1" ht="13" x14ac:dyDescent="0.3">
      <c r="A55" s="251"/>
      <c r="B55" s="257" t="s">
        <v>154</v>
      </c>
      <c r="C55" s="242"/>
      <c r="D55" s="29"/>
      <c r="E55" s="19"/>
      <c r="F55" s="19"/>
      <c r="G55" s="20"/>
      <c r="H55" s="31"/>
      <c r="I55" s="38"/>
      <c r="J55" s="19"/>
      <c r="K55" s="31"/>
      <c r="L55" s="36"/>
    </row>
    <row r="56" spans="1:12" customFormat="1" ht="12.5" x14ac:dyDescent="0.25">
      <c r="A56" s="251"/>
      <c r="B56" s="249" t="s">
        <v>146</v>
      </c>
      <c r="C56" s="241" t="str">
        <f t="shared" si="0"/>
        <v>FC</v>
      </c>
      <c r="D56" s="67">
        <v>1</v>
      </c>
      <c r="E56" s="6"/>
      <c r="F56" s="52">
        <f t="shared" si="6"/>
        <v>0</v>
      </c>
      <c r="G56" s="53">
        <f t="shared" si="2"/>
        <v>0.1</v>
      </c>
      <c r="H56" s="69">
        <f t="shared" si="7"/>
        <v>0</v>
      </c>
      <c r="I56" s="39">
        <v>1</v>
      </c>
      <c r="J56" s="6"/>
      <c r="K56" s="69">
        <f t="shared" si="8"/>
        <v>0</v>
      </c>
      <c r="L56" s="194">
        <f t="shared" si="9"/>
        <v>0</v>
      </c>
    </row>
    <row r="57" spans="1:12" customFormat="1" ht="12.5" x14ac:dyDescent="0.25">
      <c r="A57" s="251"/>
      <c r="B57" s="249" t="s">
        <v>148</v>
      </c>
      <c r="C57" s="241" t="str">
        <f t="shared" si="0"/>
        <v>FC</v>
      </c>
      <c r="D57" s="67">
        <v>1</v>
      </c>
      <c r="E57" s="6"/>
      <c r="F57" s="52">
        <f t="shared" si="6"/>
        <v>0</v>
      </c>
      <c r="G57" s="53">
        <f t="shared" si="2"/>
        <v>0.1</v>
      </c>
      <c r="H57" s="69">
        <f t="shared" si="7"/>
        <v>0</v>
      </c>
      <c r="I57" s="39">
        <v>1</v>
      </c>
      <c r="J57" s="6"/>
      <c r="K57" s="69">
        <f t="shared" si="8"/>
        <v>0</v>
      </c>
      <c r="L57" s="194">
        <f t="shared" si="9"/>
        <v>0</v>
      </c>
    </row>
    <row r="58" spans="1:12" customFormat="1" ht="12.5" x14ac:dyDescent="0.25">
      <c r="A58" s="251"/>
      <c r="B58" s="249" t="s">
        <v>149</v>
      </c>
      <c r="C58" s="241" t="str">
        <f t="shared" si="0"/>
        <v>FC</v>
      </c>
      <c r="D58" s="67"/>
      <c r="E58" s="6"/>
      <c r="F58" s="52">
        <f>D58*E58</f>
        <v>0</v>
      </c>
      <c r="G58" s="53">
        <f t="shared" si="2"/>
        <v>0.1</v>
      </c>
      <c r="H58" s="69">
        <f t="shared" si="3"/>
        <v>0</v>
      </c>
      <c r="I58" s="39"/>
      <c r="J58" s="6"/>
      <c r="K58" s="69">
        <f t="shared" si="4"/>
        <v>0</v>
      </c>
      <c r="L58" s="194">
        <f t="shared" si="5"/>
        <v>0</v>
      </c>
    </row>
    <row r="59" spans="1:12" customFormat="1" ht="12.5" x14ac:dyDescent="0.25">
      <c r="A59" s="251"/>
      <c r="B59" s="249" t="s">
        <v>150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2.5" x14ac:dyDescent="0.25">
      <c r="A60" s="251"/>
      <c r="B60" s="249" t="s">
        <v>94</v>
      </c>
      <c r="C60" s="241" t="str">
        <f t="shared" si="0"/>
        <v>FC</v>
      </c>
      <c r="D60" s="67">
        <v>1</v>
      </c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>
        <v>1</v>
      </c>
      <c r="J60" s="6"/>
      <c r="K60" s="69">
        <f t="shared" si="4"/>
        <v>0</v>
      </c>
      <c r="L60" s="194">
        <f t="shared" si="5"/>
        <v>0</v>
      </c>
    </row>
    <row r="61" spans="1:12" customFormat="1" ht="12.5" x14ac:dyDescent="0.25">
      <c r="A61" s="251"/>
      <c r="B61" s="248"/>
      <c r="C61" s="241" t="str">
        <f t="shared" si="0"/>
        <v>FC</v>
      </c>
      <c r="D61" s="67"/>
      <c r="E61" s="6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2.5" x14ac:dyDescent="0.25">
      <c r="A62" s="251"/>
      <c r="B62" s="248"/>
      <c r="C62" s="241" t="str">
        <f t="shared" si="0"/>
        <v>FC</v>
      </c>
      <c r="D62" s="67"/>
      <c r="E62" s="6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/>
      <c r="J62" s="6"/>
      <c r="K62" s="69">
        <f t="shared" si="4"/>
        <v>0</v>
      </c>
      <c r="L62" s="194">
        <f t="shared" si="5"/>
        <v>0</v>
      </c>
    </row>
    <row r="63" spans="1:12" customFormat="1" ht="12.5" x14ac:dyDescent="0.25">
      <c r="A63" s="252"/>
      <c r="B63" s="239"/>
      <c r="C63" s="241" t="str">
        <f t="shared" si="0"/>
        <v>FC</v>
      </c>
      <c r="D63" s="67"/>
      <c r="E63" s="6"/>
      <c r="F63" s="52">
        <f t="shared" si="1"/>
        <v>0</v>
      </c>
      <c r="G63" s="53">
        <f t="shared" si="2"/>
        <v>0.1</v>
      </c>
      <c r="H63" s="69">
        <f t="shared" si="3"/>
        <v>0</v>
      </c>
      <c r="I63" s="39"/>
      <c r="J63" s="6"/>
      <c r="K63" s="69">
        <f t="shared" si="4"/>
        <v>0</v>
      </c>
      <c r="L63" s="194">
        <f t="shared" si="5"/>
        <v>0</v>
      </c>
    </row>
    <row r="64" spans="1:12" customFormat="1" ht="12.5" x14ac:dyDescent="0.25">
      <c r="A64" s="252"/>
      <c r="B64" s="239"/>
      <c r="C64" s="241" t="str">
        <f t="shared" si="0"/>
        <v>FC</v>
      </c>
      <c r="D64" s="67"/>
      <c r="E64" s="6"/>
      <c r="F64" s="52">
        <f>D64*E64</f>
        <v>0</v>
      </c>
      <c r="G64" s="53">
        <f t="shared" si="2"/>
        <v>0.1</v>
      </c>
      <c r="H64" s="69">
        <f>IF(G64&lt;&gt;0,F64/G64,0)</f>
        <v>0</v>
      </c>
      <c r="I64" s="39"/>
      <c r="J64" s="6"/>
      <c r="K64" s="69">
        <f>I64*J64</f>
        <v>0</v>
      </c>
      <c r="L64" s="194">
        <f t="shared" si="5"/>
        <v>0</v>
      </c>
    </row>
    <row r="65" spans="1:12" customFormat="1" ht="11.5" customHeight="1" x14ac:dyDescent="0.25">
      <c r="A65" s="252"/>
      <c r="B65" s="239"/>
      <c r="C65" s="241" t="str">
        <f t="shared" si="0"/>
        <v>FC</v>
      </c>
      <c r="D65" s="67"/>
      <c r="E65" s="6"/>
      <c r="F65" s="52">
        <f t="shared" si="1"/>
        <v>0</v>
      </c>
      <c r="G65" s="53">
        <f t="shared" si="2"/>
        <v>0.1</v>
      </c>
      <c r="H65" s="69">
        <f t="shared" si="3"/>
        <v>0</v>
      </c>
      <c r="I65" s="39"/>
      <c r="J65" s="6"/>
      <c r="K65" s="69">
        <f t="shared" si="4"/>
        <v>0</v>
      </c>
      <c r="L65" s="194">
        <f t="shared" si="5"/>
        <v>0</v>
      </c>
    </row>
    <row r="66" spans="1:12" customFormat="1" ht="11.5" customHeight="1" x14ac:dyDescent="0.25">
      <c r="A66" s="252"/>
      <c r="B66" s="239"/>
      <c r="C66" s="241" t="str">
        <f t="shared" si="0"/>
        <v>FC</v>
      </c>
      <c r="D66" s="71"/>
      <c r="E66" s="13"/>
      <c r="F66" s="52">
        <f t="shared" si="1"/>
        <v>0</v>
      </c>
      <c r="G66" s="53">
        <f t="shared" si="2"/>
        <v>0.1</v>
      </c>
      <c r="H66" s="69">
        <f t="shared" si="3"/>
        <v>0</v>
      </c>
      <c r="I66" s="39"/>
      <c r="J66" s="6"/>
      <c r="K66" s="69">
        <f t="shared" si="4"/>
        <v>0</v>
      </c>
      <c r="L66" s="194">
        <f t="shared" si="5"/>
        <v>0</v>
      </c>
    </row>
    <row r="67" spans="1:12" customFormat="1" ht="13" thickBot="1" x14ac:dyDescent="0.3">
      <c r="A67" s="255"/>
      <c r="B67" s="256"/>
      <c r="C67" s="241" t="str">
        <f t="shared" si="0"/>
        <v>FC</v>
      </c>
      <c r="D67" s="44"/>
      <c r="E67" s="13"/>
      <c r="F67" s="52">
        <f t="shared" si="1"/>
        <v>0</v>
      </c>
      <c r="G67" s="53">
        <f t="shared" si="2"/>
        <v>0.1</v>
      </c>
      <c r="H67" s="69">
        <f t="shared" ref="H67" si="10">IF(G67&lt;&gt;0,F67/G67,0)</f>
        <v>0</v>
      </c>
      <c r="I67" s="39"/>
      <c r="J67" s="6"/>
      <c r="K67" s="69">
        <f t="shared" ref="K67" si="11">I67*J67</f>
        <v>0</v>
      </c>
      <c r="L67" s="194">
        <f t="shared" ref="L67" si="12">IF(OR(J67&gt;0,H67&gt;0),H67+K67,0)</f>
        <v>0</v>
      </c>
    </row>
    <row r="68" spans="1:12" customFormat="1" ht="13.5" thickBot="1" x14ac:dyDescent="0.35">
      <c r="A68" s="245"/>
      <c r="B68" s="254" t="str">
        <f>+"SUB-TOTAL:  "&amp;A15</f>
        <v>SUB-TOTAL:  G3.2</v>
      </c>
      <c r="C68" s="244"/>
      <c r="D68" s="102"/>
      <c r="E68" s="103">
        <f>SUM(E15:E67)</f>
        <v>0</v>
      </c>
      <c r="F68" s="103">
        <f>SUM(F15:F67)</f>
        <v>0</v>
      </c>
      <c r="G68" s="104">
        <f>$B$8</f>
        <v>0.1</v>
      </c>
      <c r="H68" s="192">
        <f>SUM(H15:H67)</f>
        <v>0</v>
      </c>
      <c r="I68" s="193"/>
      <c r="J68" s="103"/>
      <c r="K68" s="192">
        <f>SUM(K15:K67)</f>
        <v>0</v>
      </c>
      <c r="L68" s="188">
        <f>SUM(L15:L67)</f>
        <v>0</v>
      </c>
    </row>
    <row r="69" spans="1:12" customFormat="1" ht="13" x14ac:dyDescent="0.3">
      <c r="A69" s="1"/>
      <c r="B69" s="1"/>
      <c r="C69" s="4"/>
      <c r="D69" s="45"/>
      <c r="E69" s="48"/>
      <c r="F69" s="48"/>
      <c r="G69" s="1"/>
      <c r="H69" s="34"/>
      <c r="I69" s="41"/>
      <c r="J69" s="48"/>
      <c r="K69" s="50"/>
      <c r="L69" s="50"/>
    </row>
    <row r="70" spans="1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1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1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1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1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1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1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1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1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1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1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ht="10.5" x14ac:dyDescent="0.25">
      <c r="D127" s="46"/>
      <c r="E127" s="47"/>
      <c r="F127" s="49"/>
      <c r="H127" s="35"/>
      <c r="I127" s="42"/>
      <c r="J127" s="47"/>
      <c r="K127" s="51"/>
      <c r="L127" s="51"/>
    </row>
    <row r="128" spans="4:12" ht="10.5" x14ac:dyDescent="0.25">
      <c r="D128" s="46"/>
      <c r="E128" s="47"/>
      <c r="F128" s="49"/>
      <c r="H128" s="35"/>
      <c r="I128" s="42"/>
      <c r="J128" s="47"/>
      <c r="K128" s="51"/>
      <c r="L128" s="51"/>
    </row>
    <row r="129" spans="5:6" x14ac:dyDescent="0.2">
      <c r="E129" s="30"/>
      <c r="F129" s="32"/>
    </row>
    <row r="130" spans="5:6" x14ac:dyDescent="0.2">
      <c r="E130" s="30"/>
      <c r="F130" s="32"/>
    </row>
    <row r="131" spans="5:6" x14ac:dyDescent="0.2">
      <c r="E131" s="30"/>
      <c r="F131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FF52-18DD-4CF1-9ECC-5ED3F835D5B5}">
  <sheetPr>
    <tabColor rgb="FF00B050"/>
  </sheetPr>
  <dimension ref="A1:L129"/>
  <sheetViews>
    <sheetView showGridLines="0" zoomScaleNormal="100" workbookViewId="0">
      <selection activeCell="D26" sqref="D26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84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93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167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4.4" customHeight="1" x14ac:dyDescent="0.2">
      <c r="A12" s="323" t="s">
        <v>24</v>
      </c>
      <c r="B12" s="320" t="s">
        <v>69</v>
      </c>
      <c r="C12" s="380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81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82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G3.3</v>
      </c>
      <c r="B15" s="59" t="str">
        <f>B6</f>
        <v>Viginia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5" si="0">$B$7</f>
        <v>FC</v>
      </c>
      <c r="D19" s="67">
        <v>1</v>
      </c>
      <c r="E19" s="6"/>
      <c r="F19" s="52">
        <f t="shared" ref="F19:F65" si="1">D19*E19</f>
        <v>0</v>
      </c>
      <c r="G19" s="53">
        <f t="shared" ref="G19:G65" si="2">$B$8</f>
        <v>0.1</v>
      </c>
      <c r="H19" s="69">
        <f t="shared" ref="H19:H65" si="3">IF(G19&lt;&gt;0,F19/G19,0)</f>
        <v>0</v>
      </c>
      <c r="I19" s="39">
        <v>1</v>
      </c>
      <c r="J19" s="6"/>
      <c r="K19" s="69">
        <f t="shared" ref="K19:K65" si="4">I19*J19</f>
        <v>0</v>
      </c>
      <c r="L19" s="194">
        <f t="shared" ref="L19:L65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6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>
        <v>6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104</v>
      </c>
      <c r="C21" s="241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106</v>
      </c>
      <c r="C22" s="241" t="str">
        <f t="shared" si="0"/>
        <v>FC</v>
      </c>
      <c r="D22" s="67">
        <v>3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>
        <v>3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50" t="s">
        <v>107</v>
      </c>
      <c r="C23" s="241" t="str">
        <f t="shared" si="0"/>
        <v>FC</v>
      </c>
      <c r="D23" s="67">
        <v>4</v>
      </c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>
        <v>4</v>
      </c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108</v>
      </c>
      <c r="C24" s="241" t="str">
        <f t="shared" si="0"/>
        <v>FC</v>
      </c>
      <c r="D24" s="67">
        <v>3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>
        <v>3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49" t="s">
        <v>113</v>
      </c>
      <c r="C25" s="241" t="str">
        <f t="shared" si="0"/>
        <v>FC</v>
      </c>
      <c r="D25" s="67">
        <v>0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>
        <v>0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109</v>
      </c>
      <c r="C26" s="241" t="str">
        <f t="shared" si="0"/>
        <v>FC</v>
      </c>
      <c r="D26" s="67">
        <v>50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>
        <v>50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50" t="s">
        <v>110</v>
      </c>
      <c r="C27" s="241" t="str">
        <f t="shared" si="0"/>
        <v>FC</v>
      </c>
      <c r="D27" s="67">
        <v>100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>
        <v>100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111</v>
      </c>
      <c r="C28" s="241" t="str">
        <f t="shared" si="0"/>
        <v>FC</v>
      </c>
      <c r="D28" s="67">
        <v>1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>
        <v>1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53"/>
      <c r="B29" s="250" t="s">
        <v>114</v>
      </c>
      <c r="C29" s="241" t="str">
        <f t="shared" si="0"/>
        <v>FC</v>
      </c>
      <c r="D29" s="67">
        <v>1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>
        <v>1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115</v>
      </c>
      <c r="C30" s="241" t="str">
        <f t="shared" si="0"/>
        <v>FC</v>
      </c>
      <c r="D30" s="67">
        <v>2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>
        <v>2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40"/>
      <c r="B31" s="249" t="s">
        <v>116</v>
      </c>
      <c r="C31" s="241" t="str">
        <f t="shared" si="0"/>
        <v>FC</v>
      </c>
      <c r="D31" s="67">
        <v>3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>
        <v>3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49" t="s">
        <v>117</v>
      </c>
      <c r="C32" s="241" t="str">
        <f t="shared" si="0"/>
        <v>FC</v>
      </c>
      <c r="D32" s="67">
        <v>3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>
        <v>3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118</v>
      </c>
      <c r="C33" s="241" t="str">
        <f t="shared" si="0"/>
        <v>FC</v>
      </c>
      <c r="D33" s="67">
        <v>3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>
        <v>3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51"/>
      <c r="B34" s="250"/>
      <c r="C34" s="241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194">
        <f t="shared" si="5"/>
        <v>0</v>
      </c>
    </row>
    <row r="35" spans="1:12" customFormat="1" ht="13" x14ac:dyDescent="0.3">
      <c r="A35" s="251"/>
      <c r="B35" s="257" t="s">
        <v>125</v>
      </c>
      <c r="C35" s="242"/>
      <c r="D35" s="29"/>
      <c r="E35" s="19"/>
      <c r="F35" s="19"/>
      <c r="G35" s="20"/>
      <c r="H35" s="31"/>
      <c r="I35" s="38"/>
      <c r="J35" s="19"/>
      <c r="K35" s="31"/>
      <c r="L35" s="36"/>
    </row>
    <row r="36" spans="1:12" customFormat="1" ht="12.5" x14ac:dyDescent="0.25">
      <c r="A36" s="251"/>
      <c r="B36" s="249" t="s">
        <v>155</v>
      </c>
      <c r="C36" s="241" t="str">
        <f t="shared" si="0"/>
        <v>FC</v>
      </c>
      <c r="D36" s="67">
        <v>1</v>
      </c>
      <c r="E36" s="6"/>
      <c r="F36" s="52">
        <f>D36*E36</f>
        <v>0</v>
      </c>
      <c r="G36" s="53">
        <f t="shared" si="2"/>
        <v>0.1</v>
      </c>
      <c r="H36" s="69">
        <f t="shared" si="3"/>
        <v>0</v>
      </c>
      <c r="I36" s="39">
        <v>1</v>
      </c>
      <c r="J36" s="6"/>
      <c r="K36" s="69">
        <f t="shared" si="4"/>
        <v>0</v>
      </c>
      <c r="L36" s="194">
        <f t="shared" si="5"/>
        <v>0</v>
      </c>
    </row>
    <row r="37" spans="1:12" customFormat="1" ht="12.5" x14ac:dyDescent="0.25">
      <c r="A37" s="251"/>
      <c r="B37" s="249" t="s">
        <v>127</v>
      </c>
      <c r="C37" s="241" t="str">
        <f t="shared" si="0"/>
        <v>FC</v>
      </c>
      <c r="D37" s="67">
        <v>3</v>
      </c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>
        <v>3</v>
      </c>
      <c r="J37" s="6"/>
      <c r="K37" s="69">
        <f t="shared" si="4"/>
        <v>0</v>
      </c>
      <c r="L37" s="194">
        <f t="shared" si="5"/>
        <v>0</v>
      </c>
    </row>
    <row r="38" spans="1:12" customFormat="1" ht="12.5" x14ac:dyDescent="0.25">
      <c r="A38" s="251"/>
      <c r="B38" s="249" t="s">
        <v>156</v>
      </c>
      <c r="C38" s="241" t="str">
        <f t="shared" si="0"/>
        <v>FC</v>
      </c>
      <c r="D38" s="67">
        <v>1</v>
      </c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0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>
        <v>0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135</v>
      </c>
      <c r="C40" s="241" t="str">
        <f t="shared" si="0"/>
        <v>FC</v>
      </c>
      <c r="D40" s="67"/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/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/>
      <c r="C41" s="241" t="str">
        <f t="shared" si="0"/>
        <v>FC</v>
      </c>
      <c r="D41" s="67"/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39"/>
      <c r="J41" s="6"/>
      <c r="K41" s="69">
        <f t="shared" si="4"/>
        <v>0</v>
      </c>
      <c r="L41" s="194">
        <f t="shared" si="5"/>
        <v>0</v>
      </c>
    </row>
    <row r="42" spans="1:12" customFormat="1" ht="13" x14ac:dyDescent="0.3">
      <c r="A42" s="251"/>
      <c r="B42" s="257" t="s">
        <v>136</v>
      </c>
      <c r="C42" s="242"/>
      <c r="D42" s="29"/>
      <c r="E42" s="19"/>
      <c r="F42" s="19"/>
      <c r="G42" s="20"/>
      <c r="H42" s="31"/>
      <c r="I42" s="38"/>
      <c r="J42" s="19"/>
      <c r="K42" s="31"/>
      <c r="L42" s="36"/>
    </row>
    <row r="43" spans="1:12" customFormat="1" ht="12.5" x14ac:dyDescent="0.25">
      <c r="A43" s="251"/>
      <c r="B43" s="249" t="s">
        <v>162</v>
      </c>
      <c r="C43" s="241" t="str">
        <f t="shared" si="0"/>
        <v>FC</v>
      </c>
      <c r="D43" s="67">
        <v>1</v>
      </c>
      <c r="E43" s="6"/>
      <c r="F43" s="52">
        <f t="shared" ref="F43:F55" si="6">D43*E43</f>
        <v>0</v>
      </c>
      <c r="G43" s="53">
        <f t="shared" si="2"/>
        <v>0.1</v>
      </c>
      <c r="H43" s="69">
        <f t="shared" ref="H43:H55" si="7">IF(G43&lt;&gt;0,F43/G43,0)</f>
        <v>0</v>
      </c>
      <c r="I43" s="39">
        <v>1</v>
      </c>
      <c r="J43" s="6"/>
      <c r="K43" s="69">
        <f t="shared" ref="K43:K55" si="8">I43*J43</f>
        <v>0</v>
      </c>
      <c r="L43" s="194">
        <f t="shared" ref="L43:L55" si="9">IF(OR(J43&gt;0,H43&gt;0),H43+K43,0)</f>
        <v>0</v>
      </c>
    </row>
    <row r="44" spans="1:12" customFormat="1" ht="12.5" x14ac:dyDescent="0.25">
      <c r="A44" s="251"/>
      <c r="B44" s="249" t="s">
        <v>137</v>
      </c>
      <c r="C44" s="241" t="str">
        <f t="shared" si="0"/>
        <v>FC</v>
      </c>
      <c r="D44" s="67">
        <v>1</v>
      </c>
      <c r="E44" s="6"/>
      <c r="F44" s="52">
        <f t="shared" si="6"/>
        <v>0</v>
      </c>
      <c r="G44" s="53">
        <f t="shared" si="2"/>
        <v>0.1</v>
      </c>
      <c r="H44" s="69">
        <f t="shared" si="7"/>
        <v>0</v>
      </c>
      <c r="I44" s="39">
        <v>1</v>
      </c>
      <c r="J44" s="6"/>
      <c r="K44" s="69">
        <f t="shared" si="8"/>
        <v>0</v>
      </c>
      <c r="L44" s="194">
        <f t="shared" si="9"/>
        <v>0</v>
      </c>
    </row>
    <row r="45" spans="1:12" customFormat="1" ht="12.5" x14ac:dyDescent="0.25">
      <c r="A45" s="251"/>
      <c r="B45" s="249" t="s">
        <v>138</v>
      </c>
      <c r="C45" s="241" t="str">
        <f t="shared" si="0"/>
        <v>FC</v>
      </c>
      <c r="D45" s="67">
        <v>1</v>
      </c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39">
        <v>1</v>
      </c>
      <c r="J45" s="6"/>
      <c r="K45" s="69">
        <f t="shared" si="8"/>
        <v>0</v>
      </c>
      <c r="L45" s="194">
        <f t="shared" si="9"/>
        <v>0</v>
      </c>
    </row>
    <row r="46" spans="1:12" customFormat="1" ht="12.5" x14ac:dyDescent="0.25">
      <c r="A46" s="251"/>
      <c r="B46" s="249" t="s">
        <v>141</v>
      </c>
      <c r="C46" s="241" t="str">
        <f t="shared" si="0"/>
        <v>FC</v>
      </c>
      <c r="D46" s="67">
        <v>2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>
        <v>2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 t="s">
        <v>140</v>
      </c>
      <c r="C47" s="241" t="str">
        <f t="shared" si="0"/>
        <v>FC</v>
      </c>
      <c r="D47" s="67">
        <v>1</v>
      </c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>
        <v>1</v>
      </c>
      <c r="J47" s="6"/>
      <c r="K47" s="69">
        <f t="shared" si="8"/>
        <v>0</v>
      </c>
      <c r="L47" s="194">
        <f t="shared" si="9"/>
        <v>0</v>
      </c>
    </row>
    <row r="48" spans="1:12" customFormat="1" ht="12.5" x14ac:dyDescent="0.25">
      <c r="A48" s="251"/>
      <c r="B48" s="249"/>
      <c r="C48" s="241" t="str">
        <f t="shared" si="0"/>
        <v>FC</v>
      </c>
      <c r="D48" s="67"/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/>
      <c r="J48" s="6"/>
      <c r="K48" s="69">
        <f t="shared" si="8"/>
        <v>0</v>
      </c>
      <c r="L48" s="194">
        <f t="shared" si="9"/>
        <v>0</v>
      </c>
    </row>
    <row r="49" spans="1:12" customFormat="1" ht="13" x14ac:dyDescent="0.3">
      <c r="A49" s="251"/>
      <c r="B49" s="257" t="s">
        <v>143</v>
      </c>
      <c r="C49" s="242"/>
      <c r="D49" s="29"/>
      <c r="E49" s="19"/>
      <c r="F49" s="19"/>
      <c r="G49" s="20"/>
      <c r="H49" s="31"/>
      <c r="I49" s="38"/>
      <c r="J49" s="19"/>
      <c r="K49" s="31"/>
      <c r="L49" s="36"/>
    </row>
    <row r="50" spans="1:12" customFormat="1" ht="12.5" x14ac:dyDescent="0.25">
      <c r="A50" s="251"/>
      <c r="B50" s="249" t="s">
        <v>144</v>
      </c>
      <c r="C50" s="241" t="str">
        <f t="shared" si="0"/>
        <v>FC</v>
      </c>
      <c r="D50" s="67">
        <v>1</v>
      </c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>
        <v>1</v>
      </c>
      <c r="J50" s="6"/>
      <c r="K50" s="69">
        <f t="shared" si="8"/>
        <v>0</v>
      </c>
      <c r="L50" s="194">
        <f t="shared" si="9"/>
        <v>0</v>
      </c>
    </row>
    <row r="51" spans="1:12" customFormat="1" ht="12.5" x14ac:dyDescent="0.25">
      <c r="A51" s="251"/>
      <c r="B51" s="249" t="s">
        <v>145</v>
      </c>
      <c r="C51" s="241" t="str">
        <f t="shared" si="0"/>
        <v>FC</v>
      </c>
      <c r="D51" s="67">
        <v>1</v>
      </c>
      <c r="E51" s="6"/>
      <c r="F51" s="52">
        <f t="shared" si="6"/>
        <v>0</v>
      </c>
      <c r="G51" s="53">
        <f t="shared" si="2"/>
        <v>0.1</v>
      </c>
      <c r="H51" s="69">
        <f t="shared" si="7"/>
        <v>0</v>
      </c>
      <c r="I51" s="39">
        <v>1</v>
      </c>
      <c r="J51" s="6"/>
      <c r="K51" s="69">
        <f t="shared" si="8"/>
        <v>0</v>
      </c>
      <c r="L51" s="194">
        <f t="shared" si="9"/>
        <v>0</v>
      </c>
    </row>
    <row r="52" spans="1:12" customFormat="1" ht="12.5" x14ac:dyDescent="0.25">
      <c r="A52" s="251"/>
      <c r="B52" s="249"/>
      <c r="C52" s="241" t="str">
        <f t="shared" si="0"/>
        <v>FC</v>
      </c>
      <c r="D52" s="67"/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/>
      <c r="J52" s="6"/>
      <c r="K52" s="69">
        <f t="shared" si="8"/>
        <v>0</v>
      </c>
      <c r="L52" s="194">
        <f t="shared" si="9"/>
        <v>0</v>
      </c>
    </row>
    <row r="53" spans="1:12" customFormat="1" ht="13" x14ac:dyDescent="0.3">
      <c r="A53" s="251"/>
      <c r="B53" s="257" t="s">
        <v>154</v>
      </c>
      <c r="C53" s="242"/>
      <c r="D53" s="29"/>
      <c r="E53" s="19"/>
      <c r="F53" s="19"/>
      <c r="G53" s="20"/>
      <c r="H53" s="31"/>
      <c r="I53" s="38"/>
      <c r="J53" s="19"/>
      <c r="K53" s="31"/>
      <c r="L53" s="36"/>
    </row>
    <row r="54" spans="1:12" customFormat="1" ht="12.5" x14ac:dyDescent="0.25">
      <c r="A54" s="251"/>
      <c r="B54" s="249" t="s">
        <v>146</v>
      </c>
      <c r="C54" s="241" t="str">
        <f t="shared" si="0"/>
        <v>FC</v>
      </c>
      <c r="D54" s="67">
        <v>1</v>
      </c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>
        <v>1</v>
      </c>
      <c r="J54" s="6"/>
      <c r="K54" s="69">
        <f t="shared" si="8"/>
        <v>0</v>
      </c>
      <c r="L54" s="194">
        <f t="shared" si="9"/>
        <v>0</v>
      </c>
    </row>
    <row r="55" spans="1:12" customFormat="1" ht="12.5" x14ac:dyDescent="0.25">
      <c r="A55" s="251"/>
      <c r="B55" s="249" t="s">
        <v>148</v>
      </c>
      <c r="C55" s="241" t="str">
        <f t="shared" si="0"/>
        <v>FC</v>
      </c>
      <c r="D55" s="67">
        <v>1</v>
      </c>
      <c r="E55" s="6"/>
      <c r="F55" s="52">
        <f t="shared" si="6"/>
        <v>0</v>
      </c>
      <c r="G55" s="53">
        <f t="shared" si="2"/>
        <v>0.1</v>
      </c>
      <c r="H55" s="69">
        <f t="shared" si="7"/>
        <v>0</v>
      </c>
      <c r="I55" s="39">
        <v>1</v>
      </c>
      <c r="J55" s="6"/>
      <c r="K55" s="69">
        <f t="shared" si="8"/>
        <v>0</v>
      </c>
      <c r="L55" s="194">
        <f t="shared" si="9"/>
        <v>0</v>
      </c>
    </row>
    <row r="56" spans="1:12" customFormat="1" ht="12.5" x14ac:dyDescent="0.25">
      <c r="A56" s="251"/>
      <c r="B56" s="249" t="s">
        <v>149</v>
      </c>
      <c r="C56" s="241" t="str">
        <f t="shared" si="0"/>
        <v>FC</v>
      </c>
      <c r="D56" s="67"/>
      <c r="E56" s="6"/>
      <c r="F56" s="52">
        <f>D56*E56</f>
        <v>0</v>
      </c>
      <c r="G56" s="53">
        <f t="shared" si="2"/>
        <v>0.1</v>
      </c>
      <c r="H56" s="69">
        <f t="shared" si="3"/>
        <v>0</v>
      </c>
      <c r="I56" s="39"/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9" t="s">
        <v>150</v>
      </c>
      <c r="C57" s="241" t="str">
        <f t="shared" si="0"/>
        <v>FC</v>
      </c>
      <c r="D57" s="67"/>
      <c r="E57" s="6"/>
      <c r="F57" s="52">
        <f>D57*E57</f>
        <v>0</v>
      </c>
      <c r="G57" s="53">
        <f t="shared" si="2"/>
        <v>0.1</v>
      </c>
      <c r="H57" s="69">
        <f t="shared" si="3"/>
        <v>0</v>
      </c>
      <c r="I57" s="39"/>
      <c r="J57" s="6"/>
      <c r="K57" s="69">
        <f t="shared" si="4"/>
        <v>0</v>
      </c>
      <c r="L57" s="194">
        <f t="shared" si="5"/>
        <v>0</v>
      </c>
    </row>
    <row r="58" spans="1:12" customFormat="1" ht="12.5" x14ac:dyDescent="0.25">
      <c r="A58" s="251"/>
      <c r="B58" s="249" t="s">
        <v>94</v>
      </c>
      <c r="C58" s="241" t="str">
        <f t="shared" si="0"/>
        <v>FC</v>
      </c>
      <c r="D58" s="67">
        <v>1</v>
      </c>
      <c r="E58" s="6"/>
      <c r="F58" s="52">
        <f t="shared" si="1"/>
        <v>0</v>
      </c>
      <c r="G58" s="53">
        <f t="shared" si="2"/>
        <v>0.1</v>
      </c>
      <c r="H58" s="69">
        <f t="shared" si="3"/>
        <v>0</v>
      </c>
      <c r="I58" s="39">
        <v>1</v>
      </c>
      <c r="J58" s="6"/>
      <c r="K58" s="69">
        <f t="shared" si="4"/>
        <v>0</v>
      </c>
      <c r="L58" s="194">
        <f t="shared" si="5"/>
        <v>0</v>
      </c>
    </row>
    <row r="59" spans="1:12" customFormat="1" ht="12.5" x14ac:dyDescent="0.25">
      <c r="A59" s="251"/>
      <c r="B59" s="248"/>
      <c r="C59" s="241" t="str">
        <f t="shared" si="0"/>
        <v>FC</v>
      </c>
      <c r="D59" s="67"/>
      <c r="E59" s="6"/>
      <c r="F59" s="52">
        <f t="shared" si="1"/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2.5" x14ac:dyDescent="0.25">
      <c r="A60" s="251"/>
      <c r="B60" s="248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2.5" x14ac:dyDescent="0.25">
      <c r="A61" s="252"/>
      <c r="B61" s="239"/>
      <c r="C61" s="241" t="str">
        <f t="shared" si="0"/>
        <v>FC</v>
      </c>
      <c r="D61" s="67"/>
      <c r="E61" s="6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2.5" x14ac:dyDescent="0.25">
      <c r="A62" s="252"/>
      <c r="B62" s="239"/>
      <c r="C62" s="241" t="str">
        <f t="shared" si="0"/>
        <v>FC</v>
      </c>
      <c r="D62" s="67"/>
      <c r="E62" s="6"/>
      <c r="F62" s="52">
        <f>D62*E62</f>
        <v>0</v>
      </c>
      <c r="G62" s="53">
        <f t="shared" si="2"/>
        <v>0.1</v>
      </c>
      <c r="H62" s="69">
        <f>IF(G62&lt;&gt;0,F62/G62,0)</f>
        <v>0</v>
      </c>
      <c r="I62" s="39"/>
      <c r="J62" s="6"/>
      <c r="K62" s="69">
        <f>I62*J62</f>
        <v>0</v>
      </c>
      <c r="L62" s="194">
        <f t="shared" si="5"/>
        <v>0</v>
      </c>
    </row>
    <row r="63" spans="1:12" customFormat="1" ht="11.5" customHeight="1" x14ac:dyDescent="0.25">
      <c r="A63" s="252"/>
      <c r="B63" s="239"/>
      <c r="C63" s="241" t="str">
        <f t="shared" si="0"/>
        <v>FC</v>
      </c>
      <c r="D63" s="67"/>
      <c r="E63" s="6"/>
      <c r="F63" s="52">
        <f t="shared" si="1"/>
        <v>0</v>
      </c>
      <c r="G63" s="53">
        <f t="shared" si="2"/>
        <v>0.1</v>
      </c>
      <c r="H63" s="69">
        <f t="shared" si="3"/>
        <v>0</v>
      </c>
      <c r="I63" s="39"/>
      <c r="J63" s="6"/>
      <c r="K63" s="69">
        <f t="shared" si="4"/>
        <v>0</v>
      </c>
      <c r="L63" s="194">
        <f t="shared" si="5"/>
        <v>0</v>
      </c>
    </row>
    <row r="64" spans="1:12" customFormat="1" ht="11.5" customHeight="1" x14ac:dyDescent="0.25">
      <c r="A64" s="252"/>
      <c r="B64" s="239"/>
      <c r="C64" s="241" t="str">
        <f t="shared" si="0"/>
        <v>FC</v>
      </c>
      <c r="D64" s="71"/>
      <c r="E64" s="13"/>
      <c r="F64" s="52">
        <f t="shared" si="1"/>
        <v>0</v>
      </c>
      <c r="G64" s="53">
        <f t="shared" si="2"/>
        <v>0.1</v>
      </c>
      <c r="H64" s="69">
        <f t="shared" si="3"/>
        <v>0</v>
      </c>
      <c r="I64" s="39"/>
      <c r="J64" s="6"/>
      <c r="K64" s="69">
        <f t="shared" si="4"/>
        <v>0</v>
      </c>
      <c r="L64" s="194">
        <f t="shared" si="5"/>
        <v>0</v>
      </c>
    </row>
    <row r="65" spans="1:12" customFormat="1" ht="13" thickBot="1" x14ac:dyDescent="0.3">
      <c r="A65" s="255"/>
      <c r="B65" s="256"/>
      <c r="C65" s="241" t="str">
        <f t="shared" si="0"/>
        <v>FC</v>
      </c>
      <c r="D65" s="44"/>
      <c r="E65" s="13"/>
      <c r="F65" s="52">
        <f t="shared" si="1"/>
        <v>0</v>
      </c>
      <c r="G65" s="53">
        <f t="shared" si="2"/>
        <v>0.1</v>
      </c>
      <c r="H65" s="69">
        <f t="shared" si="3"/>
        <v>0</v>
      </c>
      <c r="I65" s="39"/>
      <c r="J65" s="6"/>
      <c r="K65" s="69">
        <f t="shared" si="4"/>
        <v>0</v>
      </c>
      <c r="L65" s="194">
        <f t="shared" si="5"/>
        <v>0</v>
      </c>
    </row>
    <row r="66" spans="1:12" customFormat="1" ht="13.5" thickBot="1" x14ac:dyDescent="0.35">
      <c r="A66" s="245"/>
      <c r="B66" s="254" t="str">
        <f>+"SUB-TOTAL:  "&amp;A15</f>
        <v>SUB-TOTAL:  G3.3</v>
      </c>
      <c r="C66" s="244"/>
      <c r="D66" s="102"/>
      <c r="E66" s="103">
        <f>SUM(E15:E65)</f>
        <v>0</v>
      </c>
      <c r="F66" s="103">
        <f>SUM(F15:F65)</f>
        <v>0</v>
      </c>
      <c r="G66" s="104">
        <f>$B$8</f>
        <v>0.1</v>
      </c>
      <c r="H66" s="192">
        <f>SUM(H15:H65)</f>
        <v>0</v>
      </c>
      <c r="I66" s="193"/>
      <c r="J66" s="103"/>
      <c r="K66" s="192">
        <f>SUM(K15:K65)</f>
        <v>0</v>
      </c>
      <c r="L66" s="188">
        <f>SUM(L15:L65)</f>
        <v>0</v>
      </c>
    </row>
    <row r="67" spans="1:12" customFormat="1" ht="13" x14ac:dyDescent="0.3">
      <c r="A67" s="1"/>
      <c r="B67" s="1"/>
      <c r="C67" s="4"/>
      <c r="D67" s="45"/>
      <c r="E67" s="48"/>
      <c r="F67" s="48"/>
      <c r="G67" s="1"/>
      <c r="H67" s="34"/>
      <c r="I67" s="41"/>
      <c r="J67" s="48"/>
      <c r="K67" s="50"/>
      <c r="L67" s="50"/>
    </row>
    <row r="68" spans="1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1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1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1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1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1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1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1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1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1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1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1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1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x14ac:dyDescent="0.2">
      <c r="E127" s="30"/>
      <c r="F127" s="32"/>
    </row>
    <row r="128" spans="4:12" x14ac:dyDescent="0.2">
      <c r="E128" s="30"/>
      <c r="F128" s="32"/>
    </row>
    <row r="129" spans="5:6" x14ac:dyDescent="0.2">
      <c r="E129" s="30"/>
      <c r="F129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C7A0-0CE1-4E5A-822B-DDE390E868F1}">
  <sheetPr>
    <tabColor rgb="FF00B050"/>
  </sheetPr>
  <dimension ref="A1:L124"/>
  <sheetViews>
    <sheetView showGridLines="0" topLeftCell="A39" zoomScaleNormal="100" workbookViewId="0">
      <selection activeCell="C30" sqref="C30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84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157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168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5" customHeight="1" x14ac:dyDescent="0.2">
      <c r="A12" s="323" t="s">
        <v>24</v>
      </c>
      <c r="B12" s="320" t="s">
        <v>69</v>
      </c>
      <c r="C12" s="380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81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82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G3.4</v>
      </c>
      <c r="B15" s="59" t="str">
        <f>B6</f>
        <v>Richards Bay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101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102</v>
      </c>
      <c r="C19" s="241" t="str">
        <f t="shared" ref="C19:C60" si="0">$B$7</f>
        <v>FC</v>
      </c>
      <c r="D19" s="67">
        <v>1</v>
      </c>
      <c r="E19" s="6"/>
      <c r="F19" s="52">
        <f t="shared" ref="F19:F60" si="1">D19*E19</f>
        <v>0</v>
      </c>
      <c r="G19" s="53">
        <f t="shared" ref="G19:G60" si="2">$B$8</f>
        <v>0.1</v>
      </c>
      <c r="H19" s="69">
        <f t="shared" ref="H19:H60" si="3">IF(G19&lt;&gt;0,F19/G19,0)</f>
        <v>0</v>
      </c>
      <c r="I19" s="67">
        <v>1</v>
      </c>
      <c r="J19" s="6"/>
      <c r="K19" s="69">
        <f t="shared" ref="K19:K60" si="4">I19*J19</f>
        <v>0</v>
      </c>
      <c r="L19" s="194">
        <f t="shared" ref="L19:L60" si="5">IF(OR(J19&gt;0,H19&gt;0),H19+K19,0)</f>
        <v>0</v>
      </c>
    </row>
    <row r="20" spans="1:12" customFormat="1" ht="12.5" x14ac:dyDescent="0.25">
      <c r="A20" s="240"/>
      <c r="B20" s="249" t="s">
        <v>103</v>
      </c>
      <c r="C20" s="241" t="str">
        <f t="shared" si="0"/>
        <v>FC</v>
      </c>
      <c r="D20" s="67">
        <v>3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3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153</v>
      </c>
      <c r="C21" s="241" t="str">
        <f t="shared" si="0"/>
        <v>FC</v>
      </c>
      <c r="D21" s="67">
        <v>1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1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105</v>
      </c>
      <c r="C22" s="241" t="str">
        <f t="shared" si="0"/>
        <v>FC</v>
      </c>
      <c r="D22" s="67">
        <v>1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1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104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106</v>
      </c>
      <c r="C24" s="241" t="str">
        <f t="shared" si="0"/>
        <v>FC</v>
      </c>
      <c r="D24" s="67">
        <v>2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2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107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108</v>
      </c>
      <c r="C26" s="241" t="str">
        <f t="shared" si="0"/>
        <v>FC</v>
      </c>
      <c r="D26" s="67">
        <v>2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2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113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109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110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111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114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115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116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117</v>
      </c>
      <c r="C34" s="241" t="str">
        <f t="shared" si="0"/>
        <v>FC</v>
      </c>
      <c r="D34" s="67">
        <v>2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2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118</v>
      </c>
      <c r="C35" s="241" t="str">
        <f t="shared" si="0"/>
        <v>FC</v>
      </c>
      <c r="D35" s="67">
        <v>2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2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1"/>
      <c r="B36" s="250"/>
      <c r="C36" s="241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67"/>
      <c r="J36" s="6"/>
      <c r="K36" s="69">
        <f t="shared" si="4"/>
        <v>0</v>
      </c>
      <c r="L36" s="194">
        <f t="shared" si="5"/>
        <v>0</v>
      </c>
    </row>
    <row r="37" spans="1:12" customFormat="1" ht="13" x14ac:dyDescent="0.3">
      <c r="A37" s="251"/>
      <c r="B37" s="257" t="s">
        <v>125</v>
      </c>
      <c r="C37" s="242"/>
      <c r="D37" s="29"/>
      <c r="E37" s="19"/>
      <c r="F37" s="19"/>
      <c r="G37" s="20"/>
      <c r="H37" s="31"/>
      <c r="I37" s="29"/>
      <c r="J37" s="19"/>
      <c r="K37" s="31"/>
      <c r="L37" s="36"/>
    </row>
    <row r="38" spans="1:12" customFormat="1" ht="12.5" x14ac:dyDescent="0.25">
      <c r="A38" s="251"/>
      <c r="B38" s="249" t="s">
        <v>155</v>
      </c>
      <c r="C38" s="241" t="str">
        <f t="shared" si="0"/>
        <v>FC</v>
      </c>
      <c r="D38" s="67">
        <v>1</v>
      </c>
      <c r="E38" s="6"/>
      <c r="F38" s="52">
        <f>D38*E38</f>
        <v>0</v>
      </c>
      <c r="G38" s="53">
        <f t="shared" si="2"/>
        <v>0.1</v>
      </c>
      <c r="H38" s="69">
        <f t="shared" si="3"/>
        <v>0</v>
      </c>
      <c r="I38" s="67">
        <v>1</v>
      </c>
      <c r="J38" s="6"/>
      <c r="K38" s="69">
        <f t="shared" si="4"/>
        <v>0</v>
      </c>
      <c r="L38" s="194">
        <f t="shared" si="5"/>
        <v>0</v>
      </c>
    </row>
    <row r="39" spans="1:12" customFormat="1" ht="12.5" x14ac:dyDescent="0.25">
      <c r="A39" s="251"/>
      <c r="B39" s="249" t="s">
        <v>127</v>
      </c>
      <c r="C39" s="241" t="str">
        <f t="shared" si="0"/>
        <v>FC</v>
      </c>
      <c r="D39" s="67">
        <v>1</v>
      </c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156</v>
      </c>
      <c r="C40" s="241" t="str">
        <f t="shared" si="0"/>
        <v>FC</v>
      </c>
      <c r="D40" s="67">
        <v>0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0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129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135</v>
      </c>
      <c r="C42" s="241" t="str">
        <f t="shared" si="0"/>
        <v>FC</v>
      </c>
      <c r="D42" s="67"/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/>
      <c r="J42" s="6"/>
      <c r="K42" s="69">
        <f t="shared" si="4"/>
        <v>0</v>
      </c>
      <c r="L42" s="194">
        <f t="shared" si="5"/>
        <v>0</v>
      </c>
    </row>
    <row r="43" spans="1:12" customFormat="1" ht="12.5" x14ac:dyDescent="0.25">
      <c r="A43" s="251"/>
      <c r="B43" s="249"/>
      <c r="C43" s="241" t="str">
        <f t="shared" si="0"/>
        <v>FC</v>
      </c>
      <c r="D43" s="67"/>
      <c r="E43" s="6"/>
      <c r="F43" s="52">
        <f t="shared" ref="F43:F50" si="6">D43*E43</f>
        <v>0</v>
      </c>
      <c r="G43" s="53">
        <f t="shared" si="2"/>
        <v>0.1</v>
      </c>
      <c r="H43" s="69">
        <f t="shared" ref="H43:H50" si="7">IF(G43&lt;&gt;0,F43/G43,0)</f>
        <v>0</v>
      </c>
      <c r="I43" s="67"/>
      <c r="J43" s="6"/>
      <c r="K43" s="69">
        <f t="shared" ref="K43:K50" si="8">I43*J43</f>
        <v>0</v>
      </c>
      <c r="L43" s="194">
        <f t="shared" ref="L43:L50" si="9">IF(OR(J43&gt;0,H43&gt;0),H43+K43,0)</f>
        <v>0</v>
      </c>
    </row>
    <row r="44" spans="1:12" customFormat="1" ht="13" x14ac:dyDescent="0.3">
      <c r="A44" s="251"/>
      <c r="B44" s="257" t="s">
        <v>143</v>
      </c>
      <c r="C44" s="242"/>
      <c r="D44" s="29"/>
      <c r="E44" s="19"/>
      <c r="F44" s="19"/>
      <c r="G44" s="20"/>
      <c r="H44" s="31"/>
      <c r="I44" s="29"/>
      <c r="J44" s="19"/>
      <c r="K44" s="31"/>
      <c r="L44" s="36"/>
    </row>
    <row r="45" spans="1:12" customFormat="1" ht="12.5" x14ac:dyDescent="0.25">
      <c r="A45" s="251"/>
      <c r="B45" s="249" t="s">
        <v>144</v>
      </c>
      <c r="C45" s="241" t="str">
        <f t="shared" si="0"/>
        <v>FC</v>
      </c>
      <c r="D45" s="67">
        <v>1</v>
      </c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67">
        <v>1</v>
      </c>
      <c r="J45" s="6"/>
      <c r="K45" s="69">
        <f t="shared" si="8"/>
        <v>0</v>
      </c>
      <c r="L45" s="194">
        <f t="shared" si="9"/>
        <v>0</v>
      </c>
    </row>
    <row r="46" spans="1:12" customFormat="1" ht="12.5" x14ac:dyDescent="0.25">
      <c r="A46" s="251"/>
      <c r="B46" s="249" t="s">
        <v>145</v>
      </c>
      <c r="C46" s="241" t="str">
        <f t="shared" si="0"/>
        <v>FC</v>
      </c>
      <c r="D46" s="67">
        <v>1</v>
      </c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67">
        <v>1</v>
      </c>
      <c r="J46" s="6"/>
      <c r="K46" s="69">
        <f t="shared" si="8"/>
        <v>0</v>
      </c>
      <c r="L46" s="194">
        <f t="shared" si="9"/>
        <v>0</v>
      </c>
    </row>
    <row r="47" spans="1:12" customFormat="1" ht="12.5" x14ac:dyDescent="0.25">
      <c r="A47" s="251"/>
      <c r="B47" s="249"/>
      <c r="C47" s="241" t="str">
        <f t="shared" si="0"/>
        <v>FC</v>
      </c>
      <c r="D47" s="67"/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67"/>
      <c r="J47" s="6"/>
      <c r="K47" s="69">
        <f t="shared" si="8"/>
        <v>0</v>
      </c>
      <c r="L47" s="194">
        <f t="shared" si="9"/>
        <v>0</v>
      </c>
    </row>
    <row r="48" spans="1:12" customFormat="1" ht="13" x14ac:dyDescent="0.3">
      <c r="A48" s="251"/>
      <c r="B48" s="257" t="s">
        <v>154</v>
      </c>
      <c r="C48" s="242"/>
      <c r="D48" s="29"/>
      <c r="E48" s="19"/>
      <c r="F48" s="19"/>
      <c r="G48" s="20"/>
      <c r="H48" s="31"/>
      <c r="I48" s="29"/>
      <c r="J48" s="19"/>
      <c r="K48" s="31"/>
      <c r="L48" s="36"/>
    </row>
    <row r="49" spans="1:12" customFormat="1" ht="12.5" x14ac:dyDescent="0.25">
      <c r="A49" s="251"/>
      <c r="B49" s="249" t="s">
        <v>146</v>
      </c>
      <c r="C49" s="241" t="str">
        <f t="shared" si="0"/>
        <v>FC</v>
      </c>
      <c r="D49" s="67">
        <v>1</v>
      </c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67">
        <v>1</v>
      </c>
      <c r="J49" s="6"/>
      <c r="K49" s="69">
        <f t="shared" si="8"/>
        <v>0</v>
      </c>
      <c r="L49" s="194">
        <f t="shared" si="9"/>
        <v>0</v>
      </c>
    </row>
    <row r="50" spans="1:12" customFormat="1" ht="12.5" x14ac:dyDescent="0.25">
      <c r="A50" s="251"/>
      <c r="B50" s="249" t="s">
        <v>148</v>
      </c>
      <c r="C50" s="241" t="str">
        <f t="shared" si="0"/>
        <v>FC</v>
      </c>
      <c r="D50" s="67">
        <v>1</v>
      </c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67">
        <v>1</v>
      </c>
      <c r="J50" s="6"/>
      <c r="K50" s="69">
        <f t="shared" si="8"/>
        <v>0</v>
      </c>
      <c r="L50" s="194">
        <f t="shared" si="9"/>
        <v>0</v>
      </c>
    </row>
    <row r="51" spans="1:12" customFormat="1" ht="12.5" x14ac:dyDescent="0.25">
      <c r="A51" s="251"/>
      <c r="B51" s="249" t="s">
        <v>149</v>
      </c>
      <c r="C51" s="241" t="str">
        <f t="shared" si="0"/>
        <v>FC</v>
      </c>
      <c r="D51" s="67"/>
      <c r="E51" s="6"/>
      <c r="F51" s="52">
        <f>D51*E51</f>
        <v>0</v>
      </c>
      <c r="G51" s="53">
        <f t="shared" si="2"/>
        <v>0.1</v>
      </c>
      <c r="H51" s="69">
        <f t="shared" si="3"/>
        <v>0</v>
      </c>
      <c r="I51" s="67"/>
      <c r="J51" s="6"/>
      <c r="K51" s="69">
        <f t="shared" si="4"/>
        <v>0</v>
      </c>
      <c r="L51" s="194">
        <f t="shared" si="5"/>
        <v>0</v>
      </c>
    </row>
    <row r="52" spans="1:12" customFormat="1" ht="12.5" x14ac:dyDescent="0.25">
      <c r="A52" s="251"/>
      <c r="B52" s="249" t="s">
        <v>150</v>
      </c>
      <c r="C52" s="241" t="str">
        <f t="shared" si="0"/>
        <v>FC</v>
      </c>
      <c r="D52" s="67"/>
      <c r="E52" s="6"/>
      <c r="F52" s="52">
        <f>D52*E52</f>
        <v>0</v>
      </c>
      <c r="G52" s="53">
        <f t="shared" si="2"/>
        <v>0.1</v>
      </c>
      <c r="H52" s="69">
        <f t="shared" si="3"/>
        <v>0</v>
      </c>
      <c r="I52" s="67"/>
      <c r="J52" s="6"/>
      <c r="K52" s="69">
        <f t="shared" si="4"/>
        <v>0</v>
      </c>
      <c r="L52" s="194">
        <f t="shared" si="5"/>
        <v>0</v>
      </c>
    </row>
    <row r="53" spans="1:12" customFormat="1" ht="12.5" x14ac:dyDescent="0.25">
      <c r="A53" s="251"/>
      <c r="B53" s="249" t="s">
        <v>94</v>
      </c>
      <c r="C53" s="241" t="str">
        <f t="shared" si="0"/>
        <v>FC</v>
      </c>
      <c r="D53" s="67">
        <v>1</v>
      </c>
      <c r="E53" s="6"/>
      <c r="F53" s="52">
        <f t="shared" si="1"/>
        <v>0</v>
      </c>
      <c r="G53" s="53">
        <f t="shared" si="2"/>
        <v>0.1</v>
      </c>
      <c r="H53" s="69">
        <f t="shared" si="3"/>
        <v>0</v>
      </c>
      <c r="I53" s="67">
        <v>1</v>
      </c>
      <c r="J53" s="6"/>
      <c r="K53" s="69">
        <f t="shared" si="4"/>
        <v>0</v>
      </c>
      <c r="L53" s="194">
        <f t="shared" si="5"/>
        <v>0</v>
      </c>
    </row>
    <row r="54" spans="1:12" customFormat="1" ht="12.5" x14ac:dyDescent="0.25">
      <c r="A54" s="251"/>
      <c r="B54" s="248"/>
      <c r="C54" s="241" t="str">
        <f t="shared" si="0"/>
        <v>FC</v>
      </c>
      <c r="D54" s="67"/>
      <c r="E54" s="6"/>
      <c r="F54" s="52">
        <f t="shared" si="1"/>
        <v>0</v>
      </c>
      <c r="G54" s="53">
        <f t="shared" si="2"/>
        <v>0.1</v>
      </c>
      <c r="H54" s="69">
        <f t="shared" si="3"/>
        <v>0</v>
      </c>
      <c r="I54" s="67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8"/>
      <c r="C55" s="241" t="str">
        <f t="shared" si="0"/>
        <v>FC</v>
      </c>
      <c r="D55" s="67"/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67"/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2"/>
      <c r="B56" s="239"/>
      <c r="C56" s="241" t="str">
        <f t="shared" si="0"/>
        <v>FC</v>
      </c>
      <c r="D56" s="67"/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39"/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2"/>
      <c r="B57" s="239"/>
      <c r="C57" s="241" t="str">
        <f t="shared" si="0"/>
        <v>FC</v>
      </c>
      <c r="D57" s="67"/>
      <c r="E57" s="6"/>
      <c r="F57" s="52">
        <f>D57*E57</f>
        <v>0</v>
      </c>
      <c r="G57" s="53">
        <f t="shared" si="2"/>
        <v>0.1</v>
      </c>
      <c r="H57" s="69">
        <f>IF(G57&lt;&gt;0,F57/G57,0)</f>
        <v>0</v>
      </c>
      <c r="I57" s="39"/>
      <c r="J57" s="6"/>
      <c r="K57" s="69">
        <f>I57*J57</f>
        <v>0</v>
      </c>
      <c r="L57" s="194">
        <f t="shared" si="5"/>
        <v>0</v>
      </c>
    </row>
    <row r="58" spans="1:12" customFormat="1" ht="11.5" customHeight="1" x14ac:dyDescent="0.25">
      <c r="A58" s="252"/>
      <c r="B58" s="239"/>
      <c r="C58" s="241" t="str">
        <f t="shared" si="0"/>
        <v>FC</v>
      </c>
      <c r="D58" s="67"/>
      <c r="E58" s="6"/>
      <c r="F58" s="52">
        <f t="shared" si="1"/>
        <v>0</v>
      </c>
      <c r="G58" s="53">
        <f t="shared" si="2"/>
        <v>0.1</v>
      </c>
      <c r="H58" s="69">
        <f t="shared" si="3"/>
        <v>0</v>
      </c>
      <c r="I58" s="39"/>
      <c r="J58" s="6"/>
      <c r="K58" s="69">
        <f t="shared" si="4"/>
        <v>0</v>
      </c>
      <c r="L58" s="194">
        <f t="shared" si="5"/>
        <v>0</v>
      </c>
    </row>
    <row r="59" spans="1:12" customFormat="1" ht="11.5" customHeight="1" x14ac:dyDescent="0.25">
      <c r="A59" s="252"/>
      <c r="B59" s="239"/>
      <c r="C59" s="241" t="str">
        <f t="shared" si="0"/>
        <v>FC</v>
      </c>
      <c r="D59" s="71"/>
      <c r="E59" s="13"/>
      <c r="F59" s="52">
        <f t="shared" si="1"/>
        <v>0</v>
      </c>
      <c r="G59" s="53">
        <f t="shared" si="2"/>
        <v>0.1</v>
      </c>
      <c r="H59" s="69">
        <f t="shared" si="3"/>
        <v>0</v>
      </c>
      <c r="I59" s="39"/>
      <c r="J59" s="6"/>
      <c r="K59" s="69">
        <f t="shared" si="4"/>
        <v>0</v>
      </c>
      <c r="L59" s="194">
        <f t="shared" si="5"/>
        <v>0</v>
      </c>
    </row>
    <row r="60" spans="1:12" customFormat="1" ht="13" thickBot="1" x14ac:dyDescent="0.3">
      <c r="A60" s="255"/>
      <c r="B60" s="256"/>
      <c r="C60" s="241" t="str">
        <f t="shared" si="0"/>
        <v>FC</v>
      </c>
      <c r="D60" s="44"/>
      <c r="E60" s="13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3.5" thickBot="1" x14ac:dyDescent="0.35">
      <c r="A61" s="245"/>
      <c r="B61" s="254" t="str">
        <f>+"SUB-TOTAL:  "&amp;A15</f>
        <v>SUB-TOTAL:  G3.4</v>
      </c>
      <c r="C61" s="244"/>
      <c r="D61" s="102"/>
      <c r="E61" s="103">
        <f>SUM(E15:E60)</f>
        <v>0</v>
      </c>
      <c r="F61" s="103">
        <f>SUM(F15:F60)</f>
        <v>0</v>
      </c>
      <c r="G61" s="104">
        <f>$B$8</f>
        <v>0.1</v>
      </c>
      <c r="H61" s="192">
        <f>SUM(H15:H60)</f>
        <v>0</v>
      </c>
      <c r="I61" s="193"/>
      <c r="J61" s="103"/>
      <c r="K61" s="192">
        <f>SUM(K15:K60)</f>
        <v>0</v>
      </c>
      <c r="L61" s="188">
        <f>SUM(L15:L60)</f>
        <v>0</v>
      </c>
    </row>
    <row r="62" spans="1:12" customFormat="1" ht="13" x14ac:dyDescent="0.3">
      <c r="A62" s="1"/>
      <c r="B62" s="1"/>
      <c r="C62" s="4"/>
      <c r="D62" s="45"/>
      <c r="E62" s="48"/>
      <c r="F62" s="48"/>
      <c r="G62" s="1"/>
      <c r="H62" s="34"/>
      <c r="I62" s="41"/>
      <c r="J62" s="48"/>
      <c r="K62" s="50"/>
      <c r="L62" s="50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x14ac:dyDescent="0.2">
      <c r="E122" s="30"/>
      <c r="F122" s="32"/>
    </row>
    <row r="123" spans="4:12" x14ac:dyDescent="0.2">
      <c r="E123" s="30"/>
      <c r="F123" s="32"/>
    </row>
    <row r="124" spans="4:12" x14ac:dyDescent="0.2">
      <c r="E124" s="30"/>
      <c r="F124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</sheetPr>
  <dimension ref="A1:N105"/>
  <sheetViews>
    <sheetView showGridLines="0" topLeftCell="A12" zoomScaleNormal="100" workbookViewId="0">
      <selection activeCell="C28" sqref="C2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43" t="s">
        <v>38</v>
      </c>
      <c r="B1" s="343"/>
      <c r="C1"/>
      <c r="D1"/>
      <c r="E1"/>
      <c r="J1"/>
    </row>
    <row r="2" spans="1:12" customFormat="1" ht="13" x14ac:dyDescent="0.3">
      <c r="A2" s="343" t="s">
        <v>30</v>
      </c>
      <c r="B2" s="343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FALE Region Security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39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56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74" t="s">
        <v>15</v>
      </c>
      <c r="D10" s="375"/>
      <c r="E10" s="375"/>
      <c r="F10" s="375"/>
      <c r="G10" s="375"/>
      <c r="H10" s="376"/>
      <c r="I10" s="374" t="s">
        <v>2</v>
      </c>
      <c r="J10" s="375"/>
      <c r="K10" s="376"/>
      <c r="L10" s="88"/>
    </row>
    <row r="11" spans="1:12" customFormat="1" ht="13" thickBot="1" x14ac:dyDescent="0.3">
      <c r="A11" s="3"/>
      <c r="B11" s="3"/>
      <c r="C11" s="377"/>
      <c r="D11" s="378"/>
      <c r="E11" s="378"/>
      <c r="F11" s="378"/>
      <c r="G11" s="378"/>
      <c r="H11" s="379"/>
      <c r="I11" s="377"/>
      <c r="J11" s="378"/>
      <c r="K11" s="379"/>
      <c r="L11" s="89"/>
    </row>
    <row r="12" spans="1:12" customFormat="1" ht="13.25" customHeight="1" x14ac:dyDescent="0.2">
      <c r="A12" s="323" t="s">
        <v>24</v>
      </c>
      <c r="B12" s="320" t="s">
        <v>4</v>
      </c>
      <c r="C12" s="323" t="s">
        <v>7</v>
      </c>
      <c r="D12" s="90" t="s">
        <v>3</v>
      </c>
      <c r="E12" s="326" t="s">
        <v>9</v>
      </c>
      <c r="F12" s="326" t="s">
        <v>10</v>
      </c>
      <c r="G12" s="326" t="s">
        <v>8</v>
      </c>
      <c r="H12" s="320" t="s">
        <v>14</v>
      </c>
      <c r="I12" s="182" t="s">
        <v>3</v>
      </c>
      <c r="J12" s="326" t="s">
        <v>11</v>
      </c>
      <c r="K12" s="320" t="s">
        <v>12</v>
      </c>
      <c r="L12" s="369" t="s">
        <v>13</v>
      </c>
    </row>
    <row r="13" spans="1:12" customFormat="1" ht="13" x14ac:dyDescent="0.2">
      <c r="A13" s="324"/>
      <c r="B13" s="321"/>
      <c r="C13" s="324"/>
      <c r="D13" s="91"/>
      <c r="E13" s="327"/>
      <c r="F13" s="327"/>
      <c r="G13" s="327"/>
      <c r="H13" s="321"/>
      <c r="I13" s="183"/>
      <c r="J13" s="327"/>
      <c r="K13" s="321"/>
      <c r="L13" s="335"/>
    </row>
    <row r="14" spans="1:12" customFormat="1" ht="13" x14ac:dyDescent="0.2">
      <c r="A14" s="373"/>
      <c r="B14" s="372"/>
      <c r="C14" s="373"/>
      <c r="D14" s="186"/>
      <c r="E14" s="371"/>
      <c r="F14" s="371"/>
      <c r="G14" s="371"/>
      <c r="H14" s="372"/>
      <c r="I14" s="185"/>
      <c r="J14" s="371"/>
      <c r="K14" s="372"/>
      <c r="L14" s="370"/>
    </row>
    <row r="15" spans="1:12" customFormat="1" ht="14" x14ac:dyDescent="0.3">
      <c r="A15" s="54" t="str">
        <f>B5</f>
        <v>G4</v>
      </c>
      <c r="B15" s="59" t="str">
        <f>B6</f>
        <v>MISCELLANEOUS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37.5" x14ac:dyDescent="0.3">
      <c r="A16" s="21"/>
      <c r="B16" s="25" t="s">
        <v>53</v>
      </c>
      <c r="C16" s="26"/>
      <c r="D16" s="29"/>
      <c r="E16" s="19"/>
      <c r="F16" s="201"/>
      <c r="G16" s="202"/>
      <c r="H16" s="203"/>
      <c r="I16" s="38"/>
      <c r="J16" s="19"/>
      <c r="K16" s="203"/>
      <c r="L16" s="205"/>
    </row>
    <row r="17" spans="1:12" customFormat="1" ht="13" x14ac:dyDescent="0.3">
      <c r="A17" s="27"/>
      <c r="B17" s="23" t="s">
        <v>52</v>
      </c>
      <c r="C17" s="26"/>
      <c r="D17" s="29"/>
      <c r="E17" s="19"/>
      <c r="F17" s="201"/>
      <c r="G17" s="202"/>
      <c r="H17" s="203"/>
      <c r="I17" s="38"/>
      <c r="J17" s="19"/>
      <c r="K17" s="203"/>
      <c r="L17" s="205"/>
    </row>
    <row r="18" spans="1:12" customFormat="1" ht="13" x14ac:dyDescent="0.3">
      <c r="A18" s="10"/>
      <c r="B18" s="7"/>
      <c r="C18" s="10"/>
      <c r="D18" s="37"/>
      <c r="E18" s="6"/>
      <c r="F18" s="209"/>
      <c r="G18" s="212"/>
      <c r="H18" s="217"/>
      <c r="I18" s="39"/>
      <c r="J18" s="6"/>
      <c r="K18" s="217"/>
      <c r="L18" s="218"/>
    </row>
    <row r="19" spans="1:12" customFormat="1" ht="13" x14ac:dyDescent="0.3">
      <c r="A19" s="259">
        <v>4.0999999999999996</v>
      </c>
      <c r="B19" s="260"/>
      <c r="C19" s="261"/>
      <c r="D19" s="262"/>
      <c r="E19" s="263"/>
      <c r="F19" s="264"/>
      <c r="G19" s="264"/>
      <c r="H19" s="265"/>
      <c r="I19" s="266"/>
      <c r="J19" s="263"/>
      <c r="K19" s="265"/>
      <c r="L19" s="267"/>
    </row>
    <row r="20" spans="1:12" customFormat="1" ht="12.5" x14ac:dyDescent="0.25">
      <c r="A20" s="10"/>
      <c r="B20" s="11"/>
      <c r="C20" s="10" t="str">
        <f t="shared" ref="C20:C40" si="0">$B$7</f>
        <v>FC</v>
      </c>
      <c r="D20" s="67"/>
      <c r="E20" s="6"/>
      <c r="F20" s="52">
        <f t="shared" ref="F20:F40" si="1">D20*E20</f>
        <v>0</v>
      </c>
      <c r="G20" s="53">
        <f t="shared" ref="G20:G40" si="2">$B$8</f>
        <v>0.1</v>
      </c>
      <c r="H20" s="69">
        <f t="shared" ref="H20:H40" si="3">IF(G20&lt;&gt;0,F20/G20,0)</f>
        <v>0</v>
      </c>
      <c r="I20" s="39"/>
      <c r="J20" s="6"/>
      <c r="K20" s="69">
        <f t="shared" ref="K20:K40" si="4">I20*J20</f>
        <v>0</v>
      </c>
      <c r="L20" s="194">
        <f t="shared" ref="L20:L40" si="5">IF(OR(J20&gt;0,H20&gt;0),H20+K20,0)</f>
        <v>0</v>
      </c>
    </row>
    <row r="21" spans="1:12" customFormat="1" ht="12.5" x14ac:dyDescent="0.25">
      <c r="A21" s="1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11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0"/>
      <c r="B25" s="11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10"/>
      <c r="B26" s="11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10"/>
      <c r="B31" s="11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10"/>
      <c r="B32" s="11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194">
        <f t="shared" si="5"/>
        <v>0</v>
      </c>
    </row>
    <row r="33" spans="1:14" customFormat="1" ht="12.5" x14ac:dyDescent="0.25">
      <c r="A33" s="10"/>
      <c r="B33" s="11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194">
        <f t="shared" si="5"/>
        <v>0</v>
      </c>
    </row>
    <row r="34" spans="1:14" customFormat="1" ht="12.5" x14ac:dyDescent="0.25">
      <c r="A34" s="10"/>
      <c r="B34" s="11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194">
        <f t="shared" si="5"/>
        <v>0</v>
      </c>
    </row>
    <row r="35" spans="1:14" customFormat="1" ht="12.5" x14ac:dyDescent="0.25">
      <c r="A35" s="10"/>
      <c r="B35" s="11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194">
        <f t="shared" si="5"/>
        <v>0</v>
      </c>
    </row>
    <row r="36" spans="1:14" customFormat="1" ht="12.5" x14ac:dyDescent="0.25">
      <c r="A36" s="10"/>
      <c r="B36" s="11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194">
        <f t="shared" si="5"/>
        <v>0</v>
      </c>
    </row>
    <row r="37" spans="1:14" customFormat="1" ht="12.5" x14ac:dyDescent="0.25">
      <c r="A37" s="10"/>
      <c r="B37" s="11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194">
        <f t="shared" si="5"/>
        <v>0</v>
      </c>
    </row>
    <row r="38" spans="1:14" customFormat="1" ht="12.5" x14ac:dyDescent="0.25">
      <c r="A38" s="10"/>
      <c r="B38" s="11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194">
        <f t="shared" si="5"/>
        <v>0</v>
      </c>
    </row>
    <row r="39" spans="1:14" customFormat="1" ht="12.5" x14ac:dyDescent="0.25">
      <c r="A39" s="10"/>
      <c r="B39" s="11"/>
      <c r="C39" s="10" t="str">
        <f t="shared" si="0"/>
        <v>FC</v>
      </c>
      <c r="D39" s="67"/>
      <c r="E39" s="6"/>
      <c r="F39" s="52">
        <f>D39*E39</f>
        <v>0</v>
      </c>
      <c r="G39" s="53">
        <f t="shared" si="2"/>
        <v>0.1</v>
      </c>
      <c r="H39" s="69">
        <f>IF(G39&lt;&gt;0,F39/G39,0)</f>
        <v>0</v>
      </c>
      <c r="I39" s="39"/>
      <c r="J39" s="6"/>
      <c r="K39" s="69">
        <f>I39*J39</f>
        <v>0</v>
      </c>
      <c r="L39" s="194">
        <f t="shared" si="5"/>
        <v>0</v>
      </c>
    </row>
    <row r="40" spans="1:14" customFormat="1" ht="12.5" x14ac:dyDescent="0.25">
      <c r="A40" s="10"/>
      <c r="B40" s="11"/>
      <c r="C40" s="10" t="str">
        <f t="shared" si="0"/>
        <v>FC</v>
      </c>
      <c r="D40" s="67"/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/>
      <c r="J40" s="6"/>
      <c r="K40" s="69">
        <f t="shared" si="4"/>
        <v>0</v>
      </c>
      <c r="L40" s="194">
        <f t="shared" si="5"/>
        <v>0</v>
      </c>
    </row>
    <row r="41" spans="1:14" customFormat="1" ht="13.5" thickBot="1" x14ac:dyDescent="0.35">
      <c r="A41" s="10"/>
      <c r="B41" s="11"/>
      <c r="C41" s="10"/>
      <c r="D41" s="37"/>
      <c r="E41" s="6"/>
      <c r="F41" s="52"/>
      <c r="G41" s="53"/>
      <c r="H41" s="195"/>
      <c r="I41" s="39"/>
      <c r="J41" s="6"/>
      <c r="K41" s="195"/>
      <c r="L41" s="196"/>
    </row>
    <row r="42" spans="1:14" customFormat="1" ht="13.5" thickBot="1" x14ac:dyDescent="0.35">
      <c r="A42" s="99"/>
      <c r="B42" s="100" t="str">
        <f>+"SUB-TOTAL:  "&amp;A15</f>
        <v>SUB-TOTAL:  G4</v>
      </c>
      <c r="C42" s="101"/>
      <c r="D42" s="102"/>
      <c r="E42" s="103">
        <f>SUM(E20:E40)</f>
        <v>0</v>
      </c>
      <c r="F42" s="103">
        <f>SUM(F20:F40)</f>
        <v>0</v>
      </c>
      <c r="G42" s="104">
        <f>$B$8</f>
        <v>0.1</v>
      </c>
      <c r="H42" s="192">
        <f>SUM(H20:H40)</f>
        <v>0</v>
      </c>
      <c r="I42" s="193"/>
      <c r="J42" s="103">
        <f>SUM(J20:J40)</f>
        <v>0</v>
      </c>
      <c r="K42" s="192">
        <f>SUM(K20:K40)</f>
        <v>0</v>
      </c>
      <c r="L42" s="188">
        <f>SUM(L20:L40)</f>
        <v>0</v>
      </c>
    </row>
    <row r="43" spans="1:14" customFormat="1" ht="13" x14ac:dyDescent="0.3">
      <c r="A43" s="1"/>
      <c r="B43" s="1"/>
      <c r="C43" s="4"/>
      <c r="D43" s="45"/>
      <c r="E43" s="48"/>
      <c r="F43" s="48"/>
      <c r="G43" s="1"/>
      <c r="H43" s="34"/>
      <c r="I43" s="41"/>
      <c r="J43" s="48"/>
      <c r="K43" s="50"/>
      <c r="L43" s="50"/>
    </row>
    <row r="44" spans="1:14" ht="10.5" x14ac:dyDescent="0.25">
      <c r="D44" s="46"/>
      <c r="E44" s="47"/>
      <c r="F44" s="49"/>
      <c r="H44" s="35"/>
      <c r="I44" s="42"/>
      <c r="J44" s="47"/>
      <c r="K44" s="51"/>
      <c r="L44" s="51"/>
      <c r="N44"/>
    </row>
    <row r="45" spans="1:14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4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4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4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C920685130A343A7E8581C2D1FC40F" ma:contentTypeVersion="0" ma:contentTypeDescription="Create a new document." ma:contentTypeScope="" ma:versionID="75162c1016d8ce9fe67021777d1832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0484FE-F5F4-4682-81C3-B857DE405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2C4743-FF1C-430F-BDAB-D9033D7E47B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Instructions</vt:lpstr>
      <vt:lpstr>G1 SUMMARY</vt:lpstr>
      <vt:lpstr>G2_1 PMP</vt:lpstr>
      <vt:lpstr>G2_2 ILS</vt:lpstr>
      <vt:lpstr>G3_1 FALE</vt:lpstr>
      <vt:lpstr>G3_2 FAPM</vt:lpstr>
      <vt:lpstr>G3_3 FAVG</vt:lpstr>
      <vt:lpstr>G3_4 FARB</vt:lpstr>
      <vt:lpstr>G4 Miscellaneous</vt:lpstr>
      <vt:lpstr>G5 Options</vt:lpstr>
      <vt:lpstr>G6_1 Support Contract (Base)</vt:lpstr>
      <vt:lpstr>G6_2 Support Contract (Inflated</vt:lpstr>
      <vt:lpstr>'G1 SUMMARY'!Print_Area</vt:lpstr>
      <vt:lpstr>'G2_1 PMP'!Print_Area</vt:lpstr>
      <vt:lpstr>'G2_2 ILS'!Print_Area</vt:lpstr>
      <vt:lpstr>'G3_1 FALE'!Print_Area</vt:lpstr>
      <vt:lpstr>'G3_2 FAPM'!Print_Area</vt:lpstr>
      <vt:lpstr>'G3_3 FAVG'!Print_Area</vt:lpstr>
      <vt:lpstr>'G3_4 FARB'!Print_Area</vt:lpstr>
      <vt:lpstr>'G4 Miscellaneous'!Print_Area</vt:lpstr>
      <vt:lpstr>'G5 Options'!Print_Area</vt:lpstr>
      <vt:lpstr>'G6_1 Support Contract (Base)'!Print_Area</vt:lpstr>
      <vt:lpstr>'G6_2 Support Contract (Inflated'!Print_Area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Louw Grobler</dc:creator>
  <cp:lastModifiedBy>Nokuthula Sangweni</cp:lastModifiedBy>
  <cp:lastPrinted>2020-04-22T10:46:42Z</cp:lastPrinted>
  <dcterms:created xsi:type="dcterms:W3CDTF">2001-08-28T08:14:03Z</dcterms:created>
  <dcterms:modified xsi:type="dcterms:W3CDTF">2023-11-23T12:08:32Z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0x01010051C920685130A343A7E8581C2D1FC40F</vt:lpwstr>
  </property>
</Properties>
</file>