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C:\Users\kwenar\Desktop\My Documents\Desktop\Business Cases\Modernization\Upgrade Projects\Beta Generators\RFB 3182-2025\"/>
    </mc:Choice>
  </mc:AlternateContent>
  <xr:revisionPtr revIDLastSave="0" documentId="13_ncr:1_{3F82D9AD-51F5-4278-8D26-A409453CD57E}" xr6:coauthVersionLast="47" xr6:coauthVersionMax="47" xr10:uidLastSave="{00000000-0000-0000-0000-000000000000}"/>
  <bookViews>
    <workbookView xWindow="-120" yWindow="-120" windowWidth="29040" windowHeight="15720" activeTab="1" xr2:uid="{00000000-000D-0000-FFFF-FFFF00000000}"/>
  </bookViews>
  <sheets>
    <sheet name="NEW EQUIPMENT (EXCL VAT)" sheetId="8" r:id="rId1"/>
    <sheet name="MAINTENANCE  (EXCL VAT)" sheetId="9" r:id="rId2"/>
    <sheet name="TOTALS BID PRICING" sheetId="10" r:id="rId3"/>
  </sheets>
  <definedNames>
    <definedName name="_Hlk149752705" localSheetId="2">'TOTALS BID PRICING'!$B$3</definedName>
    <definedName name="_xlnm.Print_Area" localSheetId="1">'MAINTENANCE  (EXCL VAT)'!$A$1:$L$51</definedName>
    <definedName name="_xlnm.Print_Area" localSheetId="0">'NEW EQUIPMENT (EXCL VAT)'!$A:$H</definedName>
    <definedName name="_xlnm.Print_Area" localSheetId="2">'TOTALS BID PRICING'!$A$1:$C$25</definedName>
    <definedName name="_xlnm.Print_Titles" localSheetId="1">'MAINTENANCE  (EXCL VAT)'!$1:$5</definedName>
    <definedName name="_xlnm.Print_Titles" localSheetId="0">'NEW EQUIPMENT (EXCL VAT)'!$1:$5</definedName>
    <definedName name="_xlnm.Print_Titles" localSheetId="2">'TOTALS BID PRICING'!$1:$5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3" i="9" l="1"/>
  <c r="J27" i="9"/>
  <c r="I27" i="9"/>
  <c r="F27" i="9"/>
  <c r="F14" i="8"/>
  <c r="I15" i="9"/>
  <c r="F15" i="9"/>
  <c r="F89" i="8"/>
  <c r="F88" i="8"/>
  <c r="F87" i="8"/>
  <c r="F86" i="8"/>
  <c r="F85" i="8"/>
  <c r="F84" i="8"/>
  <c r="F83" i="8"/>
  <c r="F82" i="8"/>
  <c r="F81" i="8"/>
  <c r="F80" i="8"/>
  <c r="F79" i="8"/>
  <c r="F78" i="8"/>
  <c r="F77" i="8"/>
  <c r="F75" i="8"/>
  <c r="F74" i="8"/>
  <c r="F73" i="8"/>
  <c r="F72" i="8"/>
  <c r="F71" i="8"/>
  <c r="F70" i="8"/>
  <c r="F69" i="8"/>
  <c r="F68" i="8"/>
  <c r="F67" i="8"/>
  <c r="F66" i="8"/>
  <c r="F65" i="8"/>
  <c r="F64" i="8"/>
  <c r="F63" i="8"/>
  <c r="F62" i="8"/>
  <c r="F45" i="8"/>
  <c r="F44" i="8"/>
  <c r="F43" i="8"/>
  <c r="F42" i="8"/>
  <c r="F41" i="8"/>
  <c r="F40" i="8"/>
  <c r="F35" i="8"/>
  <c r="F34" i="8"/>
  <c r="F33" i="8"/>
  <c r="F32" i="8"/>
  <c r="F31" i="8"/>
  <c r="F30" i="8"/>
  <c r="F29" i="8"/>
  <c r="F28" i="8"/>
  <c r="F27" i="8"/>
  <c r="I41" i="9"/>
  <c r="I40" i="9"/>
  <c r="I39" i="9"/>
  <c r="I38" i="9"/>
  <c r="I37" i="9"/>
  <c r="I36" i="9"/>
  <c r="I35" i="9"/>
  <c r="I34" i="9"/>
  <c r="I33" i="9"/>
  <c r="I32" i="9"/>
  <c r="I31" i="9"/>
  <c r="I30" i="9"/>
  <c r="I29" i="9"/>
  <c r="I28" i="9"/>
  <c r="F41" i="9"/>
  <c r="F40" i="9"/>
  <c r="F39" i="9"/>
  <c r="F38" i="9"/>
  <c r="F37" i="9"/>
  <c r="F36" i="9"/>
  <c r="F35" i="9"/>
  <c r="F34" i="9"/>
  <c r="F33" i="9"/>
  <c r="F32" i="9"/>
  <c r="F31" i="9"/>
  <c r="F30" i="9"/>
  <c r="F29" i="9"/>
  <c r="F28" i="9"/>
  <c r="I26" i="9"/>
  <c r="I25" i="9"/>
  <c r="I24" i="9"/>
  <c r="I23" i="9"/>
  <c r="I22" i="9"/>
  <c r="I21" i="9"/>
  <c r="I20" i="9"/>
  <c r="I19" i="9"/>
  <c r="I18" i="9"/>
  <c r="I17" i="9"/>
  <c r="I16" i="9"/>
  <c r="F26" i="9"/>
  <c r="F25" i="9"/>
  <c r="F24" i="9"/>
  <c r="F23" i="9"/>
  <c r="F22" i="9"/>
  <c r="F21" i="9"/>
  <c r="F20" i="9"/>
  <c r="F19" i="9"/>
  <c r="F18" i="9"/>
  <c r="F17" i="9"/>
  <c r="F16" i="9"/>
  <c r="F140" i="8"/>
  <c r="F138" i="8"/>
  <c r="F137" i="8"/>
  <c r="F136" i="8"/>
  <c r="F135" i="8"/>
  <c r="F134" i="8"/>
  <c r="F133" i="8"/>
  <c r="F131" i="8"/>
  <c r="F129" i="8"/>
  <c r="F128" i="8"/>
  <c r="F126" i="8"/>
  <c r="F125" i="8"/>
  <c r="F123" i="8"/>
  <c r="F122" i="8"/>
  <c r="F121" i="8"/>
  <c r="F119" i="8"/>
  <c r="F118" i="8"/>
  <c r="F117" i="8"/>
  <c r="F116" i="8"/>
  <c r="F115" i="8"/>
  <c r="F114" i="8"/>
  <c r="F113" i="8"/>
  <c r="F112" i="8"/>
  <c r="F111" i="8"/>
  <c r="F110" i="8"/>
  <c r="F109" i="8"/>
  <c r="F108" i="8"/>
  <c r="F106" i="8"/>
  <c r="F105" i="8"/>
  <c r="F104" i="8"/>
  <c r="F103" i="8"/>
  <c r="F102" i="8"/>
  <c r="F101" i="8"/>
  <c r="F100" i="8"/>
  <c r="F99" i="8"/>
  <c r="F98" i="8"/>
  <c r="F97" i="8"/>
  <c r="F96" i="8"/>
  <c r="F95" i="8"/>
  <c r="F93" i="8"/>
  <c r="F91" i="8"/>
  <c r="F60" i="8"/>
  <c r="F59" i="8"/>
  <c r="F58" i="8"/>
  <c r="F57" i="8"/>
  <c r="F56" i="8"/>
  <c r="F55" i="8"/>
  <c r="F54" i="8"/>
  <c r="F53" i="8"/>
  <c r="F52" i="8"/>
  <c r="F51" i="8"/>
  <c r="F50" i="8"/>
  <c r="F49" i="8"/>
  <c r="F48" i="8"/>
  <c r="F47" i="8"/>
  <c r="F39" i="8"/>
  <c r="F38" i="8"/>
  <c r="F37" i="8"/>
  <c r="F25" i="8"/>
  <c r="F24" i="8" s="1"/>
  <c r="F23" i="8"/>
  <c r="F16" i="8"/>
  <c r="F17" i="8"/>
  <c r="F18" i="8"/>
  <c r="F19" i="8"/>
  <c r="F20" i="8"/>
  <c r="F21" i="8"/>
  <c r="F15" i="8"/>
  <c r="F92" i="8" l="1"/>
  <c r="F90" i="8"/>
  <c r="F76" i="8"/>
  <c r="F61" i="8"/>
  <c r="F94" i="8"/>
  <c r="F107" i="8"/>
  <c r="F46" i="8"/>
  <c r="F120" i="8"/>
  <c r="J37" i="9" l="1"/>
  <c r="J36" i="9"/>
  <c r="J35" i="9"/>
  <c r="J34" i="9"/>
  <c r="J33" i="9"/>
  <c r="J31" i="9"/>
  <c r="J17" i="9"/>
  <c r="J18" i="9"/>
  <c r="J21" i="9"/>
  <c r="J22" i="9"/>
  <c r="J15" i="9" s="1"/>
  <c r="J23" i="9"/>
  <c r="J41" i="9"/>
  <c r="J40" i="9"/>
  <c r="J39" i="9"/>
  <c r="J38" i="9"/>
  <c r="J32" i="9"/>
  <c r="J30" i="9"/>
  <c r="J29" i="9"/>
  <c r="J28" i="9"/>
  <c r="J26" i="9"/>
  <c r="J25" i="9"/>
  <c r="J24" i="9"/>
  <c r="J20" i="9"/>
  <c r="J19" i="9"/>
  <c r="J16" i="9"/>
  <c r="H42" i="9" l="1"/>
  <c r="E42" i="9"/>
  <c r="F42" i="9" l="1"/>
  <c r="I42" i="9"/>
  <c r="J42" i="9" l="1"/>
  <c r="F124" i="8"/>
  <c r="C16" i="10" l="1"/>
  <c r="F127" i="8"/>
  <c r="F36" i="8" l="1"/>
  <c r="F139" i="8" l="1"/>
  <c r="F130" i="8"/>
  <c r="F22" i="8" l="1"/>
  <c r="F26" i="8"/>
  <c r="F132" i="8"/>
  <c r="F141" i="8" l="1"/>
  <c r="C15" i="10" s="1"/>
  <c r="C17" i="10" s="1"/>
  <c r="C18" i="10" l="1"/>
  <c r="C19" i="10" s="1"/>
</calcChain>
</file>

<file path=xl/sharedStrings.xml><?xml version="1.0" encoding="utf-8"?>
<sst xmlns="http://schemas.openxmlformats.org/spreadsheetml/2006/main" count="511" uniqueCount="304">
  <si>
    <t>Item No</t>
  </si>
  <si>
    <t>Unit of measure</t>
  </si>
  <si>
    <t>VAT (@15%)</t>
  </si>
  <si>
    <t>1. INSTRUCTION FOR COMPLETING THE PRICING SCHEDULE</t>
  </si>
  <si>
    <t xml:space="preserve">Qty </t>
  </si>
  <si>
    <t>TOTAL</t>
  </si>
  <si>
    <t>RFx Title</t>
  </si>
  <si>
    <t>1.1</t>
  </si>
  <si>
    <t>1.2</t>
  </si>
  <si>
    <t>1.3</t>
  </si>
  <si>
    <t>1.4</t>
  </si>
  <si>
    <t>1.5</t>
  </si>
  <si>
    <t>3.1</t>
  </si>
  <si>
    <t>4.3</t>
  </si>
  <si>
    <t>4.1</t>
  </si>
  <si>
    <t>Line Price Term 
(Excl VAT)</t>
  </si>
  <si>
    <t>SUPPLY CHAIN MANAGEMENT</t>
  </si>
  <si>
    <t xml:space="preserve">Bidder Name </t>
  </si>
  <si>
    <t>Goods/Service description</t>
  </si>
  <si>
    <t>TOTAL BID PRICE  (EXCL VAT)</t>
  </si>
  <si>
    <t>TOTAL  BID PRICE (INCL VAT)</t>
  </si>
  <si>
    <t>Name</t>
  </si>
  <si>
    <t>I, the bidder, confirm that the price(s) and rate(s) quoted cover all the goods and/or works specified in the bidding documents; that the price(s) or rate(s) cover all my obligations and I accept that any mistakes regarding price(s), rate(s) or calculations will be at my own risk.
[Note: First convert to PDF, then add signature]</t>
  </si>
  <si>
    <t>BRAND / MODEL</t>
  </si>
  <si>
    <t>Price clarification comment</t>
  </si>
  <si>
    <t>Signature (above)</t>
  </si>
  <si>
    <t>Pricing schedule</t>
  </si>
  <si>
    <r>
      <t xml:space="preserve">(a)  Bidder must complete/enter </t>
    </r>
    <r>
      <rPr>
        <b/>
        <sz val="12"/>
        <color theme="1"/>
        <rFont val="Calibri"/>
        <family val="2"/>
        <scheme val="minor"/>
      </rPr>
      <t xml:space="preserve">YELLOW </t>
    </r>
    <r>
      <rPr>
        <sz val="12"/>
        <color theme="1"/>
        <rFont val="Calibri"/>
        <family val="2"/>
        <scheme val="minor"/>
      </rPr>
      <t>cells only</t>
    </r>
  </si>
  <si>
    <t>(b)  Unit and Line prices must be VAT EXCLUSIVE and in South African Rand (ZAR) currency.</t>
  </si>
  <si>
    <t>(c) The price must include all cost to deliver the goods or render the service, including all applicable taxes, duty fees, logistics/delivery, storage, labour, overtime and subsistance and travel</t>
  </si>
  <si>
    <t>2.1</t>
  </si>
  <si>
    <t>1.6</t>
  </si>
  <si>
    <t>4.2</t>
  </si>
  <si>
    <t>PRELIMINARY AND GENERAL</t>
  </si>
  <si>
    <t>Provide "as-built" drawings</t>
  </si>
  <si>
    <t>Provide and maintain a quality system</t>
  </si>
  <si>
    <t>Fixed charges</t>
  </si>
  <si>
    <t>CONTRACTORS SITE ESTABLISHMENT</t>
  </si>
  <si>
    <t>Each</t>
  </si>
  <si>
    <t>Sum</t>
  </si>
  <si>
    <t>6.1</t>
  </si>
  <si>
    <t>7.1</t>
  </si>
  <si>
    <t>8.1</t>
  </si>
  <si>
    <t>9.1</t>
  </si>
  <si>
    <t>Daywork</t>
  </si>
  <si>
    <t>Labour</t>
  </si>
  <si>
    <t>Unskilled labourers</t>
  </si>
  <si>
    <t>Semi - skilled labourers</t>
  </si>
  <si>
    <t>Artisans</t>
  </si>
  <si>
    <t xml:space="preserve">Foreman/supervision </t>
  </si>
  <si>
    <t>Plant</t>
  </si>
  <si>
    <t>Unit rate per day</t>
  </si>
  <si>
    <t>Transport - specify</t>
  </si>
  <si>
    <t>Unit rate per km</t>
  </si>
  <si>
    <t>FAT including all fuel requirements, load banks test equipment, attendance etc. as specified</t>
  </si>
  <si>
    <t>6.2</t>
  </si>
  <si>
    <t>Builders works to re-instate the installation to new</t>
  </si>
  <si>
    <t>YEAR 1</t>
  </si>
  <si>
    <t>YEAR 2</t>
  </si>
  <si>
    <t>Unit Price 
(Excl VAT)</t>
  </si>
  <si>
    <t>Line Price Year 1</t>
  </si>
  <si>
    <t>Qty</t>
  </si>
  <si>
    <t>Line Price Year 2</t>
  </si>
  <si>
    <t>Capacity</t>
  </si>
  <si>
    <t>Date</t>
  </si>
  <si>
    <t>instance</t>
  </si>
  <si>
    <t>RFB No</t>
  </si>
  <si>
    <t>4.4</t>
  </si>
  <si>
    <t>4.5</t>
  </si>
  <si>
    <t>4.6</t>
  </si>
  <si>
    <t>4.7</t>
  </si>
  <si>
    <t>4.8</t>
  </si>
  <si>
    <t>4.9</t>
  </si>
  <si>
    <t>6.3</t>
  </si>
  <si>
    <t xml:space="preserve">CAT 6 Communication Cable
</t>
  </si>
  <si>
    <t>5.1</t>
  </si>
  <si>
    <t>5.2</t>
  </si>
  <si>
    <t>5.3</t>
  </si>
  <si>
    <t>10.1</t>
  </si>
  <si>
    <t>11.1</t>
  </si>
  <si>
    <t>11.2</t>
  </si>
  <si>
    <t>11.3</t>
  </si>
  <si>
    <t>11.4</t>
  </si>
  <si>
    <t>11.5</t>
  </si>
  <si>
    <t>6.4</t>
  </si>
  <si>
    <t>7.2</t>
  </si>
  <si>
    <t>7.3</t>
  </si>
  <si>
    <t>12.1</t>
  </si>
  <si>
    <t>12.2</t>
  </si>
  <si>
    <t>12.3</t>
  </si>
  <si>
    <t>6.5</t>
  </si>
  <si>
    <t>7.4</t>
  </si>
  <si>
    <t>7.5</t>
  </si>
  <si>
    <t>Document, drawings and Provide commissioning data books</t>
  </si>
  <si>
    <t>Preliminary and General work, services meetings and inspections for which no specific items are listed in the price schedule.</t>
  </si>
  <si>
    <t xml:space="preserve">Brick, 400mm thick, 0.5m x 0.3m
</t>
  </si>
  <si>
    <t>6.6</t>
  </si>
  <si>
    <t>SAT including all fuel requirements, test equipment, attendance etc. as specified including COC's</t>
  </si>
  <si>
    <t>1.7</t>
  </si>
  <si>
    <t>7.6</t>
  </si>
  <si>
    <t>13.1</t>
  </si>
  <si>
    <t>13.2</t>
  </si>
  <si>
    <t>14.1</t>
  </si>
  <si>
    <t>14.2</t>
  </si>
  <si>
    <t>15.1</t>
  </si>
  <si>
    <t>16.1</t>
  </si>
  <si>
    <t>17.1</t>
  </si>
  <si>
    <t>RFx No</t>
  </si>
  <si>
    <t>(d) Bidders must complete and submit bid pricing in the provided Excel spreadsheet format, and any pricing schedule submitted in a different format will not be considered.</t>
  </si>
  <si>
    <t>SCHEDULED SERVICES: SITA BETA</t>
  </si>
  <si>
    <t xml:space="preserve">Corrective Maintenance Allowance for Life Cycle Management Parts Replacement and other Material
</t>
  </si>
  <si>
    <t>(c) The price must include all cost to deliver the goods or render the service, including all applicable taxes, duty fees, logistics/delivery, storage, labour, overtime and subsistence and travel</t>
  </si>
  <si>
    <t>TOTAL PRICE - NEW EQUIPMENT (EXCL VAT)</t>
  </si>
  <si>
    <t>TOTAL PRICE - MAINTENANCE  (EXCL VAT)</t>
  </si>
  <si>
    <r>
      <rPr>
        <b/>
        <sz val="12"/>
        <color theme="1"/>
        <rFont val="Calibri"/>
        <family val="2"/>
        <scheme val="minor"/>
      </rPr>
      <t>300mm2: 4-Core With ECC</t>
    </r>
    <r>
      <rPr>
        <sz val="12"/>
        <color theme="1"/>
        <rFont val="Calibri"/>
        <family val="2"/>
        <scheme val="minor"/>
      </rPr>
      <t xml:space="preserve"> 600/1000V; XLPE Insulated/PVC Sheathed Armoured</t>
    </r>
  </si>
  <si>
    <t>metre</t>
  </si>
  <si>
    <r>
      <rPr>
        <b/>
        <sz val="12"/>
        <color theme="1"/>
        <rFont val="Calibri"/>
        <family val="2"/>
        <scheme val="minor"/>
      </rPr>
      <t>300mm2: 1-Core</t>
    </r>
    <r>
      <rPr>
        <sz val="12"/>
        <color theme="1"/>
        <rFont val="Calibri"/>
        <family val="2"/>
        <scheme val="minor"/>
      </rPr>
      <t xml:space="preserve"> 600/1000V; XLPE Insulated/PVC Sheathed Armoured 
</t>
    </r>
  </si>
  <si>
    <r>
      <rPr>
        <b/>
        <sz val="12"/>
        <color theme="1"/>
        <rFont val="Calibri"/>
        <family val="2"/>
        <scheme val="minor"/>
      </rPr>
      <t>240mm2: 4-Core With ECC</t>
    </r>
    <r>
      <rPr>
        <sz val="12"/>
        <color theme="1"/>
        <rFont val="Calibri"/>
        <family val="2"/>
        <scheme val="minor"/>
      </rPr>
      <t xml:space="preserve"> 600/1000V; XLPE Insulated/PVC Sheathed Armoured
</t>
    </r>
  </si>
  <si>
    <r>
      <rPr>
        <b/>
        <sz val="12"/>
        <color theme="1"/>
        <rFont val="Calibri"/>
        <family val="2"/>
        <scheme val="minor"/>
      </rPr>
      <t>240mm2: 1-Core</t>
    </r>
    <r>
      <rPr>
        <sz val="12"/>
        <color theme="1"/>
        <rFont val="Calibri"/>
        <family val="2"/>
        <scheme val="minor"/>
      </rPr>
      <t xml:space="preserve"> 600/1000V; XLPE Insulated/PVC Sheathed Armoured 
</t>
    </r>
  </si>
  <si>
    <r>
      <rPr>
        <b/>
        <sz val="12"/>
        <color theme="1"/>
        <rFont val="Calibri"/>
        <family val="2"/>
        <scheme val="minor"/>
      </rPr>
      <t>185mm2: 4-Core With ECC</t>
    </r>
    <r>
      <rPr>
        <sz val="12"/>
        <color theme="1"/>
        <rFont val="Calibri"/>
        <family val="2"/>
        <scheme val="minor"/>
      </rPr>
      <t xml:space="preserve"> 600/1000V; XLPE Insulated/PVC Sheathed ArmouredCore Armoured 
</t>
    </r>
  </si>
  <si>
    <r>
      <rPr>
        <b/>
        <sz val="12"/>
        <color theme="1"/>
        <rFont val="Calibri"/>
        <family val="2"/>
        <scheme val="minor"/>
      </rPr>
      <t>185mm2: 1-Core</t>
    </r>
    <r>
      <rPr>
        <sz val="12"/>
        <color theme="1"/>
        <rFont val="Calibri"/>
        <family val="2"/>
        <scheme val="minor"/>
      </rPr>
      <t xml:space="preserve"> 600/1000V; XLPE Insulated/PVC Sheathed Armoured  LV 
</t>
    </r>
  </si>
  <si>
    <t>7.7</t>
  </si>
  <si>
    <r>
      <rPr>
        <b/>
        <sz val="12"/>
        <color theme="1"/>
        <rFont val="Calibri"/>
        <family val="2"/>
        <scheme val="minor"/>
      </rPr>
      <t>185mm2: 1-Core POLY BRAID</t>
    </r>
    <r>
      <rPr>
        <sz val="12"/>
        <color theme="1"/>
        <rFont val="Calibri"/>
        <family val="2"/>
        <scheme val="minor"/>
      </rPr>
      <t xml:space="preserve">
</t>
    </r>
  </si>
  <si>
    <t>7.8</t>
  </si>
  <si>
    <t>7.9</t>
  </si>
  <si>
    <t>7.10</t>
  </si>
  <si>
    <t>7.11</t>
  </si>
  <si>
    <t>7.12</t>
  </si>
  <si>
    <t>7.13</t>
  </si>
  <si>
    <t>7.14</t>
  </si>
  <si>
    <r>
      <rPr>
        <b/>
        <sz val="12"/>
        <color theme="1"/>
        <rFont val="Calibri"/>
        <family val="2"/>
        <scheme val="minor"/>
      </rPr>
      <t>10mm2: 4-Core With ECC</t>
    </r>
    <r>
      <rPr>
        <sz val="12"/>
        <color theme="1"/>
        <rFont val="Calibri"/>
        <family val="2"/>
        <scheme val="minor"/>
      </rPr>
      <t xml:space="preserve"> 600/1000V; XLPE Insulated/PVC Sheathed ArmouredCore Armoured LV CU PVC SWA ECC CABLE
</t>
    </r>
  </si>
  <si>
    <r>
      <rPr>
        <b/>
        <sz val="12"/>
        <color theme="1"/>
        <rFont val="Calibri"/>
        <family val="2"/>
        <scheme val="minor"/>
      </rPr>
      <t xml:space="preserve">1.5mm2: 7-Core </t>
    </r>
    <r>
      <rPr>
        <sz val="12"/>
        <color theme="1"/>
        <rFont val="Calibri"/>
        <family val="2"/>
        <scheme val="minor"/>
      </rPr>
      <t>600/1000V; XLPE Insulated/PVC Sheathed Armoured</t>
    </r>
  </si>
  <si>
    <t xml:space="preserve">70mm2 LV CABLES : Kwena Cable
</t>
  </si>
  <si>
    <t xml:space="preserve">50mm2 LV CABLES : Kwena Cable
</t>
  </si>
  <si>
    <t xml:space="preserve">25mm2 LV CABLES : Kwena Cable
</t>
  </si>
  <si>
    <t xml:space="preserve">6mm2 LV Cu CABLES: Insulated E/W 
</t>
  </si>
  <si>
    <t xml:space="preserve">70mm2 LINE TAP 
</t>
  </si>
  <si>
    <t xml:space="preserve">900W - Straight
</t>
  </si>
  <si>
    <t xml:space="preserve">900W - Bend
</t>
  </si>
  <si>
    <t xml:space="preserve">900W - T Piece
</t>
  </si>
  <si>
    <t xml:space="preserve">600W - Straight
</t>
  </si>
  <si>
    <t xml:space="preserve">600W - Bend
</t>
  </si>
  <si>
    <t xml:space="preserve">600W - T Piece
</t>
  </si>
  <si>
    <t xml:space="preserve">500W - Straight
</t>
  </si>
  <si>
    <t xml:space="preserve">500W - Bend
</t>
  </si>
  <si>
    <t xml:space="preserve">500W - T Piece
</t>
  </si>
  <si>
    <t>400W - Straight</t>
  </si>
  <si>
    <t>400W - Bend</t>
  </si>
  <si>
    <t>400W - T Piece</t>
  </si>
  <si>
    <t xml:space="preserve">500W - Bends
</t>
  </si>
  <si>
    <t>500W - T Piece</t>
  </si>
  <si>
    <t>6.7</t>
  </si>
  <si>
    <t>6.8</t>
  </si>
  <si>
    <t>6.9</t>
  </si>
  <si>
    <t>6.10</t>
  </si>
  <si>
    <t>6.11</t>
  </si>
  <si>
    <t>6.12</t>
  </si>
  <si>
    <t>6.13</t>
  </si>
  <si>
    <t>6.14</t>
  </si>
  <si>
    <t>each</t>
  </si>
  <si>
    <t>11.6</t>
  </si>
  <si>
    <t>11.7</t>
  </si>
  <si>
    <t>11.8</t>
  </si>
  <si>
    <t>11.9</t>
  </si>
  <si>
    <t>11.10</t>
  </si>
  <si>
    <t>11.11</t>
  </si>
  <si>
    <t>11.12</t>
  </si>
  <si>
    <t xml:space="preserve"> per hour</t>
  </si>
  <si>
    <t>8.2</t>
  </si>
  <si>
    <t>8.3</t>
  </si>
  <si>
    <t>8.4</t>
  </si>
  <si>
    <t>8.5</t>
  </si>
  <si>
    <t>8.6</t>
  </si>
  <si>
    <t>8.7</t>
  </si>
  <si>
    <t>8.8</t>
  </si>
  <si>
    <t>8.9</t>
  </si>
  <si>
    <t>8.10</t>
  </si>
  <si>
    <t>8.11</t>
  </si>
  <si>
    <t>8.12</t>
  </si>
  <si>
    <t>8.13</t>
  </si>
  <si>
    <t>12.4</t>
  </si>
  <si>
    <t>12.5</t>
  </si>
  <si>
    <t>12.6</t>
  </si>
  <si>
    <t>12.7</t>
  </si>
  <si>
    <t>12.8</t>
  </si>
  <si>
    <t>12.9</t>
  </si>
  <si>
    <t>12.10</t>
  </si>
  <si>
    <t>12.11</t>
  </si>
  <si>
    <t>12.12</t>
  </si>
  <si>
    <t xml:space="preserve">40MPA Reinfotced concrete, 400mm thick, 0.5m x 0.3m
</t>
  </si>
  <si>
    <t>13.3</t>
  </si>
  <si>
    <t>15.2</t>
  </si>
  <si>
    <t>17.2</t>
  </si>
  <si>
    <t>17.3</t>
  </si>
  <si>
    <t>17.4</t>
  </si>
  <si>
    <t>17.5</t>
  </si>
  <si>
    <t>17.6</t>
  </si>
  <si>
    <t>18.1</t>
  </si>
  <si>
    <t>EQUIPMENT REMOVAL</t>
  </si>
  <si>
    <r>
      <rPr>
        <b/>
        <sz val="14"/>
        <rFont val="Calibri"/>
        <family val="2"/>
        <scheme val="minor"/>
      </rPr>
      <t>MANUFACTURE, DELIVERY AND OFF-LOADING</t>
    </r>
    <r>
      <rPr>
        <b/>
        <sz val="12"/>
        <rFont val="Calibri"/>
        <family val="2"/>
        <scheme val="minor"/>
      </rPr>
      <t xml:space="preserve">
</t>
    </r>
    <r>
      <rPr>
        <sz val="12"/>
        <rFont val="Calibri"/>
        <family val="2"/>
        <scheme val="minor"/>
      </rPr>
      <t>Manufacture, supply, delivery, including offloading, cranage, rigging, setting in place of new euipment in the generator room. All costs for preparing equipment for shipping loading at works, transportation from works to site. Cost for packing material, wrapping or crating of equipment to be included. Cost for off loading on site and placing equipment in final position in the existing generator room.</t>
    </r>
    <r>
      <rPr>
        <b/>
        <sz val="12"/>
        <rFont val="Calibri"/>
        <family val="2"/>
        <scheme val="minor"/>
      </rPr>
      <t xml:space="preserve">
</t>
    </r>
  </si>
  <si>
    <r>
      <rPr>
        <b/>
        <sz val="14"/>
        <color theme="1"/>
        <rFont val="Calibri"/>
        <family val="2"/>
        <scheme val="minor"/>
      </rPr>
      <t xml:space="preserve"> GENERATOR SET 1 c</t>
    </r>
    <r>
      <rPr>
        <sz val="14"/>
        <color theme="1"/>
        <rFont val="Calibri"/>
        <family val="2"/>
        <scheme val="minor"/>
      </rPr>
      <t>omplete with:</t>
    </r>
    <r>
      <rPr>
        <sz val="12"/>
        <color theme="1"/>
        <rFont val="Calibri"/>
        <family val="2"/>
        <scheme val="minor"/>
      </rPr>
      <t xml:space="preserve">
- Diesel Engine
- Alternator (AC Generator)
- Base Frame / Skid or Mounting frames 
- Radiator and fan assembly with expansion tank including level sensors
- Battery Starting System with correctly sized batteries and quantity
- Engine block heating with circulating pump
- Exahaust System with Silencer and exhaust piping including insulation, lagging, cladding, support brackets and hangers
</t>
    </r>
  </si>
  <si>
    <r>
      <rPr>
        <b/>
        <sz val="14"/>
        <color theme="1"/>
        <rFont val="Calibri"/>
        <family val="2"/>
        <scheme val="minor"/>
      </rPr>
      <t>2000 LITRES DUAL WALL/DOUBLE SKIN DAY TANK : GENERATOR SET 1</t>
    </r>
    <r>
      <rPr>
        <sz val="14"/>
        <color theme="1"/>
        <rFont val="Calibri"/>
        <family val="2"/>
        <scheme val="minor"/>
      </rPr>
      <t xml:space="preserve"> complete with:</t>
    </r>
    <r>
      <rPr>
        <sz val="12"/>
        <color theme="1"/>
        <rFont val="Calibri"/>
        <family val="2"/>
        <scheme val="minor"/>
      </rPr>
      <t xml:space="preserve">
- Fuel feed and return lines
- Inline fuel filter and water separator
- Side glass/gauge
- Electronic level sensor
- Mounting frame /stand
-  Drip tray
-  Isolating valves, mechanical float valve, piping and auxilliaries
- Vent Pipe / Breather
- Drain Point / Drain Valve
- Leak Detection Sensor</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</si>
  <si>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1</t>
    </r>
    <r>
      <rPr>
        <b/>
        <sz val="12"/>
        <color theme="1"/>
        <rFont val="Calibri"/>
        <family val="2"/>
        <scheme val="minor"/>
      </rPr>
      <t xml:space="preserve"> </t>
    </r>
    <r>
      <rPr>
        <sz val="12"/>
        <color theme="1"/>
        <rFont val="Calibri"/>
        <family val="2"/>
        <scheme val="minor"/>
      </rPr>
      <t xml:space="preserve">
equipped with controllers and panels 
- Alternator output circuit breaker
- Protection Relays and Monitoring
- Circuit breakers, fuses and accssories
- Breaker control
- DSEG8600 generator controlerl, 
- DSE9476 battery charger, 
- DSE890 MKII GSM/LAN Modem </t>
    </r>
  </si>
  <si>
    <r>
      <rPr>
        <b/>
        <sz val="14"/>
        <color theme="1"/>
        <rFont val="Calibri"/>
        <family val="2"/>
        <scheme val="minor"/>
      </rPr>
      <t xml:space="preserve"> GENERATOR SET 2 c</t>
    </r>
    <r>
      <rPr>
        <sz val="14"/>
        <color theme="1"/>
        <rFont val="Calibri"/>
        <family val="2"/>
        <scheme val="minor"/>
      </rPr>
      <t>omplete with:</t>
    </r>
    <r>
      <rPr>
        <sz val="12"/>
        <color theme="1"/>
        <rFont val="Calibri"/>
        <family val="2"/>
        <scheme val="minor"/>
      </rPr>
      <t xml:space="preserve">
- Diesel Engine
- Alternator (AC Generator)
- Base Frame / Skid or Mounting frames 
- Radiator and fan assembly with expansion tank including level sensors
- Battery Starting System with correctly sized batteries and quantity
- Engine block heating with circulating pump
- Exahaust System with Silencer and exhaust piping including insulation, lagging, cladding, support brackets and hangers
</t>
    </r>
  </si>
  <si>
    <r>
      <rPr>
        <b/>
        <sz val="14"/>
        <color theme="1"/>
        <rFont val="Calibri"/>
        <family val="2"/>
        <scheme val="minor"/>
      </rPr>
      <t>2000 LITRES DUAL WALL/DOUBLE SKIN DAY TANK : GENERATOR SET 2</t>
    </r>
    <r>
      <rPr>
        <sz val="14"/>
        <color theme="1"/>
        <rFont val="Calibri"/>
        <family val="2"/>
        <scheme val="minor"/>
      </rPr>
      <t xml:space="preserve"> complete with:</t>
    </r>
    <r>
      <rPr>
        <sz val="12"/>
        <color theme="1"/>
        <rFont val="Calibri"/>
        <family val="2"/>
        <scheme val="minor"/>
      </rPr>
      <t xml:space="preserve">
- Fuel feed and return lines
- Inline fuel filter and water separator
- Side glass/gauge
- Electronic level sensor
- Mounting frame /stand
-  Drip tray
-  Isolating valves, mechanical float valve, piping and auxilliaries
- Vent Pipe / Breather
- Drain Point / Drain Valve
- Leak Detection Sensor</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</si>
  <si>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2 </t>
    </r>
    <r>
      <rPr>
        <sz val="12"/>
        <color theme="1"/>
        <rFont val="Calibri"/>
        <family val="2"/>
        <scheme val="minor"/>
      </rPr>
      <t xml:space="preserve">
equipped with controllers and panels 
- Alternator output circuit breaker
- Protection Relays and Monitoring
- Circuit breakers, fuses and accssories
- Breaker control
- DSEG8600 generator controlerl, 
- DSE9476 battery charger, 
- DSE890 MKII GSM/LAN Modem </t>
    </r>
  </si>
  <si>
    <r>
      <rPr>
        <b/>
        <sz val="14"/>
        <color theme="1"/>
        <rFont val="Calibri"/>
        <family val="2"/>
        <scheme val="minor"/>
      </rPr>
      <t xml:space="preserve"> GENERATOR SET 3 c</t>
    </r>
    <r>
      <rPr>
        <sz val="14"/>
        <color theme="1"/>
        <rFont val="Calibri"/>
        <family val="2"/>
        <scheme val="minor"/>
      </rPr>
      <t>omplete with:</t>
    </r>
    <r>
      <rPr>
        <sz val="12"/>
        <color theme="1"/>
        <rFont val="Calibri"/>
        <family val="2"/>
        <scheme val="minor"/>
      </rPr>
      <t xml:space="preserve">
- Diesel Engine
- Alternator (AC Generator)
- Base Frame / Skid or Mounting frames 
- Radiator and fan assembly with expansion tank including level sensors
- Battery Starting System with correctly sized batteries and quantity
- Engine block heating with circulating pump
- Exahaust System with Silencer and exhaust piping including insulation, lagging, cladding, support brackets and hangers
</t>
    </r>
  </si>
  <si>
    <r>
      <rPr>
        <b/>
        <sz val="14"/>
        <color theme="1"/>
        <rFont val="Calibri"/>
        <family val="2"/>
        <scheme val="minor"/>
      </rPr>
      <t>2000 LITRES DUAL WALL/DOUBLE SKIN DAY TANK : GENERATOR SET 3</t>
    </r>
    <r>
      <rPr>
        <sz val="12"/>
        <color theme="1"/>
        <rFont val="Calibri"/>
        <family val="2"/>
        <scheme val="minor"/>
      </rPr>
      <t xml:space="preserve"> complete with:
- Fuel feed and return lines
- Inline fuel filter and water separator
- Side glass/gauge
- Electronic level sensor
- Mounting frame /stand
-  Drip tray
-  Isolating valves, mechanical float valve, piping and auxilliaries
- Vent Pipe / Breather
- Drain Point / Drain Valve
- Leak Detection Sensor</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</si>
  <si>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3 </t>
    </r>
    <r>
      <rPr>
        <sz val="14"/>
        <color theme="1"/>
        <rFont val="Calibri"/>
        <family val="2"/>
        <scheme val="minor"/>
      </rPr>
      <t xml:space="preserve">
equipped with controllers and panels 
</t>
    </r>
    <r>
      <rPr>
        <sz val="12"/>
        <color theme="1"/>
        <rFont val="Calibri"/>
        <family val="2"/>
        <scheme val="minor"/>
      </rPr>
      <t xml:space="preserve">- Alternator output circuit breaker
- Protection Relays and Monitoring
- Circuit breakers, fuses and accssories
- Breaker control
- DSEG8600 generator controlerl, 
- DSE9476 battery charger, 
- DSE890 MKII GSM/LAN Modem </t>
    </r>
  </si>
  <si>
    <r>
      <rPr>
        <b/>
        <sz val="14"/>
        <rFont val="Calibri"/>
        <family val="2"/>
        <scheme val="minor"/>
      </rPr>
      <t xml:space="preserve">INSTALLATION AND COMMISSIONING </t>
    </r>
    <r>
      <rPr>
        <b/>
        <sz val="12"/>
        <rFont val="Calibri"/>
        <family val="2"/>
        <scheme val="minor"/>
      </rPr>
      <t xml:space="preserve">
</t>
    </r>
    <r>
      <rPr>
        <sz val="12"/>
        <rFont val="Calibri"/>
        <family val="2"/>
        <scheme val="minor"/>
      </rPr>
      <t xml:space="preserve">All costs for equipment, labour and other expenses for the installation and commissioning of equipment shall be included in the tendered rates set out in the measurement and payment clauses of each piece of equipment and in the schedule of quantities. Any additional tests specified in the standard and detail specifications shall also be included in the tendered rates. This includes all the connections for the cabling and fuel lines. </t>
    </r>
  </si>
  <si>
    <r>
      <rPr>
        <b/>
        <sz val="14"/>
        <color theme="1"/>
        <rFont val="Calibri"/>
        <family val="2"/>
        <scheme val="minor"/>
      </rPr>
      <t xml:space="preserve"> GENERATOR SET 1 c</t>
    </r>
    <r>
      <rPr>
        <sz val="14"/>
        <color theme="1"/>
        <rFont val="Calibri"/>
        <family val="2"/>
        <scheme val="minor"/>
      </rPr>
      <t xml:space="preserve">omplete assembly
</t>
    </r>
  </si>
  <si>
    <r>
      <rPr>
        <b/>
        <sz val="14"/>
        <color theme="1"/>
        <rFont val="Calibri"/>
        <family val="2"/>
        <scheme val="minor"/>
      </rPr>
      <t>2000 LITRES DUAL WALL/DOUBLE SKIN DAY TANK : GENERATOR SET 1</t>
    </r>
    <r>
      <rPr>
        <sz val="14"/>
        <color theme="1"/>
        <rFont val="Calibri"/>
        <family val="2"/>
        <scheme val="minor"/>
      </rPr>
      <t xml:space="preserve"> complete assembly
</t>
    </r>
  </si>
  <si>
    <r>
      <rPr>
        <b/>
        <sz val="14"/>
        <color theme="1"/>
        <rFont val="Calibri"/>
        <family val="2"/>
        <scheme val="minor"/>
      </rPr>
      <t>2000 LITRES DUAL WALL/DOUBLE SKIN DAY TANK : GENERATOR SET 2</t>
    </r>
    <r>
      <rPr>
        <sz val="14"/>
        <color theme="1"/>
        <rFont val="Calibri"/>
        <family val="2"/>
        <scheme val="minor"/>
      </rPr>
      <t xml:space="preserve"> complete assembly
</t>
    </r>
  </si>
  <si>
    <r>
      <rPr>
        <b/>
        <sz val="14"/>
        <color theme="1"/>
        <rFont val="Calibri"/>
        <family val="2"/>
        <scheme val="minor"/>
      </rPr>
      <t>2000 LITRES DUAL WALL/DOUBLE SKIN DAY TANK : GENERATOR SET 3</t>
    </r>
    <r>
      <rPr>
        <sz val="14"/>
        <color theme="1"/>
        <rFont val="Calibri"/>
        <family val="2"/>
        <scheme val="minor"/>
      </rPr>
      <t xml:space="preserve"> complete assembly
</t>
    </r>
  </si>
  <si>
    <r>
      <rPr>
        <b/>
        <sz val="14"/>
        <color theme="1"/>
        <rFont val="Calibri"/>
        <family val="2"/>
        <scheme val="minor"/>
      </rPr>
      <t>GENERATOR SET 3 c</t>
    </r>
    <r>
      <rPr>
        <sz val="14"/>
        <color theme="1"/>
        <rFont val="Calibri"/>
        <family val="2"/>
        <scheme val="minor"/>
      </rPr>
      <t xml:space="preserve">omplete assembly
</t>
    </r>
  </si>
  <si>
    <r>
      <rPr>
        <b/>
        <sz val="14"/>
        <color theme="1"/>
        <rFont val="Calibri"/>
        <family val="2"/>
        <scheme val="minor"/>
      </rPr>
      <t>GENERATOR SET 2 c</t>
    </r>
    <r>
      <rPr>
        <sz val="14"/>
        <color theme="1"/>
        <rFont val="Calibri"/>
        <family val="2"/>
        <scheme val="minor"/>
      </rPr>
      <t xml:space="preserve">omplete assembly
</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</si>
  <si>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3 </t>
    </r>
    <r>
      <rPr>
        <sz val="14"/>
        <color theme="1"/>
        <rFont val="Calibri"/>
        <family val="2"/>
        <scheme val="minor"/>
      </rPr>
      <t xml:space="preserve">complete assembly 
 </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</si>
  <si>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2 </t>
    </r>
    <r>
      <rPr>
        <sz val="14"/>
        <color theme="1"/>
        <rFont val="Calibri"/>
        <family val="2"/>
        <scheme val="minor"/>
      </rPr>
      <t xml:space="preserve">complete assembly 
 </t>
    </r>
  </si>
  <si>
    <r>
      <rPr>
        <b/>
        <sz val="14"/>
        <color theme="1"/>
        <rFont val="Calibri"/>
        <family val="2"/>
        <scheme val="minor"/>
      </rPr>
      <t>ELECTRICAL CONTROL  PANEL</t>
    </r>
    <r>
      <rPr>
        <sz val="14"/>
        <color theme="1"/>
        <rFont val="Calibri"/>
        <family val="2"/>
        <scheme val="minor"/>
      </rPr>
      <t xml:space="preserve"> IEC 61439 compliant</t>
    </r>
    <r>
      <rPr>
        <b/>
        <sz val="14"/>
        <color theme="1"/>
        <rFont val="Calibri"/>
        <family val="2"/>
        <scheme val="minor"/>
      </rPr>
      <t xml:space="preserve"> - GENERATOR SET 1 </t>
    </r>
    <r>
      <rPr>
        <sz val="14"/>
        <color theme="1"/>
        <rFont val="Calibri"/>
        <family val="2"/>
        <scheme val="minor"/>
      </rPr>
      <t xml:space="preserve">complete assembly 
 </t>
    </r>
  </si>
  <si>
    <r>
      <rPr>
        <b/>
        <sz val="14"/>
        <color theme="1"/>
        <rFont val="Calibri"/>
        <family val="2"/>
        <scheme val="minor"/>
      </rPr>
      <t>300mm2: 4-Core With ECC</t>
    </r>
    <r>
      <rPr>
        <sz val="14"/>
        <color theme="1"/>
        <rFont val="Calibri"/>
        <family val="2"/>
        <scheme val="minor"/>
      </rPr>
      <t xml:space="preserve"> 600/1000V; XLPE Insulated/PVC Sheathed Armoured</t>
    </r>
  </si>
  <si>
    <r>
      <rPr>
        <b/>
        <sz val="14"/>
        <color theme="1"/>
        <rFont val="Calibri"/>
        <family val="2"/>
        <scheme val="minor"/>
      </rPr>
      <t>300mm2: 1-Core</t>
    </r>
    <r>
      <rPr>
        <sz val="14"/>
        <color theme="1"/>
        <rFont val="Calibri"/>
        <family val="2"/>
        <scheme val="minor"/>
      </rPr>
      <t xml:space="preserve"> 600/1000V; XLPE Insulated/PVC Sheathed Armoured 
</t>
    </r>
  </si>
  <si>
    <r>
      <rPr>
        <b/>
        <sz val="14"/>
        <color theme="1"/>
        <rFont val="Calibri"/>
        <family val="2"/>
        <scheme val="minor"/>
      </rPr>
      <t>240mm2: 4-Core With ECC</t>
    </r>
    <r>
      <rPr>
        <sz val="14"/>
        <color theme="1"/>
        <rFont val="Calibri"/>
        <family val="2"/>
        <scheme val="minor"/>
      </rPr>
      <t xml:space="preserve"> 600/1000V; XLPE Insulated/PVC Sheathed Armoured
</t>
    </r>
  </si>
  <si>
    <r>
      <rPr>
        <b/>
        <sz val="14"/>
        <color theme="1"/>
        <rFont val="Calibri"/>
        <family val="2"/>
        <scheme val="minor"/>
      </rPr>
      <t>240mm2: 1-Core</t>
    </r>
    <r>
      <rPr>
        <sz val="14"/>
        <color theme="1"/>
        <rFont val="Calibri"/>
        <family val="2"/>
        <scheme val="minor"/>
      </rPr>
      <t xml:space="preserve"> 600/1000V; XLPE Insulated/PVC Sheathed Armoured 
</t>
    </r>
  </si>
  <si>
    <r>
      <rPr>
        <b/>
        <sz val="14"/>
        <color theme="1"/>
        <rFont val="Calibri"/>
        <family val="2"/>
        <scheme val="minor"/>
      </rPr>
      <t>185mm2: 4-Core With ECC</t>
    </r>
    <r>
      <rPr>
        <sz val="14"/>
        <color theme="1"/>
        <rFont val="Calibri"/>
        <family val="2"/>
        <scheme val="minor"/>
      </rPr>
      <t xml:space="preserve"> 600/1000V; XLPE Insulated/PVC Sheathed ArmouredCore Armoured 
</t>
    </r>
  </si>
  <si>
    <r>
      <rPr>
        <b/>
        <sz val="14"/>
        <color theme="1"/>
        <rFont val="Calibri"/>
        <family val="2"/>
        <scheme val="minor"/>
      </rPr>
      <t>185mm2: 1-Core</t>
    </r>
    <r>
      <rPr>
        <sz val="14"/>
        <color theme="1"/>
        <rFont val="Calibri"/>
        <family val="2"/>
        <scheme val="minor"/>
      </rPr>
      <t xml:space="preserve"> 600/1000V; XLPE Insulated/PVC Sheathed Armoured  LV 
</t>
    </r>
  </si>
  <si>
    <r>
      <rPr>
        <b/>
        <sz val="14"/>
        <color theme="1"/>
        <rFont val="Calibri"/>
        <family val="2"/>
        <scheme val="minor"/>
      </rPr>
      <t>185mm2: 1-Core POLY BRAID</t>
    </r>
    <r>
      <rPr>
        <sz val="14"/>
        <color theme="1"/>
        <rFont val="Calibri"/>
        <family val="2"/>
        <scheme val="minor"/>
      </rPr>
      <t xml:space="preserve">
</t>
    </r>
  </si>
  <si>
    <r>
      <rPr>
        <b/>
        <sz val="14"/>
        <color theme="1"/>
        <rFont val="Calibri"/>
        <family val="2"/>
        <scheme val="minor"/>
      </rPr>
      <t>10mm2: 4-Core With ECC</t>
    </r>
    <r>
      <rPr>
        <sz val="14"/>
        <color theme="1"/>
        <rFont val="Calibri"/>
        <family val="2"/>
        <scheme val="minor"/>
      </rPr>
      <t xml:space="preserve"> 600/1000V; XLPE Insulated/PVC Sheathed ArmouredCore Armoured LV CU PVC SWA ECC CABLE
</t>
    </r>
  </si>
  <si>
    <r>
      <rPr>
        <b/>
        <sz val="14"/>
        <color theme="1"/>
        <rFont val="Calibri"/>
        <family val="2"/>
        <scheme val="minor"/>
      </rPr>
      <t xml:space="preserve">1.5mm2: 7-Core </t>
    </r>
    <r>
      <rPr>
        <sz val="14"/>
        <color theme="1"/>
        <rFont val="Calibri"/>
        <family val="2"/>
        <scheme val="minor"/>
      </rPr>
      <t>600/1000V; XLPE Insulated/PVC Sheathed Armoured</t>
    </r>
  </si>
  <si>
    <r>
      <rPr>
        <b/>
        <sz val="14"/>
        <rFont val="Calibri"/>
        <family val="2"/>
        <scheme val="minor"/>
      </rPr>
      <t>LOW VOLTAGE COPPER CABLING - SUPPLY, DELIVERY AND OFF-LOADING</t>
    </r>
    <r>
      <rPr>
        <b/>
        <sz val="12"/>
        <rFont val="Calibri"/>
        <family val="2"/>
        <scheme val="minor"/>
      </rPr>
      <t xml:space="preserve">
</t>
    </r>
    <r>
      <rPr>
        <sz val="12"/>
        <rFont val="Calibri"/>
        <family val="2"/>
        <scheme val="minor"/>
      </rPr>
      <t>All costs for preparing cables for shipping loading at works transportation from works to site. Cost for packing material, wrapping or crating of panels to be included. Cost for off loading on site and placing in designated laydown area including required barricading and protection on site.</t>
    </r>
    <r>
      <rPr>
        <b/>
        <sz val="12"/>
        <rFont val="Calibri"/>
        <family val="2"/>
        <scheme val="minor"/>
      </rPr>
      <t xml:space="preserve">                                                                      </t>
    </r>
    <r>
      <rPr>
        <sz val="12"/>
        <rFont val="Calibri"/>
        <family val="2"/>
        <scheme val="minor"/>
      </rPr>
      <t xml:space="preserve">                                                                                                                                                                                                                                                                                                                                                                                   </t>
    </r>
  </si>
  <si>
    <r>
      <rPr>
        <b/>
        <sz val="14"/>
        <rFont val="Calibri"/>
        <family val="2"/>
        <scheme val="minor"/>
      </rPr>
      <t>CABLING - INSTALL</t>
    </r>
    <r>
      <rPr>
        <b/>
        <sz val="12"/>
        <rFont val="Calibri"/>
        <family val="2"/>
        <scheme val="minor"/>
      </rPr>
      <t xml:space="preserve">
</t>
    </r>
    <r>
      <rPr>
        <sz val="12"/>
        <rFont val="Calibri"/>
        <family val="2"/>
        <scheme val="minor"/>
      </rPr>
      <t>All costs for equipment, labour, terminations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t>
    </r>
    <r>
      <rPr>
        <b/>
        <sz val="12"/>
        <rFont val="Calibri"/>
        <family val="2"/>
        <scheme val="minor"/>
      </rPr>
      <t xml:space="preserve">                                                   </t>
    </r>
    <r>
      <rPr>
        <sz val="12"/>
        <rFont val="Calibri"/>
        <family val="2"/>
        <scheme val="minor"/>
      </rPr>
      <t xml:space="preserve">                                                                                                                                                                                                                                                                                                                                                                                   </t>
    </r>
  </si>
  <si>
    <r>
      <rPr>
        <b/>
        <sz val="14"/>
        <rFont val="Calibri"/>
        <family val="2"/>
        <scheme val="minor"/>
      </rPr>
      <t>CABLING - TERMINATIONS</t>
    </r>
    <r>
      <rPr>
        <b/>
        <sz val="12"/>
        <rFont val="Calibri"/>
        <family val="2"/>
        <scheme val="minor"/>
      </rPr>
      <t xml:space="preserve">
</t>
    </r>
    <r>
      <rPr>
        <sz val="12"/>
        <rFont val="Calibri"/>
        <family val="2"/>
        <scheme val="minor"/>
      </rPr>
      <t xml:space="preserve">All costs for material, equipment, labour and other expenses  shall be included in the tendered rates for testing and commissioning as set out in the measurement and payment clauses of each piece of equipment and in the schedule of quantities. Termination inclusive of: lugs for all cores, shrouds and cable glands (E1W VS - CCG or similar)
                    </t>
    </r>
    <r>
      <rPr>
        <b/>
        <sz val="12"/>
        <rFont val="Calibri"/>
        <family val="2"/>
        <scheme val="minor"/>
      </rPr>
      <t xml:space="preserve">                                                             </t>
    </r>
    <r>
      <rPr>
        <sz val="12"/>
        <rFont val="Calibri"/>
        <family val="2"/>
        <scheme val="minor"/>
      </rPr>
      <t xml:space="preserve">                                                                                                                                                                                                                                                                                                                                                                                   </t>
    </r>
  </si>
  <si>
    <r>
      <rPr>
        <b/>
        <sz val="14"/>
        <rFont val="Calibri"/>
        <family val="2"/>
        <scheme val="minor"/>
      </rPr>
      <t>LINE TAP - SUPPLY, DELIVERY, OFF-LOADING AND INSTALL</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</si>
  <si>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rPr>
        <b/>
        <sz val="14"/>
        <rFont val="Calibri"/>
        <family val="2"/>
        <scheme val="minor"/>
      </rPr>
      <t>LINE TAP - INSTALL</t>
    </r>
    <r>
      <rPr>
        <b/>
        <sz val="12"/>
        <rFont val="Calibri"/>
        <family val="2"/>
        <scheme val="minor"/>
      </rPr>
      <t xml:space="preserve">
</t>
    </r>
    <r>
      <rPr>
        <sz val="12"/>
        <rFont val="Calibri"/>
        <family val="2"/>
        <scheme val="minor"/>
      </rPr>
      <t xml:space="preserve">All costs for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r>
      <rPr>
        <b/>
        <sz val="12"/>
        <rFont val="Calibri"/>
        <family val="2"/>
        <scheme val="minor"/>
      </rPr>
      <t xml:space="preserve">                                                        </t>
    </r>
    <r>
      <rPr>
        <sz val="12"/>
        <rFont val="Calibri"/>
        <family val="2"/>
        <scheme val="minor"/>
      </rPr>
      <t xml:space="preserve">                                                                                                                                                                                                                                                                                                                                                                                   </t>
    </r>
  </si>
  <si>
    <r>
      <rPr>
        <b/>
        <sz val="14"/>
        <rFont val="Calibri"/>
        <family val="2"/>
        <scheme val="minor"/>
      </rPr>
      <t>CABLE LADDER :HD - SUPPLY, DELIVERY AND OFF-LOADING</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t>
    </r>
    <r>
      <rPr>
        <b/>
        <sz val="12"/>
        <rFont val="Calibri"/>
        <family val="2"/>
        <scheme val="minor"/>
      </rPr>
      <t xml:space="preserve">
</t>
    </r>
  </si>
  <si>
    <r>
      <rPr>
        <b/>
        <sz val="14"/>
        <rFont val="Calibri"/>
        <family val="2"/>
        <scheme val="minor"/>
      </rPr>
      <t>CABLE LADDER :HD - INSTALL</t>
    </r>
    <r>
      <rPr>
        <b/>
        <sz val="12"/>
        <rFont val="Calibri"/>
        <family val="2"/>
        <scheme val="minor"/>
      </rPr>
      <t xml:space="preserve">
</t>
    </r>
    <r>
      <rPr>
        <sz val="12"/>
        <rFont val="Calibri"/>
        <family val="2"/>
        <scheme val="minor"/>
      </rPr>
      <t xml:space="preserve">All costs for HD bolts, hangers, flooor supports, equipment, labour and other expenses  shall be included in the tendered rates for installation as set out in the measurement and payment clauses of each piece of equipment and in the schedule of quantities.   All cost for moving of the equipmet from designated storage area into the room to be included.     
</t>
    </r>
  </si>
  <si>
    <r>
      <rPr>
        <b/>
        <sz val="14"/>
        <rFont val="Calibri"/>
        <family val="2"/>
        <scheme val="minor"/>
      </rPr>
      <t>MESH WIRE  TRAYS : HD - SUPPLY, DELIVERY AND OFF-LOADING</t>
    </r>
    <r>
      <rPr>
        <b/>
        <sz val="12"/>
        <rFont val="Calibri"/>
        <family val="2"/>
        <scheme val="minor"/>
      </rPr>
      <t xml:space="preserve">
</t>
    </r>
    <r>
      <rPr>
        <sz val="12"/>
        <rFont val="Calibri"/>
        <family val="2"/>
        <scheme val="minor"/>
      </rPr>
      <t xml:space="preserve">All costs for preparing for shipping loading at works transportation from works to site. Cost for packing material, wrapping or crating of panels to be included. Cost for off loading on site and placing in designated laydown area including required barricading and protection on site. </t>
    </r>
    <r>
      <rPr>
        <b/>
        <sz val="12"/>
        <rFont val="Calibri"/>
        <family val="2"/>
        <scheme val="minor"/>
      </rPr>
      <t xml:space="preserve">
</t>
    </r>
  </si>
  <si>
    <r>
      <rPr>
        <b/>
        <sz val="14"/>
        <rFont val="Calibri"/>
        <family val="2"/>
        <scheme val="minor"/>
      </rPr>
      <t>CREATE OPENING IN EXISTING WALL</t>
    </r>
    <r>
      <rPr>
        <b/>
        <sz val="12"/>
        <rFont val="Calibri"/>
        <family val="2"/>
        <scheme val="minor"/>
      </rPr>
      <t xml:space="preserve">
</t>
    </r>
    <r>
      <rPr>
        <sz val="12"/>
        <rFont val="Calibri"/>
        <family val="2"/>
        <scheme val="minor"/>
      </rPr>
      <t xml:space="preserve">All Costs include creating of the opening and closure after installations are complete, labour, materials, travelling and equipment </t>
    </r>
  </si>
  <si>
    <r>
      <rPr>
        <b/>
        <sz val="14"/>
        <rFont val="Calibri"/>
        <family val="2"/>
        <scheme val="minor"/>
      </rPr>
      <t>DISCONNECTION OF EXISTING CABLING AND BUSBARS</t>
    </r>
    <r>
      <rPr>
        <b/>
        <sz val="12"/>
        <rFont val="Calibri"/>
        <family val="2"/>
        <scheme val="minor"/>
      </rPr>
      <t xml:space="preserve">
</t>
    </r>
    <r>
      <rPr>
        <sz val="12"/>
        <rFont val="Calibri"/>
        <family val="2"/>
        <scheme val="minor"/>
      </rPr>
      <t xml:space="preserve">All costs for equipment, labour and other expenses shall be included in the tendered rates. </t>
    </r>
  </si>
  <si>
    <t xml:space="preserve">Disconnect existing busbars terminations 2500A TP 3ph N+E (Cu) 
</t>
  </si>
  <si>
    <r>
      <t>Disconnect existing cables terminations 4 x 240mm</t>
    </r>
    <r>
      <rPr>
        <vertAlign val="superscript"/>
        <sz val="12"/>
        <color theme="1"/>
        <rFont val="Calibri"/>
        <family val="2"/>
        <scheme val="minor"/>
      </rPr>
      <t>2</t>
    </r>
    <r>
      <rPr>
        <sz val="12"/>
        <color theme="1"/>
        <rFont val="Calibri"/>
        <family val="2"/>
        <scheme val="minor"/>
      </rPr>
      <t xml:space="preserve"> 4C Cu 
</t>
    </r>
  </si>
  <si>
    <r>
      <rPr>
        <b/>
        <sz val="14"/>
        <rFont val="Calibri"/>
        <family val="2"/>
        <scheme val="minor"/>
      </rPr>
      <t xml:space="preserve">PLANT UNIT RATES: </t>
    </r>
    <r>
      <rPr>
        <b/>
        <sz val="12"/>
        <rFont val="Calibri"/>
        <family val="2"/>
        <scheme val="minor"/>
      </rPr>
      <t xml:space="preserve">
</t>
    </r>
    <r>
      <rPr>
        <sz val="12"/>
        <rFont val="Calibri"/>
        <family val="2"/>
        <scheme val="minor"/>
      </rPr>
      <t xml:space="preserve">Note that the quantities indicated below are only for evaluation purposes and to determine the contract unit rates. The final quantities will be based on works orders </t>
    </r>
  </si>
  <si>
    <r>
      <rPr>
        <b/>
        <sz val="14"/>
        <rFont val="Calibri"/>
        <family val="2"/>
        <scheme val="minor"/>
      </rPr>
      <t>DAYWORK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</si>
  <si>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r>
      <rPr>
        <b/>
        <sz val="14"/>
        <rFont val="Calibri"/>
        <family val="2"/>
        <scheme val="minor"/>
      </rPr>
      <t>TRANSPORT UNIT RATES: LABOUR</t>
    </r>
    <r>
      <rPr>
        <b/>
        <sz val="12"/>
        <rFont val="Calibri"/>
        <family val="2"/>
        <scheme val="minor"/>
      </rPr>
      <t xml:space="preserve">
</t>
    </r>
    <r>
      <rPr>
        <sz val="12"/>
        <rFont val="Calibri"/>
        <family val="2"/>
        <scheme val="minor"/>
      </rPr>
      <t>Note that the quantities indicated below are only for evaluation purposes and to determine the contract unit rates. The final quantities will be based on works orders</t>
    </r>
  </si>
  <si>
    <t>19.1</t>
  </si>
  <si>
    <t>19.2</t>
  </si>
  <si>
    <t>19.3</t>
  </si>
  <si>
    <t>19.4</t>
  </si>
  <si>
    <t>19.5</t>
  </si>
  <si>
    <t>19.6</t>
  </si>
  <si>
    <t>19.7</t>
  </si>
  <si>
    <t>19.8</t>
  </si>
  <si>
    <t>19.9</t>
  </si>
  <si>
    <t>19.10</t>
  </si>
  <si>
    <t>19.11</t>
  </si>
  <si>
    <t>20.1</t>
  </si>
  <si>
    <t>20.2</t>
  </si>
  <si>
    <t>20.3</t>
  </si>
  <si>
    <t>20.4</t>
  </si>
  <si>
    <t>20.5</t>
  </si>
  <si>
    <t>20.6</t>
  </si>
  <si>
    <t>20.7</t>
  </si>
  <si>
    <t>20.8</t>
  </si>
  <si>
    <t>20.9</t>
  </si>
  <si>
    <t>20.10</t>
  </si>
  <si>
    <t>20.11</t>
  </si>
  <si>
    <t>20.12</t>
  </si>
  <si>
    <t>20.13</t>
  </si>
  <si>
    <t>20.14</t>
  </si>
  <si>
    <t>20.15</t>
  </si>
  <si>
    <r>
      <rPr>
        <b/>
        <sz val="14"/>
        <color theme="1"/>
        <rFont val="Calibri"/>
        <family val="2"/>
        <scheme val="minor"/>
      </rPr>
      <t xml:space="preserve">Labour – Technician </t>
    </r>
    <r>
      <rPr>
        <sz val="14"/>
        <color theme="1"/>
        <rFont val="Calibri"/>
        <family val="2"/>
        <scheme val="minor"/>
      </rPr>
      <t>during normal hours (08:00 to 17:00). 
This rate will be applicable from time of arrival to site, up to time of leaving the site.</t>
    </r>
  </si>
  <si>
    <r>
      <rPr>
        <b/>
        <sz val="14"/>
        <color theme="1"/>
        <rFont val="Calibri"/>
        <family val="2"/>
        <scheme val="minor"/>
      </rPr>
      <t>Labour – Assistant</t>
    </r>
    <r>
      <rPr>
        <sz val="14"/>
        <color theme="1"/>
        <rFont val="Calibri"/>
        <family val="2"/>
        <scheme val="minor"/>
      </rPr>
      <t xml:space="preserve"> during normal hours (08:00 to 17:00). 
This rate will be applicable from time of arrival to site, up to time of leaving the site.</t>
    </r>
  </si>
  <si>
    <r>
      <rPr>
        <b/>
        <sz val="14"/>
        <color theme="1"/>
        <rFont val="Calibri"/>
        <family val="2"/>
        <scheme val="minor"/>
      </rPr>
      <t>Labour – Technician</t>
    </r>
    <r>
      <rPr>
        <sz val="14"/>
        <color theme="1"/>
        <rFont val="Calibri"/>
        <family val="2"/>
        <scheme val="minor"/>
      </rPr>
      <t xml:space="preserve"> during afterhours (Weekdays 17:00 to 08:00 and Saturdays 00:00 to 23:59). 
This rate will be applicable from time of arrival to site, up to time of leaving the site.</t>
    </r>
  </si>
  <si>
    <r>
      <rPr>
        <b/>
        <sz val="14"/>
        <color theme="1"/>
        <rFont val="Calibri"/>
        <family val="2"/>
        <scheme val="minor"/>
      </rPr>
      <t>Labour –  Assistant</t>
    </r>
    <r>
      <rPr>
        <sz val="14"/>
        <color theme="1"/>
        <rFont val="Calibri"/>
        <family val="2"/>
        <scheme val="minor"/>
      </rPr>
      <t>; during afterhours (Weekdays 17:00 to 08:00 and Saturdays 00:00 to 23:59). 
This rate will be applicable from time of arrival to site, up to time of leaving the site.</t>
    </r>
  </si>
  <si>
    <r>
      <rPr>
        <b/>
        <sz val="14"/>
        <color theme="1"/>
        <rFont val="Calibri"/>
        <family val="2"/>
        <scheme val="minor"/>
      </rPr>
      <t>Labour – Technician</t>
    </r>
    <r>
      <rPr>
        <sz val="14"/>
        <color theme="1"/>
        <rFont val="Calibri"/>
        <family val="2"/>
        <scheme val="minor"/>
      </rPr>
      <t xml:space="preserve"> during afterhours (Sundays 00:00 to 23:59). 
This rate will be applicable from time of arrival to site, up to time of leaving the site.</t>
    </r>
  </si>
  <si>
    <r>
      <rPr>
        <b/>
        <sz val="14"/>
        <color theme="1"/>
        <rFont val="Calibri"/>
        <family val="2"/>
        <scheme val="minor"/>
      </rPr>
      <t xml:space="preserve">Call out fee - Bidder's Own Resource </t>
    </r>
    <r>
      <rPr>
        <sz val="14"/>
        <color theme="1"/>
        <rFont val="Calibri"/>
        <family val="2"/>
        <scheme val="minor"/>
      </rPr>
      <t xml:space="preserve">
This rate will be applicable from time of leaving the contractor’s office, up to time of arrival on the site within a maximum of 60-minutes, and time of leaving the site up to arrival back at the contractor’s office.</t>
    </r>
  </si>
  <si>
    <r>
      <rPr>
        <b/>
        <sz val="14"/>
        <color theme="1"/>
        <rFont val="Calibri"/>
        <family val="2"/>
        <scheme val="minor"/>
      </rPr>
      <t>Labour – Provision for OEM Technician</t>
    </r>
    <r>
      <rPr>
        <sz val="14"/>
        <color theme="1"/>
        <rFont val="Calibri"/>
        <family val="2"/>
        <scheme val="minor"/>
      </rPr>
      <t xml:space="preserve"> during normal hours (08:00 to 17:00). 
This rate will be applicable from time of arrival to site, up to time of leaving the site.</t>
    </r>
  </si>
  <si>
    <r>
      <rPr>
        <b/>
        <sz val="14"/>
        <color theme="1"/>
        <rFont val="Calibri"/>
        <family val="2"/>
        <scheme val="minor"/>
      </rPr>
      <t>Labour – Provision for OEM Assistan</t>
    </r>
    <r>
      <rPr>
        <sz val="14"/>
        <color theme="1"/>
        <rFont val="Calibri"/>
        <family val="2"/>
        <scheme val="minor"/>
      </rPr>
      <t>t during normal hours (08:00 to 17:00). 
This rate will be applicable from time of arrival to site, up to time of leaving the site.</t>
    </r>
  </si>
  <si>
    <r>
      <rPr>
        <b/>
        <sz val="14"/>
        <color theme="1"/>
        <rFont val="Calibri"/>
        <family val="2"/>
        <scheme val="minor"/>
      </rPr>
      <t>Labour – Provision for OEM Technician</t>
    </r>
    <r>
      <rPr>
        <sz val="14"/>
        <color theme="1"/>
        <rFont val="Calibri"/>
        <family val="2"/>
        <scheme val="minor"/>
      </rPr>
      <t xml:space="preserve"> during afterhours (Weekdays 17:00 to 08:00 and Saturdays 00:00 to 23:59). 
This rate will be applicable from time of arrival to site, up to time of leaving the site.</t>
    </r>
  </si>
  <si>
    <r>
      <rPr>
        <b/>
        <sz val="14"/>
        <color theme="1"/>
        <rFont val="Calibri"/>
        <family val="2"/>
        <scheme val="minor"/>
      </rPr>
      <t>Labour –  Labour – Provision for OEM</t>
    </r>
    <r>
      <rPr>
        <sz val="14"/>
        <color theme="1"/>
        <rFont val="Calibri"/>
        <family val="2"/>
        <scheme val="minor"/>
      </rPr>
      <t xml:space="preserve"> </t>
    </r>
    <r>
      <rPr>
        <b/>
        <sz val="14"/>
        <color theme="1"/>
        <rFont val="Calibri"/>
        <family val="2"/>
        <scheme val="minor"/>
      </rPr>
      <t>Assistant</t>
    </r>
    <r>
      <rPr>
        <sz val="14"/>
        <color theme="1"/>
        <rFont val="Calibri"/>
        <family val="2"/>
        <scheme val="minor"/>
      </rPr>
      <t>; during afterhours (Weekdays 17:00 to 08:00 and Saturdays 00:00 to 23:59). 
This rate will be applicable from time of arrival to site, up to time of leaving the site.</t>
    </r>
  </si>
  <si>
    <r>
      <rPr>
        <b/>
        <sz val="14"/>
        <color theme="1"/>
        <rFont val="Calibri"/>
        <family val="2"/>
        <scheme val="minor"/>
      </rPr>
      <t>Labour – Provision for OEM Technician</t>
    </r>
    <r>
      <rPr>
        <sz val="14"/>
        <color theme="1"/>
        <rFont val="Calibri"/>
        <family val="2"/>
        <scheme val="minor"/>
      </rPr>
      <t xml:space="preserve"> during afterhours (Sundays 00:00 to 23:59). 
This rate will be applicable from time of arrival to site, up to time of leaving the site.</t>
    </r>
  </si>
  <si>
    <r>
      <rPr>
        <b/>
        <sz val="14"/>
        <color theme="1"/>
        <rFont val="Calibri"/>
        <family val="2"/>
        <scheme val="minor"/>
      </rPr>
      <t>Labour – Provision for OEM Assistant</t>
    </r>
    <r>
      <rPr>
        <sz val="14"/>
        <color theme="1"/>
        <rFont val="Calibri"/>
        <family val="2"/>
        <scheme val="minor"/>
      </rPr>
      <t xml:space="preserve"> during afterhours (Sundays 00:00 to 23:59). 
This rate will be applicable from time of arrival to site, up to time of leaving the site.</t>
    </r>
  </si>
  <si>
    <r>
      <t xml:space="preserve">UNIT RATES: CORRECTIVE MAINTENANCE AND AD-HOC REQUESTS
</t>
    </r>
    <r>
      <rPr>
        <sz val="14"/>
        <color theme="1"/>
        <rFont val="Calibri"/>
        <family val="2"/>
        <scheme val="minor"/>
      </rPr>
      <t>Note that the quantities indicated below are only for evaluation purposes and to determine the contract unit rates. The final quantities will be based on works orders and call outs, as specified  for equipment supplied.</t>
    </r>
  </si>
  <si>
    <r>
      <rPr>
        <b/>
        <sz val="14"/>
        <color theme="1"/>
        <rFont val="Calibri"/>
        <family val="2"/>
        <scheme val="minor"/>
      </rPr>
      <t>Call out fee- OEM .</t>
    </r>
    <r>
      <rPr>
        <sz val="14"/>
        <color theme="1"/>
        <rFont val="Calibri"/>
        <family val="2"/>
        <scheme val="minor"/>
      </rPr>
      <t xml:space="preserve"> 
This rate will be applicable from time of leaving the contractor’s office, up to time of arrival on the site within a maximum of 60-minutes, and time of leaving the site up to arrival back at the contractor’s office.</t>
    </r>
  </si>
  <si>
    <r>
      <rPr>
        <b/>
        <sz val="14"/>
        <color theme="1"/>
        <rFont val="Calibri"/>
        <family val="2"/>
        <scheme val="minor"/>
      </rPr>
      <t>Engine Coolant Change: Generators 1, 2 and 3</t>
    </r>
    <r>
      <rPr>
        <sz val="14"/>
        <color theme="1"/>
        <rFont val="Calibri"/>
        <family val="2"/>
        <scheme val="minor"/>
      </rPr>
      <t>, as specified for equipment supplied and maintenance activities in Section 4.4.1.5.
This is a unit rate per site including traveling, labour, ready-mix coolant, material/spares, consumables, and tools. The Rate must include the specified service pack, and to perform the specified services.</t>
    </r>
  </si>
  <si>
    <r>
      <rPr>
        <b/>
        <sz val="14"/>
        <color theme="1"/>
        <rFont val="Calibri"/>
        <family val="2"/>
        <scheme val="minor"/>
      </rPr>
      <t>Engine Oil and Oil Filters Change Service: Generators 1, 2 and 3</t>
    </r>
    <r>
      <rPr>
        <sz val="14"/>
        <color theme="1"/>
        <rFont val="Calibri"/>
        <family val="2"/>
        <scheme val="minor"/>
      </rPr>
      <t>, as specified for equipment supplied and maintenance activities in Section 4.4.1.5.
This is a unit rate per site, including traveling, labour, Lubricating Oil, Oil Filters, material/spares, consumables, and tools. The Rate must include the specified service pack, and to perform the specified services.</t>
    </r>
  </si>
  <si>
    <r>
      <rPr>
        <b/>
        <sz val="14"/>
        <color theme="1"/>
        <rFont val="Calibri"/>
        <family val="2"/>
        <scheme val="minor"/>
      </rPr>
      <t>Routine Maintenance (All Site Generators 1, 2 and 3)</t>
    </r>
    <r>
      <rPr>
        <sz val="14"/>
        <color theme="1"/>
        <rFont val="Calibri"/>
        <family val="2"/>
        <scheme val="minor"/>
      </rPr>
      <t>, as specified for equipment supplied and maintenance activities in Section 4.4.1.5.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</si>
  <si>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Periodic Monthly Inspections (All Site Generators 1, 2 and 3)</t>
    </r>
    <r>
      <rPr>
        <sz val="14"/>
        <color theme="1"/>
        <rFont val="Calibri"/>
        <family val="2"/>
        <scheme val="minor"/>
      </rPr>
      <t>, as specified for equipment supplied and maintenance activities in Section 4.4.1.5.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</si>
  <si>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 xml:space="preserve">Periodic Generator Testing and Inspections including Mains Fail Testing  (All Site Generators 1, 2 and 3) </t>
    </r>
    <r>
      <rPr>
        <sz val="14"/>
        <color theme="1"/>
        <rFont val="Calibri"/>
        <family val="2"/>
        <scheme val="minor"/>
      </rPr>
      <t>, as specified for equipment in supplied and maintenance activities in Section 4.4.1.5. 
The unit rate including traveling, labour, material, spares, tools, accessories and consumables., and provide the specified report. The Rate must include the specified service pack, and to perform the specified services.</t>
    </r>
  </si>
  <si>
    <r>
      <rPr>
        <b/>
        <sz val="14"/>
        <color theme="1"/>
        <rFont val="Calibri"/>
        <family val="2"/>
        <scheme val="minor"/>
      </rPr>
      <t>Engine Oil Test per Generators 1, 2 and 3 (Bi-Annual)</t>
    </r>
    <r>
      <rPr>
        <sz val="14"/>
        <color theme="1"/>
        <rFont val="Calibri"/>
        <family val="2"/>
        <scheme val="minor"/>
      </rPr>
      <t>, as specified for equipment supplied and maintenance activities in Section 4.4.1.5.
The Rate must include travel to the relevant site, labour, material, tools and collection of samples, the specified service pack, and to perform the specified services</t>
    </r>
  </si>
  <si>
    <r>
      <rPr>
        <b/>
        <sz val="14"/>
        <color theme="1"/>
        <rFont val="Calibri"/>
        <family val="2"/>
        <scheme val="minor"/>
      </rPr>
      <t>Engine Coolant Test per Generators 1, 2 and 3 (Bi-Annual)</t>
    </r>
    <r>
      <rPr>
        <sz val="14"/>
        <color theme="1"/>
        <rFont val="Calibri"/>
        <family val="2"/>
        <scheme val="minor"/>
      </rPr>
      <t>, as specified for equipment supplied  and maintenance activities in Section 4.4.1.5.
The Rate must include travel to the relevant site, labour, material, tools and collection of samples, the specified service pack, and to perform the specified services</t>
    </r>
  </si>
  <si>
    <r>
      <rPr>
        <b/>
        <sz val="14"/>
        <color theme="1"/>
        <rFont val="Calibri"/>
        <family val="2"/>
        <scheme val="minor"/>
      </rPr>
      <t>Diesel Fuel Tests Test per Generator Set (Bi-Annual)</t>
    </r>
    <r>
      <rPr>
        <sz val="14"/>
        <color theme="1"/>
        <rFont val="Calibri"/>
        <family val="2"/>
        <scheme val="minor"/>
      </rPr>
      <t>, as specified for equipment supplied and maintenance activities in Section 4.4.1.5.
The Rate must include travel to the relevant site, labour, material, tools and collection of samples, the specified service pack, and to perform the specified services</t>
    </r>
  </si>
  <si>
    <r>
      <rPr>
        <b/>
        <sz val="14"/>
        <color theme="1"/>
        <rFont val="Calibri"/>
        <family val="2"/>
        <scheme val="minor"/>
      </rPr>
      <t>Fuel and Air Filters, Change and Service:Generators 1, 2 and 3</t>
    </r>
    <r>
      <rPr>
        <sz val="14"/>
        <color theme="1"/>
        <rFont val="Calibri"/>
        <family val="2"/>
        <scheme val="minor"/>
      </rPr>
      <t>,  as specified for equipment supplied and maintenance activities in Section 4.4.1.5.
This is a unit rate per site including traveling, labour, 1x Inline Water Trap Filter, Fuel Filters,  Air Filters, material/spares, consumables, and tools. The Rate must include the specified service pack, and to perform the specified services.</t>
    </r>
  </si>
  <si>
    <r>
      <rPr>
        <b/>
        <sz val="14"/>
        <color theme="1"/>
        <rFont val="Calibri"/>
        <family val="2"/>
        <scheme val="minor"/>
      </rPr>
      <t>Diesel Engine Major Service Generators 1, 2 and 3</t>
    </r>
    <r>
      <rPr>
        <sz val="14"/>
        <color theme="1"/>
        <rFont val="Calibri"/>
        <family val="2"/>
        <scheme val="minor"/>
      </rPr>
      <t xml:space="preserve">, as specified for equipment supplied and maintenance activities in Section 4.4.1.5.
</t>
    </r>
    <r>
      <rPr>
        <b/>
        <sz val="14"/>
        <color theme="1"/>
        <rFont val="Calibri"/>
        <family val="2"/>
        <scheme val="minor"/>
      </rPr>
      <t>1. Routine generator set and plant maintenance.
2. Engine Oil and Oil Filters, Change and Service.
3. Fuel and Air Filters, Change and Service.
4. Engine Coolant Change and Service.
5. Starter Battery Replacement</t>
    </r>
    <r>
      <rPr>
        <sz val="14"/>
        <color theme="1"/>
        <rFont val="Calibri"/>
        <family val="2"/>
        <scheme val="minor"/>
      </rPr>
      <t xml:space="preserve">
The  unit rate including traveling, labour, material, spares, tools, accessories and consumables., and provide the specified report. The Rate must include the specified service pack, and to perform the specified services.</t>
    </r>
  </si>
  <si>
    <t>Per Genset</t>
  </si>
  <si>
    <r>
      <rPr>
        <b/>
        <sz val="14"/>
        <color theme="1"/>
        <rFont val="Calibri"/>
        <family val="2"/>
        <scheme val="minor"/>
      </rPr>
      <t>Starter Batteries Replacement Generators 1, 2 and 3</t>
    </r>
    <r>
      <rPr>
        <sz val="14"/>
        <color theme="1"/>
        <rFont val="Calibri"/>
        <family val="2"/>
        <scheme val="minor"/>
      </rPr>
      <t xml:space="preserve"> as specified for equipment supplied and maintenance activities in Section 4.4.1.5.
This is a unit rate per site including traveling, labour,  Starter Battery, material/spares, consumables, and tools. The Rate must include the specified service pack, and to perform the specified services.</t>
    </r>
  </si>
  <si>
    <t>Total Per Year</t>
  </si>
  <si>
    <r>
      <rPr>
        <b/>
        <sz val="12"/>
        <color theme="1"/>
        <rFont val="Calibri"/>
        <family val="2"/>
        <scheme val="minor"/>
      </rPr>
      <t>DIESEL GENERATORS</t>
    </r>
    <r>
      <rPr>
        <sz val="12"/>
        <color theme="1"/>
        <rFont val="Calibri"/>
        <family val="2"/>
        <scheme val="minor"/>
      </rPr>
      <t xml:space="preserve">
All costs for equipment, labour and other expenses for the on-site removal of the existing diesel generators  shall be included in the tendered rates. Disconnecting of existing cables, diesel tanks, exhaust system, fuel line, marking of cable cores for cables that are to be reused to be included. Transportation off site for Disposal of the generator off site. Three 730kVA Generators.
</t>
    </r>
  </si>
  <si>
    <t xml:space="preserve">Sheet 2: MAINTENANCE </t>
  </si>
  <si>
    <t>Sheet 1: NEW EQUIPMENT</t>
  </si>
  <si>
    <t>Sheet 3: TOTALS BID PRICING</t>
  </si>
  <si>
    <t>TOTAL BID PRICE: NEW EQUIPMENT  (EXCL VAT)</t>
  </si>
  <si>
    <t>TOTAL BID PRICE: MAINTENANCE   (EXCL VAT)</t>
  </si>
  <si>
    <t>REQUEST FOR BID FOR THE APPOINTMENT OF A SERVICE PROVIDER TO SUPPLY ,INSTALL AND COMMISSION DIESEL GENERATORS AT BETA DATA CENTRE FOR A PERIOD OF 36 MONTHS</t>
  </si>
  <si>
    <t>RFB 3182-2025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</si>
</sst>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43" formatCode="_-* #,##0.00_-;\-* #,##0.00_-;_-* &quot;-&quot;??_-;_-@_-"/>
    <numFmt numFmtId="164" formatCode="_-[$R-1C09]* #,##0.00_-;\-[$R-1C09]* #,##0.00_-;_-[$R-1C09]* &quot;-&quot;??_-;_-@_-"/>
    <numFmt numFmtId="165" formatCode="_-[$R-1C09]* #,##0.00000_-;\-[$R-1C09]* #,##0.00000_-;_-[$R-1C09]* &quot;-&quot;??_-;_-@_-"/>
  </numFmts>
  <fonts count="40" x14ac:knownFonts="1">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
      <sz val="24"/>
      <color theme="1"/>
      <name val="Calibri"/>
      <family val="2"/>
      <scheme val="minor"/>
    </font>
    <font>
      <sz val="24"/>
      <color rgb="FF002060"/>
      <name val="Calibri"/>
      <family val="2"/>
      <scheme val="minor"/>
    </font>
    <font>
      <sz val="18"/>
      <color rgb="FF002060"/>
      <name val="Calibri"/>
      <family val="2"/>
      <scheme val="minor"/>
    </font>
    <font>
      <b/>
      <sz val="12"/>
      <color rgb="FF000066"/>
      <name val="Calibri"/>
      <family val="2"/>
      <scheme val="minor"/>
    </font>
    <font>
      <sz val="11"/>
      <color theme="1"/>
      <name val="Calibri"/>
      <family val="2"/>
      <scheme val="minor"/>
    </font>
    <font>
      <sz val="11"/>
      <name val="Calibri"/>
      <family val="2"/>
      <scheme val="minor"/>
    </font>
    <font>
      <b/>
      <sz val="11"/>
      <name val="Calibri"/>
      <family val="2"/>
      <scheme val="minor"/>
    </font>
    <font>
      <b/>
      <sz val="12"/>
      <color rgb="FFFF0000"/>
      <name val="Calibri"/>
      <family val="2"/>
      <scheme val="minor"/>
    </font>
    <font>
      <sz val="10"/>
      <name val="Arial"/>
      <family val="2"/>
    </font>
    <font>
      <sz val="10"/>
      <color theme="1"/>
      <name val="Calibri"/>
      <family val="2"/>
      <scheme val="minor"/>
    </font>
    <font>
      <sz val="10"/>
      <name val="Arial"/>
      <family val="2"/>
    </font>
    <font>
      <b/>
      <u/>
      <sz val="10"/>
      <name val="Times New Roman"/>
      <family val="1"/>
    </font>
    <font>
      <u/>
      <sz val="10"/>
      <name val="Times New Roman"/>
      <family val="1"/>
    </font>
    <font>
      <sz val="12"/>
      <name val="Courier"/>
      <family val="3"/>
    </font>
    <font>
      <i/>
      <sz val="10"/>
      <color rgb="FF7F7F7F"/>
      <name val="Calibri"/>
      <family val="2"/>
      <scheme val="minor"/>
    </font>
    <font>
      <sz val="10"/>
      <name val="Calibri"/>
      <family val="2"/>
      <scheme val="minor"/>
    </font>
    <font>
      <u/>
      <sz val="10"/>
      <color theme="10"/>
      <name val="Calibri"/>
      <family val="2"/>
      <scheme val="minor"/>
    </font>
    <font>
      <vertAlign val="superscript"/>
      <sz val="12"/>
      <color theme="1"/>
      <name val="Calibri"/>
      <family val="2"/>
      <scheme val="minor"/>
    </font>
    <font>
      <sz val="14"/>
      <name val="Calibri"/>
      <family val="2"/>
      <scheme val="minor"/>
    </font>
    <font>
      <b/>
      <sz val="14"/>
      <name val="Calibri"/>
      <family val="2"/>
      <scheme val="minor"/>
    </font>
    <font>
      <sz val="12"/>
      <color rgb="FFFF0000"/>
      <name val="Calibri"/>
      <family val="2"/>
      <scheme val="minor"/>
    </font>
    <font>
      <b/>
      <sz val="16"/>
      <color theme="1"/>
      <name val="Calibri"/>
      <family val="2"/>
      <scheme val="minor"/>
    </font>
    <font>
      <sz val="14"/>
      <color theme="1"/>
      <name val="Calibri"/>
      <family val="2"/>
      <scheme val="minor"/>
    </font>
    <font>
      <sz val="8"/>
      <name val="Calibri"/>
      <family val="2"/>
      <scheme val="minor"/>
    </font>
    <font>
      <sz val="16"/>
      <name val="Calibri"/>
      <family val="2"/>
      <scheme val="minor"/>
    </font>
    <font>
      <sz val="16"/>
      <color theme="1"/>
      <name val="Calibri"/>
      <family val="2"/>
      <scheme val="minor"/>
    </font>
    <font>
      <b/>
      <sz val="14"/>
      <color theme="0"/>
      <name val="Calibri"/>
      <family val="2"/>
      <scheme val="minor"/>
    </font>
    <font>
      <b/>
      <sz val="14"/>
      <color theme="1"/>
      <name val="Calibri"/>
      <family val="2"/>
      <scheme val="minor"/>
    </font>
    <font>
      <sz val="14"/>
      <color rgb="FF002060"/>
      <name val="Calibri"/>
      <family val="2"/>
      <scheme val="minor"/>
    </font>
    <font>
      <b/>
      <sz val="16"/>
      <color rgb="FFFF0000"/>
      <name val="Calibri"/>
      <family val="2"/>
      <scheme val="minor"/>
    </font>
    <font>
      <b/>
      <sz val="18"/>
      <color rgb="FFFF0000"/>
      <name val="Calibri"/>
      <family val="2"/>
      <scheme val="minor"/>
    </font>
    <font>
      <b/>
      <sz val="18"/>
      <color rgb="FFFF0000"/>
      <name val="Calibri Light"/>
      <family val="2"/>
    </font>
  </fonts>
  <fills count="8">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8" tint="0.79998168889431442"/>
        <bgColor indexed="64"/>
      </patternFill>
    </fill>
  </fills>
  <borders count="55">
    <border>
      <left/>
      <right/>
      <top/>
      <bottom/>
      <diagonal/>
    </border>
    <border>
      <left style="thin">
        <color theme="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style="thin">
        <color theme="4"/>
      </right>
      <top style="thin">
        <color theme="4"/>
      </top>
      <bottom/>
      <diagonal/>
    </border>
    <border>
      <left style="thin">
        <color theme="8"/>
      </left>
      <right style="thin">
        <color theme="8"/>
      </right>
      <top style="thin">
        <color theme="8"/>
      </top>
      <bottom style="thin">
        <color theme="8"/>
      </bottom>
      <diagonal/>
    </border>
    <border>
      <left style="thin">
        <color theme="8"/>
      </left>
      <right/>
      <top style="thin">
        <color theme="8"/>
      </top>
      <bottom style="thin">
        <color theme="8"/>
      </bottom>
      <diagonal/>
    </border>
    <border>
      <left/>
      <right style="medium">
        <color theme="8"/>
      </right>
      <top style="thin">
        <color theme="8"/>
      </top>
      <bottom style="medium">
        <color theme="8"/>
      </bottom>
      <diagonal/>
    </border>
    <border>
      <left style="thin">
        <color theme="8"/>
      </left>
      <right/>
      <top style="medium">
        <color theme="8"/>
      </top>
      <bottom style="thin">
        <color theme="8"/>
      </bottom>
      <diagonal/>
    </border>
    <border>
      <left/>
      <right/>
      <top style="medium">
        <color theme="8"/>
      </top>
      <bottom style="thin">
        <color theme="8"/>
      </bottom>
      <diagonal/>
    </border>
    <border>
      <left style="thin">
        <color theme="8"/>
      </left>
      <right/>
      <top style="thin">
        <color theme="8"/>
      </top>
      <bottom style="medium">
        <color theme="8"/>
      </bottom>
      <diagonal/>
    </border>
    <border>
      <left/>
      <right style="medium">
        <color theme="8"/>
      </right>
      <top style="thin">
        <color theme="8"/>
      </top>
      <bottom style="thin">
        <color theme="8"/>
      </bottom>
      <diagonal/>
    </border>
    <border>
      <left/>
      <right style="medium">
        <color theme="8"/>
      </right>
      <top style="medium">
        <color theme="8"/>
      </top>
      <bottom style="thin">
        <color theme="8"/>
      </bottom>
      <diagonal/>
    </border>
    <border>
      <left style="medium">
        <color theme="8"/>
      </left>
      <right style="thin">
        <color theme="8"/>
      </right>
      <top style="medium">
        <color theme="8"/>
      </top>
      <bottom/>
      <diagonal/>
    </border>
    <border>
      <left style="medium">
        <color theme="8"/>
      </left>
      <right style="thin">
        <color theme="8"/>
      </right>
      <top/>
      <bottom/>
      <diagonal/>
    </border>
    <border>
      <left style="medium">
        <color theme="8"/>
      </left>
      <right style="thin">
        <color theme="8"/>
      </right>
      <top/>
      <bottom style="medium">
        <color theme="8"/>
      </bottom>
      <diagonal/>
    </border>
    <border>
      <left style="thin">
        <color theme="4"/>
      </left>
      <right style="thin">
        <color theme="4"/>
      </right>
      <top/>
      <bottom style="thin">
        <color theme="4"/>
      </bottom>
      <diagonal/>
    </border>
    <border>
      <left style="thin">
        <color theme="4"/>
      </left>
      <right/>
      <top/>
      <bottom style="thin">
        <color theme="4"/>
      </bottom>
      <diagonal/>
    </border>
    <border>
      <left/>
      <right/>
      <top style="thin">
        <color theme="8"/>
      </top>
      <bottom style="thin">
        <color theme="8"/>
      </bottom>
      <diagonal/>
    </border>
    <border>
      <left/>
      <right/>
      <top style="thin">
        <color theme="8"/>
      </top>
      <bottom style="medium">
        <color theme="8"/>
      </bottom>
      <diagonal/>
    </border>
    <border>
      <left/>
      <right/>
      <top style="thin">
        <color theme="4"/>
      </top>
      <bottom style="thin">
        <color theme="4"/>
      </bottom>
      <diagonal/>
    </border>
    <border>
      <left/>
      <right style="thin">
        <color theme="4"/>
      </right>
      <top/>
      <bottom style="thin">
        <color theme="4"/>
      </bottom>
      <diagonal/>
    </border>
    <border>
      <left style="thin">
        <color theme="4"/>
      </left>
      <right style="thin">
        <color theme="4"/>
      </right>
      <top/>
      <bottom/>
      <diagonal/>
    </border>
    <border>
      <left style="thin">
        <color indexed="64"/>
      </left>
      <right style="thin">
        <color indexed="64"/>
      </right>
      <top style="thin">
        <color indexed="64"/>
      </top>
      <bottom style="thin">
        <color indexed="64"/>
      </bottom>
      <diagonal/>
    </border>
    <border>
      <left style="thin">
        <color rgb="FF00B0F0"/>
      </left>
      <right/>
      <top style="thin">
        <color rgb="FF00B0F0"/>
      </top>
      <bottom/>
      <diagonal/>
    </border>
    <border>
      <left style="thin">
        <color rgb="FF00B0F0"/>
      </left>
      <right style="thin">
        <color rgb="FF00B0F0"/>
      </right>
      <top style="thin">
        <color rgb="FF00B0F0"/>
      </top>
      <bottom/>
      <diagonal/>
    </border>
    <border>
      <left/>
      <right style="thin">
        <color theme="4"/>
      </right>
      <top style="thin">
        <color theme="4"/>
      </top>
      <bottom/>
      <diagonal/>
    </border>
    <border>
      <left style="thick">
        <color rgb="FF0070C0"/>
      </left>
      <right/>
      <top style="thick">
        <color rgb="FF0070C0"/>
      </top>
      <bottom/>
      <diagonal/>
    </border>
    <border>
      <left style="medium">
        <color theme="8"/>
      </left>
      <right style="thick">
        <color rgb="FF0070C0"/>
      </right>
      <top style="thick">
        <color rgb="FF0070C0"/>
      </top>
      <bottom/>
      <diagonal/>
    </border>
    <border>
      <left style="thick">
        <color rgb="FF0070C0"/>
      </left>
      <right/>
      <top style="thick">
        <color rgb="FF0070C0"/>
      </top>
      <bottom style="thin">
        <color theme="8"/>
      </bottom>
      <diagonal/>
    </border>
    <border>
      <left/>
      <right/>
      <top style="thick">
        <color rgb="FF0070C0"/>
      </top>
      <bottom style="thin">
        <color theme="8"/>
      </bottom>
      <diagonal/>
    </border>
    <border>
      <left/>
      <right style="thick">
        <color rgb="FF0070C0"/>
      </right>
      <top style="thick">
        <color rgb="FF0070C0"/>
      </top>
      <bottom style="thin">
        <color theme="8"/>
      </bottom>
      <diagonal/>
    </border>
    <border>
      <left style="thick">
        <color rgb="FF0070C0"/>
      </left>
      <right/>
      <top/>
      <bottom/>
      <diagonal/>
    </border>
    <border>
      <left style="medium">
        <color theme="8"/>
      </left>
      <right style="thick">
        <color rgb="FF0070C0"/>
      </right>
      <top/>
      <bottom/>
      <diagonal/>
    </border>
    <border>
      <left style="thick">
        <color rgb="FF0070C0"/>
      </left>
      <right/>
      <top style="thin">
        <color theme="8"/>
      </top>
      <bottom style="thin">
        <color theme="8"/>
      </bottom>
      <diagonal/>
    </border>
    <border>
      <left/>
      <right style="thick">
        <color rgb="FF0070C0"/>
      </right>
      <top style="thin">
        <color theme="8"/>
      </top>
      <bottom style="thin">
        <color theme="8"/>
      </bottom>
      <diagonal/>
    </border>
    <border>
      <left style="thick">
        <color rgb="FF0070C0"/>
      </left>
      <right/>
      <top/>
      <bottom style="thick">
        <color rgb="FF0070C0"/>
      </bottom>
      <diagonal/>
    </border>
    <border>
      <left style="medium">
        <color theme="8"/>
      </left>
      <right style="thick">
        <color rgb="FF0070C0"/>
      </right>
      <top/>
      <bottom style="thick">
        <color rgb="FF0070C0"/>
      </bottom>
      <diagonal/>
    </border>
    <border>
      <left style="thick">
        <color rgb="FF0070C0"/>
      </left>
      <right/>
      <top style="thin">
        <color theme="8"/>
      </top>
      <bottom style="thick">
        <color rgb="FF0070C0"/>
      </bottom>
      <diagonal/>
    </border>
    <border>
      <left/>
      <right/>
      <top style="thin">
        <color theme="8"/>
      </top>
      <bottom style="thick">
        <color rgb="FF0070C0"/>
      </bottom>
      <diagonal/>
    </border>
    <border>
      <left/>
      <right style="thick">
        <color rgb="FF0070C0"/>
      </right>
      <top style="thin">
        <color theme="8"/>
      </top>
      <bottom style="thick">
        <color rgb="FF0070C0"/>
      </bottom>
      <diagonal/>
    </border>
    <border>
      <left style="thin">
        <color theme="4"/>
      </left>
      <right style="thin">
        <color rgb="FF0070C0"/>
      </right>
      <top style="thin">
        <color theme="4"/>
      </top>
      <bottom style="thin">
        <color theme="4"/>
      </bottom>
      <diagonal/>
    </border>
    <border>
      <left style="thin">
        <color theme="4"/>
      </left>
      <right/>
      <top/>
      <bottom/>
      <diagonal/>
    </border>
    <border>
      <left style="thin">
        <color theme="4"/>
      </left>
      <right style="thin">
        <color rgb="FF0070C0"/>
      </right>
      <top style="thin">
        <color theme="4"/>
      </top>
      <bottom/>
      <diagonal/>
    </border>
    <border>
      <left style="medium">
        <color theme="4"/>
      </left>
      <right style="thin">
        <color rgb="FF0070C0"/>
      </right>
      <top/>
      <bottom style="thin">
        <color theme="4"/>
      </bottom>
      <diagonal/>
    </border>
    <border>
      <left/>
      <right style="thin">
        <color theme="4"/>
      </right>
      <top/>
      <bottom/>
      <diagonal/>
    </border>
    <border>
      <left/>
      <right style="thin">
        <color indexed="64"/>
      </right>
      <top style="thin">
        <color indexed="64"/>
      </top>
      <bottom style="thin">
        <color indexed="64"/>
      </bottom>
      <diagonal/>
    </border>
    <border>
      <left style="thin">
        <color theme="4"/>
      </left>
      <right style="thin">
        <color indexed="64"/>
      </right>
      <top style="thin">
        <color indexed="64"/>
      </top>
      <bottom style="thin">
        <color indexed="64"/>
      </bottom>
      <diagonal/>
    </border>
    <border>
      <left style="thin">
        <color theme="4"/>
      </left>
      <right/>
      <top style="thin">
        <color indexed="64"/>
      </top>
      <bottom style="thin">
        <color theme="4"/>
      </bottom>
      <diagonal/>
    </border>
    <border>
      <left/>
      <right/>
      <top style="thin">
        <color indexed="64"/>
      </top>
      <bottom style="thin">
        <color theme="4"/>
      </bottom>
      <diagonal/>
    </border>
    <border>
      <left/>
      <right style="medium">
        <color theme="4"/>
      </right>
      <top style="thin">
        <color indexed="64"/>
      </top>
      <bottom style="thin">
        <color theme="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left>
      <right/>
      <top style="thin">
        <color theme="4"/>
      </top>
      <bottom/>
      <diagonal/>
    </border>
    <border>
      <left style="thin">
        <color theme="4" tint="-0.249977111117893"/>
      </left>
      <right/>
      <top style="thin">
        <color theme="4" tint="-0.249977111117893"/>
      </top>
      <bottom style="thin">
        <color theme="4" tint="-0.249977111117893"/>
      </bottom>
      <diagonal/>
    </border>
    <border>
      <left/>
      <right/>
      <top style="thin">
        <color theme="4" tint="-0.249977111117893"/>
      </top>
      <bottom style="thin">
        <color theme="4" tint="-0.249977111117893"/>
      </bottom>
      <diagonal/>
    </border>
    <border>
      <left/>
      <right style="thin">
        <color theme="4" tint="-0.249977111117893"/>
      </right>
      <top style="thin">
        <color theme="4" tint="-0.249977111117893"/>
      </top>
      <bottom style="thin">
        <color theme="4" tint="-0.249977111117893"/>
      </bottom>
      <diagonal/>
    </border>
  </borders>
  <cellStyleXfs count="17">
    <xf numFmtId="0" fontId="0" fillId="0" borderId="0"/>
    <xf numFmtId="43" fontId="12" fillId="0" borderId="0" applyFont="0" applyFill="0" applyBorder="0" applyAlignment="0" applyProtection="0"/>
    <xf numFmtId="9" fontId="12" fillId="0" borderId="0" applyFont="0" applyFill="0" applyBorder="0" applyAlignment="0" applyProtection="0"/>
    <xf numFmtId="0" fontId="16" fillId="0" borderId="0"/>
    <xf numFmtId="43" fontId="18" fillId="0" borderId="0" applyFont="0" applyFill="0" applyBorder="0" applyAlignment="0" applyProtection="0"/>
    <xf numFmtId="3" fontId="18" fillId="0" borderId="0" applyFont="0" applyFill="0" applyBorder="0" applyAlignment="0" applyProtection="0"/>
    <xf numFmtId="0" fontId="19" fillId="0" borderId="0"/>
    <xf numFmtId="0" fontId="20" fillId="0" borderId="0"/>
    <xf numFmtId="0" fontId="18" fillId="0" borderId="0"/>
    <xf numFmtId="0" fontId="21" fillId="0" borderId="0"/>
    <xf numFmtId="43" fontId="18" fillId="0" borderId="0" applyFont="0" applyFill="0" applyBorder="0" applyAlignment="0" applyProtection="0"/>
    <xf numFmtId="0" fontId="18" fillId="0" borderId="0"/>
    <xf numFmtId="0" fontId="22" fillId="0" borderId="0" applyNumberFormat="0" applyFill="0" applyBorder="0" applyAlignment="0" applyProtection="0"/>
    <xf numFmtId="0" fontId="23" fillId="0" borderId="0"/>
    <xf numFmtId="0" fontId="17" fillId="0" borderId="0"/>
    <xf numFmtId="0" fontId="24" fillId="0" borderId="0" applyNumberFormat="0" applyFill="0" applyBorder="0" applyAlignment="0" applyProtection="0"/>
    <xf numFmtId="0" fontId="12" fillId="0" borderId="0"/>
  </cellStyleXfs>
  <cellXfs count="283">
    <xf numFmtId="0" fontId="0" fillId="0" borderId="0" xfId="0"/>
    <xf numFmtId="0" fontId="3" fillId="0" borderId="0" xfId="0" applyFont="1" applyAlignment="1">
      <alignment vertical="top"/>
    </xf>
    <xf numFmtId="0" fontId="9" fillId="2" borderId="0" xfId="0" applyFont="1" applyFill="1" applyAlignment="1">
      <alignment horizontal="left" vertical="top"/>
    </xf>
    <xf numFmtId="0" fontId="4" fillId="0" borderId="1" xfId="0" applyFont="1" applyBorder="1" applyAlignment="1">
      <alignment vertical="top" wrapText="1"/>
    </xf>
    <xf numFmtId="0" fontId="6" fillId="3" borderId="0" xfId="0" applyFont="1" applyFill="1" applyAlignment="1">
      <alignment wrapText="1"/>
    </xf>
    <xf numFmtId="0" fontId="7" fillId="3" borderId="0" xfId="0" applyFont="1" applyFill="1"/>
    <xf numFmtId="0" fontId="10" fillId="2" borderId="0" xfId="0" applyFont="1" applyFill="1" applyAlignment="1">
      <alignment horizontal="left" vertical="top" wrapText="1"/>
    </xf>
    <xf numFmtId="0" fontId="8" fillId="0" borderId="0" xfId="0" applyFont="1"/>
    <xf numFmtId="0" fontId="0" fillId="3" borderId="0" xfId="0" applyFill="1"/>
    <xf numFmtId="0" fontId="0" fillId="0" borderId="0" xfId="0" applyAlignment="1">
      <alignment vertical="top"/>
    </xf>
    <xf numFmtId="0" fontId="0" fillId="0" borderId="0" xfId="0" applyAlignment="1">
      <alignment horizontal="center" vertical="top"/>
    </xf>
    <xf numFmtId="0" fontId="6" fillId="0" borderId="0" xfId="0" applyFont="1" applyAlignment="1">
      <alignment wrapText="1"/>
    </xf>
    <xf numFmtId="0" fontId="6" fillId="6" borderId="4" xfId="0" applyFont="1" applyFill="1" applyBorder="1" applyAlignment="1">
      <alignment horizontal="left" vertical="top" wrapText="1"/>
    </xf>
    <xf numFmtId="0" fontId="0" fillId="3" borderId="0" xfId="0" applyFill="1" applyAlignment="1">
      <alignment horizontal="right" vertical="top"/>
    </xf>
    <xf numFmtId="0" fontId="0" fillId="3" borderId="0" xfId="0" applyFill="1" applyAlignment="1">
      <alignment horizontal="center" vertical="top"/>
    </xf>
    <xf numFmtId="0" fontId="0" fillId="3" borderId="0" xfId="0" applyFill="1" applyAlignment="1">
      <alignment vertical="top"/>
    </xf>
    <xf numFmtId="0" fontId="7" fillId="3" borderId="0" xfId="0" applyFont="1" applyFill="1" applyAlignment="1">
      <alignment horizontal="center" vertical="top"/>
    </xf>
    <xf numFmtId="0" fontId="4" fillId="0" borderId="3" xfId="0" applyFont="1" applyBorder="1" applyAlignment="1">
      <alignment vertical="top" wrapText="1"/>
    </xf>
    <xf numFmtId="0" fontId="14" fillId="0" borderId="0" xfId="0" applyFont="1" applyAlignment="1">
      <alignment vertical="top"/>
    </xf>
    <xf numFmtId="0" fontId="11" fillId="3" borderId="0" xfId="0" applyFont="1" applyFill="1" applyAlignment="1">
      <alignment horizontal="left" vertical="center"/>
    </xf>
    <xf numFmtId="0" fontId="1" fillId="0" borderId="1" xfId="0" applyFont="1" applyBorder="1" applyAlignment="1">
      <alignment vertical="top" wrapText="1"/>
    </xf>
    <xf numFmtId="0" fontId="1" fillId="0" borderId="3" xfId="0" applyFont="1" applyBorder="1" applyAlignment="1">
      <alignment vertical="top" wrapText="1"/>
    </xf>
    <xf numFmtId="0" fontId="27" fillId="6" borderId="4" xfId="0" applyFont="1" applyFill="1" applyBorder="1" applyAlignment="1">
      <alignment horizontal="left" vertical="top" wrapText="1"/>
    </xf>
    <xf numFmtId="0" fontId="1" fillId="3" borderId="0" xfId="0" applyFont="1" applyFill="1" applyAlignment="1">
      <alignment horizontal="left" vertical="center" wrapText="1"/>
    </xf>
    <xf numFmtId="0" fontId="1" fillId="3" borderId="0" xfId="0" applyFont="1" applyFill="1" applyAlignment="1">
      <alignment horizontal="left" vertical="top"/>
    </xf>
    <xf numFmtId="0" fontId="1" fillId="3" borderId="0" xfId="0" applyFont="1" applyFill="1" applyAlignment="1">
      <alignment horizontal="left" vertical="center"/>
    </xf>
    <xf numFmtId="0" fontId="1" fillId="3" borderId="0" xfId="0" applyFont="1" applyFill="1"/>
    <xf numFmtId="0" fontId="28" fillId="3" borderId="0" xfId="0" applyFont="1" applyFill="1" applyAlignment="1">
      <alignment horizontal="left" vertical="center"/>
    </xf>
    <xf numFmtId="0" fontId="0" fillId="3" borderId="0" xfId="0" applyFill="1" applyAlignment="1">
      <alignment vertical="center"/>
    </xf>
    <xf numFmtId="0" fontId="0" fillId="0" borderId="0" xfId="0" applyAlignment="1">
      <alignment vertical="center"/>
    </xf>
    <xf numFmtId="0" fontId="8" fillId="2" borderId="0" xfId="0" applyFont="1" applyFill="1" applyAlignment="1">
      <alignment horizontal="center" vertical="top"/>
    </xf>
    <xf numFmtId="0" fontId="0" fillId="2" borderId="0" xfId="0" applyFill="1" applyAlignment="1">
      <alignment horizontal="center" vertical="top"/>
    </xf>
    <xf numFmtId="0" fontId="7" fillId="5" borderId="1" xfId="0" applyFont="1" applyFill="1" applyBorder="1" applyAlignment="1">
      <alignment horizontal="center" vertical="top"/>
    </xf>
    <xf numFmtId="0" fontId="7" fillId="5" borderId="3" xfId="0" applyFont="1" applyFill="1" applyBorder="1" applyAlignment="1">
      <alignment horizontal="center" vertical="top"/>
    </xf>
    <xf numFmtId="0" fontId="7" fillId="5" borderId="4" xfId="0" applyFont="1" applyFill="1" applyBorder="1" applyAlignment="1">
      <alignment horizontal="center" vertical="top" wrapText="1"/>
    </xf>
    <xf numFmtId="0" fontId="7" fillId="0" borderId="0" xfId="0" applyFont="1" applyAlignment="1">
      <alignment horizontal="left" vertical="top"/>
    </xf>
    <xf numFmtId="0" fontId="27" fillId="2" borderId="1" xfId="0" applyFont="1" applyFill="1" applyBorder="1" applyAlignment="1">
      <alignment horizontal="center" vertical="top" wrapText="1"/>
    </xf>
    <xf numFmtId="0" fontId="27" fillId="2" borderId="2" xfId="0" applyFont="1" applyFill="1" applyBorder="1" applyAlignment="1">
      <alignment vertical="top" wrapText="1"/>
    </xf>
    <xf numFmtId="0" fontId="27" fillId="0" borderId="1" xfId="0" quotePrefix="1" applyFont="1" applyBorder="1" applyAlignment="1">
      <alignment horizontal="center" vertical="top" wrapText="1"/>
    </xf>
    <xf numFmtId="0" fontId="27" fillId="0" borderId="2" xfId="0" applyFont="1" applyBorder="1" applyAlignment="1">
      <alignment horizontal="left" vertical="top"/>
    </xf>
    <xf numFmtId="0" fontId="13" fillId="0" borderId="0" xfId="0" applyFont="1" applyAlignment="1">
      <alignment vertical="top"/>
    </xf>
    <xf numFmtId="0" fontId="30" fillId="0" borderId="0" xfId="0" applyFont="1" applyAlignment="1">
      <alignment vertical="top"/>
    </xf>
    <xf numFmtId="0" fontId="6" fillId="4" borderId="3" xfId="0" applyFont="1" applyFill="1" applyBorder="1" applyAlignment="1">
      <alignment vertical="top" wrapText="1"/>
    </xf>
    <xf numFmtId="0" fontId="1" fillId="0" borderId="22" xfId="0" applyFont="1" applyBorder="1" applyAlignment="1">
      <alignment horizontal="left" vertical="top" wrapText="1"/>
    </xf>
    <xf numFmtId="0" fontId="1" fillId="0" borderId="22" xfId="0" applyFont="1" applyBorder="1" applyAlignment="1">
      <alignment vertical="top" wrapText="1"/>
    </xf>
    <xf numFmtId="0" fontId="6" fillId="4" borderId="22" xfId="0" applyFont="1" applyFill="1" applyBorder="1" applyAlignment="1">
      <alignment vertical="top" wrapText="1"/>
    </xf>
    <xf numFmtId="0" fontId="1" fillId="3" borderId="22" xfId="0" applyFont="1" applyFill="1" applyBorder="1" applyAlignment="1">
      <alignment vertical="top" wrapText="1"/>
    </xf>
    <xf numFmtId="0" fontId="6" fillId="3" borderId="22" xfId="0" applyFont="1" applyFill="1" applyBorder="1" applyAlignment="1">
      <alignment vertical="top" wrapText="1"/>
    </xf>
    <xf numFmtId="0" fontId="16" fillId="0" borderId="22" xfId="0" applyFont="1" applyBorder="1" applyAlignment="1">
      <alignment vertical="top"/>
    </xf>
    <xf numFmtId="0" fontId="2" fillId="3" borderId="0" xfId="0" applyFont="1" applyFill="1" applyAlignment="1">
      <alignment horizontal="left" vertical="center" wrapText="1"/>
    </xf>
    <xf numFmtId="0" fontId="2" fillId="3" borderId="0" xfId="0" applyFont="1" applyFill="1" applyAlignment="1">
      <alignment horizontal="left" vertical="center"/>
    </xf>
    <xf numFmtId="0" fontId="15" fillId="3" borderId="1" xfId="0" applyFont="1" applyFill="1" applyBorder="1" applyAlignment="1">
      <alignment horizontal="left" vertical="top"/>
    </xf>
    <xf numFmtId="0" fontId="9" fillId="2" borderId="0" xfId="0" applyFont="1" applyFill="1" applyAlignment="1">
      <alignment horizontal="center" vertical="center"/>
    </xf>
    <xf numFmtId="0" fontId="10" fillId="2" borderId="0" xfId="0" applyFont="1" applyFill="1" applyAlignment="1">
      <alignment horizontal="center" vertical="center"/>
    </xf>
    <xf numFmtId="0" fontId="6" fillId="3" borderId="0" xfId="0" applyFont="1" applyFill="1" applyAlignment="1">
      <alignment horizontal="center" vertical="center" wrapText="1"/>
    </xf>
    <xf numFmtId="0" fontId="7" fillId="3" borderId="0" xfId="0" applyFont="1" applyFill="1" applyAlignment="1">
      <alignment horizontal="center" vertical="center"/>
    </xf>
    <xf numFmtId="0" fontId="6" fillId="2" borderId="1" xfId="0" applyFont="1" applyFill="1" applyBorder="1" applyAlignment="1">
      <alignment horizontal="center" vertical="center" wrapText="1"/>
    </xf>
    <xf numFmtId="0" fontId="0" fillId="3" borderId="0" xfId="0" applyFill="1" applyAlignment="1">
      <alignment horizontal="center" vertical="center"/>
    </xf>
    <xf numFmtId="0" fontId="0" fillId="0" borderId="0" xfId="0" applyAlignment="1">
      <alignment horizontal="center" vertical="center"/>
    </xf>
    <xf numFmtId="0" fontId="6" fillId="2" borderId="1" xfId="0" applyFont="1" applyFill="1" applyBorder="1" applyAlignment="1">
      <alignment vertical="center" wrapText="1"/>
    </xf>
    <xf numFmtId="1" fontId="8" fillId="2" borderId="0" xfId="0" applyNumberFormat="1" applyFont="1" applyFill="1" applyAlignment="1">
      <alignment horizontal="center" vertical="center"/>
    </xf>
    <xf numFmtId="0" fontId="8" fillId="2" borderId="0" xfId="0" applyFont="1" applyFill="1" applyAlignment="1">
      <alignment horizontal="center" vertical="center"/>
    </xf>
    <xf numFmtId="1" fontId="0" fillId="2" borderId="0" xfId="0" applyNumberFormat="1" applyFill="1" applyAlignment="1">
      <alignment horizontal="center" vertical="center"/>
    </xf>
    <xf numFmtId="0" fontId="0" fillId="2" borderId="0" xfId="0" applyFill="1" applyAlignment="1">
      <alignment horizontal="center" vertical="center"/>
    </xf>
    <xf numFmtId="1" fontId="6" fillId="3" borderId="0" xfId="0" applyNumberFormat="1" applyFont="1" applyFill="1" applyAlignment="1">
      <alignment horizontal="center" vertical="center"/>
    </xf>
    <xf numFmtId="0" fontId="6" fillId="3" borderId="0" xfId="0" applyFont="1" applyFill="1" applyAlignment="1">
      <alignment horizontal="center" vertical="center"/>
    </xf>
    <xf numFmtId="1" fontId="6" fillId="3" borderId="0" xfId="0" applyNumberFormat="1" applyFont="1" applyFill="1" applyAlignment="1">
      <alignment horizontal="center" vertical="center" wrapText="1"/>
    </xf>
    <xf numFmtId="1" fontId="0" fillId="3" borderId="0" xfId="0" applyNumberFormat="1" applyFill="1" applyAlignment="1">
      <alignment horizontal="center" vertical="center"/>
    </xf>
    <xf numFmtId="1" fontId="0" fillId="0" borderId="0" xfId="0" applyNumberFormat="1" applyAlignment="1">
      <alignment horizontal="center" vertical="center"/>
    </xf>
    <xf numFmtId="0" fontId="33" fillId="0" borderId="0" xfId="0" applyFont="1" applyAlignment="1">
      <alignment vertical="center"/>
    </xf>
    <xf numFmtId="0" fontId="7" fillId="3" borderId="0" xfId="0" applyFont="1" applyFill="1" applyAlignment="1">
      <alignment horizontal="left" vertical="center"/>
    </xf>
    <xf numFmtId="0" fontId="0" fillId="3" borderId="0" xfId="0" applyFill="1" applyAlignment="1">
      <alignment horizontal="left" vertical="center"/>
    </xf>
    <xf numFmtId="0" fontId="0" fillId="0" borderId="0" xfId="0" applyAlignment="1">
      <alignment horizontal="left" vertical="center"/>
    </xf>
    <xf numFmtId="0" fontId="2" fillId="3" borderId="0" xfId="0" applyFont="1" applyFill="1" applyAlignment="1">
      <alignment horizontal="left"/>
    </xf>
    <xf numFmtId="0" fontId="7" fillId="3" borderId="0" xfId="0" applyFont="1" applyFill="1" applyAlignment="1">
      <alignment horizontal="left"/>
    </xf>
    <xf numFmtId="0" fontId="0" fillId="3" borderId="0" xfId="0" applyFill="1" applyAlignment="1">
      <alignment horizontal="left"/>
    </xf>
    <xf numFmtId="0" fontId="7" fillId="5" borderId="1"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 xfId="0" applyFont="1" applyFill="1" applyBorder="1" applyAlignment="1">
      <alignment horizontal="center" vertical="center" wrapText="1"/>
    </xf>
    <xf numFmtId="0" fontId="7" fillId="0" borderId="0" xfId="0" applyFont="1" applyAlignment="1">
      <alignment horizontal="center" vertical="center"/>
    </xf>
    <xf numFmtId="1" fontId="6" fillId="3" borderId="0" xfId="0" applyNumberFormat="1" applyFont="1" applyFill="1" applyAlignment="1">
      <alignment horizontal="left" vertical="center"/>
    </xf>
    <xf numFmtId="0" fontId="6" fillId="3" borderId="0" xfId="0" applyFont="1" applyFill="1" applyAlignment="1">
      <alignment horizontal="left" vertical="center"/>
    </xf>
    <xf numFmtId="0" fontId="6" fillId="3" borderId="0" xfId="0" applyFont="1" applyFill="1" applyAlignment="1">
      <alignment horizontal="left" wrapText="1"/>
    </xf>
    <xf numFmtId="0" fontId="6" fillId="3" borderId="0" xfId="0" applyFont="1" applyFill="1" applyAlignment="1">
      <alignment horizontal="left" vertical="center" wrapText="1"/>
    </xf>
    <xf numFmtId="0" fontId="27" fillId="4" borderId="1" xfId="0" applyFont="1" applyFill="1" applyBorder="1" applyAlignment="1">
      <alignment horizontal="center" vertical="center" wrapText="1"/>
    </xf>
    <xf numFmtId="0" fontId="27" fillId="4" borderId="1" xfId="0" applyFont="1" applyFill="1" applyBorder="1" applyAlignment="1">
      <alignment vertical="center"/>
    </xf>
    <xf numFmtId="9" fontId="27" fillId="4" borderId="1" xfId="2" applyFont="1" applyFill="1" applyBorder="1" applyAlignment="1">
      <alignment horizontal="center" vertical="center"/>
    </xf>
    <xf numFmtId="1" fontId="27" fillId="4" borderId="1" xfId="0" applyNumberFormat="1" applyFont="1" applyFill="1" applyBorder="1" applyAlignment="1">
      <alignment horizontal="center" vertical="center"/>
    </xf>
    <xf numFmtId="164" fontId="34" fillId="4" borderId="1" xfId="0" applyNumberFormat="1" applyFont="1" applyFill="1" applyBorder="1" applyAlignment="1">
      <alignment horizontal="center" vertical="center" wrapText="1"/>
    </xf>
    <xf numFmtId="164" fontId="27" fillId="4" borderId="2" xfId="0" applyNumberFormat="1" applyFont="1" applyFill="1" applyBorder="1" applyAlignment="1">
      <alignment horizontal="center" vertical="center" wrapText="1"/>
    </xf>
    <xf numFmtId="0" fontId="26" fillId="6" borderId="15" xfId="0" applyFont="1" applyFill="1" applyBorder="1" applyAlignment="1">
      <alignment horizontal="left" vertical="center" wrapText="1"/>
    </xf>
    <xf numFmtId="0" fontId="35" fillId="0" borderId="0" xfId="0" applyFont="1" applyAlignment="1">
      <alignment vertical="center"/>
    </xf>
    <xf numFmtId="0" fontId="35" fillId="4" borderId="1" xfId="0" applyFont="1" applyFill="1" applyBorder="1" applyAlignment="1">
      <alignment horizontal="center" vertical="center" wrapText="1"/>
    </xf>
    <xf numFmtId="164" fontId="27" fillId="4" borderId="40" xfId="0" applyNumberFormat="1" applyFont="1" applyFill="1" applyBorder="1" applyAlignment="1">
      <alignment horizontal="center" vertical="center" wrapText="1"/>
    </xf>
    <xf numFmtId="0" fontId="26" fillId="6" borderId="15" xfId="0" applyFont="1" applyFill="1" applyBorder="1" applyAlignment="1">
      <alignment horizontal="left" vertical="top" wrapText="1"/>
    </xf>
    <xf numFmtId="0" fontId="35" fillId="4" borderId="3" xfId="0" applyFont="1" applyFill="1" applyBorder="1" applyAlignment="1">
      <alignment vertical="center" wrapText="1"/>
    </xf>
    <xf numFmtId="0" fontId="26" fillId="6" borderId="15" xfId="0" applyFont="1" applyFill="1" applyBorder="1" applyAlignment="1">
      <alignment horizontal="center" vertical="center" wrapText="1"/>
    </xf>
    <xf numFmtId="0" fontId="35" fillId="0" borderId="0" xfId="0" applyFont="1" applyAlignment="1">
      <alignment horizontal="center" vertical="center"/>
    </xf>
    <xf numFmtId="0" fontId="27" fillId="4" borderId="1" xfId="0" applyFont="1" applyFill="1" applyBorder="1" applyAlignment="1">
      <alignment horizontal="left" vertical="center" wrapText="1"/>
    </xf>
    <xf numFmtId="0" fontId="6" fillId="4" borderId="1" xfId="0" applyFont="1" applyFill="1" applyBorder="1" applyAlignment="1">
      <alignment vertical="center" wrapText="1"/>
    </xf>
    <xf numFmtId="0" fontId="36" fillId="2" borderId="0" xfId="0" applyFont="1" applyFill="1" applyAlignment="1">
      <alignment horizontal="center" vertical="center"/>
    </xf>
    <xf numFmtId="1" fontId="30" fillId="2" borderId="0" xfId="0" applyNumberFormat="1" applyFont="1" applyFill="1" applyAlignment="1">
      <alignment horizontal="center" vertical="center"/>
    </xf>
    <xf numFmtId="0" fontId="30" fillId="2" borderId="0" xfId="0" applyFont="1" applyFill="1" applyAlignment="1">
      <alignment horizontal="center" vertical="center"/>
    </xf>
    <xf numFmtId="0" fontId="30" fillId="2" borderId="0" xfId="0" applyFont="1" applyFill="1"/>
    <xf numFmtId="0" fontId="27" fillId="3" borderId="0" xfId="0" applyFont="1" applyFill="1" applyAlignment="1">
      <alignment horizontal="center" vertical="center" wrapText="1"/>
    </xf>
    <xf numFmtId="1" fontId="27" fillId="3" borderId="0" xfId="0" applyNumberFormat="1" applyFont="1" applyFill="1" applyAlignment="1">
      <alignment horizontal="center" vertical="center"/>
    </xf>
    <xf numFmtId="0" fontId="27" fillId="3" borderId="0" xfId="0" applyFont="1" applyFill="1" applyAlignment="1">
      <alignment horizontal="center" vertical="center"/>
    </xf>
    <xf numFmtId="0" fontId="30" fillId="3" borderId="0" xfId="0" applyFont="1" applyFill="1" applyAlignment="1">
      <alignment horizontal="center" vertical="center"/>
    </xf>
    <xf numFmtId="0" fontId="30" fillId="3" borderId="0" xfId="0" applyFont="1" applyFill="1"/>
    <xf numFmtId="1" fontId="27" fillId="3" borderId="0" xfId="0" applyNumberFormat="1" applyFont="1" applyFill="1" applyAlignment="1">
      <alignment horizontal="center" vertical="center" wrapText="1"/>
    </xf>
    <xf numFmtId="0" fontId="30" fillId="3" borderId="0" xfId="0" applyFont="1" applyFill="1" applyAlignment="1">
      <alignment horizontal="left" vertical="center" wrapText="1"/>
    </xf>
    <xf numFmtId="1" fontId="27" fillId="3" borderId="0" xfId="0" applyNumberFormat="1" applyFont="1" applyFill="1" applyAlignment="1">
      <alignment horizontal="left" vertical="center"/>
    </xf>
    <xf numFmtId="0" fontId="27" fillId="3" borderId="0" xfId="0" applyFont="1" applyFill="1" applyAlignment="1">
      <alignment horizontal="left" vertical="center"/>
    </xf>
    <xf numFmtId="0" fontId="30" fillId="3" borderId="0" xfId="0" applyFont="1" applyFill="1" applyAlignment="1">
      <alignment horizontal="left" vertical="center"/>
    </xf>
    <xf numFmtId="0" fontId="30" fillId="3" borderId="0" xfId="0" applyFont="1" applyFill="1" applyAlignment="1">
      <alignment horizontal="left"/>
    </xf>
    <xf numFmtId="0" fontId="26" fillId="3" borderId="0" xfId="0" applyFont="1" applyFill="1" applyAlignment="1">
      <alignment horizontal="left" vertical="center"/>
    </xf>
    <xf numFmtId="0" fontId="27" fillId="3" borderId="0" xfId="0" applyFont="1" applyFill="1" applyAlignment="1">
      <alignment horizontal="left" vertical="center" wrapText="1"/>
    </xf>
    <xf numFmtId="0" fontId="27" fillId="2" borderId="1" xfId="0" applyFont="1" applyFill="1" applyBorder="1" applyAlignment="1">
      <alignment horizontal="center" vertical="center" wrapText="1"/>
    </xf>
    <xf numFmtId="1" fontId="27" fillId="2" borderId="1" xfId="0" applyNumberFormat="1" applyFont="1" applyFill="1" applyBorder="1" applyAlignment="1">
      <alignment horizontal="center" vertical="center" wrapText="1"/>
    </xf>
    <xf numFmtId="164" fontId="27" fillId="2" borderId="1" xfId="0" applyNumberFormat="1" applyFont="1" applyFill="1" applyBorder="1" applyAlignment="1">
      <alignment horizontal="center" vertical="center" wrapText="1"/>
    </xf>
    <xf numFmtId="164" fontId="27" fillId="2" borderId="4" xfId="0" applyNumberFormat="1" applyFont="1" applyFill="1" applyBorder="1" applyAlignment="1">
      <alignment horizontal="left" vertical="center" wrapText="1"/>
    </xf>
    <xf numFmtId="0" fontId="30" fillId="0" borderId="1" xfId="0" applyFont="1" applyBorder="1" applyAlignment="1">
      <alignment horizontal="center" vertical="center" wrapText="1"/>
    </xf>
    <xf numFmtId="1" fontId="30" fillId="0" borderId="1" xfId="0" applyNumberFormat="1" applyFont="1" applyBorder="1" applyAlignment="1">
      <alignment horizontal="center" vertical="center" wrapText="1"/>
    </xf>
    <xf numFmtId="164" fontId="30" fillId="6" borderId="1" xfId="0" applyNumberFormat="1" applyFont="1" applyFill="1" applyBorder="1" applyAlignment="1">
      <alignment horizontal="center" vertical="center" wrapText="1"/>
    </xf>
    <xf numFmtId="44" fontId="35" fillId="3" borderId="22" xfId="0" applyNumberFormat="1" applyFont="1" applyFill="1" applyBorder="1" applyAlignment="1">
      <alignment horizontal="center" vertical="center" wrapText="1"/>
    </xf>
    <xf numFmtId="0" fontId="30" fillId="0" borderId="22" xfId="0" applyFont="1" applyBorder="1" applyAlignment="1">
      <alignment horizontal="center" vertical="center" wrapText="1"/>
    </xf>
    <xf numFmtId="1" fontId="30" fillId="0" borderId="22" xfId="0" applyNumberFormat="1" applyFont="1" applyBorder="1" applyAlignment="1">
      <alignment horizontal="center" vertical="center" wrapText="1"/>
    </xf>
    <xf numFmtId="164" fontId="30" fillId="6" borderId="22" xfId="0" applyNumberFormat="1" applyFont="1" applyFill="1" applyBorder="1" applyAlignment="1">
      <alignment horizontal="center" vertical="center" wrapText="1"/>
    </xf>
    <xf numFmtId="0" fontId="26" fillId="6" borderId="45" xfId="0" applyFont="1" applyFill="1" applyBorder="1" applyAlignment="1">
      <alignment horizontal="left" vertical="top" wrapText="1"/>
    </xf>
    <xf numFmtId="0" fontId="26" fillId="6" borderId="22" xfId="0" applyFont="1" applyFill="1" applyBorder="1" applyAlignment="1">
      <alignment horizontal="left" vertical="top" wrapText="1"/>
    </xf>
    <xf numFmtId="9" fontId="27" fillId="4" borderId="3" xfId="2" applyFont="1" applyFill="1" applyBorder="1" applyAlignment="1">
      <alignment horizontal="center" vertical="center"/>
    </xf>
    <xf numFmtId="1" fontId="27" fillId="4" borderId="3" xfId="0" applyNumberFormat="1" applyFont="1" applyFill="1" applyBorder="1" applyAlignment="1">
      <alignment horizontal="center" vertical="center"/>
    </xf>
    <xf numFmtId="164" fontId="34" fillId="4" borderId="3" xfId="0" applyNumberFormat="1" applyFont="1" applyFill="1" applyBorder="1" applyAlignment="1">
      <alignment horizontal="center" vertical="center" wrapText="1"/>
    </xf>
    <xf numFmtId="164" fontId="27" fillId="4" borderId="42" xfId="0" applyNumberFormat="1" applyFont="1" applyFill="1" applyBorder="1" applyAlignment="1">
      <alignment horizontal="center" vertical="center" wrapText="1"/>
    </xf>
    <xf numFmtId="0" fontId="26" fillId="6" borderId="44" xfId="0" applyFont="1" applyFill="1" applyBorder="1" applyAlignment="1">
      <alignment horizontal="left" vertical="top" wrapText="1"/>
    </xf>
    <xf numFmtId="0" fontId="26" fillId="6" borderId="21" xfId="0" applyFont="1" applyFill="1" applyBorder="1" applyAlignment="1">
      <alignment horizontal="left" vertical="top" wrapText="1"/>
    </xf>
    <xf numFmtId="0" fontId="27" fillId="4" borderId="22" xfId="0" applyFont="1" applyFill="1" applyBorder="1" applyAlignment="1">
      <alignment horizontal="center" vertical="center"/>
    </xf>
    <xf numFmtId="1" fontId="34" fillId="4" borderId="22" xfId="0" applyNumberFormat="1" applyFont="1" applyFill="1" applyBorder="1" applyAlignment="1">
      <alignment horizontal="center" vertical="center" wrapText="1"/>
    </xf>
    <xf numFmtId="164" fontId="27" fillId="4" borderId="22" xfId="0" applyNumberFormat="1" applyFont="1" applyFill="1" applyBorder="1" applyAlignment="1">
      <alignment horizontal="center" vertical="center" wrapText="1"/>
    </xf>
    <xf numFmtId="0" fontId="26" fillId="6" borderId="22" xfId="0" applyFont="1" applyFill="1" applyBorder="1" applyAlignment="1">
      <alignment horizontal="center" vertical="center" wrapText="1"/>
    </xf>
    <xf numFmtId="0" fontId="30" fillId="3" borderId="22" xfId="0" applyFont="1" applyFill="1" applyBorder="1" applyAlignment="1">
      <alignment horizontal="center" vertical="center"/>
    </xf>
    <xf numFmtId="1" fontId="30" fillId="3" borderId="22" xfId="0" applyNumberFormat="1" applyFont="1" applyFill="1" applyBorder="1" applyAlignment="1">
      <alignment horizontal="center" vertical="center" wrapText="1"/>
    </xf>
    <xf numFmtId="0" fontId="30" fillId="0" borderId="22" xfId="0" applyFont="1" applyBorder="1" applyAlignment="1">
      <alignment horizontal="center" vertical="center"/>
    </xf>
    <xf numFmtId="44" fontId="35" fillId="5" borderId="22" xfId="0" applyNumberFormat="1" applyFont="1" applyFill="1" applyBorder="1" applyAlignment="1">
      <alignment horizontal="center" vertical="center" wrapText="1"/>
    </xf>
    <xf numFmtId="9" fontId="27" fillId="4" borderId="22" xfId="2" applyFont="1" applyFill="1" applyBorder="1" applyAlignment="1">
      <alignment horizontal="center" vertical="center"/>
    </xf>
    <xf numFmtId="1" fontId="27" fillId="4" borderId="22" xfId="2" applyNumberFormat="1" applyFont="1" applyFill="1" applyBorder="1" applyAlignment="1">
      <alignment horizontal="center" vertical="center"/>
    </xf>
    <xf numFmtId="0" fontId="26" fillId="0" borderId="22" xfId="0" applyFont="1" applyBorder="1" applyAlignment="1">
      <alignment horizontal="center" vertical="center"/>
    </xf>
    <xf numFmtId="1" fontId="26" fillId="0" borderId="22" xfId="1" applyNumberFormat="1" applyFont="1" applyFill="1" applyBorder="1" applyAlignment="1">
      <alignment horizontal="center" vertical="center" wrapText="1"/>
    </xf>
    <xf numFmtId="164" fontId="26" fillId="6" borderId="22" xfId="0" applyNumberFormat="1" applyFont="1" applyFill="1" applyBorder="1" applyAlignment="1">
      <alignment horizontal="center" vertical="center" wrapText="1"/>
    </xf>
    <xf numFmtId="44" fontId="35" fillId="5" borderId="43" xfId="0" applyNumberFormat="1" applyFont="1" applyFill="1" applyBorder="1" applyAlignment="1">
      <alignment horizontal="center" vertical="center" wrapText="1"/>
    </xf>
    <xf numFmtId="0" fontId="26" fillId="6" borderId="20" xfId="0" applyFont="1" applyFill="1" applyBorder="1" applyAlignment="1">
      <alignment horizontal="left" vertical="center" wrapText="1"/>
    </xf>
    <xf numFmtId="1" fontId="30" fillId="3" borderId="0" xfId="0" applyNumberFormat="1" applyFont="1" applyFill="1" applyAlignment="1">
      <alignment horizontal="center" vertical="center"/>
    </xf>
    <xf numFmtId="0" fontId="30" fillId="3" borderId="0" xfId="0" applyFont="1" applyFill="1" applyAlignment="1">
      <alignment vertical="top"/>
    </xf>
    <xf numFmtId="0" fontId="30" fillId="0" borderId="0" xfId="0" applyFont="1" applyAlignment="1">
      <alignment horizontal="center" vertical="center"/>
    </xf>
    <xf numFmtId="1" fontId="30" fillId="0" borderId="0" xfId="0" applyNumberFormat="1" applyFont="1" applyAlignment="1">
      <alignment horizontal="center" vertical="center"/>
    </xf>
    <xf numFmtId="0" fontId="30" fillId="0" borderId="22" xfId="0" applyFont="1" applyBorder="1" applyAlignment="1">
      <alignment horizontal="left" vertical="top" wrapText="1"/>
    </xf>
    <xf numFmtId="0" fontId="30" fillId="0" borderId="22" xfId="0" applyFont="1" applyBorder="1" applyAlignment="1">
      <alignment horizontal="left" vertical="center" wrapText="1"/>
    </xf>
    <xf numFmtId="0" fontId="26" fillId="6" borderId="45" xfId="0" applyFont="1" applyFill="1" applyBorder="1" applyAlignment="1">
      <alignment horizontal="left" vertical="center" wrapText="1"/>
    </xf>
    <xf numFmtId="0" fontId="26" fillId="6" borderId="22" xfId="0" applyFont="1" applyFill="1" applyBorder="1" applyAlignment="1">
      <alignment horizontal="left" vertical="center" wrapText="1"/>
    </xf>
    <xf numFmtId="0" fontId="30" fillId="0" borderId="22" xfId="0" applyFont="1" applyBorder="1" applyAlignment="1">
      <alignment vertical="center" wrapText="1"/>
    </xf>
    <xf numFmtId="0" fontId="30" fillId="0" borderId="22" xfId="0" quotePrefix="1" applyFont="1" applyBorder="1" applyAlignment="1">
      <alignment horizontal="center" vertical="center" wrapText="1"/>
    </xf>
    <xf numFmtId="0" fontId="30" fillId="3" borderId="22" xfId="0" applyFont="1" applyFill="1" applyBorder="1" applyAlignment="1">
      <alignment vertical="top" wrapText="1"/>
    </xf>
    <xf numFmtId="0" fontId="30" fillId="0" borderId="1" xfId="0" quotePrefix="1" applyFont="1" applyBorder="1" applyAlignment="1">
      <alignment horizontal="center" vertical="center" wrapText="1"/>
    </xf>
    <xf numFmtId="0" fontId="30" fillId="0" borderId="2" xfId="0" quotePrefix="1" applyFont="1" applyBorder="1" applyAlignment="1">
      <alignment horizontal="center" vertical="center" wrapText="1"/>
    </xf>
    <xf numFmtId="0" fontId="30" fillId="0" borderId="46" xfId="0" quotePrefix="1" applyFont="1" applyBorder="1" applyAlignment="1">
      <alignment horizontal="center" vertical="center" wrapText="1"/>
    </xf>
    <xf numFmtId="0" fontId="27" fillId="4" borderId="3" xfId="0" applyFont="1" applyFill="1" applyBorder="1" applyAlignment="1">
      <alignment horizontal="center" vertical="center" wrapText="1"/>
    </xf>
    <xf numFmtId="0" fontId="27" fillId="4" borderId="22" xfId="0" applyFont="1" applyFill="1" applyBorder="1" applyAlignment="1">
      <alignment horizontal="center" vertical="center" wrapText="1"/>
    </xf>
    <xf numFmtId="1" fontId="27" fillId="4" borderId="22" xfId="0" applyNumberFormat="1" applyFont="1" applyFill="1" applyBorder="1" applyAlignment="1">
      <alignment horizontal="center" vertical="center" wrapText="1"/>
    </xf>
    <xf numFmtId="0" fontId="30" fillId="3" borderId="22" xfId="0" quotePrefix="1" applyFont="1" applyFill="1" applyBorder="1" applyAlignment="1">
      <alignment horizontal="center" vertical="center" wrapText="1"/>
    </xf>
    <xf numFmtId="0" fontId="26" fillId="0" borderId="22" xfId="0" quotePrefix="1" applyFont="1" applyBorder="1" applyAlignment="1">
      <alignment horizontal="center" vertical="center" wrapText="1"/>
    </xf>
    <xf numFmtId="0" fontId="27" fillId="2" borderId="1" xfId="0" applyFont="1" applyFill="1" applyBorder="1" applyAlignment="1">
      <alignment vertical="top" wrapText="1"/>
    </xf>
    <xf numFmtId="0" fontId="27" fillId="2" borderId="3" xfId="0" applyFont="1" applyFill="1" applyBorder="1" applyAlignment="1">
      <alignment vertical="top" wrapText="1"/>
    </xf>
    <xf numFmtId="0" fontId="35" fillId="4" borderId="23" xfId="0" applyFont="1" applyFill="1" applyBorder="1" applyAlignment="1">
      <alignment vertical="top" wrapText="1"/>
    </xf>
    <xf numFmtId="1" fontId="27" fillId="4" borderId="25" xfId="0" applyNumberFormat="1" applyFont="1" applyFill="1" applyBorder="1" applyAlignment="1">
      <alignment horizontal="center" vertical="center"/>
    </xf>
    <xf numFmtId="0" fontId="27" fillId="2" borderId="4" xfId="0" applyFont="1" applyFill="1" applyBorder="1" applyAlignment="1">
      <alignment horizontal="center" vertical="center" wrapText="1"/>
    </xf>
    <xf numFmtId="0" fontId="27" fillId="2" borderId="3" xfId="0" applyFont="1" applyFill="1" applyBorder="1" applyAlignment="1">
      <alignment horizontal="center" vertical="center" wrapText="1"/>
    </xf>
    <xf numFmtId="164" fontId="27" fillId="2" borderId="16" xfId="0" applyNumberFormat="1" applyFont="1" applyFill="1" applyBorder="1" applyAlignment="1">
      <alignment horizontal="center" vertical="center" wrapText="1"/>
    </xf>
    <xf numFmtId="164" fontId="27" fillId="2" borderId="4" xfId="0" applyNumberFormat="1" applyFont="1" applyFill="1" applyBorder="1" applyAlignment="1">
      <alignment horizontal="center" vertical="center" wrapText="1"/>
    </xf>
    <xf numFmtId="9" fontId="27" fillId="4" borderId="24" xfId="2" applyFont="1" applyFill="1" applyBorder="1" applyAlignment="1">
      <alignment horizontal="center" vertical="center"/>
    </xf>
    <xf numFmtId="0" fontId="3" fillId="3" borderId="0" xfId="0" applyFont="1" applyFill="1" applyAlignment="1">
      <alignment horizontal="center" vertical="center" wrapText="1"/>
    </xf>
    <xf numFmtId="1" fontId="3" fillId="3" borderId="0" xfId="0" applyNumberFormat="1" applyFont="1" applyFill="1" applyAlignment="1">
      <alignment horizontal="center" vertical="center"/>
    </xf>
    <xf numFmtId="0" fontId="3" fillId="3" borderId="0" xfId="0" applyFont="1" applyFill="1" applyAlignment="1">
      <alignment horizontal="center" vertical="center"/>
    </xf>
    <xf numFmtId="0" fontId="26" fillId="5" borderId="2" xfId="0" applyFont="1" applyFill="1" applyBorder="1" applyAlignment="1">
      <alignment horizontal="center" vertical="center"/>
    </xf>
    <xf numFmtId="0" fontId="26" fillId="5" borderId="3" xfId="0" applyFont="1" applyFill="1" applyBorder="1" applyAlignment="1">
      <alignment horizontal="center" vertical="center"/>
    </xf>
    <xf numFmtId="0" fontId="26" fillId="5" borderId="4" xfId="0" applyFont="1" applyFill="1" applyBorder="1" applyAlignment="1">
      <alignment horizontal="center" vertical="center" wrapText="1"/>
    </xf>
    <xf numFmtId="0" fontId="0" fillId="3" borderId="26" xfId="0" applyFill="1" applyBorder="1" applyAlignment="1">
      <alignment horizontal="center" vertical="center"/>
    </xf>
    <xf numFmtId="0" fontId="0" fillId="3" borderId="31" xfId="0" applyFill="1" applyBorder="1" applyAlignment="1">
      <alignment horizontal="center" vertical="center"/>
    </xf>
    <xf numFmtId="0" fontId="0" fillId="3" borderId="35" xfId="0" applyFill="1" applyBorder="1" applyAlignment="1">
      <alignment horizontal="center" vertical="center"/>
    </xf>
    <xf numFmtId="0" fontId="1" fillId="3" borderId="0" xfId="0" applyFont="1" applyFill="1" applyAlignment="1">
      <alignment horizontal="left"/>
    </xf>
    <xf numFmtId="0" fontId="7" fillId="3" borderId="3" xfId="0" applyFont="1" applyFill="1" applyBorder="1" applyAlignment="1">
      <alignment horizontal="left" vertical="top" wrapText="1"/>
    </xf>
    <xf numFmtId="0" fontId="35" fillId="4" borderId="51" xfId="0" applyFont="1" applyFill="1" applyBorder="1" applyAlignment="1">
      <alignment horizontal="center" vertical="center" wrapText="1"/>
    </xf>
    <xf numFmtId="164" fontId="27" fillId="4" borderId="3" xfId="0" applyNumberFormat="1" applyFont="1" applyFill="1" applyBorder="1" applyAlignment="1">
      <alignment horizontal="center" vertical="center" wrapText="1"/>
    </xf>
    <xf numFmtId="0" fontId="26" fillId="6" borderId="3" xfId="0" applyFont="1" applyFill="1" applyBorder="1" applyAlignment="1">
      <alignment horizontal="center" vertical="center" wrapText="1"/>
    </xf>
    <xf numFmtId="0" fontId="26" fillId="6" borderId="21" xfId="0" applyFont="1" applyFill="1" applyBorder="1" applyAlignment="1">
      <alignment horizontal="center" vertical="center" wrapText="1"/>
    </xf>
    <xf numFmtId="0" fontId="30" fillId="3" borderId="50" xfId="0" quotePrefix="1" applyFont="1" applyFill="1" applyBorder="1" applyAlignment="1">
      <alignment horizontal="center" vertical="center" wrapText="1"/>
    </xf>
    <xf numFmtId="0" fontId="30" fillId="3" borderId="50" xfId="0" applyFont="1" applyFill="1" applyBorder="1" applyAlignment="1">
      <alignment vertical="top" wrapText="1"/>
    </xf>
    <xf numFmtId="1" fontId="30" fillId="3" borderId="50" xfId="1" applyNumberFormat="1" applyFont="1" applyFill="1" applyBorder="1" applyAlignment="1">
      <alignment horizontal="center" vertical="center" wrapText="1"/>
    </xf>
    <xf numFmtId="164" fontId="30" fillId="6" borderId="50" xfId="0" applyNumberFormat="1" applyFont="1" applyFill="1" applyBorder="1" applyAlignment="1">
      <alignment horizontal="center" vertical="center" wrapText="1"/>
    </xf>
    <xf numFmtId="44" fontId="30" fillId="5" borderId="50" xfId="0" applyNumberFormat="1" applyFont="1" applyFill="1" applyBorder="1" applyAlignment="1">
      <alignment horizontal="center" vertical="center" wrapText="1"/>
    </xf>
    <xf numFmtId="44" fontId="35" fillId="5" borderId="50" xfId="0" applyNumberFormat="1" applyFont="1" applyFill="1" applyBorder="1" applyAlignment="1">
      <alignment horizontal="center" vertical="center" wrapText="1"/>
    </xf>
    <xf numFmtId="0" fontId="26" fillId="6" borderId="50" xfId="0" applyFont="1" applyFill="1" applyBorder="1" applyAlignment="1">
      <alignment horizontal="center" vertical="center" wrapText="1"/>
    </xf>
    <xf numFmtId="0" fontId="30" fillId="0" borderId="50" xfId="0" applyFont="1" applyBorder="1" applyAlignment="1">
      <alignment horizontal="center" vertical="center" wrapText="1"/>
    </xf>
    <xf numFmtId="1" fontId="30" fillId="0" borderId="50" xfId="1" applyNumberFormat="1" applyFont="1" applyFill="1" applyBorder="1" applyAlignment="1">
      <alignment horizontal="center" vertical="center" wrapText="1"/>
    </xf>
    <xf numFmtId="0" fontId="30" fillId="0" borderId="50" xfId="0" applyFont="1" applyBorder="1" applyAlignment="1">
      <alignment horizontal="center" vertical="center"/>
    </xf>
    <xf numFmtId="1" fontId="30" fillId="0" borderId="50" xfId="0" applyNumberFormat="1" applyFont="1" applyBorder="1" applyAlignment="1">
      <alignment horizontal="center" vertical="center" wrapText="1"/>
    </xf>
    <xf numFmtId="0" fontId="35" fillId="4" borderId="50" xfId="0" applyFont="1" applyFill="1" applyBorder="1" applyAlignment="1">
      <alignment horizontal="center" vertical="center"/>
    </xf>
    <xf numFmtId="0" fontId="35" fillId="4" borderId="50" xfId="0" applyFont="1" applyFill="1" applyBorder="1" applyAlignment="1">
      <alignment vertical="top" wrapText="1"/>
    </xf>
    <xf numFmtId="9" fontId="27" fillId="4" borderId="50" xfId="2" applyFont="1" applyFill="1" applyBorder="1" applyAlignment="1">
      <alignment horizontal="center" vertical="center"/>
    </xf>
    <xf numFmtId="1" fontId="27" fillId="4" borderId="50" xfId="2" applyNumberFormat="1" applyFont="1" applyFill="1" applyBorder="1" applyAlignment="1">
      <alignment horizontal="center" vertical="center"/>
    </xf>
    <xf numFmtId="164" fontId="27" fillId="4" borderId="50" xfId="0" applyNumberFormat="1" applyFont="1" applyFill="1" applyBorder="1" applyAlignment="1">
      <alignment horizontal="center" vertical="center" wrapText="1"/>
    </xf>
    <xf numFmtId="0" fontId="30" fillId="3" borderId="50" xfId="0" quotePrefix="1" applyFont="1" applyFill="1" applyBorder="1" applyAlignment="1">
      <alignment horizontal="center" vertical="center"/>
    </xf>
    <xf numFmtId="0" fontId="30" fillId="3" borderId="50" xfId="0" applyFont="1" applyFill="1" applyBorder="1" applyAlignment="1">
      <alignment horizontal="left" vertical="center" wrapText="1"/>
    </xf>
    <xf numFmtId="0" fontId="26" fillId="6" borderId="50" xfId="0" applyFont="1" applyFill="1" applyBorder="1" applyAlignment="1">
      <alignment horizontal="left" vertical="center" wrapText="1"/>
    </xf>
    <xf numFmtId="0" fontId="30" fillId="5" borderId="50" xfId="0" applyFont="1" applyFill="1" applyBorder="1" applyAlignment="1">
      <alignment horizontal="center" vertical="center" wrapText="1"/>
    </xf>
    <xf numFmtId="0" fontId="30" fillId="5" borderId="50" xfId="0" applyFont="1" applyFill="1" applyBorder="1" applyAlignment="1">
      <alignment horizontal="left" vertical="center" wrapText="1"/>
    </xf>
    <xf numFmtId="44" fontId="29" fillId="5" borderId="50" xfId="0" applyNumberFormat="1" applyFont="1" applyFill="1" applyBorder="1" applyAlignment="1">
      <alignment horizontal="center" vertical="center" wrapText="1"/>
    </xf>
    <xf numFmtId="0" fontId="32" fillId="6" borderId="50" xfId="0" applyFont="1" applyFill="1" applyBorder="1" applyAlignment="1">
      <alignment horizontal="center" vertical="center" wrapText="1"/>
    </xf>
    <xf numFmtId="0" fontId="1" fillId="0" borderId="22" xfId="0" applyFont="1" applyBorder="1" applyAlignment="1">
      <alignment horizontal="left" vertical="center" wrapText="1"/>
    </xf>
    <xf numFmtId="0" fontId="6" fillId="3" borderId="22" xfId="0" applyFont="1" applyFill="1" applyBorder="1" applyAlignment="1">
      <alignment horizontal="left" vertical="center" wrapText="1"/>
    </xf>
    <xf numFmtId="164" fontId="26" fillId="0" borderId="50" xfId="0" applyNumberFormat="1" applyFont="1" applyBorder="1" applyAlignment="1">
      <alignment horizontal="center" vertical="center" wrapText="1"/>
    </xf>
    <xf numFmtId="44" fontId="30" fillId="0" borderId="50" xfId="0" applyNumberFormat="1" applyFont="1" applyBorder="1" applyAlignment="1">
      <alignment horizontal="center" vertical="center" wrapText="1"/>
    </xf>
    <xf numFmtId="165" fontId="30" fillId="6" borderId="50" xfId="0" applyNumberFormat="1" applyFont="1" applyFill="1" applyBorder="1" applyAlignment="1">
      <alignment horizontal="center" vertical="center" wrapText="1"/>
    </xf>
    <xf numFmtId="165" fontId="26" fillId="0" borderId="50" xfId="0" applyNumberFormat="1" applyFont="1" applyBorder="1" applyAlignment="1">
      <alignment horizontal="center" vertical="center" wrapText="1"/>
    </xf>
    <xf numFmtId="0" fontId="37" fillId="3" borderId="0" xfId="0" applyFont="1" applyFill="1" applyAlignment="1">
      <alignment horizontal="center" vertical="center" wrapText="1"/>
    </xf>
    <xf numFmtId="0" fontId="2" fillId="3" borderId="12" xfId="0" applyFont="1" applyFill="1" applyBorder="1" applyAlignment="1">
      <alignment horizontal="left" vertical="top" wrapText="1"/>
    </xf>
    <xf numFmtId="0" fontId="2" fillId="3" borderId="13" xfId="0" applyFont="1" applyFill="1" applyBorder="1" applyAlignment="1">
      <alignment horizontal="left" vertical="top" wrapText="1"/>
    </xf>
    <xf numFmtId="0" fontId="2" fillId="3" borderId="14" xfId="0" applyFont="1" applyFill="1" applyBorder="1" applyAlignment="1">
      <alignment horizontal="left" vertical="top" wrapText="1"/>
    </xf>
    <xf numFmtId="0" fontId="35" fillId="0" borderId="7"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5" xfId="0" applyFont="1" applyBorder="1" applyAlignment="1">
      <alignment horizontal="center" vertical="center"/>
    </xf>
    <xf numFmtId="0" fontId="35" fillId="0" borderId="17" xfId="0" applyFont="1" applyBorder="1" applyAlignment="1">
      <alignment horizontal="center" vertical="center"/>
    </xf>
    <xf numFmtId="0" fontId="35" fillId="0" borderId="9" xfId="0" applyFont="1" applyBorder="1" applyAlignment="1">
      <alignment horizontal="center" vertical="center"/>
    </xf>
    <xf numFmtId="0" fontId="35" fillId="0" borderId="18" xfId="0" applyFont="1" applyBorder="1" applyAlignment="1">
      <alignment horizontal="center" vertical="center"/>
    </xf>
    <xf numFmtId="0" fontId="35" fillId="0" borderId="11" xfId="0" applyFont="1" applyBorder="1" applyAlignment="1">
      <alignment horizontal="center" vertical="center" wrapText="1"/>
    </xf>
    <xf numFmtId="1" fontId="35" fillId="0" borderId="5" xfId="0" applyNumberFormat="1" applyFont="1" applyBorder="1" applyAlignment="1">
      <alignment horizontal="center" vertical="center"/>
    </xf>
    <xf numFmtId="1" fontId="35" fillId="0" borderId="10" xfId="0" applyNumberFormat="1" applyFont="1" applyBorder="1" applyAlignment="1">
      <alignment horizontal="center" vertical="center"/>
    </xf>
    <xf numFmtId="14" fontId="35" fillId="0" borderId="5" xfId="0" applyNumberFormat="1" applyFont="1" applyBorder="1" applyAlignment="1">
      <alignment horizontal="center" vertical="center"/>
    </xf>
    <xf numFmtId="14" fontId="35" fillId="0" borderId="10" xfId="0" applyNumberFormat="1" applyFont="1" applyBorder="1" applyAlignment="1">
      <alignment horizontal="center" vertical="center"/>
    </xf>
    <xf numFmtId="0" fontId="35" fillId="0" borderId="6" xfId="0" applyFont="1" applyBorder="1" applyAlignment="1">
      <alignment horizontal="center" vertical="center"/>
    </xf>
    <xf numFmtId="0" fontId="29" fillId="5" borderId="47" xfId="0" applyFont="1" applyFill="1" applyBorder="1" applyAlignment="1">
      <alignment horizontal="center" vertical="center" wrapText="1"/>
    </xf>
    <xf numFmtId="0" fontId="29" fillId="5" borderId="48" xfId="0" applyFont="1" applyFill="1" applyBorder="1" applyAlignment="1">
      <alignment horizontal="center" vertical="center" wrapText="1"/>
    </xf>
    <xf numFmtId="0" fontId="29" fillId="5" borderId="49" xfId="0" applyFont="1" applyFill="1" applyBorder="1" applyAlignment="1">
      <alignment horizontal="center" vertical="center" wrapText="1"/>
    </xf>
    <xf numFmtId="0" fontId="38" fillId="3" borderId="0" xfId="0" applyFont="1" applyFill="1" applyAlignment="1">
      <alignment horizontal="center" vertical="center" wrapText="1"/>
    </xf>
    <xf numFmtId="0" fontId="3" fillId="3" borderId="37" xfId="0" applyFont="1" applyFill="1" applyBorder="1" applyAlignment="1">
      <alignment horizontal="center" vertical="center"/>
    </xf>
    <xf numFmtId="0" fontId="3" fillId="3" borderId="38" xfId="0" applyFont="1" applyFill="1" applyBorder="1" applyAlignment="1">
      <alignment horizontal="center" vertical="center"/>
    </xf>
    <xf numFmtId="0" fontId="3" fillId="3" borderId="39" xfId="0" applyFont="1" applyFill="1" applyBorder="1" applyAlignment="1">
      <alignment horizontal="center" vertical="center"/>
    </xf>
    <xf numFmtId="0" fontId="27" fillId="2" borderId="1" xfId="0" applyFont="1" applyFill="1" applyBorder="1" applyAlignment="1">
      <alignment horizontal="center" vertical="center" wrapText="1"/>
    </xf>
    <xf numFmtId="0" fontId="29" fillId="5" borderId="52" xfId="0" applyFont="1" applyFill="1" applyBorder="1" applyAlignment="1">
      <alignment horizontal="center" vertical="center" wrapText="1"/>
    </xf>
    <xf numFmtId="0" fontId="29" fillId="5" borderId="53" xfId="0" applyFont="1" applyFill="1" applyBorder="1" applyAlignment="1">
      <alignment horizontal="center" vertical="center" wrapText="1"/>
    </xf>
    <xf numFmtId="0" fontId="29" fillId="5" borderId="54" xfId="0" applyFont="1" applyFill="1" applyBorder="1" applyAlignment="1">
      <alignment horizontal="center" vertical="center" wrapText="1"/>
    </xf>
    <xf numFmtId="0" fontId="1" fillId="3" borderId="27" xfId="0" applyFont="1" applyFill="1" applyBorder="1" applyAlignment="1">
      <alignment horizontal="left" vertical="top" wrapText="1"/>
    </xf>
    <xf numFmtId="0" fontId="1" fillId="3" borderId="32" xfId="0" applyFont="1" applyFill="1" applyBorder="1" applyAlignment="1">
      <alignment horizontal="left" vertical="top" wrapText="1"/>
    </xf>
    <xf numFmtId="0" fontId="1" fillId="3" borderId="36" xfId="0" applyFont="1" applyFill="1" applyBorder="1" applyAlignment="1">
      <alignment horizontal="left" vertical="top" wrapText="1"/>
    </xf>
    <xf numFmtId="0" fontId="3" fillId="3" borderId="28" xfId="0" applyFont="1" applyFill="1" applyBorder="1" applyAlignment="1">
      <alignment horizontal="center" vertical="center" wrapText="1"/>
    </xf>
    <xf numFmtId="0" fontId="3" fillId="3" borderId="29"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33" xfId="0" applyFont="1" applyFill="1" applyBorder="1" applyAlignment="1">
      <alignment horizontal="center" vertical="center"/>
    </xf>
    <xf numFmtId="0" fontId="3" fillId="3" borderId="17" xfId="0" applyFont="1" applyFill="1" applyBorder="1" applyAlignment="1">
      <alignment horizontal="center" vertical="center"/>
    </xf>
    <xf numFmtId="0" fontId="3" fillId="3" borderId="34" xfId="0" applyFont="1" applyFill="1" applyBorder="1" applyAlignment="1">
      <alignment horizontal="center" vertical="center"/>
    </xf>
    <xf numFmtId="1" fontId="3" fillId="3" borderId="33" xfId="0" applyNumberFormat="1" applyFont="1" applyFill="1" applyBorder="1" applyAlignment="1">
      <alignment horizontal="center" vertical="center"/>
    </xf>
    <xf numFmtId="1" fontId="3" fillId="3" borderId="17" xfId="0" applyNumberFormat="1" applyFont="1" applyFill="1" applyBorder="1" applyAlignment="1">
      <alignment horizontal="center" vertical="center"/>
    </xf>
    <xf numFmtId="1" fontId="3" fillId="3" borderId="34" xfId="0" applyNumberFormat="1" applyFont="1" applyFill="1" applyBorder="1" applyAlignment="1">
      <alignment horizontal="center" vertical="center"/>
    </xf>
    <xf numFmtId="44" fontId="27" fillId="3" borderId="1" xfId="0" applyNumberFormat="1" applyFont="1" applyFill="1" applyBorder="1" applyAlignment="1">
      <alignment horizontal="left" vertical="center" wrapText="1"/>
    </xf>
    <xf numFmtId="0" fontId="39" fillId="0" borderId="41" xfId="0" applyFont="1" applyBorder="1" applyAlignment="1">
      <alignment horizontal="center" vertical="center"/>
    </xf>
    <xf numFmtId="0" fontId="38" fillId="0" borderId="0" xfId="0" applyFont="1" applyAlignment="1">
      <alignment horizontal="center" vertical="center"/>
    </xf>
    <xf numFmtId="0" fontId="27" fillId="2" borderId="1" xfId="0" applyFont="1" applyFill="1" applyBorder="1" applyAlignment="1">
      <alignment horizontal="center" vertical="top" wrapText="1"/>
    </xf>
    <xf numFmtId="164" fontId="27" fillId="2" borderId="1" xfId="0" applyNumberFormat="1" applyFont="1" applyFill="1" applyBorder="1" applyAlignment="1">
      <alignment horizontal="center" vertical="top" wrapText="1"/>
    </xf>
    <xf numFmtId="44" fontId="27" fillId="3" borderId="1" xfId="0" applyNumberFormat="1" applyFont="1" applyFill="1" applyBorder="1" applyAlignment="1">
      <alignment horizontal="left" vertical="top" wrapText="1"/>
    </xf>
    <xf numFmtId="0" fontId="29" fillId="7" borderId="2" xfId="0" applyFont="1" applyFill="1" applyBorder="1" applyAlignment="1">
      <alignment horizontal="center" vertical="top" wrapText="1"/>
    </xf>
    <xf numFmtId="0" fontId="29" fillId="7" borderId="19" xfId="0" applyFont="1" applyFill="1" applyBorder="1" applyAlignment="1">
      <alignment horizontal="center" vertical="top" wrapText="1"/>
    </xf>
    <xf numFmtId="44" fontId="29" fillId="7" borderId="1" xfId="0" applyNumberFormat="1" applyFont="1" applyFill="1" applyBorder="1" applyAlignment="1">
      <alignment horizontal="center" vertical="top" wrapText="1"/>
    </xf>
    <xf numFmtId="0" fontId="1" fillId="3" borderId="12" xfId="0" applyFont="1" applyFill="1" applyBorder="1" applyAlignment="1">
      <alignment horizontal="left" vertical="top" wrapText="1"/>
    </xf>
    <xf numFmtId="0" fontId="1" fillId="3" borderId="13" xfId="0" applyFont="1" applyFill="1" applyBorder="1" applyAlignment="1">
      <alignment horizontal="left" vertical="top" wrapText="1"/>
    </xf>
    <xf numFmtId="0" fontId="1" fillId="3" borderId="14" xfId="0" applyFont="1" applyFill="1" applyBorder="1" applyAlignment="1">
      <alignment horizontal="left" vertical="top"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5" xfId="0" applyFont="1" applyFill="1" applyBorder="1" applyAlignment="1">
      <alignment horizontal="center" vertical="top"/>
    </xf>
    <xf numFmtId="0" fontId="3" fillId="3" borderId="17" xfId="0" applyFont="1" applyFill="1" applyBorder="1" applyAlignment="1">
      <alignment horizontal="center" vertical="top"/>
    </xf>
    <xf numFmtId="0" fontId="3" fillId="3" borderId="10" xfId="0" applyFont="1" applyFill="1" applyBorder="1" applyAlignment="1">
      <alignment horizontal="center" vertical="top"/>
    </xf>
    <xf numFmtId="0" fontId="3" fillId="3" borderId="9" xfId="0" applyFont="1" applyFill="1" applyBorder="1" applyAlignment="1">
      <alignment horizontal="center" vertical="top"/>
    </xf>
    <xf numFmtId="0" fontId="3" fillId="3" borderId="18" xfId="0" applyFont="1" applyFill="1" applyBorder="1" applyAlignment="1">
      <alignment horizontal="center" vertical="top"/>
    </xf>
    <xf numFmtId="0" fontId="3" fillId="3" borderId="6" xfId="0" applyFont="1" applyFill="1" applyBorder="1" applyAlignment="1">
      <alignment horizontal="center" vertical="top"/>
    </xf>
  </cellXfs>
  <cellStyles count="17">
    <cellStyle name="Comma" xfId="1" builtinId="3"/>
    <cellStyle name="Comma 2" xfId="10" xr:uid="{00000000-0005-0000-0000-000001000000}"/>
    <cellStyle name="Comma 3" xfId="4" xr:uid="{00000000-0005-0000-0000-000002000000}"/>
    <cellStyle name="Comma0" xfId="5" xr:uid="{00000000-0005-0000-0000-000003000000}"/>
    <cellStyle name="Explanatory Text 2" xfId="12" xr:uid="{00000000-0005-0000-0000-000004000000}"/>
    <cellStyle name="Hyperlink 2" xfId="15" xr:uid="{00000000-0005-0000-0000-000005000000}"/>
    <cellStyle name="Normal" xfId="0" builtinId="0"/>
    <cellStyle name="Normal 2" xfId="9" xr:uid="{00000000-0005-0000-0000-000007000000}"/>
    <cellStyle name="Normal 2 2" xfId="13" xr:uid="{00000000-0005-0000-0000-000008000000}"/>
    <cellStyle name="Normal 3" xfId="8" xr:uid="{00000000-0005-0000-0000-000009000000}"/>
    <cellStyle name="Normal 4" xfId="11" xr:uid="{00000000-0005-0000-0000-00000A000000}"/>
    <cellStyle name="Normal 5" xfId="14" xr:uid="{00000000-0005-0000-0000-00000B000000}"/>
    <cellStyle name="Normal 6" xfId="3" xr:uid="{00000000-0005-0000-0000-00000C000000}"/>
    <cellStyle name="Normal 7 10" xfId="16" xr:uid="{00000000-0005-0000-0000-00000D000000}"/>
    <cellStyle name="OPSKRIF" xfId="6" xr:uid="{00000000-0005-0000-0000-00000E000000}"/>
    <cellStyle name="OPSKRIFTE" xfId="7" xr:uid="{00000000-0005-0000-0000-00000F000000}"/>
    <cellStyle name="Percent" xfId="2" builtinId="5"/>
  </cellStyles>
  <dxfs count="0"/>
  <tableStyles count="0" defaultTableStyle="TableStyleMedium2" defaultPivotStyle="PivotStyleLight16"/>
  <colors>
    <mruColors>
      <color rgb="FFFFFF99"/>
      <color rgb="FFFFFF00"/>
      <color rgb="FFCC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222573</xdr:colOff>
      <xdr:row>0</xdr:row>
      <xdr:rowOff>71016</xdr:rowOff>
    </xdr:from>
    <xdr:ext cx="466725" cy="601436"/>
    <xdr:pic>
      <xdr:nvPicPr>
        <xdr:cNvPr id="2" name="Picture 1" descr="SITA Logo">
          <a:extLst>
            <a:ext uri="{FF2B5EF4-FFF2-40B4-BE49-F238E27FC236}">
              <a16:creationId xmlns:a16="http://schemas.microsoft.com/office/drawing/2014/main" id="{B20A42D0-8500-41E6-8226-70EE2E5036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1436"/>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278752</xdr:rowOff>
    </xdr:to>
    <xdr:pic>
      <xdr:nvPicPr>
        <xdr:cNvPr id="2" name="Picture 1" descr="SITA Logo">
          <a:extLst>
            <a:ext uri="{FF2B5EF4-FFF2-40B4-BE49-F238E27FC236}">
              <a16:creationId xmlns:a16="http://schemas.microsoft.com/office/drawing/2014/main" id="{84BC9E90-0C06-462A-AC2C-95E370A93B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039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222573</xdr:colOff>
      <xdr:row>0</xdr:row>
      <xdr:rowOff>71016</xdr:rowOff>
    </xdr:from>
    <xdr:to>
      <xdr:col>0</xdr:col>
      <xdr:colOff>689298</xdr:colOff>
      <xdr:row>1</xdr:row>
      <xdr:rowOff>286372</xdr:rowOff>
    </xdr:to>
    <xdr:pic>
      <xdr:nvPicPr>
        <xdr:cNvPr id="2" name="Picture 1" descr="SITA Logo">
          <a:extLst>
            <a:ext uri="{FF2B5EF4-FFF2-40B4-BE49-F238E27FC236}">
              <a16:creationId xmlns:a16="http://schemas.microsoft.com/office/drawing/2014/main" id="{3C4BAC7D-DED0-4F0B-818E-D05748AE83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573" y="71016"/>
          <a:ext cx="466725" cy="6115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E160D8-34CE-4399-A457-211BFE331E83}">
  <sheetPr>
    <pageSetUpPr fitToPage="1"/>
  </sheetPr>
  <dimension ref="A1:M149"/>
  <sheetViews>
    <sheetView showGridLines="0" topLeftCell="A132" zoomScale="88" zoomScaleNormal="88" workbookViewId="0">
      <selection activeCell="E140" sqref="E140"/>
    </sheetView>
  </sheetViews>
  <sheetFormatPr defaultColWidth="9.140625" defaultRowHeight="18.75" x14ac:dyDescent="0.25"/>
  <cols>
    <col min="1" max="1" width="13.42578125" style="58" customWidth="1"/>
    <col min="2" max="2" width="73.85546875" style="9" customWidth="1"/>
    <col min="3" max="3" width="18.140625" style="153" bestFit="1" customWidth="1"/>
    <col min="4" max="4" width="7.42578125" style="154" customWidth="1"/>
    <col min="5" max="5" width="27.140625" style="153" customWidth="1"/>
    <col min="6" max="6" width="36" style="153" customWidth="1"/>
    <col min="7" max="7" width="36.140625" style="153" customWidth="1"/>
    <col min="8" max="8" width="36.7109375" style="41" customWidth="1"/>
    <col min="9" max="9" width="55.140625" style="9" customWidth="1"/>
    <col min="10" max="16384" width="9.140625" style="9"/>
  </cols>
  <sheetData>
    <row r="1" spans="1:13" s="7" customFormat="1" ht="31.5" x14ac:dyDescent="0.5">
      <c r="A1" s="61"/>
      <c r="B1" s="2" t="s">
        <v>16</v>
      </c>
      <c r="C1" s="100"/>
      <c r="D1" s="101"/>
      <c r="E1" s="102"/>
      <c r="F1" s="102"/>
      <c r="G1" s="102"/>
      <c r="H1" s="103"/>
    </row>
    <row r="2" spans="1:13" customFormat="1" ht="28.9" customHeight="1" x14ac:dyDescent="0.3">
      <c r="A2" s="63"/>
      <c r="B2" s="6" t="s">
        <v>26</v>
      </c>
      <c r="C2" s="100"/>
      <c r="D2" s="101"/>
      <c r="E2" s="102"/>
      <c r="F2" s="102"/>
      <c r="G2" s="102"/>
      <c r="H2" s="103"/>
    </row>
    <row r="3" spans="1:13" customFormat="1" x14ac:dyDescent="0.3">
      <c r="A3" s="76" t="s">
        <v>66</v>
      </c>
      <c r="B3" s="51" t="s">
        <v>303</v>
      </c>
      <c r="C3" s="104"/>
      <c r="D3" s="105"/>
      <c r="E3" s="106"/>
      <c r="F3" s="106"/>
      <c r="G3" s="107"/>
      <c r="H3" s="108"/>
      <c r="I3" s="8"/>
      <c r="J3" s="8"/>
      <c r="K3" s="8"/>
      <c r="L3" s="8"/>
      <c r="M3" s="8"/>
    </row>
    <row r="4" spans="1:13" customFormat="1" ht="49.9" customHeight="1" x14ac:dyDescent="0.3">
      <c r="A4" s="77" t="s">
        <v>6</v>
      </c>
      <c r="B4" s="189" t="s">
        <v>302</v>
      </c>
      <c r="C4" s="104"/>
      <c r="D4" s="109"/>
      <c r="E4" s="223" t="s">
        <v>298</v>
      </c>
      <c r="F4" s="223"/>
      <c r="G4" s="107"/>
      <c r="H4" s="108"/>
      <c r="I4" s="8"/>
      <c r="J4" s="8"/>
      <c r="K4" s="8"/>
      <c r="L4" s="8"/>
      <c r="M4" s="8"/>
    </row>
    <row r="5" spans="1:13" customFormat="1" x14ac:dyDescent="0.3">
      <c r="A5" s="78" t="s">
        <v>17</v>
      </c>
      <c r="B5" s="12"/>
      <c r="C5" s="104"/>
      <c r="D5" s="105"/>
      <c r="E5" s="106"/>
      <c r="F5" s="106"/>
      <c r="G5" s="107"/>
      <c r="H5" s="108"/>
      <c r="I5" s="8"/>
      <c r="J5" s="8"/>
      <c r="K5" s="8"/>
      <c r="L5" s="8"/>
      <c r="M5" s="8"/>
    </row>
    <row r="6" spans="1:13" customFormat="1" x14ac:dyDescent="0.3">
      <c r="A6" s="79"/>
      <c r="B6" s="11"/>
      <c r="C6" s="104"/>
      <c r="D6" s="105"/>
      <c r="E6" s="106"/>
      <c r="F6" s="106"/>
      <c r="G6" s="107"/>
      <c r="H6" s="108"/>
      <c r="I6" s="8"/>
      <c r="J6" s="8"/>
      <c r="K6" s="8"/>
      <c r="L6" s="8"/>
      <c r="M6" s="8"/>
    </row>
    <row r="7" spans="1:13" s="75" customFormat="1" x14ac:dyDescent="0.3">
      <c r="A7" s="19" t="s">
        <v>3</v>
      </c>
      <c r="B7" s="49"/>
      <c r="C7" s="110"/>
      <c r="D7" s="111"/>
      <c r="E7" s="112"/>
      <c r="F7" s="112"/>
      <c r="G7" s="113"/>
      <c r="H7" s="114"/>
    </row>
    <row r="8" spans="1:13" s="75" customFormat="1" x14ac:dyDescent="0.3">
      <c r="A8" s="50" t="s">
        <v>27</v>
      </c>
      <c r="B8" s="74"/>
      <c r="C8" s="115"/>
      <c r="D8" s="111"/>
      <c r="E8" s="112"/>
      <c r="F8" s="112"/>
      <c r="G8" s="113"/>
      <c r="H8" s="114"/>
    </row>
    <row r="9" spans="1:13" s="75" customFormat="1" x14ac:dyDescent="0.3">
      <c r="A9" s="50" t="s">
        <v>28</v>
      </c>
      <c r="B9" s="73"/>
      <c r="C9" s="113"/>
      <c r="D9" s="111"/>
      <c r="E9" s="112"/>
      <c r="F9" s="112"/>
      <c r="G9" s="113"/>
      <c r="H9" s="114"/>
    </row>
    <row r="10" spans="1:13" s="75" customFormat="1" x14ac:dyDescent="0.3">
      <c r="A10" s="50" t="s">
        <v>29</v>
      </c>
      <c r="B10" s="73"/>
      <c r="C10" s="113"/>
      <c r="D10" s="111"/>
      <c r="E10" s="112"/>
      <c r="F10" s="112"/>
      <c r="G10" s="113"/>
      <c r="H10" s="114"/>
    </row>
    <row r="11" spans="1:13" s="75" customFormat="1" x14ac:dyDescent="0.3">
      <c r="A11" s="27" t="s">
        <v>108</v>
      </c>
      <c r="B11" s="82"/>
      <c r="C11" s="116"/>
      <c r="D11" s="113"/>
      <c r="E11" s="113"/>
      <c r="F11" s="113"/>
      <c r="G11" s="113"/>
      <c r="H11" s="114"/>
    </row>
    <row r="12" spans="1:13" s="8" customFormat="1" x14ac:dyDescent="0.3">
      <c r="A12" s="55"/>
      <c r="B12" s="4"/>
      <c r="C12" s="104"/>
      <c r="D12" s="105"/>
      <c r="E12" s="106"/>
      <c r="F12" s="106"/>
      <c r="G12" s="107"/>
      <c r="H12" s="108"/>
    </row>
    <row r="13" spans="1:13" ht="37.5" x14ac:dyDescent="0.25">
      <c r="A13" s="56" t="s">
        <v>0</v>
      </c>
      <c r="B13" s="59" t="s">
        <v>18</v>
      </c>
      <c r="C13" s="117" t="s">
        <v>1</v>
      </c>
      <c r="D13" s="118" t="s">
        <v>4</v>
      </c>
      <c r="E13" s="119" t="s">
        <v>59</v>
      </c>
      <c r="F13" s="119" t="s">
        <v>15</v>
      </c>
      <c r="G13" s="120" t="s">
        <v>23</v>
      </c>
      <c r="H13" s="120" t="s">
        <v>24</v>
      </c>
    </row>
    <row r="14" spans="1:13" s="91" customFormat="1" ht="24.95" customHeight="1" x14ac:dyDescent="0.25">
      <c r="A14" s="84">
        <v>1</v>
      </c>
      <c r="B14" s="85" t="s">
        <v>33</v>
      </c>
      <c r="C14" s="86"/>
      <c r="D14" s="87"/>
      <c r="E14" s="88"/>
      <c r="F14" s="89">
        <f>SUBTOTAL(9, F15:F21)</f>
        <v>0</v>
      </c>
      <c r="G14" s="90"/>
      <c r="H14" s="90"/>
    </row>
    <row r="15" spans="1:13" s="1" customFormat="1" ht="30" customHeight="1" x14ac:dyDescent="0.25">
      <c r="A15" s="162" t="s">
        <v>7</v>
      </c>
      <c r="B15" s="20" t="s">
        <v>94</v>
      </c>
      <c r="C15" s="121" t="s">
        <v>39</v>
      </c>
      <c r="D15" s="122">
        <v>1</v>
      </c>
      <c r="E15" s="123"/>
      <c r="F15" s="124">
        <f>ROUND(D15*E15,2)</f>
        <v>0</v>
      </c>
      <c r="G15" s="94"/>
      <c r="H15" s="94"/>
    </row>
    <row r="16" spans="1:13" s="1" customFormat="1" ht="30" customHeight="1" x14ac:dyDescent="0.25">
      <c r="A16" s="162" t="s">
        <v>8</v>
      </c>
      <c r="B16" s="20" t="s">
        <v>93</v>
      </c>
      <c r="C16" s="121" t="s">
        <v>39</v>
      </c>
      <c r="D16" s="122">
        <v>1</v>
      </c>
      <c r="E16" s="123"/>
      <c r="F16" s="124">
        <f t="shared" ref="F16:F21" si="0">ROUND(D16*E16,2)</f>
        <v>0</v>
      </c>
      <c r="G16" s="94"/>
      <c r="H16" s="94"/>
    </row>
    <row r="17" spans="1:8" s="1" customFormat="1" ht="30" customHeight="1" x14ac:dyDescent="0.25">
      <c r="A17" s="162" t="s">
        <v>9</v>
      </c>
      <c r="B17" s="3" t="s">
        <v>34</v>
      </c>
      <c r="C17" s="121" t="s">
        <v>39</v>
      </c>
      <c r="D17" s="122">
        <v>1</v>
      </c>
      <c r="E17" s="123"/>
      <c r="F17" s="124">
        <f t="shared" si="0"/>
        <v>0</v>
      </c>
      <c r="G17" s="94"/>
      <c r="H17" s="94"/>
    </row>
    <row r="18" spans="1:8" s="1" customFormat="1" ht="30" customHeight="1" x14ac:dyDescent="0.25">
      <c r="A18" s="162" t="s">
        <v>10</v>
      </c>
      <c r="B18" s="3" t="s">
        <v>35</v>
      </c>
      <c r="C18" s="121" t="s">
        <v>39</v>
      </c>
      <c r="D18" s="122">
        <v>1</v>
      </c>
      <c r="E18" s="123"/>
      <c r="F18" s="124">
        <f t="shared" si="0"/>
        <v>0</v>
      </c>
      <c r="G18" s="94"/>
      <c r="H18" s="94"/>
    </row>
    <row r="19" spans="1:8" s="1" customFormat="1" ht="30" customHeight="1" x14ac:dyDescent="0.25">
      <c r="A19" s="162" t="s">
        <v>11</v>
      </c>
      <c r="B19" s="17" t="s">
        <v>54</v>
      </c>
      <c r="C19" s="121" t="s">
        <v>39</v>
      </c>
      <c r="D19" s="122">
        <v>1</v>
      </c>
      <c r="E19" s="123"/>
      <c r="F19" s="124">
        <f t="shared" si="0"/>
        <v>0</v>
      </c>
      <c r="G19" s="94"/>
      <c r="H19" s="94"/>
    </row>
    <row r="20" spans="1:8" s="18" customFormat="1" ht="30" customHeight="1" x14ac:dyDescent="0.25">
      <c r="A20" s="162" t="s">
        <v>31</v>
      </c>
      <c r="B20" s="21" t="s">
        <v>97</v>
      </c>
      <c r="C20" s="121" t="s">
        <v>39</v>
      </c>
      <c r="D20" s="122">
        <v>1</v>
      </c>
      <c r="E20" s="123"/>
      <c r="F20" s="124">
        <f t="shared" si="0"/>
        <v>0</v>
      </c>
      <c r="G20" s="94"/>
      <c r="H20" s="94"/>
    </row>
    <row r="21" spans="1:8" s="18" customFormat="1" ht="30" customHeight="1" x14ac:dyDescent="0.25">
      <c r="A21" s="162" t="s">
        <v>98</v>
      </c>
      <c r="B21" s="17" t="s">
        <v>56</v>
      </c>
      <c r="C21" s="121" t="s">
        <v>39</v>
      </c>
      <c r="D21" s="122">
        <v>1</v>
      </c>
      <c r="E21" s="123"/>
      <c r="F21" s="124">
        <f t="shared" si="0"/>
        <v>0</v>
      </c>
      <c r="G21" s="94"/>
      <c r="H21" s="94"/>
    </row>
    <row r="22" spans="1:8" s="91" customFormat="1" ht="24.95" customHeight="1" x14ac:dyDescent="0.25">
      <c r="A22" s="92">
        <v>2</v>
      </c>
      <c r="B22" s="95" t="s">
        <v>37</v>
      </c>
      <c r="C22" s="86"/>
      <c r="D22" s="87"/>
      <c r="E22" s="88"/>
      <c r="F22" s="93">
        <f>SUBTOTAL(9, F23)</f>
        <v>0</v>
      </c>
      <c r="G22" s="90"/>
      <c r="H22" s="90"/>
    </row>
    <row r="23" spans="1:8" s="1" customFormat="1" ht="34.5" customHeight="1" x14ac:dyDescent="0.25">
      <c r="A23" s="163" t="s">
        <v>30</v>
      </c>
      <c r="B23" s="3" t="s">
        <v>36</v>
      </c>
      <c r="C23" s="121" t="s">
        <v>39</v>
      </c>
      <c r="D23" s="122">
        <v>1</v>
      </c>
      <c r="E23" s="123"/>
      <c r="F23" s="124">
        <f>ROUND(D23*E23,2)</f>
        <v>0</v>
      </c>
      <c r="G23" s="94"/>
      <c r="H23" s="94"/>
    </row>
    <row r="24" spans="1:8" s="97" customFormat="1" ht="24.95" customHeight="1" x14ac:dyDescent="0.25">
      <c r="A24" s="84">
        <v>3</v>
      </c>
      <c r="B24" s="98" t="s">
        <v>198</v>
      </c>
      <c r="C24" s="86"/>
      <c r="D24" s="87"/>
      <c r="E24" s="88"/>
      <c r="F24" s="93">
        <f>SUBTOTAL(9, F25)</f>
        <v>0</v>
      </c>
      <c r="G24" s="96"/>
      <c r="H24" s="96"/>
    </row>
    <row r="25" spans="1:8" s="1" customFormat="1" ht="116.45" customHeight="1" x14ac:dyDescent="0.25">
      <c r="A25" s="162" t="s">
        <v>12</v>
      </c>
      <c r="B25" s="20" t="s">
        <v>296</v>
      </c>
      <c r="C25" s="121" t="s">
        <v>39</v>
      </c>
      <c r="D25" s="122">
        <v>1</v>
      </c>
      <c r="E25" s="123"/>
      <c r="F25" s="124">
        <f>ROUND(D25*E25,2)</f>
        <v>0</v>
      </c>
      <c r="G25" s="94"/>
      <c r="H25" s="94"/>
    </row>
    <row r="26" spans="1:8" s="1" customFormat="1" ht="129" x14ac:dyDescent="0.25">
      <c r="A26" s="84">
        <v>4</v>
      </c>
      <c r="B26" s="99" t="s">
        <v>199</v>
      </c>
      <c r="C26" s="86"/>
      <c r="D26" s="87"/>
      <c r="E26" s="88"/>
      <c r="F26" s="93">
        <f>SUBTOTAL(9, F27:F35)</f>
        <v>0</v>
      </c>
      <c r="G26" s="94"/>
      <c r="H26" s="94"/>
    </row>
    <row r="27" spans="1:8" s="1" customFormat="1" ht="170.1" customHeight="1" x14ac:dyDescent="0.25">
      <c r="A27" s="164" t="s">
        <v>14</v>
      </c>
      <c r="B27" s="43" t="s">
        <v>200</v>
      </c>
      <c r="C27" s="125" t="s">
        <v>38</v>
      </c>
      <c r="D27" s="126">
        <v>1</v>
      </c>
      <c r="E27" s="127"/>
      <c r="F27" s="124">
        <f t="shared" ref="F27:F35" si="1">ROUND(D27*E27,2)</f>
        <v>0</v>
      </c>
      <c r="G27" s="128"/>
      <c r="H27" s="129"/>
    </row>
    <row r="28" spans="1:8" s="1" customFormat="1" ht="170.1" customHeight="1" x14ac:dyDescent="0.25">
      <c r="A28" s="164" t="s">
        <v>32</v>
      </c>
      <c r="B28" s="44" t="s">
        <v>201</v>
      </c>
      <c r="C28" s="125" t="s">
        <v>38</v>
      </c>
      <c r="D28" s="126">
        <v>1</v>
      </c>
      <c r="E28" s="127"/>
      <c r="F28" s="124">
        <f t="shared" si="1"/>
        <v>0</v>
      </c>
      <c r="G28" s="128"/>
      <c r="H28" s="129"/>
    </row>
    <row r="29" spans="1:8" s="1" customFormat="1" ht="170.1" customHeight="1" x14ac:dyDescent="0.25">
      <c r="A29" s="164" t="s">
        <v>13</v>
      </c>
      <c r="B29" s="44" t="s">
        <v>202</v>
      </c>
      <c r="C29" s="125" t="s">
        <v>38</v>
      </c>
      <c r="D29" s="126">
        <v>1</v>
      </c>
      <c r="E29" s="127"/>
      <c r="F29" s="124">
        <f t="shared" si="1"/>
        <v>0</v>
      </c>
      <c r="G29" s="128"/>
      <c r="H29" s="129"/>
    </row>
    <row r="30" spans="1:8" s="1" customFormat="1" ht="170.1" customHeight="1" x14ac:dyDescent="0.25">
      <c r="A30" s="164" t="s">
        <v>67</v>
      </c>
      <c r="B30" s="43" t="s">
        <v>203</v>
      </c>
      <c r="C30" s="125" t="s">
        <v>38</v>
      </c>
      <c r="D30" s="126">
        <v>1</v>
      </c>
      <c r="E30" s="127"/>
      <c r="F30" s="124">
        <f t="shared" si="1"/>
        <v>0</v>
      </c>
      <c r="G30" s="128"/>
      <c r="H30" s="129"/>
    </row>
    <row r="31" spans="1:8" s="1" customFormat="1" ht="195" x14ac:dyDescent="0.25">
      <c r="A31" s="164" t="s">
        <v>68</v>
      </c>
      <c r="B31" s="44" t="s">
        <v>204</v>
      </c>
      <c r="C31" s="125" t="s">
        <v>38</v>
      </c>
      <c r="D31" s="126">
        <v>1</v>
      </c>
      <c r="E31" s="127"/>
      <c r="F31" s="124">
        <f t="shared" si="1"/>
        <v>0</v>
      </c>
      <c r="G31" s="128"/>
      <c r="H31" s="129"/>
    </row>
    <row r="32" spans="1:8" s="1" customFormat="1" ht="170.1" customHeight="1" x14ac:dyDescent="0.25">
      <c r="A32" s="164" t="s">
        <v>69</v>
      </c>
      <c r="B32" s="44" t="s">
        <v>205</v>
      </c>
      <c r="C32" s="125" t="s">
        <v>38</v>
      </c>
      <c r="D32" s="126">
        <v>1</v>
      </c>
      <c r="E32" s="127"/>
      <c r="F32" s="124">
        <f t="shared" si="1"/>
        <v>0</v>
      </c>
      <c r="G32" s="128"/>
      <c r="H32" s="129"/>
    </row>
    <row r="33" spans="1:8" s="1" customFormat="1" ht="170.1" customHeight="1" x14ac:dyDescent="0.25">
      <c r="A33" s="164" t="s">
        <v>70</v>
      </c>
      <c r="B33" s="43" t="s">
        <v>206</v>
      </c>
      <c r="C33" s="125" t="s">
        <v>38</v>
      </c>
      <c r="D33" s="126">
        <v>1</v>
      </c>
      <c r="E33" s="127"/>
      <c r="F33" s="124">
        <f t="shared" si="1"/>
        <v>0</v>
      </c>
      <c r="G33" s="128"/>
      <c r="H33" s="129"/>
    </row>
    <row r="34" spans="1:8" s="1" customFormat="1" ht="195" x14ac:dyDescent="0.25">
      <c r="A34" s="164" t="s">
        <v>71</v>
      </c>
      <c r="B34" s="44" t="s">
        <v>207</v>
      </c>
      <c r="C34" s="125" t="s">
        <v>38</v>
      </c>
      <c r="D34" s="126">
        <v>1</v>
      </c>
      <c r="E34" s="127"/>
      <c r="F34" s="124">
        <f t="shared" si="1"/>
        <v>0</v>
      </c>
      <c r="G34" s="128"/>
      <c r="H34" s="129"/>
    </row>
    <row r="35" spans="1:8" s="1" customFormat="1" ht="170.1" customHeight="1" x14ac:dyDescent="0.25">
      <c r="A35" s="164" t="s">
        <v>72</v>
      </c>
      <c r="B35" s="44" t="s">
        <v>208</v>
      </c>
      <c r="C35" s="125" t="s">
        <v>38</v>
      </c>
      <c r="D35" s="126">
        <v>1</v>
      </c>
      <c r="E35" s="127"/>
      <c r="F35" s="124">
        <f t="shared" si="1"/>
        <v>0</v>
      </c>
      <c r="G35" s="128"/>
      <c r="H35" s="129"/>
    </row>
    <row r="36" spans="1:8" s="1" customFormat="1" ht="129.6" customHeight="1" x14ac:dyDescent="0.25">
      <c r="A36" s="165">
        <v>5</v>
      </c>
      <c r="B36" s="42" t="s">
        <v>209</v>
      </c>
      <c r="C36" s="130"/>
      <c r="D36" s="131"/>
      <c r="E36" s="132"/>
      <c r="F36" s="133">
        <f>SUBTOTAL(9, F37:F45)</f>
        <v>0</v>
      </c>
      <c r="G36" s="134"/>
      <c r="H36" s="135"/>
    </row>
    <row r="37" spans="1:8" s="1" customFormat="1" ht="50.1" customHeight="1" x14ac:dyDescent="0.25">
      <c r="A37" s="164" t="s">
        <v>75</v>
      </c>
      <c r="B37" s="156" t="s">
        <v>210</v>
      </c>
      <c r="C37" s="125" t="s">
        <v>38</v>
      </c>
      <c r="D37" s="126">
        <v>1</v>
      </c>
      <c r="E37" s="127"/>
      <c r="F37" s="124">
        <f t="shared" ref="F37:F39" si="2">ROUND(D37*E37,2)</f>
        <v>0</v>
      </c>
      <c r="G37" s="157"/>
      <c r="H37" s="158"/>
    </row>
    <row r="38" spans="1:8" s="1" customFormat="1" ht="50.1" customHeight="1" x14ac:dyDescent="0.25">
      <c r="A38" s="164" t="s">
        <v>76</v>
      </c>
      <c r="B38" s="159" t="s">
        <v>211</v>
      </c>
      <c r="C38" s="125" t="s">
        <v>38</v>
      </c>
      <c r="D38" s="126">
        <v>1</v>
      </c>
      <c r="E38" s="127"/>
      <c r="F38" s="124">
        <f t="shared" si="2"/>
        <v>0</v>
      </c>
      <c r="G38" s="157"/>
      <c r="H38" s="158"/>
    </row>
    <row r="39" spans="1:8" s="1" customFormat="1" ht="50.1" customHeight="1" x14ac:dyDescent="0.25">
      <c r="A39" s="164" t="s">
        <v>77</v>
      </c>
      <c r="B39" s="159" t="s">
        <v>218</v>
      </c>
      <c r="C39" s="125" t="s">
        <v>38</v>
      </c>
      <c r="D39" s="126">
        <v>1</v>
      </c>
      <c r="E39" s="127"/>
      <c r="F39" s="124">
        <f t="shared" si="2"/>
        <v>0</v>
      </c>
      <c r="G39" s="157"/>
      <c r="H39" s="158"/>
    </row>
    <row r="40" spans="1:8" s="1" customFormat="1" ht="50.1" customHeight="1" x14ac:dyDescent="0.25">
      <c r="A40" s="164" t="s">
        <v>75</v>
      </c>
      <c r="B40" s="156" t="s">
        <v>215</v>
      </c>
      <c r="C40" s="125" t="s">
        <v>38</v>
      </c>
      <c r="D40" s="126">
        <v>1</v>
      </c>
      <c r="E40" s="127"/>
      <c r="F40" s="124">
        <f t="shared" ref="F40:F42" si="3">ROUND(D40*E40,2)</f>
        <v>0</v>
      </c>
      <c r="G40" s="157"/>
      <c r="H40" s="158"/>
    </row>
    <row r="41" spans="1:8" s="1" customFormat="1" ht="50.1" customHeight="1" x14ac:dyDescent="0.25">
      <c r="A41" s="164" t="s">
        <v>76</v>
      </c>
      <c r="B41" s="159" t="s">
        <v>212</v>
      </c>
      <c r="C41" s="125" t="s">
        <v>38</v>
      </c>
      <c r="D41" s="126">
        <v>1</v>
      </c>
      <c r="E41" s="127"/>
      <c r="F41" s="124">
        <f t="shared" si="3"/>
        <v>0</v>
      </c>
      <c r="G41" s="157"/>
      <c r="H41" s="158"/>
    </row>
    <row r="42" spans="1:8" s="1" customFormat="1" ht="50.1" customHeight="1" x14ac:dyDescent="0.25">
      <c r="A42" s="164" t="s">
        <v>77</v>
      </c>
      <c r="B42" s="159" t="s">
        <v>217</v>
      </c>
      <c r="C42" s="125" t="s">
        <v>38</v>
      </c>
      <c r="D42" s="126">
        <v>1</v>
      </c>
      <c r="E42" s="127"/>
      <c r="F42" s="124">
        <f t="shared" si="3"/>
        <v>0</v>
      </c>
      <c r="G42" s="157"/>
      <c r="H42" s="158"/>
    </row>
    <row r="43" spans="1:8" s="1" customFormat="1" ht="50.1" customHeight="1" x14ac:dyDescent="0.25">
      <c r="A43" s="164" t="s">
        <v>75</v>
      </c>
      <c r="B43" s="156" t="s">
        <v>214</v>
      </c>
      <c r="C43" s="125" t="s">
        <v>38</v>
      </c>
      <c r="D43" s="126">
        <v>1</v>
      </c>
      <c r="E43" s="127"/>
      <c r="F43" s="124">
        <f t="shared" ref="F43:F45" si="4">ROUND(D43*E43,2)</f>
        <v>0</v>
      </c>
      <c r="G43" s="157"/>
      <c r="H43" s="158"/>
    </row>
    <row r="44" spans="1:8" s="1" customFormat="1" ht="50.1" customHeight="1" x14ac:dyDescent="0.25">
      <c r="A44" s="164" t="s">
        <v>76</v>
      </c>
      <c r="B44" s="159" t="s">
        <v>213</v>
      </c>
      <c r="C44" s="125" t="s">
        <v>38</v>
      </c>
      <c r="D44" s="126">
        <v>1</v>
      </c>
      <c r="E44" s="127"/>
      <c r="F44" s="124">
        <f t="shared" si="4"/>
        <v>0</v>
      </c>
      <c r="G44" s="157"/>
      <c r="H44" s="158"/>
    </row>
    <row r="45" spans="1:8" s="1" customFormat="1" ht="50.1" customHeight="1" x14ac:dyDescent="0.25">
      <c r="A45" s="164" t="s">
        <v>77</v>
      </c>
      <c r="B45" s="159" t="s">
        <v>216</v>
      </c>
      <c r="C45" s="125" t="s">
        <v>38</v>
      </c>
      <c r="D45" s="126">
        <v>1</v>
      </c>
      <c r="E45" s="127"/>
      <c r="F45" s="124">
        <f t="shared" si="4"/>
        <v>0</v>
      </c>
      <c r="G45" s="157"/>
      <c r="H45" s="158"/>
    </row>
    <row r="46" spans="1:8" ht="100.5" x14ac:dyDescent="0.25">
      <c r="A46" s="166">
        <v>6</v>
      </c>
      <c r="B46" s="45" t="s">
        <v>228</v>
      </c>
      <c r="C46" s="136"/>
      <c r="D46" s="137"/>
      <c r="E46" s="137"/>
      <c r="F46" s="138">
        <f>SUBTOTAL(9,F47:F60)</f>
        <v>0</v>
      </c>
      <c r="G46" s="139"/>
      <c r="H46" s="139"/>
    </row>
    <row r="47" spans="1:8" s="15" customFormat="1" ht="45" customHeight="1" x14ac:dyDescent="0.25">
      <c r="A47" s="160" t="s">
        <v>40</v>
      </c>
      <c r="B47" s="161" t="s">
        <v>219</v>
      </c>
      <c r="C47" s="140" t="s">
        <v>115</v>
      </c>
      <c r="D47" s="141">
        <v>1500</v>
      </c>
      <c r="E47" s="127"/>
      <c r="F47" s="124">
        <f t="shared" ref="F47:F60" si="5">ROUND(D47*E47,2)</f>
        <v>0</v>
      </c>
      <c r="G47" s="139"/>
      <c r="H47" s="139"/>
    </row>
    <row r="48" spans="1:8" s="15" customFormat="1" ht="45" customHeight="1" x14ac:dyDescent="0.25">
      <c r="A48" s="160" t="s">
        <v>55</v>
      </c>
      <c r="B48" s="161" t="s">
        <v>220</v>
      </c>
      <c r="C48" s="140" t="s">
        <v>115</v>
      </c>
      <c r="D48" s="141">
        <v>1000</v>
      </c>
      <c r="E48" s="127"/>
      <c r="F48" s="124">
        <f t="shared" si="5"/>
        <v>0</v>
      </c>
      <c r="G48" s="139"/>
      <c r="H48" s="139"/>
    </row>
    <row r="49" spans="1:8" s="15" customFormat="1" ht="45" customHeight="1" x14ac:dyDescent="0.25">
      <c r="A49" s="160" t="s">
        <v>73</v>
      </c>
      <c r="B49" s="161" t="s">
        <v>221</v>
      </c>
      <c r="C49" s="140" t="s">
        <v>115</v>
      </c>
      <c r="D49" s="141">
        <v>1000</v>
      </c>
      <c r="E49" s="127"/>
      <c r="F49" s="124">
        <f t="shared" si="5"/>
        <v>0</v>
      </c>
      <c r="G49" s="139"/>
      <c r="H49" s="139"/>
    </row>
    <row r="50" spans="1:8" s="15" customFormat="1" ht="45" customHeight="1" x14ac:dyDescent="0.25">
      <c r="A50" s="160" t="s">
        <v>84</v>
      </c>
      <c r="B50" s="161" t="s">
        <v>222</v>
      </c>
      <c r="C50" s="140" t="s">
        <v>115</v>
      </c>
      <c r="D50" s="141">
        <v>1000</v>
      </c>
      <c r="E50" s="127"/>
      <c r="F50" s="124">
        <f t="shared" si="5"/>
        <v>0</v>
      </c>
      <c r="G50" s="139"/>
      <c r="H50" s="139"/>
    </row>
    <row r="51" spans="1:8" s="15" customFormat="1" ht="45" customHeight="1" x14ac:dyDescent="0.25">
      <c r="A51" s="160" t="s">
        <v>90</v>
      </c>
      <c r="B51" s="161" t="s">
        <v>223</v>
      </c>
      <c r="C51" s="140" t="s">
        <v>115</v>
      </c>
      <c r="D51" s="141">
        <v>1000</v>
      </c>
      <c r="E51" s="127"/>
      <c r="F51" s="124">
        <f t="shared" si="5"/>
        <v>0</v>
      </c>
      <c r="G51" s="139"/>
      <c r="H51" s="139"/>
    </row>
    <row r="52" spans="1:8" s="15" customFormat="1" ht="45" customHeight="1" x14ac:dyDescent="0.25">
      <c r="A52" s="160" t="s">
        <v>96</v>
      </c>
      <c r="B52" s="161" t="s">
        <v>224</v>
      </c>
      <c r="C52" s="140" t="s">
        <v>115</v>
      </c>
      <c r="D52" s="141">
        <v>1000</v>
      </c>
      <c r="E52" s="127"/>
      <c r="F52" s="124">
        <f t="shared" si="5"/>
        <v>0</v>
      </c>
      <c r="G52" s="139"/>
      <c r="H52" s="139"/>
    </row>
    <row r="53" spans="1:8" s="15" customFormat="1" ht="45" customHeight="1" x14ac:dyDescent="0.25">
      <c r="A53" s="160" t="s">
        <v>151</v>
      </c>
      <c r="B53" s="161" t="s">
        <v>225</v>
      </c>
      <c r="C53" s="140" t="s">
        <v>115</v>
      </c>
      <c r="D53" s="141">
        <v>1000</v>
      </c>
      <c r="E53" s="127"/>
      <c r="F53" s="124">
        <f t="shared" si="5"/>
        <v>0</v>
      </c>
      <c r="G53" s="139"/>
      <c r="H53" s="139"/>
    </row>
    <row r="54" spans="1:8" s="15" customFormat="1" ht="45" customHeight="1" x14ac:dyDescent="0.25">
      <c r="A54" s="160" t="s">
        <v>152</v>
      </c>
      <c r="B54" s="161" t="s">
        <v>226</v>
      </c>
      <c r="C54" s="140" t="s">
        <v>115</v>
      </c>
      <c r="D54" s="141">
        <v>500</v>
      </c>
      <c r="E54" s="127"/>
      <c r="F54" s="124">
        <f t="shared" si="5"/>
        <v>0</v>
      </c>
      <c r="G54" s="139"/>
      <c r="H54" s="139"/>
    </row>
    <row r="55" spans="1:8" s="15" customFormat="1" ht="45" customHeight="1" x14ac:dyDescent="0.25">
      <c r="A55" s="160" t="s">
        <v>153</v>
      </c>
      <c r="B55" s="155" t="s">
        <v>227</v>
      </c>
      <c r="C55" s="140" t="s">
        <v>115</v>
      </c>
      <c r="D55" s="141">
        <v>500</v>
      </c>
      <c r="E55" s="127"/>
      <c r="F55" s="124">
        <f t="shared" si="5"/>
        <v>0</v>
      </c>
      <c r="G55" s="139"/>
      <c r="H55" s="139"/>
    </row>
    <row r="56" spans="1:8" s="15" customFormat="1" ht="45" customHeight="1" x14ac:dyDescent="0.25">
      <c r="A56" s="160" t="s">
        <v>154</v>
      </c>
      <c r="B56" s="155" t="s">
        <v>74</v>
      </c>
      <c r="C56" s="140" t="s">
        <v>115</v>
      </c>
      <c r="D56" s="141">
        <v>1000</v>
      </c>
      <c r="E56" s="127"/>
      <c r="F56" s="124">
        <f t="shared" si="5"/>
        <v>0</v>
      </c>
      <c r="G56" s="139"/>
      <c r="H56" s="139"/>
    </row>
    <row r="57" spans="1:8" s="15" customFormat="1" ht="45" customHeight="1" x14ac:dyDescent="0.25">
      <c r="A57" s="160" t="s">
        <v>155</v>
      </c>
      <c r="B57" s="161" t="s">
        <v>132</v>
      </c>
      <c r="C57" s="140" t="s">
        <v>115</v>
      </c>
      <c r="D57" s="141">
        <v>1000</v>
      </c>
      <c r="E57" s="127"/>
      <c r="F57" s="124">
        <f t="shared" si="5"/>
        <v>0</v>
      </c>
      <c r="G57" s="139"/>
      <c r="H57" s="139"/>
    </row>
    <row r="58" spans="1:8" s="15" customFormat="1" ht="45" customHeight="1" x14ac:dyDescent="0.25">
      <c r="A58" s="160" t="s">
        <v>156</v>
      </c>
      <c r="B58" s="161" t="s">
        <v>133</v>
      </c>
      <c r="C58" s="140" t="s">
        <v>115</v>
      </c>
      <c r="D58" s="141">
        <v>500</v>
      </c>
      <c r="E58" s="127"/>
      <c r="F58" s="124">
        <f t="shared" si="5"/>
        <v>0</v>
      </c>
      <c r="G58" s="139"/>
      <c r="H58" s="139"/>
    </row>
    <row r="59" spans="1:8" s="15" customFormat="1" ht="45" customHeight="1" x14ac:dyDescent="0.25">
      <c r="A59" s="160" t="s">
        <v>157</v>
      </c>
      <c r="B59" s="161" t="s">
        <v>134</v>
      </c>
      <c r="C59" s="140" t="s">
        <v>115</v>
      </c>
      <c r="D59" s="141">
        <v>500</v>
      </c>
      <c r="E59" s="127"/>
      <c r="F59" s="124">
        <f t="shared" si="5"/>
        <v>0</v>
      </c>
      <c r="G59" s="139"/>
      <c r="H59" s="139"/>
    </row>
    <row r="60" spans="1:8" s="15" customFormat="1" ht="45" customHeight="1" x14ac:dyDescent="0.25">
      <c r="A60" s="160" t="s">
        <v>158</v>
      </c>
      <c r="B60" s="161" t="s">
        <v>135</v>
      </c>
      <c r="C60" s="140" t="s">
        <v>115</v>
      </c>
      <c r="D60" s="126">
        <v>500</v>
      </c>
      <c r="E60" s="127"/>
      <c r="F60" s="124">
        <f t="shared" si="5"/>
        <v>0</v>
      </c>
      <c r="G60" s="139"/>
      <c r="H60" s="139"/>
    </row>
    <row r="61" spans="1:8" ht="98.65" customHeight="1" x14ac:dyDescent="0.25">
      <c r="A61" s="166">
        <v>7</v>
      </c>
      <c r="B61" s="45" t="s">
        <v>229</v>
      </c>
      <c r="C61" s="136"/>
      <c r="D61" s="137"/>
      <c r="E61" s="137"/>
      <c r="F61" s="138">
        <f>SUBTOTAL(9,F62:F75)</f>
        <v>0</v>
      </c>
      <c r="G61" s="139"/>
      <c r="H61" s="139"/>
    </row>
    <row r="62" spans="1:8" s="15" customFormat="1" ht="35.1" customHeight="1" x14ac:dyDescent="0.25">
      <c r="A62" s="160" t="s">
        <v>41</v>
      </c>
      <c r="B62" s="46" t="s">
        <v>114</v>
      </c>
      <c r="C62" s="140" t="s">
        <v>115</v>
      </c>
      <c r="D62" s="141">
        <v>1500</v>
      </c>
      <c r="E62" s="127"/>
      <c r="F62" s="124">
        <f t="shared" ref="F62:F75" si="6">ROUND(D62*E62,2)</f>
        <v>0</v>
      </c>
      <c r="G62" s="139"/>
      <c r="H62" s="139"/>
    </row>
    <row r="63" spans="1:8" s="15" customFormat="1" ht="35.1" customHeight="1" x14ac:dyDescent="0.25">
      <c r="A63" s="160" t="s">
        <v>85</v>
      </c>
      <c r="B63" s="46" t="s">
        <v>116</v>
      </c>
      <c r="C63" s="140" t="s">
        <v>115</v>
      </c>
      <c r="D63" s="141">
        <v>1000</v>
      </c>
      <c r="E63" s="127"/>
      <c r="F63" s="124">
        <f t="shared" si="6"/>
        <v>0</v>
      </c>
      <c r="G63" s="139"/>
      <c r="H63" s="139"/>
    </row>
    <row r="64" spans="1:8" s="15" customFormat="1" ht="35.1" customHeight="1" x14ac:dyDescent="0.25">
      <c r="A64" s="160" t="s">
        <v>86</v>
      </c>
      <c r="B64" s="46" t="s">
        <v>117</v>
      </c>
      <c r="C64" s="140" t="s">
        <v>115</v>
      </c>
      <c r="D64" s="141">
        <v>1000</v>
      </c>
      <c r="E64" s="127"/>
      <c r="F64" s="124">
        <f t="shared" si="6"/>
        <v>0</v>
      </c>
      <c r="G64" s="139"/>
      <c r="H64" s="139"/>
    </row>
    <row r="65" spans="1:8" s="15" customFormat="1" ht="35.1" customHeight="1" x14ac:dyDescent="0.25">
      <c r="A65" s="160" t="s">
        <v>91</v>
      </c>
      <c r="B65" s="46" t="s">
        <v>118</v>
      </c>
      <c r="C65" s="140" t="s">
        <v>115</v>
      </c>
      <c r="D65" s="141">
        <v>1000</v>
      </c>
      <c r="E65" s="127"/>
      <c r="F65" s="124">
        <f t="shared" si="6"/>
        <v>0</v>
      </c>
      <c r="G65" s="139"/>
      <c r="H65" s="139"/>
    </row>
    <row r="66" spans="1:8" s="15" customFormat="1" ht="35.1" customHeight="1" x14ac:dyDescent="0.25">
      <c r="A66" s="160" t="s">
        <v>92</v>
      </c>
      <c r="B66" s="46" t="s">
        <v>119</v>
      </c>
      <c r="C66" s="140" t="s">
        <v>115</v>
      </c>
      <c r="D66" s="141">
        <v>1000</v>
      </c>
      <c r="E66" s="127"/>
      <c r="F66" s="124">
        <f t="shared" si="6"/>
        <v>0</v>
      </c>
      <c r="G66" s="139"/>
      <c r="H66" s="139"/>
    </row>
    <row r="67" spans="1:8" s="15" customFormat="1" ht="35.1" customHeight="1" x14ac:dyDescent="0.25">
      <c r="A67" s="160" t="s">
        <v>99</v>
      </c>
      <c r="B67" s="46" t="s">
        <v>120</v>
      </c>
      <c r="C67" s="140" t="s">
        <v>115</v>
      </c>
      <c r="D67" s="141">
        <v>1000</v>
      </c>
      <c r="E67" s="127"/>
      <c r="F67" s="124">
        <f t="shared" si="6"/>
        <v>0</v>
      </c>
      <c r="G67" s="139"/>
      <c r="H67" s="139"/>
    </row>
    <row r="68" spans="1:8" s="15" customFormat="1" ht="35.1" customHeight="1" x14ac:dyDescent="0.25">
      <c r="A68" s="160" t="s">
        <v>121</v>
      </c>
      <c r="B68" s="46" t="s">
        <v>122</v>
      </c>
      <c r="C68" s="140" t="s">
        <v>115</v>
      </c>
      <c r="D68" s="141">
        <v>1000</v>
      </c>
      <c r="E68" s="127"/>
      <c r="F68" s="124">
        <f t="shared" si="6"/>
        <v>0</v>
      </c>
      <c r="G68" s="139"/>
      <c r="H68" s="139"/>
    </row>
    <row r="69" spans="1:8" s="15" customFormat="1" ht="35.1" customHeight="1" x14ac:dyDescent="0.25">
      <c r="A69" s="160" t="s">
        <v>123</v>
      </c>
      <c r="B69" s="46" t="s">
        <v>130</v>
      </c>
      <c r="C69" s="140" t="s">
        <v>115</v>
      </c>
      <c r="D69" s="141">
        <v>500</v>
      </c>
      <c r="E69" s="127"/>
      <c r="F69" s="124">
        <f t="shared" si="6"/>
        <v>0</v>
      </c>
      <c r="G69" s="139"/>
      <c r="H69" s="139"/>
    </row>
    <row r="70" spans="1:8" s="15" customFormat="1" ht="35.1" customHeight="1" x14ac:dyDescent="0.25">
      <c r="A70" s="160" t="s">
        <v>124</v>
      </c>
      <c r="B70" s="43" t="s">
        <v>131</v>
      </c>
      <c r="C70" s="140" t="s">
        <v>115</v>
      </c>
      <c r="D70" s="141">
        <v>500</v>
      </c>
      <c r="E70" s="127"/>
      <c r="F70" s="124">
        <f t="shared" si="6"/>
        <v>0</v>
      </c>
      <c r="G70" s="139"/>
      <c r="H70" s="139"/>
    </row>
    <row r="71" spans="1:8" s="15" customFormat="1" ht="35.1" customHeight="1" x14ac:dyDescent="0.25">
      <c r="A71" s="160" t="s">
        <v>125</v>
      </c>
      <c r="B71" s="43" t="s">
        <v>74</v>
      </c>
      <c r="C71" s="140" t="s">
        <v>115</v>
      </c>
      <c r="D71" s="141">
        <v>1000</v>
      </c>
      <c r="E71" s="127"/>
      <c r="F71" s="124">
        <f t="shared" si="6"/>
        <v>0</v>
      </c>
      <c r="G71" s="139"/>
      <c r="H71" s="139"/>
    </row>
    <row r="72" spans="1:8" s="15" customFormat="1" ht="35.1" customHeight="1" x14ac:dyDescent="0.25">
      <c r="A72" s="160" t="s">
        <v>126</v>
      </c>
      <c r="B72" s="46" t="s">
        <v>132</v>
      </c>
      <c r="C72" s="140" t="s">
        <v>115</v>
      </c>
      <c r="D72" s="141">
        <v>1000</v>
      </c>
      <c r="E72" s="127"/>
      <c r="F72" s="124">
        <f t="shared" si="6"/>
        <v>0</v>
      </c>
      <c r="G72" s="139"/>
      <c r="H72" s="139"/>
    </row>
    <row r="73" spans="1:8" s="15" customFormat="1" ht="35.1" customHeight="1" x14ac:dyDescent="0.25">
      <c r="A73" s="160" t="s">
        <v>127</v>
      </c>
      <c r="B73" s="46" t="s">
        <v>133</v>
      </c>
      <c r="C73" s="140" t="s">
        <v>115</v>
      </c>
      <c r="D73" s="141">
        <v>500</v>
      </c>
      <c r="E73" s="127"/>
      <c r="F73" s="124">
        <f t="shared" si="6"/>
        <v>0</v>
      </c>
      <c r="G73" s="139"/>
      <c r="H73" s="139"/>
    </row>
    <row r="74" spans="1:8" s="15" customFormat="1" ht="35.1" customHeight="1" x14ac:dyDescent="0.25">
      <c r="A74" s="160" t="s">
        <v>128</v>
      </c>
      <c r="B74" s="46" t="s">
        <v>134</v>
      </c>
      <c r="C74" s="140" t="s">
        <v>115</v>
      </c>
      <c r="D74" s="141">
        <v>500</v>
      </c>
      <c r="E74" s="127"/>
      <c r="F74" s="124">
        <f t="shared" si="6"/>
        <v>0</v>
      </c>
      <c r="G74" s="139"/>
      <c r="H74" s="139"/>
    </row>
    <row r="75" spans="1:8" s="15" customFormat="1" ht="35.1" customHeight="1" x14ac:dyDescent="0.25">
      <c r="A75" s="160" t="s">
        <v>129</v>
      </c>
      <c r="B75" s="46" t="s">
        <v>135</v>
      </c>
      <c r="C75" s="140" t="s">
        <v>115</v>
      </c>
      <c r="D75" s="126">
        <v>500</v>
      </c>
      <c r="E75" s="127"/>
      <c r="F75" s="124">
        <f t="shared" si="6"/>
        <v>0</v>
      </c>
      <c r="G75" s="139"/>
      <c r="H75" s="139"/>
    </row>
    <row r="76" spans="1:8" ht="113.25" x14ac:dyDescent="0.25">
      <c r="A76" s="167">
        <v>8</v>
      </c>
      <c r="B76" s="45" t="s">
        <v>230</v>
      </c>
      <c r="C76" s="136"/>
      <c r="D76" s="137"/>
      <c r="E76" s="137"/>
      <c r="F76" s="138">
        <f>SUBTOTAL(9,F77:F89)</f>
        <v>0</v>
      </c>
      <c r="G76" s="139"/>
      <c r="H76" s="139"/>
    </row>
    <row r="77" spans="1:8" s="15" customFormat="1" ht="35.1" customHeight="1" x14ac:dyDescent="0.25">
      <c r="A77" s="160" t="s">
        <v>42</v>
      </c>
      <c r="B77" s="46" t="s">
        <v>114</v>
      </c>
      <c r="C77" s="140" t="s">
        <v>159</v>
      </c>
      <c r="D77" s="141">
        <v>100</v>
      </c>
      <c r="E77" s="127"/>
      <c r="F77" s="124">
        <f t="shared" ref="F77:F89" si="7">ROUND(D77*E77,2)</f>
        <v>0</v>
      </c>
      <c r="G77" s="139"/>
      <c r="H77" s="139"/>
    </row>
    <row r="78" spans="1:8" s="15" customFormat="1" ht="35.1" customHeight="1" x14ac:dyDescent="0.25">
      <c r="A78" s="160" t="s">
        <v>168</v>
      </c>
      <c r="B78" s="46" t="s">
        <v>116</v>
      </c>
      <c r="C78" s="140" t="s">
        <v>159</v>
      </c>
      <c r="D78" s="141">
        <v>100</v>
      </c>
      <c r="E78" s="127"/>
      <c r="F78" s="124">
        <f t="shared" si="7"/>
        <v>0</v>
      </c>
      <c r="G78" s="139"/>
      <c r="H78" s="139"/>
    </row>
    <row r="79" spans="1:8" s="15" customFormat="1" ht="35.1" customHeight="1" x14ac:dyDescent="0.25">
      <c r="A79" s="160" t="s">
        <v>169</v>
      </c>
      <c r="B79" s="46" t="s">
        <v>117</v>
      </c>
      <c r="C79" s="140" t="s">
        <v>159</v>
      </c>
      <c r="D79" s="141">
        <v>100</v>
      </c>
      <c r="E79" s="127"/>
      <c r="F79" s="124">
        <f t="shared" si="7"/>
        <v>0</v>
      </c>
      <c r="G79" s="139"/>
      <c r="H79" s="139"/>
    </row>
    <row r="80" spans="1:8" s="15" customFormat="1" ht="35.1" customHeight="1" x14ac:dyDescent="0.25">
      <c r="A80" s="160" t="s">
        <v>170</v>
      </c>
      <c r="B80" s="46" t="s">
        <v>118</v>
      </c>
      <c r="C80" s="140" t="s">
        <v>159</v>
      </c>
      <c r="D80" s="141">
        <v>100</v>
      </c>
      <c r="E80" s="127"/>
      <c r="F80" s="124">
        <f t="shared" si="7"/>
        <v>0</v>
      </c>
      <c r="G80" s="139"/>
      <c r="H80" s="139"/>
    </row>
    <row r="81" spans="1:8" s="15" customFormat="1" ht="35.1" customHeight="1" x14ac:dyDescent="0.25">
      <c r="A81" s="160" t="s">
        <v>171</v>
      </c>
      <c r="B81" s="46" t="s">
        <v>119</v>
      </c>
      <c r="C81" s="140" t="s">
        <v>159</v>
      </c>
      <c r="D81" s="141">
        <v>100</v>
      </c>
      <c r="E81" s="127"/>
      <c r="F81" s="124">
        <f t="shared" si="7"/>
        <v>0</v>
      </c>
      <c r="G81" s="139"/>
      <c r="H81" s="139"/>
    </row>
    <row r="82" spans="1:8" s="15" customFormat="1" ht="35.1" customHeight="1" x14ac:dyDescent="0.25">
      <c r="A82" s="160" t="s">
        <v>172</v>
      </c>
      <c r="B82" s="46" t="s">
        <v>120</v>
      </c>
      <c r="C82" s="140" t="s">
        <v>159</v>
      </c>
      <c r="D82" s="141">
        <v>100</v>
      </c>
      <c r="E82" s="127"/>
      <c r="F82" s="124">
        <f t="shared" si="7"/>
        <v>0</v>
      </c>
      <c r="G82" s="139"/>
      <c r="H82" s="139"/>
    </row>
    <row r="83" spans="1:8" s="15" customFormat="1" ht="35.1" customHeight="1" x14ac:dyDescent="0.25">
      <c r="A83" s="160" t="s">
        <v>173</v>
      </c>
      <c r="B83" s="46" t="s">
        <v>122</v>
      </c>
      <c r="C83" s="140" t="s">
        <v>159</v>
      </c>
      <c r="D83" s="141">
        <v>100</v>
      </c>
      <c r="E83" s="127"/>
      <c r="F83" s="124">
        <f t="shared" si="7"/>
        <v>0</v>
      </c>
      <c r="G83" s="139"/>
      <c r="H83" s="139"/>
    </row>
    <row r="84" spans="1:8" s="15" customFormat="1" ht="35.1" customHeight="1" x14ac:dyDescent="0.25">
      <c r="A84" s="160" t="s">
        <v>174</v>
      </c>
      <c r="B84" s="46" t="s">
        <v>130</v>
      </c>
      <c r="C84" s="140" t="s">
        <v>159</v>
      </c>
      <c r="D84" s="141">
        <v>100</v>
      </c>
      <c r="E84" s="127"/>
      <c r="F84" s="124">
        <f t="shared" si="7"/>
        <v>0</v>
      </c>
      <c r="G84" s="139"/>
      <c r="H84" s="139"/>
    </row>
    <row r="85" spans="1:8" s="15" customFormat="1" ht="35.1" customHeight="1" x14ac:dyDescent="0.25">
      <c r="A85" s="160" t="s">
        <v>175</v>
      </c>
      <c r="B85" s="43" t="s">
        <v>131</v>
      </c>
      <c r="C85" s="140" t="s">
        <v>159</v>
      </c>
      <c r="D85" s="141">
        <v>100</v>
      </c>
      <c r="E85" s="127"/>
      <c r="F85" s="124">
        <f t="shared" si="7"/>
        <v>0</v>
      </c>
      <c r="G85" s="139"/>
      <c r="H85" s="139"/>
    </row>
    <row r="86" spans="1:8" s="15" customFormat="1" ht="35.1" customHeight="1" x14ac:dyDescent="0.25">
      <c r="A86" s="160" t="s">
        <v>176</v>
      </c>
      <c r="B86" s="46" t="s">
        <v>132</v>
      </c>
      <c r="C86" s="140" t="s">
        <v>159</v>
      </c>
      <c r="D86" s="141">
        <v>100</v>
      </c>
      <c r="E86" s="127"/>
      <c r="F86" s="124">
        <f t="shared" si="7"/>
        <v>0</v>
      </c>
      <c r="G86" s="139"/>
      <c r="H86" s="139"/>
    </row>
    <row r="87" spans="1:8" s="15" customFormat="1" ht="35.1" customHeight="1" x14ac:dyDescent="0.25">
      <c r="A87" s="160" t="s">
        <v>177</v>
      </c>
      <c r="B87" s="46" t="s">
        <v>133</v>
      </c>
      <c r="C87" s="140" t="s">
        <v>159</v>
      </c>
      <c r="D87" s="141">
        <v>100</v>
      </c>
      <c r="E87" s="127"/>
      <c r="F87" s="124">
        <f t="shared" si="7"/>
        <v>0</v>
      </c>
      <c r="G87" s="139"/>
      <c r="H87" s="139"/>
    </row>
    <row r="88" spans="1:8" s="15" customFormat="1" ht="35.1" customHeight="1" x14ac:dyDescent="0.25">
      <c r="A88" s="160" t="s">
        <v>178</v>
      </c>
      <c r="B88" s="46" t="s">
        <v>134</v>
      </c>
      <c r="C88" s="140" t="s">
        <v>159</v>
      </c>
      <c r="D88" s="141">
        <v>100</v>
      </c>
      <c r="E88" s="127"/>
      <c r="F88" s="124">
        <f t="shared" si="7"/>
        <v>0</v>
      </c>
      <c r="G88" s="139"/>
      <c r="H88" s="139"/>
    </row>
    <row r="89" spans="1:8" s="15" customFormat="1" ht="35.1" customHeight="1" x14ac:dyDescent="0.25">
      <c r="A89" s="160" t="s">
        <v>179</v>
      </c>
      <c r="B89" s="46" t="s">
        <v>135</v>
      </c>
      <c r="C89" s="140" t="s">
        <v>159</v>
      </c>
      <c r="D89" s="141">
        <v>100</v>
      </c>
      <c r="E89" s="127"/>
      <c r="F89" s="124">
        <f t="shared" si="7"/>
        <v>0</v>
      </c>
      <c r="G89" s="139"/>
      <c r="H89" s="139"/>
    </row>
    <row r="90" spans="1:8" ht="97.5" x14ac:dyDescent="0.25">
      <c r="A90" s="166">
        <v>9</v>
      </c>
      <c r="B90" s="45" t="s">
        <v>231</v>
      </c>
      <c r="C90" s="136"/>
      <c r="D90" s="137"/>
      <c r="E90" s="137"/>
      <c r="F90" s="138">
        <f>SUBTOTAL(9,F91)</f>
        <v>0</v>
      </c>
      <c r="G90" s="139"/>
      <c r="H90" s="139"/>
    </row>
    <row r="91" spans="1:8" ht="28.15" customHeight="1" x14ac:dyDescent="0.25">
      <c r="A91" s="160" t="s">
        <v>43</v>
      </c>
      <c r="B91" s="44" t="s">
        <v>136</v>
      </c>
      <c r="C91" s="142" t="s">
        <v>115</v>
      </c>
      <c r="D91" s="126">
        <v>1200</v>
      </c>
      <c r="E91" s="127"/>
      <c r="F91" s="143">
        <f>ROUND(D91*E91,2)</f>
        <v>0</v>
      </c>
      <c r="G91" s="139"/>
      <c r="H91" s="139"/>
    </row>
    <row r="92" spans="1:8" ht="97.5" x14ac:dyDescent="0.25">
      <c r="A92" s="166">
        <v>10</v>
      </c>
      <c r="B92" s="45" t="s">
        <v>232</v>
      </c>
      <c r="C92" s="136"/>
      <c r="D92" s="137"/>
      <c r="E92" s="137"/>
      <c r="F92" s="138">
        <f>SUBTOTAL(9,F93)</f>
        <v>0</v>
      </c>
      <c r="G92" s="139"/>
      <c r="H92" s="139"/>
    </row>
    <row r="93" spans="1:8" s="15" customFormat="1" ht="31.5" x14ac:dyDescent="0.25">
      <c r="A93" s="168" t="s">
        <v>78</v>
      </c>
      <c r="B93" s="46" t="s">
        <v>136</v>
      </c>
      <c r="C93" s="140" t="s">
        <v>115</v>
      </c>
      <c r="D93" s="141">
        <v>1200</v>
      </c>
      <c r="E93" s="127"/>
      <c r="F93" s="124">
        <f>ROUND(D93*E93,2)</f>
        <v>0</v>
      </c>
      <c r="G93" s="139"/>
      <c r="H93" s="139"/>
    </row>
    <row r="94" spans="1:8" ht="81.75" x14ac:dyDescent="0.25">
      <c r="A94" s="166">
        <v>11</v>
      </c>
      <c r="B94" s="45" t="s">
        <v>233</v>
      </c>
      <c r="C94" s="136"/>
      <c r="D94" s="137"/>
      <c r="E94" s="137"/>
      <c r="F94" s="138">
        <f>SUBTOTAL(9,F95:F106)</f>
        <v>0</v>
      </c>
      <c r="G94" s="139"/>
      <c r="H94" s="139"/>
    </row>
    <row r="95" spans="1:8" ht="31.5" x14ac:dyDescent="0.25">
      <c r="A95" s="160" t="s">
        <v>79</v>
      </c>
      <c r="B95" s="47" t="s">
        <v>137</v>
      </c>
      <c r="C95" s="142" t="s">
        <v>115</v>
      </c>
      <c r="D95" s="126">
        <v>300</v>
      </c>
      <c r="E95" s="127"/>
      <c r="F95" s="124">
        <f t="shared" ref="F95:F106" si="8">ROUND(D95*E95,2)</f>
        <v>0</v>
      </c>
      <c r="G95" s="139"/>
      <c r="H95" s="139"/>
    </row>
    <row r="96" spans="1:8" ht="31.5" x14ac:dyDescent="0.25">
      <c r="A96" s="160" t="s">
        <v>80</v>
      </c>
      <c r="B96" s="43" t="s">
        <v>138</v>
      </c>
      <c r="C96" s="142" t="s">
        <v>38</v>
      </c>
      <c r="D96" s="126">
        <v>20</v>
      </c>
      <c r="E96" s="127"/>
      <c r="F96" s="124">
        <f t="shared" si="8"/>
        <v>0</v>
      </c>
      <c r="G96" s="139"/>
      <c r="H96" s="139"/>
    </row>
    <row r="97" spans="1:8" ht="31.5" x14ac:dyDescent="0.25">
      <c r="A97" s="160" t="s">
        <v>81</v>
      </c>
      <c r="B97" s="43" t="s">
        <v>139</v>
      </c>
      <c r="C97" s="142" t="s">
        <v>38</v>
      </c>
      <c r="D97" s="126">
        <v>20</v>
      </c>
      <c r="E97" s="127"/>
      <c r="F97" s="124">
        <f t="shared" si="8"/>
        <v>0</v>
      </c>
      <c r="G97" s="139"/>
      <c r="H97" s="139"/>
    </row>
    <row r="98" spans="1:8" ht="31.5" x14ac:dyDescent="0.25">
      <c r="A98" s="160" t="s">
        <v>82</v>
      </c>
      <c r="B98" s="47" t="s">
        <v>140</v>
      </c>
      <c r="C98" s="142" t="s">
        <v>115</v>
      </c>
      <c r="D98" s="126">
        <v>300</v>
      </c>
      <c r="E98" s="127"/>
      <c r="F98" s="124">
        <f t="shared" si="8"/>
        <v>0</v>
      </c>
      <c r="G98" s="139"/>
      <c r="H98" s="139"/>
    </row>
    <row r="99" spans="1:8" ht="31.5" x14ac:dyDescent="0.25">
      <c r="A99" s="160" t="s">
        <v>83</v>
      </c>
      <c r="B99" s="43" t="s">
        <v>141</v>
      </c>
      <c r="C99" s="142" t="s">
        <v>38</v>
      </c>
      <c r="D99" s="126">
        <v>20</v>
      </c>
      <c r="E99" s="127"/>
      <c r="F99" s="124">
        <f t="shared" si="8"/>
        <v>0</v>
      </c>
      <c r="G99" s="139"/>
      <c r="H99" s="139"/>
    </row>
    <row r="100" spans="1:8" ht="31.5" x14ac:dyDescent="0.25">
      <c r="A100" s="160" t="s">
        <v>160</v>
      </c>
      <c r="B100" s="43" t="s">
        <v>142</v>
      </c>
      <c r="C100" s="142" t="s">
        <v>38</v>
      </c>
      <c r="D100" s="126">
        <v>20</v>
      </c>
      <c r="E100" s="127"/>
      <c r="F100" s="124">
        <f t="shared" si="8"/>
        <v>0</v>
      </c>
      <c r="G100" s="139"/>
      <c r="H100" s="139"/>
    </row>
    <row r="101" spans="1:8" ht="31.5" x14ac:dyDescent="0.25">
      <c r="A101" s="160" t="s">
        <v>161</v>
      </c>
      <c r="B101" s="44" t="s">
        <v>143</v>
      </c>
      <c r="C101" s="142" t="s">
        <v>115</v>
      </c>
      <c r="D101" s="126">
        <v>200</v>
      </c>
      <c r="E101" s="127"/>
      <c r="F101" s="124">
        <f t="shared" si="8"/>
        <v>0</v>
      </c>
      <c r="G101" s="139"/>
      <c r="H101" s="139"/>
    </row>
    <row r="102" spans="1:8" ht="31.5" x14ac:dyDescent="0.25">
      <c r="A102" s="160" t="s">
        <v>162</v>
      </c>
      <c r="B102" s="44" t="s">
        <v>144</v>
      </c>
      <c r="C102" s="142" t="s">
        <v>38</v>
      </c>
      <c r="D102" s="126">
        <v>10</v>
      </c>
      <c r="E102" s="127"/>
      <c r="F102" s="124">
        <f t="shared" si="8"/>
        <v>0</v>
      </c>
      <c r="G102" s="139"/>
      <c r="H102" s="139"/>
    </row>
    <row r="103" spans="1:8" ht="31.5" x14ac:dyDescent="0.25">
      <c r="A103" s="160" t="s">
        <v>163</v>
      </c>
      <c r="B103" s="44" t="s">
        <v>145</v>
      </c>
      <c r="C103" s="142" t="s">
        <v>38</v>
      </c>
      <c r="D103" s="126">
        <v>10</v>
      </c>
      <c r="E103" s="127"/>
      <c r="F103" s="124">
        <f t="shared" si="8"/>
        <v>0</v>
      </c>
      <c r="G103" s="139"/>
      <c r="H103" s="139"/>
    </row>
    <row r="104" spans="1:8" ht="36.4" customHeight="1" x14ac:dyDescent="0.25">
      <c r="A104" s="160" t="s">
        <v>164</v>
      </c>
      <c r="B104" s="44" t="s">
        <v>146</v>
      </c>
      <c r="C104" s="142" t="s">
        <v>38</v>
      </c>
      <c r="D104" s="126">
        <v>100</v>
      </c>
      <c r="E104" s="127"/>
      <c r="F104" s="124">
        <f t="shared" si="8"/>
        <v>0</v>
      </c>
      <c r="G104" s="139"/>
      <c r="H104" s="139"/>
    </row>
    <row r="105" spans="1:8" ht="36.4" customHeight="1" x14ac:dyDescent="0.25">
      <c r="A105" s="160" t="s">
        <v>165</v>
      </c>
      <c r="B105" s="44" t="s">
        <v>147</v>
      </c>
      <c r="C105" s="142" t="s">
        <v>38</v>
      </c>
      <c r="D105" s="126">
        <v>10</v>
      </c>
      <c r="E105" s="127"/>
      <c r="F105" s="124">
        <f t="shared" si="8"/>
        <v>0</v>
      </c>
      <c r="G105" s="139"/>
      <c r="H105" s="139"/>
    </row>
    <row r="106" spans="1:8" ht="36.4" customHeight="1" x14ac:dyDescent="0.25">
      <c r="A106" s="160" t="s">
        <v>166</v>
      </c>
      <c r="B106" s="44" t="s">
        <v>148</v>
      </c>
      <c r="C106" s="142" t="s">
        <v>38</v>
      </c>
      <c r="D106" s="126">
        <v>10</v>
      </c>
      <c r="E106" s="127"/>
      <c r="F106" s="124">
        <f t="shared" si="8"/>
        <v>0</v>
      </c>
      <c r="G106" s="139"/>
      <c r="H106" s="139"/>
    </row>
    <row r="107" spans="1:8" ht="113.25" x14ac:dyDescent="0.25">
      <c r="A107" s="166">
        <v>12</v>
      </c>
      <c r="B107" s="45" t="s">
        <v>234</v>
      </c>
      <c r="C107" s="136"/>
      <c r="D107" s="137"/>
      <c r="E107" s="137"/>
      <c r="F107" s="138">
        <f>SUBTOTAL(9,F108:F119)</f>
        <v>0</v>
      </c>
      <c r="G107" s="139"/>
      <c r="H107" s="139"/>
    </row>
    <row r="108" spans="1:8" ht="31.5" x14ac:dyDescent="0.25">
      <c r="A108" s="160" t="s">
        <v>87</v>
      </c>
      <c r="B108" s="218" t="s">
        <v>137</v>
      </c>
      <c r="C108" s="142" t="s">
        <v>115</v>
      </c>
      <c r="D108" s="126">
        <v>300</v>
      </c>
      <c r="E108" s="127"/>
      <c r="F108" s="124">
        <f t="shared" ref="F108:F119" si="9">ROUND(D108*E108,2)</f>
        <v>0</v>
      </c>
      <c r="G108" s="139"/>
      <c r="H108" s="139"/>
    </row>
    <row r="109" spans="1:8" ht="31.5" x14ac:dyDescent="0.25">
      <c r="A109" s="160" t="s">
        <v>88</v>
      </c>
      <c r="B109" s="217" t="s">
        <v>138</v>
      </c>
      <c r="C109" s="142" t="s">
        <v>38</v>
      </c>
      <c r="D109" s="126">
        <v>20</v>
      </c>
      <c r="E109" s="127"/>
      <c r="F109" s="124">
        <f t="shared" si="9"/>
        <v>0</v>
      </c>
      <c r="G109" s="139"/>
      <c r="H109" s="139"/>
    </row>
    <row r="110" spans="1:8" ht="31.5" x14ac:dyDescent="0.25">
      <c r="A110" s="160" t="s">
        <v>89</v>
      </c>
      <c r="B110" s="217" t="s">
        <v>139</v>
      </c>
      <c r="C110" s="142" t="s">
        <v>38</v>
      </c>
      <c r="D110" s="126">
        <v>20</v>
      </c>
      <c r="E110" s="127"/>
      <c r="F110" s="124">
        <f t="shared" si="9"/>
        <v>0</v>
      </c>
      <c r="G110" s="139"/>
      <c r="H110" s="139"/>
    </row>
    <row r="111" spans="1:8" ht="31.5" x14ac:dyDescent="0.25">
      <c r="A111" s="160" t="s">
        <v>180</v>
      </c>
      <c r="B111" s="218" t="s">
        <v>140</v>
      </c>
      <c r="C111" s="142" t="s">
        <v>115</v>
      </c>
      <c r="D111" s="126">
        <v>300</v>
      </c>
      <c r="E111" s="127"/>
      <c r="F111" s="124">
        <f t="shared" si="9"/>
        <v>0</v>
      </c>
      <c r="G111" s="139"/>
      <c r="H111" s="139"/>
    </row>
    <row r="112" spans="1:8" ht="31.5" x14ac:dyDescent="0.25">
      <c r="A112" s="160" t="s">
        <v>181</v>
      </c>
      <c r="B112" s="217" t="s">
        <v>141</v>
      </c>
      <c r="C112" s="142" t="s">
        <v>38</v>
      </c>
      <c r="D112" s="126">
        <v>20</v>
      </c>
      <c r="E112" s="127"/>
      <c r="F112" s="124">
        <f t="shared" si="9"/>
        <v>0</v>
      </c>
      <c r="G112" s="139"/>
      <c r="H112" s="139"/>
    </row>
    <row r="113" spans="1:8" ht="31.5" x14ac:dyDescent="0.25">
      <c r="A113" s="160" t="s">
        <v>182</v>
      </c>
      <c r="B113" s="217" t="s">
        <v>142</v>
      </c>
      <c r="C113" s="142" t="s">
        <v>38</v>
      </c>
      <c r="D113" s="126">
        <v>20</v>
      </c>
      <c r="E113" s="127"/>
      <c r="F113" s="124">
        <f t="shared" si="9"/>
        <v>0</v>
      </c>
      <c r="G113" s="139"/>
      <c r="H113" s="139"/>
    </row>
    <row r="114" spans="1:8" ht="31.5" x14ac:dyDescent="0.25">
      <c r="A114" s="160" t="s">
        <v>183</v>
      </c>
      <c r="B114" s="217" t="s">
        <v>143</v>
      </c>
      <c r="C114" s="142" t="s">
        <v>115</v>
      </c>
      <c r="D114" s="126">
        <v>200</v>
      </c>
      <c r="E114" s="127"/>
      <c r="F114" s="124">
        <f t="shared" si="9"/>
        <v>0</v>
      </c>
      <c r="G114" s="139"/>
      <c r="H114" s="139"/>
    </row>
    <row r="115" spans="1:8" ht="31.5" x14ac:dyDescent="0.25">
      <c r="A115" s="160" t="s">
        <v>184</v>
      </c>
      <c r="B115" s="217" t="s">
        <v>144</v>
      </c>
      <c r="C115" s="142" t="s">
        <v>38</v>
      </c>
      <c r="D115" s="126">
        <v>10</v>
      </c>
      <c r="E115" s="127"/>
      <c r="F115" s="124">
        <f t="shared" si="9"/>
        <v>0</v>
      </c>
      <c r="G115" s="139"/>
      <c r="H115" s="139"/>
    </row>
    <row r="116" spans="1:8" ht="31.5" x14ac:dyDescent="0.25">
      <c r="A116" s="160" t="s">
        <v>185</v>
      </c>
      <c r="B116" s="217" t="s">
        <v>145</v>
      </c>
      <c r="C116" s="142" t="s">
        <v>38</v>
      </c>
      <c r="D116" s="126">
        <v>10</v>
      </c>
      <c r="E116" s="127"/>
      <c r="F116" s="124">
        <f t="shared" si="9"/>
        <v>0</v>
      </c>
      <c r="G116" s="139"/>
      <c r="H116" s="139"/>
    </row>
    <row r="117" spans="1:8" ht="36.4" customHeight="1" x14ac:dyDescent="0.25">
      <c r="A117" s="160" t="s">
        <v>186</v>
      </c>
      <c r="B117" s="217" t="s">
        <v>146</v>
      </c>
      <c r="C117" s="142" t="s">
        <v>38</v>
      </c>
      <c r="D117" s="126">
        <v>100</v>
      </c>
      <c r="E117" s="127"/>
      <c r="F117" s="124">
        <f t="shared" si="9"/>
        <v>0</v>
      </c>
      <c r="G117" s="139"/>
      <c r="H117" s="139"/>
    </row>
    <row r="118" spans="1:8" ht="36.4" customHeight="1" x14ac:dyDescent="0.25">
      <c r="A118" s="160" t="s">
        <v>187</v>
      </c>
      <c r="B118" s="217" t="s">
        <v>147</v>
      </c>
      <c r="C118" s="142" t="s">
        <v>38</v>
      </c>
      <c r="D118" s="126">
        <v>10</v>
      </c>
      <c r="E118" s="127"/>
      <c r="F118" s="124">
        <f t="shared" si="9"/>
        <v>0</v>
      </c>
      <c r="G118" s="139"/>
      <c r="H118" s="139"/>
    </row>
    <row r="119" spans="1:8" ht="36.4" customHeight="1" x14ac:dyDescent="0.25">
      <c r="A119" s="160" t="s">
        <v>188</v>
      </c>
      <c r="B119" s="217" t="s">
        <v>148</v>
      </c>
      <c r="C119" s="142" t="s">
        <v>38</v>
      </c>
      <c r="D119" s="126">
        <v>10</v>
      </c>
      <c r="E119" s="127"/>
      <c r="F119" s="124">
        <f t="shared" si="9"/>
        <v>0</v>
      </c>
      <c r="G119" s="139"/>
      <c r="H119" s="139"/>
    </row>
    <row r="120" spans="1:8" ht="116.25" x14ac:dyDescent="0.25">
      <c r="A120" s="166">
        <v>13</v>
      </c>
      <c r="B120" s="45" t="s">
        <v>235</v>
      </c>
      <c r="C120" s="136"/>
      <c r="D120" s="137"/>
      <c r="E120" s="137"/>
      <c r="F120" s="138">
        <f>SUBTOTAL(9,F121:F123)</f>
        <v>0</v>
      </c>
      <c r="G120" s="139"/>
      <c r="H120" s="139"/>
    </row>
    <row r="121" spans="1:8" ht="35.1" customHeight="1" x14ac:dyDescent="0.25">
      <c r="A121" s="160" t="s">
        <v>100</v>
      </c>
      <c r="B121" s="43" t="s">
        <v>143</v>
      </c>
      <c r="C121" s="142" t="s">
        <v>115</v>
      </c>
      <c r="D121" s="126">
        <v>300</v>
      </c>
      <c r="E121" s="127"/>
      <c r="F121" s="124">
        <f t="shared" ref="F121:F123" si="10">ROUND(D121*E121,2)</f>
        <v>0</v>
      </c>
      <c r="G121" s="139"/>
      <c r="H121" s="139"/>
    </row>
    <row r="122" spans="1:8" ht="35.1" customHeight="1" x14ac:dyDescent="0.25">
      <c r="A122" s="160" t="s">
        <v>101</v>
      </c>
      <c r="B122" s="43" t="s">
        <v>149</v>
      </c>
      <c r="C122" s="142" t="s">
        <v>38</v>
      </c>
      <c r="D122" s="126">
        <v>40</v>
      </c>
      <c r="E122" s="127"/>
      <c r="F122" s="124">
        <f t="shared" si="10"/>
        <v>0</v>
      </c>
      <c r="G122" s="139"/>
      <c r="H122" s="139"/>
    </row>
    <row r="123" spans="1:8" ht="35.1" customHeight="1" x14ac:dyDescent="0.25">
      <c r="A123" s="160" t="s">
        <v>190</v>
      </c>
      <c r="B123" s="43" t="s">
        <v>150</v>
      </c>
      <c r="C123" s="142" t="s">
        <v>38</v>
      </c>
      <c r="D123" s="126">
        <v>40</v>
      </c>
      <c r="E123" s="127"/>
      <c r="F123" s="124">
        <f t="shared" si="10"/>
        <v>0</v>
      </c>
      <c r="G123" s="139"/>
      <c r="H123" s="139"/>
    </row>
    <row r="124" spans="1:8" s="1" customFormat="1" ht="50.25" x14ac:dyDescent="0.25">
      <c r="A124" s="166">
        <v>14</v>
      </c>
      <c r="B124" s="45" t="s">
        <v>236</v>
      </c>
      <c r="C124" s="136"/>
      <c r="D124" s="137"/>
      <c r="E124" s="137"/>
      <c r="F124" s="138">
        <f>SUBTOTAL(9,F125:F126)</f>
        <v>0</v>
      </c>
      <c r="G124" s="129"/>
      <c r="H124" s="129"/>
    </row>
    <row r="125" spans="1:8" s="1" customFormat="1" ht="35.1" customHeight="1" x14ac:dyDescent="0.25">
      <c r="A125" s="160" t="s">
        <v>102</v>
      </c>
      <c r="B125" s="44" t="s">
        <v>95</v>
      </c>
      <c r="C125" s="142" t="s">
        <v>38</v>
      </c>
      <c r="D125" s="126">
        <v>6</v>
      </c>
      <c r="E125" s="127"/>
      <c r="F125" s="124">
        <f t="shared" ref="F125:F126" si="11">ROUND(D125*E125,2)</f>
        <v>0</v>
      </c>
      <c r="G125" s="129"/>
      <c r="H125" s="129"/>
    </row>
    <row r="126" spans="1:8" s="1" customFormat="1" ht="35.1" customHeight="1" x14ac:dyDescent="0.25">
      <c r="A126" s="160" t="s">
        <v>103</v>
      </c>
      <c r="B126" s="44" t="s">
        <v>189</v>
      </c>
      <c r="C126" s="142" t="s">
        <v>38</v>
      </c>
      <c r="D126" s="126">
        <v>6</v>
      </c>
      <c r="E126" s="127"/>
      <c r="F126" s="124">
        <f t="shared" si="11"/>
        <v>0</v>
      </c>
      <c r="G126" s="129"/>
      <c r="H126" s="129"/>
    </row>
    <row r="127" spans="1:8" s="1" customFormat="1" ht="50.25" x14ac:dyDescent="0.25">
      <c r="A127" s="166">
        <v>15</v>
      </c>
      <c r="B127" s="45" t="s">
        <v>237</v>
      </c>
      <c r="C127" s="136"/>
      <c r="D127" s="137"/>
      <c r="E127" s="137"/>
      <c r="F127" s="138">
        <f>SUBTOTAL(9,F128:F129)</f>
        <v>0</v>
      </c>
      <c r="G127" s="129"/>
      <c r="H127" s="129"/>
    </row>
    <row r="128" spans="1:8" s="1" customFormat="1" ht="35.1" customHeight="1" x14ac:dyDescent="0.25">
      <c r="A128" s="160" t="s">
        <v>104</v>
      </c>
      <c r="B128" s="43" t="s">
        <v>239</v>
      </c>
      <c r="C128" s="142" t="s">
        <v>159</v>
      </c>
      <c r="D128" s="126">
        <v>44</v>
      </c>
      <c r="E128" s="127"/>
      <c r="F128" s="124">
        <f t="shared" ref="F128:F129" si="12">ROUND(D128*E128,2)</f>
        <v>0</v>
      </c>
      <c r="G128" s="129"/>
      <c r="H128" s="129"/>
    </row>
    <row r="129" spans="1:8" s="1" customFormat="1" ht="35.1" customHeight="1" x14ac:dyDescent="0.25">
      <c r="A129" s="160" t="s">
        <v>191</v>
      </c>
      <c r="B129" s="43" t="s">
        <v>238</v>
      </c>
      <c r="C129" s="142" t="s">
        <v>159</v>
      </c>
      <c r="D129" s="126">
        <v>12</v>
      </c>
      <c r="E129" s="127"/>
      <c r="F129" s="124">
        <f t="shared" si="12"/>
        <v>0</v>
      </c>
      <c r="G129" s="129"/>
      <c r="H129" s="129"/>
    </row>
    <row r="130" spans="1:8" s="1" customFormat="1" ht="66" x14ac:dyDescent="0.25">
      <c r="A130" s="136">
        <v>16</v>
      </c>
      <c r="B130" s="45" t="s">
        <v>240</v>
      </c>
      <c r="C130" s="144"/>
      <c r="D130" s="145"/>
      <c r="E130" s="145"/>
      <c r="F130" s="138">
        <f>SUBTOTAL(9, F131)</f>
        <v>0</v>
      </c>
      <c r="G130" s="129"/>
      <c r="H130" s="129"/>
    </row>
    <row r="131" spans="1:8" s="1" customFormat="1" ht="35.1" customHeight="1" x14ac:dyDescent="0.25">
      <c r="A131" s="169" t="s">
        <v>105</v>
      </c>
      <c r="B131" s="48" t="s">
        <v>50</v>
      </c>
      <c r="C131" s="146" t="s">
        <v>51</v>
      </c>
      <c r="D131" s="147">
        <v>40</v>
      </c>
      <c r="E131" s="148"/>
      <c r="F131" s="124">
        <f>ROUND(D131*E131,2)</f>
        <v>0</v>
      </c>
      <c r="G131" s="129"/>
      <c r="H131" s="129"/>
    </row>
    <row r="132" spans="1:8" s="1" customFormat="1" ht="66" x14ac:dyDescent="0.25">
      <c r="A132" s="136">
        <v>17</v>
      </c>
      <c r="B132" s="45" t="s">
        <v>241</v>
      </c>
      <c r="C132" s="144"/>
      <c r="D132" s="145"/>
      <c r="E132" s="145"/>
      <c r="F132" s="138">
        <f>SUBTOTAL(9, F133:F138)</f>
        <v>0</v>
      </c>
      <c r="G132" s="129"/>
      <c r="H132" s="129"/>
    </row>
    <row r="133" spans="1:8" s="1" customFormat="1" ht="35.1" customHeight="1" x14ac:dyDescent="0.25">
      <c r="A133" s="169" t="s">
        <v>106</v>
      </c>
      <c r="B133" s="48" t="s">
        <v>44</v>
      </c>
      <c r="C133" s="146" t="s">
        <v>167</v>
      </c>
      <c r="D133" s="147">
        <v>500</v>
      </c>
      <c r="E133" s="148"/>
      <c r="F133" s="124">
        <f t="shared" ref="F133:F138" si="13">ROUND(D133*E133,2)</f>
        <v>0</v>
      </c>
      <c r="G133" s="129"/>
      <c r="H133" s="129"/>
    </row>
    <row r="134" spans="1:8" s="1" customFormat="1" ht="35.1" customHeight="1" x14ac:dyDescent="0.25">
      <c r="A134" s="169" t="s">
        <v>192</v>
      </c>
      <c r="B134" s="48" t="s">
        <v>45</v>
      </c>
      <c r="C134" s="146" t="s">
        <v>167</v>
      </c>
      <c r="D134" s="147">
        <v>500</v>
      </c>
      <c r="E134" s="148"/>
      <c r="F134" s="124">
        <f t="shared" si="13"/>
        <v>0</v>
      </c>
      <c r="G134" s="129"/>
      <c r="H134" s="129"/>
    </row>
    <row r="135" spans="1:8" s="1" customFormat="1" ht="35.1" customHeight="1" x14ac:dyDescent="0.25">
      <c r="A135" s="169" t="s">
        <v>193</v>
      </c>
      <c r="B135" s="48" t="s">
        <v>46</v>
      </c>
      <c r="C135" s="146" t="s">
        <v>167</v>
      </c>
      <c r="D135" s="147">
        <v>500</v>
      </c>
      <c r="E135" s="148"/>
      <c r="F135" s="124">
        <f t="shared" si="13"/>
        <v>0</v>
      </c>
      <c r="G135" s="129"/>
      <c r="H135" s="129"/>
    </row>
    <row r="136" spans="1:8" s="18" customFormat="1" ht="35.1" customHeight="1" x14ac:dyDescent="0.25">
      <c r="A136" s="169" t="s">
        <v>194</v>
      </c>
      <c r="B136" s="48" t="s">
        <v>47</v>
      </c>
      <c r="C136" s="146" t="s">
        <v>167</v>
      </c>
      <c r="D136" s="147">
        <v>500</v>
      </c>
      <c r="E136" s="148"/>
      <c r="F136" s="124">
        <f t="shared" si="13"/>
        <v>0</v>
      </c>
      <c r="G136" s="129"/>
      <c r="H136" s="129"/>
    </row>
    <row r="137" spans="1:8" s="18" customFormat="1" ht="35.1" customHeight="1" x14ac:dyDescent="0.25">
      <c r="A137" s="169" t="s">
        <v>195</v>
      </c>
      <c r="B137" s="48" t="s">
        <v>48</v>
      </c>
      <c r="C137" s="146" t="s">
        <v>167</v>
      </c>
      <c r="D137" s="147">
        <v>500</v>
      </c>
      <c r="E137" s="148"/>
      <c r="F137" s="124">
        <f t="shared" si="13"/>
        <v>0</v>
      </c>
      <c r="G137" s="129"/>
      <c r="H137" s="129"/>
    </row>
    <row r="138" spans="1:8" s="18" customFormat="1" ht="35.1" customHeight="1" x14ac:dyDescent="0.25">
      <c r="A138" s="169" t="s">
        <v>196</v>
      </c>
      <c r="B138" s="48" t="s">
        <v>49</v>
      </c>
      <c r="C138" s="146" t="s">
        <v>167</v>
      </c>
      <c r="D138" s="147">
        <v>500</v>
      </c>
      <c r="E138" s="148"/>
      <c r="F138" s="124">
        <f t="shared" si="13"/>
        <v>0</v>
      </c>
      <c r="G138" s="129"/>
      <c r="H138" s="129"/>
    </row>
    <row r="139" spans="1:8" s="18" customFormat="1" ht="66" x14ac:dyDescent="0.25">
      <c r="A139" s="136">
        <v>18</v>
      </c>
      <c r="B139" s="45" t="s">
        <v>242</v>
      </c>
      <c r="C139" s="144"/>
      <c r="D139" s="145"/>
      <c r="E139" s="145"/>
      <c r="F139" s="138">
        <f>SUBTOTAL(9, F140)</f>
        <v>0</v>
      </c>
      <c r="G139" s="129"/>
      <c r="H139" s="129"/>
    </row>
    <row r="140" spans="1:8" s="1" customFormat="1" ht="35.1" customHeight="1" x14ac:dyDescent="0.25">
      <c r="A140" s="169" t="s">
        <v>197</v>
      </c>
      <c r="B140" s="48" t="s">
        <v>52</v>
      </c>
      <c r="C140" s="146" t="s">
        <v>53</v>
      </c>
      <c r="D140" s="147">
        <v>2000</v>
      </c>
      <c r="E140" s="148"/>
      <c r="F140" s="124">
        <f t="shared" ref="F140" si="14">ROUND(D140*E140,2)</f>
        <v>0</v>
      </c>
      <c r="G140" s="129"/>
      <c r="H140" s="129"/>
    </row>
    <row r="141" spans="1:8" s="69" customFormat="1" ht="47.25" customHeight="1" x14ac:dyDescent="0.25">
      <c r="A141" s="239" t="s">
        <v>300</v>
      </c>
      <c r="B141" s="240"/>
      <c r="C141" s="240"/>
      <c r="D141" s="240"/>
      <c r="E141" s="241"/>
      <c r="F141" s="149">
        <f>SUBTOTAL(9,F14:F140)</f>
        <v>0</v>
      </c>
      <c r="G141" s="150"/>
      <c r="H141" s="150"/>
    </row>
    <row r="142" spans="1:8" x14ac:dyDescent="0.25">
      <c r="A142" s="57"/>
      <c r="B142" s="13"/>
      <c r="C142" s="107"/>
      <c r="D142" s="151"/>
      <c r="E142" s="107"/>
      <c r="F142" s="107"/>
      <c r="G142" s="107"/>
      <c r="H142" s="152"/>
    </row>
    <row r="143" spans="1:8" ht="19.5" thickBot="1" x14ac:dyDescent="0.3">
      <c r="A143" s="57"/>
      <c r="B143" s="15"/>
      <c r="C143" s="107"/>
      <c r="D143" s="151"/>
      <c r="E143" s="107"/>
      <c r="F143" s="107"/>
      <c r="G143" s="107"/>
      <c r="H143" s="152"/>
    </row>
    <row r="144" spans="1:8" ht="45.75" customHeight="1" x14ac:dyDescent="0.25">
      <c r="A144" s="57"/>
      <c r="B144" s="224" t="s">
        <v>22</v>
      </c>
      <c r="C144" s="227"/>
      <c r="D144" s="228"/>
      <c r="E144" s="228"/>
      <c r="F144" s="227"/>
      <c r="G144" s="233"/>
      <c r="H144" s="152"/>
    </row>
    <row r="145" spans="1:8" ht="36.75" customHeight="1" x14ac:dyDescent="0.25">
      <c r="A145" s="57"/>
      <c r="B145" s="225"/>
      <c r="C145" s="229" t="s">
        <v>21</v>
      </c>
      <c r="D145" s="230"/>
      <c r="E145" s="230"/>
      <c r="F145" s="234" t="s">
        <v>63</v>
      </c>
      <c r="G145" s="235"/>
      <c r="H145" s="152"/>
    </row>
    <row r="146" spans="1:8" ht="34.9" customHeight="1" x14ac:dyDescent="0.25">
      <c r="A146" s="57"/>
      <c r="B146" s="225"/>
      <c r="C146" s="229"/>
      <c r="D146" s="230"/>
      <c r="E146" s="230"/>
      <c r="F146" s="236"/>
      <c r="G146" s="237"/>
      <c r="H146" s="152"/>
    </row>
    <row r="147" spans="1:8" ht="19.149999999999999" customHeight="1" thickBot="1" x14ac:dyDescent="0.3">
      <c r="A147" s="57"/>
      <c r="B147" s="226"/>
      <c r="C147" s="231" t="s">
        <v>25</v>
      </c>
      <c r="D147" s="232"/>
      <c r="E147" s="232"/>
      <c r="F147" s="231" t="s">
        <v>64</v>
      </c>
      <c r="G147" s="238"/>
      <c r="H147" s="152"/>
    </row>
    <row r="148" spans="1:8" x14ac:dyDescent="0.25">
      <c r="A148" s="57"/>
      <c r="B148" s="15"/>
      <c r="C148" s="107"/>
      <c r="D148" s="151"/>
      <c r="E148" s="107"/>
      <c r="F148" s="107"/>
      <c r="G148" s="107"/>
      <c r="H148" s="152"/>
    </row>
    <row r="149" spans="1:8" x14ac:dyDescent="0.25">
      <c r="A149" s="57"/>
      <c r="B149" s="15"/>
      <c r="C149" s="107"/>
      <c r="D149" s="151"/>
      <c r="E149" s="107"/>
      <c r="F149" s="107"/>
      <c r="G149" s="107"/>
      <c r="H149" s="152"/>
    </row>
  </sheetData>
  <sheetProtection formatCells="0" formatColumns="0" formatRows="0" insertRows="0" deleteRows="0"/>
  <protectedRanges>
    <protectedRange sqref="C144:F146" name="Range7"/>
    <protectedRange sqref="G141:H141" name="Range6"/>
    <protectedRange sqref="G124:H140 G14:H45" name="Range6_2"/>
    <protectedRange sqref="E14:E15 D15 C24:D24 C22:D22 A14:D14 D25 E22:E25 D23 D16:E21 C36:E36 C26:E26 D27:E35 D37:E45" name="Range3_3"/>
    <protectedRange sqref="A15:B21" name="Range3_4"/>
    <protectedRange sqref="A22:B23" name="Range3_7"/>
    <protectedRange sqref="A24:B25" name="Range3_8"/>
    <protectedRange sqref="A26:B45" name="Range3_9"/>
    <protectedRange sqref="A140:B140 D140:E140 D131:E131 A131:B131 D133:E138 A139:E139 A130:E130 A132:E132 A133:B138" name="Range3_1_2"/>
    <protectedRange sqref="C124:E124 C127:E127 D125:E126 D128:E129" name="Range3_17"/>
    <protectedRange sqref="A124:B126" name="Range3_4_1_1"/>
    <protectedRange sqref="A127:B129" name="Range3_1"/>
    <protectedRange sqref="A47:A60 A62:A89" name="Range3_3_1"/>
    <protectedRange sqref="G46:H54 G57:H69 G72:H84 G86:H123" name="Range6_1_1"/>
    <protectedRange sqref="D91:E91 D121:E123 D69 A90:B91 A92:E92 A61:E61 A46:E46 C107:E107 C90:E90 C120:E120 C94:E94 B76:E76 B62:B69 B57:B60 D54 D62:E68 D95:E106 B47:B54 D47:E53 E54:E60 B72:B75 E69:E75 B86:B89 B77:B84 D77:E89 D108:E119 A93:B123 D93:E93" name="Range3_1_1"/>
    <protectedRange sqref="G55:H56 G70:H71 G85:H85" name="Range6_1_1_2"/>
    <protectedRange sqref="D55:D56 D70:D71" name="Range3_1_1_2_1"/>
    <protectedRange sqref="B55:B56 B70:B71 B85" name="Range3_11_1"/>
    <protectedRange sqref="D57:D59 D72:D74" name="Range3_1_1_3"/>
    <protectedRange sqref="D60 D75" name="Range3_1_2_1"/>
  </protectedRanges>
  <mergeCells count="11">
    <mergeCell ref="E4:F4"/>
    <mergeCell ref="B144:B147"/>
    <mergeCell ref="C144:E144"/>
    <mergeCell ref="C145:E145"/>
    <mergeCell ref="C146:E146"/>
    <mergeCell ref="C147:E147"/>
    <mergeCell ref="F144:G144"/>
    <mergeCell ref="F145:G145"/>
    <mergeCell ref="F146:G146"/>
    <mergeCell ref="F147:G147"/>
    <mergeCell ref="A141:E141"/>
  </mergeCells>
  <phoneticPr fontId="31" type="noConversion"/>
  <dataValidations count="1">
    <dataValidation type="decimal" operator="greaterThanOrEqual" allowBlank="1" showInputMessage="1" showErrorMessage="1" sqref="D130:E140 D125:D126 D128:D129 D91 D93:E93 D121:D123 D95:D106 D108:D119 D14:E45 D47:D60 D62:D75 D77:D89 E46:E92 E94:E129" xr:uid="{8C15FC5A-F30C-4ABB-9E84-56D0A532AF68}">
      <formula1>0</formula1>
    </dataValidation>
  </dataValidations>
  <pageMargins left="0.70866141732283472" right="0.70866141732283472" top="0.74803149606299213" bottom="0.74803149606299213" header="0.31496062992125984" footer="0.31496062992125984"/>
  <pageSetup paperSize="9" scale="52" fitToHeight="0" orientation="landscape" r:id="rId1"/>
  <ignoredErrors>
    <ignoredError sqref="F91 F23" formula="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3334A-88BD-455D-942D-552A25A4FF9A}">
  <sheetPr>
    <pageSetUpPr fitToPage="1"/>
  </sheetPr>
  <dimension ref="A1:Q51"/>
  <sheetViews>
    <sheetView tabSelected="1" view="pageBreakPreview" topLeftCell="A15" zoomScale="60" zoomScaleNormal="80" workbookViewId="0">
      <selection activeCell="J15" sqref="J15"/>
    </sheetView>
  </sheetViews>
  <sheetFormatPr defaultColWidth="9.140625" defaultRowHeight="15" x14ac:dyDescent="0.25"/>
  <cols>
    <col min="1" max="1" width="10.7109375" style="58" customWidth="1"/>
    <col min="2" max="2" width="65.7109375" style="9" customWidth="1"/>
    <col min="3" max="3" width="14.140625" style="58" customWidth="1"/>
    <col min="4" max="4" width="10.7109375" style="68" customWidth="1"/>
    <col min="5" max="5" width="32.140625" style="58" customWidth="1"/>
    <col min="6" max="6" width="35.42578125" style="58" customWidth="1"/>
    <col min="7" max="7" width="10.7109375" style="58" customWidth="1"/>
    <col min="8" max="8" width="30.7109375" style="58" customWidth="1"/>
    <col min="9" max="9" width="34.85546875" style="58" customWidth="1"/>
    <col min="10" max="10" width="37" style="58" customWidth="1"/>
    <col min="11" max="12" width="40.7109375" style="58" customWidth="1"/>
    <col min="13" max="16384" width="9.140625" style="9"/>
  </cols>
  <sheetData>
    <row r="1" spans="1:17" s="7" customFormat="1" ht="31.5" x14ac:dyDescent="0.5">
      <c r="A1" s="61"/>
      <c r="B1" s="2" t="s">
        <v>16</v>
      </c>
      <c r="C1" s="52"/>
      <c r="D1" s="60"/>
      <c r="E1" s="61"/>
      <c r="F1" s="61"/>
      <c r="G1" s="61"/>
      <c r="H1" s="61"/>
      <c r="I1" s="61"/>
      <c r="J1" s="61"/>
      <c r="K1" s="61"/>
      <c r="L1" s="61"/>
    </row>
    <row r="2" spans="1:17" customFormat="1" ht="28.9" customHeight="1" x14ac:dyDescent="0.25">
      <c r="A2" s="63"/>
      <c r="B2" s="6" t="s">
        <v>26</v>
      </c>
      <c r="C2" s="53"/>
      <c r="D2" s="62"/>
      <c r="E2" s="63"/>
      <c r="F2" s="63"/>
      <c r="G2" s="63"/>
      <c r="H2" s="63"/>
      <c r="I2" s="63"/>
      <c r="J2" s="63"/>
      <c r="K2" s="63"/>
      <c r="L2" s="63"/>
    </row>
    <row r="3" spans="1:17" customFormat="1" ht="18.75" x14ac:dyDescent="0.25">
      <c r="A3" s="182" t="s">
        <v>107</v>
      </c>
      <c r="B3" s="51" t="s">
        <v>303</v>
      </c>
      <c r="C3" s="54"/>
      <c r="D3" s="64"/>
      <c r="E3" s="65"/>
      <c r="F3" s="65"/>
      <c r="G3" s="65"/>
      <c r="H3" s="65"/>
      <c r="I3" s="65"/>
      <c r="J3" s="57"/>
      <c r="K3" s="57"/>
      <c r="L3" s="57"/>
      <c r="M3" s="8"/>
      <c r="N3" s="8"/>
      <c r="O3" s="8"/>
      <c r="P3" s="8"/>
      <c r="Q3" s="8"/>
    </row>
    <row r="4" spans="1:17" customFormat="1" ht="46.5" customHeight="1" x14ac:dyDescent="0.25">
      <c r="A4" s="183" t="s">
        <v>6</v>
      </c>
      <c r="B4" s="189" t="s">
        <v>302</v>
      </c>
      <c r="C4" s="54"/>
      <c r="D4" s="66"/>
      <c r="E4" s="54"/>
      <c r="F4" s="242" t="s">
        <v>297</v>
      </c>
      <c r="G4" s="242"/>
      <c r="H4" s="242"/>
      <c r="I4" s="54"/>
      <c r="J4" s="57"/>
      <c r="K4" s="57"/>
      <c r="L4" s="57"/>
      <c r="M4" s="8"/>
      <c r="N4" s="8"/>
      <c r="O4" s="8"/>
      <c r="P4" s="8"/>
      <c r="Q4" s="8"/>
    </row>
    <row r="5" spans="1:17" customFormat="1" ht="37.5" x14ac:dyDescent="0.25">
      <c r="A5" s="184" t="s">
        <v>17</v>
      </c>
      <c r="B5" s="22"/>
      <c r="C5" s="54"/>
      <c r="D5" s="64"/>
      <c r="E5" s="65"/>
      <c r="F5" s="65"/>
      <c r="G5" s="65"/>
      <c r="H5" s="65"/>
      <c r="I5" s="65"/>
      <c r="J5" s="57"/>
      <c r="K5" s="57"/>
      <c r="L5" s="57"/>
      <c r="M5" s="8"/>
      <c r="N5" s="8"/>
      <c r="O5" s="8"/>
      <c r="P5" s="8"/>
      <c r="Q5" s="8"/>
    </row>
    <row r="6" spans="1:17" customFormat="1" ht="15.75" x14ac:dyDescent="0.25">
      <c r="A6" s="79"/>
      <c r="B6" s="11"/>
      <c r="C6" s="54"/>
      <c r="D6" s="64"/>
      <c r="E6" s="65"/>
      <c r="F6" s="65"/>
      <c r="G6" s="65"/>
      <c r="H6" s="65"/>
      <c r="I6" s="65"/>
      <c r="J6" s="57"/>
      <c r="K6" s="57"/>
      <c r="L6" s="57"/>
      <c r="M6" s="8"/>
      <c r="N6" s="8"/>
      <c r="O6" s="8"/>
      <c r="P6" s="8"/>
      <c r="Q6" s="8"/>
    </row>
    <row r="7" spans="1:17" s="75" customFormat="1" ht="15.75" x14ac:dyDescent="0.25">
      <c r="A7" s="19" t="s">
        <v>3</v>
      </c>
      <c r="B7" s="23"/>
      <c r="C7" s="23"/>
      <c r="D7" s="80"/>
      <c r="E7" s="81"/>
      <c r="F7" s="81"/>
      <c r="G7" s="81"/>
      <c r="H7" s="81"/>
      <c r="I7" s="81"/>
      <c r="J7" s="71"/>
      <c r="K7" s="71"/>
      <c r="L7" s="71"/>
    </row>
    <row r="8" spans="1:17" s="75" customFormat="1" ht="15.75" x14ac:dyDescent="0.25">
      <c r="A8" s="25" t="s">
        <v>27</v>
      </c>
      <c r="B8" s="74"/>
      <c r="C8" s="70"/>
      <c r="D8" s="80"/>
      <c r="E8" s="81"/>
      <c r="F8" s="81"/>
      <c r="G8" s="81"/>
      <c r="H8" s="81"/>
      <c r="I8" s="81"/>
      <c r="J8" s="71"/>
      <c r="K8" s="71"/>
      <c r="L8" s="71"/>
    </row>
    <row r="9" spans="1:17" s="75" customFormat="1" ht="15.75" x14ac:dyDescent="0.25">
      <c r="A9" s="25" t="s">
        <v>28</v>
      </c>
      <c r="B9" s="188"/>
      <c r="C9" s="25"/>
      <c r="D9" s="80"/>
      <c r="E9" s="81"/>
      <c r="F9" s="81"/>
      <c r="G9" s="81"/>
      <c r="H9" s="81"/>
      <c r="I9" s="81"/>
      <c r="J9" s="71"/>
      <c r="K9" s="71"/>
      <c r="L9" s="71"/>
    </row>
    <row r="10" spans="1:17" s="75" customFormat="1" ht="15.75" x14ac:dyDescent="0.25">
      <c r="A10" s="25" t="s">
        <v>29</v>
      </c>
      <c r="B10" s="188"/>
      <c r="C10" s="25"/>
      <c r="D10" s="80"/>
      <c r="E10" s="81"/>
      <c r="F10" s="81"/>
      <c r="G10" s="81"/>
      <c r="H10" s="81"/>
      <c r="I10" s="81"/>
      <c r="J10" s="71"/>
      <c r="K10" s="71"/>
      <c r="L10" s="71"/>
    </row>
    <row r="11" spans="1:17" s="75" customFormat="1" ht="15.75" x14ac:dyDescent="0.25">
      <c r="A11" s="27" t="s">
        <v>108</v>
      </c>
      <c r="B11" s="82"/>
      <c r="C11" s="83"/>
      <c r="D11" s="71"/>
      <c r="E11" s="71"/>
      <c r="F11" s="71"/>
      <c r="G11" s="71"/>
      <c r="H11" s="71"/>
      <c r="I11" s="71"/>
      <c r="J11" s="71"/>
      <c r="K11" s="71"/>
      <c r="L11" s="71"/>
    </row>
    <row r="12" spans="1:17" s="8" customFormat="1" ht="15.75" x14ac:dyDescent="0.25">
      <c r="A12" s="55"/>
      <c r="B12" s="4"/>
      <c r="C12" s="54"/>
      <c r="D12" s="64"/>
      <c r="E12" s="65"/>
      <c r="F12" s="65"/>
      <c r="G12" s="65"/>
      <c r="H12" s="65"/>
      <c r="I12" s="65"/>
      <c r="J12" s="57"/>
      <c r="K12" s="57"/>
      <c r="L12" s="57"/>
    </row>
    <row r="13" spans="1:17" customFormat="1" ht="18.75" x14ac:dyDescent="0.25">
      <c r="A13" s="117"/>
      <c r="B13" s="170"/>
      <c r="C13" s="117"/>
      <c r="D13" s="246" t="s">
        <v>57</v>
      </c>
      <c r="E13" s="246"/>
      <c r="F13" s="246"/>
      <c r="G13" s="246" t="s">
        <v>58</v>
      </c>
      <c r="H13" s="246"/>
      <c r="I13" s="246"/>
      <c r="J13" s="174" t="s">
        <v>5</v>
      </c>
      <c r="K13" s="107"/>
      <c r="L13" s="153"/>
    </row>
    <row r="14" spans="1:17" ht="37.5" x14ac:dyDescent="0.25">
      <c r="A14" s="117" t="s">
        <v>0</v>
      </c>
      <c r="B14" s="171" t="s">
        <v>18</v>
      </c>
      <c r="C14" s="175" t="s">
        <v>1</v>
      </c>
      <c r="D14" s="118" t="s">
        <v>4</v>
      </c>
      <c r="E14" s="119" t="s">
        <v>59</v>
      </c>
      <c r="F14" s="119" t="s">
        <v>60</v>
      </c>
      <c r="G14" s="117" t="s">
        <v>61</v>
      </c>
      <c r="H14" s="119" t="s">
        <v>59</v>
      </c>
      <c r="I14" s="119" t="s">
        <v>62</v>
      </c>
      <c r="J14" s="176" t="s">
        <v>15</v>
      </c>
      <c r="K14" s="177" t="s">
        <v>23</v>
      </c>
      <c r="L14" s="177" t="s">
        <v>24</v>
      </c>
    </row>
    <row r="15" spans="1:17" s="15" customFormat="1" ht="54.75" customHeight="1" x14ac:dyDescent="0.25">
      <c r="A15" s="190">
        <v>19</v>
      </c>
      <c r="B15" s="172" t="s">
        <v>109</v>
      </c>
      <c r="C15" s="178"/>
      <c r="D15" s="173"/>
      <c r="E15" s="131"/>
      <c r="F15" s="191">
        <f>SUBTOTAL(9, F16:F26)</f>
        <v>0</v>
      </c>
      <c r="G15" s="132"/>
      <c r="H15" s="191"/>
      <c r="I15" s="191">
        <f>SUBTOTAL(9, I16:I26)</f>
        <v>0</v>
      </c>
      <c r="J15" s="191">
        <f>SUBTOTAL(9, J16:J26)</f>
        <v>0</v>
      </c>
      <c r="K15" s="192"/>
      <c r="L15" s="193"/>
      <c r="M15" s="28"/>
    </row>
    <row r="16" spans="1:17" s="15" customFormat="1" ht="185.1" customHeight="1" x14ac:dyDescent="0.25">
      <c r="A16" s="194" t="s">
        <v>243</v>
      </c>
      <c r="B16" s="195" t="s">
        <v>287</v>
      </c>
      <c r="C16" s="201" t="s">
        <v>295</v>
      </c>
      <c r="D16" s="196">
        <v>12</v>
      </c>
      <c r="E16" s="197"/>
      <c r="F16" s="219">
        <f t="shared" ref="F16:F26" si="0">ROUND(D16*E16,2)</f>
        <v>0</v>
      </c>
      <c r="G16" s="196">
        <v>12</v>
      </c>
      <c r="H16" s="197"/>
      <c r="I16" s="220">
        <f t="shared" ref="I16:I26" si="1">ROUND(G16*H16,2)</f>
        <v>0</v>
      </c>
      <c r="J16" s="199">
        <f>SUM(F16,I16)</f>
        <v>0</v>
      </c>
      <c r="K16" s="200"/>
      <c r="L16" s="200"/>
      <c r="M16" s="28"/>
    </row>
    <row r="17" spans="1:13" ht="185.1" customHeight="1" x14ac:dyDescent="0.25">
      <c r="A17" s="194" t="s">
        <v>244</v>
      </c>
      <c r="B17" s="195" t="s">
        <v>286</v>
      </c>
      <c r="C17" s="201" t="s">
        <v>295</v>
      </c>
      <c r="D17" s="202">
        <v>12</v>
      </c>
      <c r="E17" s="197"/>
      <c r="F17" s="219">
        <f t="shared" si="0"/>
        <v>0</v>
      </c>
      <c r="G17" s="202">
        <v>12</v>
      </c>
      <c r="H17" s="197"/>
      <c r="I17" s="220">
        <f t="shared" si="1"/>
        <v>0</v>
      </c>
      <c r="J17" s="199">
        <f t="shared" ref="J17:J42" si="2">SUM(F17,I17)</f>
        <v>0</v>
      </c>
      <c r="K17" s="200"/>
      <c r="L17" s="200"/>
      <c r="M17" s="29"/>
    </row>
    <row r="18" spans="1:13" ht="185.1" customHeight="1" x14ac:dyDescent="0.25">
      <c r="A18" s="194" t="s">
        <v>245</v>
      </c>
      <c r="B18" s="195" t="s">
        <v>285</v>
      </c>
      <c r="C18" s="201" t="s">
        <v>295</v>
      </c>
      <c r="D18" s="202">
        <v>4</v>
      </c>
      <c r="E18" s="197"/>
      <c r="F18" s="219">
        <f t="shared" si="0"/>
        <v>0</v>
      </c>
      <c r="G18" s="202">
        <v>4</v>
      </c>
      <c r="H18" s="197"/>
      <c r="I18" s="220">
        <f t="shared" si="1"/>
        <v>0</v>
      </c>
      <c r="J18" s="199">
        <f t="shared" si="2"/>
        <v>0</v>
      </c>
      <c r="K18" s="200"/>
      <c r="L18" s="200"/>
      <c r="M18" s="29"/>
    </row>
    <row r="19" spans="1:13" ht="185.1" customHeight="1" x14ac:dyDescent="0.25">
      <c r="A19" s="194" t="s">
        <v>246</v>
      </c>
      <c r="B19" s="195" t="s">
        <v>284</v>
      </c>
      <c r="C19" s="203" t="s">
        <v>293</v>
      </c>
      <c r="D19" s="204">
        <v>3</v>
      </c>
      <c r="E19" s="197"/>
      <c r="F19" s="219">
        <f t="shared" si="0"/>
        <v>0</v>
      </c>
      <c r="G19" s="204">
        <v>3</v>
      </c>
      <c r="H19" s="197"/>
      <c r="I19" s="220">
        <f t="shared" si="1"/>
        <v>0</v>
      </c>
      <c r="J19" s="199">
        <f t="shared" si="2"/>
        <v>0</v>
      </c>
      <c r="K19" s="200"/>
      <c r="L19" s="200"/>
      <c r="M19" s="29"/>
    </row>
    <row r="20" spans="1:13" ht="185.1" customHeight="1" x14ac:dyDescent="0.25">
      <c r="A20" s="194" t="s">
        <v>247</v>
      </c>
      <c r="B20" s="195" t="s">
        <v>283</v>
      </c>
      <c r="C20" s="203" t="s">
        <v>293</v>
      </c>
      <c r="D20" s="204">
        <v>3</v>
      </c>
      <c r="E20" s="197"/>
      <c r="F20" s="219">
        <f t="shared" si="0"/>
        <v>0</v>
      </c>
      <c r="G20" s="204">
        <v>3</v>
      </c>
      <c r="H20" s="197"/>
      <c r="I20" s="220">
        <f t="shared" si="1"/>
        <v>0</v>
      </c>
      <c r="J20" s="199">
        <f t="shared" si="2"/>
        <v>0</v>
      </c>
      <c r="K20" s="200"/>
      <c r="L20" s="200"/>
      <c r="M20" s="29"/>
    </row>
    <row r="21" spans="1:13" ht="185.1" customHeight="1" x14ac:dyDescent="0.25">
      <c r="A21" s="194" t="s">
        <v>248</v>
      </c>
      <c r="B21" s="195" t="s">
        <v>291</v>
      </c>
      <c r="C21" s="203" t="s">
        <v>293</v>
      </c>
      <c r="D21" s="204">
        <v>3</v>
      </c>
      <c r="E21" s="197"/>
      <c r="F21" s="219">
        <f t="shared" si="0"/>
        <v>0</v>
      </c>
      <c r="G21" s="204">
        <v>3</v>
      </c>
      <c r="H21" s="197"/>
      <c r="I21" s="220">
        <f t="shared" si="1"/>
        <v>0</v>
      </c>
      <c r="J21" s="199">
        <f t="shared" si="2"/>
        <v>0</v>
      </c>
      <c r="K21" s="200"/>
      <c r="L21" s="200"/>
      <c r="M21" s="29"/>
    </row>
    <row r="22" spans="1:13" ht="185.1" customHeight="1" x14ac:dyDescent="0.25">
      <c r="A22" s="194" t="s">
        <v>249</v>
      </c>
      <c r="B22" s="195" t="s">
        <v>294</v>
      </c>
      <c r="C22" s="203" t="s">
        <v>293</v>
      </c>
      <c r="D22" s="204">
        <v>1</v>
      </c>
      <c r="E22" s="197"/>
      <c r="F22" s="219">
        <f t="shared" si="0"/>
        <v>0</v>
      </c>
      <c r="G22" s="204">
        <v>1</v>
      </c>
      <c r="H22" s="197"/>
      <c r="I22" s="220">
        <f t="shared" si="1"/>
        <v>0</v>
      </c>
      <c r="J22" s="199">
        <f t="shared" si="2"/>
        <v>0</v>
      </c>
      <c r="K22" s="200"/>
      <c r="L22" s="200"/>
      <c r="M22" s="29"/>
    </row>
    <row r="23" spans="1:13" ht="240" customHeight="1" x14ac:dyDescent="0.25">
      <c r="A23" s="194" t="s">
        <v>250</v>
      </c>
      <c r="B23" s="195" t="s">
        <v>292</v>
      </c>
      <c r="C23" s="203" t="s">
        <v>293</v>
      </c>
      <c r="D23" s="202">
        <v>3</v>
      </c>
      <c r="E23" s="197"/>
      <c r="F23" s="219">
        <f t="shared" si="0"/>
        <v>0</v>
      </c>
      <c r="G23" s="202">
        <v>3</v>
      </c>
      <c r="H23" s="197"/>
      <c r="I23" s="220">
        <f t="shared" si="1"/>
        <v>0</v>
      </c>
      <c r="J23" s="199">
        <f t="shared" si="2"/>
        <v>0</v>
      </c>
      <c r="K23" s="200"/>
      <c r="L23" s="200"/>
      <c r="M23" s="29"/>
    </row>
    <row r="24" spans="1:13" ht="185.1" customHeight="1" x14ac:dyDescent="0.25">
      <c r="A24" s="194" t="s">
        <v>251</v>
      </c>
      <c r="B24" s="195" t="s">
        <v>288</v>
      </c>
      <c r="C24" s="201" t="s">
        <v>295</v>
      </c>
      <c r="D24" s="204">
        <v>6</v>
      </c>
      <c r="E24" s="197"/>
      <c r="F24" s="219">
        <f t="shared" si="0"/>
        <v>0</v>
      </c>
      <c r="G24" s="204">
        <v>6</v>
      </c>
      <c r="H24" s="197"/>
      <c r="I24" s="220">
        <f t="shared" si="1"/>
        <v>0</v>
      </c>
      <c r="J24" s="199">
        <f t="shared" si="2"/>
        <v>0</v>
      </c>
      <c r="K24" s="200"/>
      <c r="L24" s="200"/>
      <c r="M24" s="29"/>
    </row>
    <row r="25" spans="1:13" ht="185.1" customHeight="1" x14ac:dyDescent="0.25">
      <c r="A25" s="194" t="s">
        <v>252</v>
      </c>
      <c r="B25" s="195" t="s">
        <v>289</v>
      </c>
      <c r="C25" s="201" t="s">
        <v>295</v>
      </c>
      <c r="D25" s="204">
        <v>6</v>
      </c>
      <c r="E25" s="197"/>
      <c r="F25" s="219">
        <f t="shared" si="0"/>
        <v>0</v>
      </c>
      <c r="G25" s="204">
        <v>6</v>
      </c>
      <c r="H25" s="197"/>
      <c r="I25" s="220">
        <f t="shared" si="1"/>
        <v>0</v>
      </c>
      <c r="J25" s="199">
        <f t="shared" si="2"/>
        <v>0</v>
      </c>
      <c r="K25" s="200"/>
      <c r="L25" s="200"/>
      <c r="M25" s="29"/>
    </row>
    <row r="26" spans="1:13" ht="185.1" customHeight="1" x14ac:dyDescent="0.25">
      <c r="A26" s="194" t="s">
        <v>253</v>
      </c>
      <c r="B26" s="195" t="s">
        <v>290</v>
      </c>
      <c r="C26" s="201" t="s">
        <v>295</v>
      </c>
      <c r="D26" s="204">
        <v>6</v>
      </c>
      <c r="E26" s="197"/>
      <c r="F26" s="219">
        <f t="shared" si="0"/>
        <v>0</v>
      </c>
      <c r="G26" s="204">
        <v>6</v>
      </c>
      <c r="H26" s="197"/>
      <c r="I26" s="220">
        <f t="shared" si="1"/>
        <v>0</v>
      </c>
      <c r="J26" s="199">
        <f t="shared" si="2"/>
        <v>0</v>
      </c>
      <c r="K26" s="200"/>
      <c r="L26" s="200"/>
      <c r="M26" s="29"/>
    </row>
    <row r="27" spans="1:13" ht="135" customHeight="1" x14ac:dyDescent="0.25">
      <c r="A27" s="205">
        <v>20</v>
      </c>
      <c r="B27" s="206" t="s">
        <v>281</v>
      </c>
      <c r="C27" s="207"/>
      <c r="D27" s="208"/>
      <c r="E27" s="208"/>
      <c r="F27" s="209">
        <f>SUBTOTAL(9, F28:F42)</f>
        <v>0</v>
      </c>
      <c r="G27" s="208"/>
      <c r="H27" s="209"/>
      <c r="I27" s="209">
        <f>SUBTOTAL(9, I28:I42)</f>
        <v>0</v>
      </c>
      <c r="J27" s="209">
        <f>SUBTOTAL(9, J28:J42)</f>
        <v>0</v>
      </c>
      <c r="K27" s="200"/>
      <c r="L27" s="200"/>
      <c r="M27" s="29"/>
    </row>
    <row r="28" spans="1:13" s="72" customFormat="1" ht="90" customHeight="1" x14ac:dyDescent="0.25">
      <c r="A28" s="210" t="s">
        <v>254</v>
      </c>
      <c r="B28" s="211" t="s">
        <v>269</v>
      </c>
      <c r="C28" s="201" t="s">
        <v>167</v>
      </c>
      <c r="D28" s="202">
        <v>360</v>
      </c>
      <c r="E28" s="197"/>
      <c r="F28" s="219">
        <f t="shared" ref="F28:F42" si="3">ROUND(D28*E28,2)</f>
        <v>0</v>
      </c>
      <c r="G28" s="202">
        <v>360</v>
      </c>
      <c r="H28" s="197"/>
      <c r="I28" s="219">
        <f t="shared" ref="I28:I42" si="4">ROUND(G28*H28,2)</f>
        <v>0</v>
      </c>
      <c r="J28" s="199">
        <f t="shared" si="2"/>
        <v>0</v>
      </c>
      <c r="K28" s="212"/>
      <c r="L28" s="212"/>
    </row>
    <row r="29" spans="1:13" s="72" customFormat="1" ht="90" customHeight="1" x14ac:dyDescent="0.25">
      <c r="A29" s="210" t="s">
        <v>255</v>
      </c>
      <c r="B29" s="211" t="s">
        <v>270</v>
      </c>
      <c r="C29" s="201" t="s">
        <v>167</v>
      </c>
      <c r="D29" s="202">
        <v>360</v>
      </c>
      <c r="E29" s="197"/>
      <c r="F29" s="219">
        <f t="shared" si="3"/>
        <v>0</v>
      </c>
      <c r="G29" s="202">
        <v>360</v>
      </c>
      <c r="H29" s="197"/>
      <c r="I29" s="219">
        <f t="shared" si="4"/>
        <v>0</v>
      </c>
      <c r="J29" s="199">
        <f t="shared" si="2"/>
        <v>0</v>
      </c>
      <c r="K29" s="212"/>
      <c r="L29" s="212"/>
    </row>
    <row r="30" spans="1:13" s="72" customFormat="1" ht="90" customHeight="1" x14ac:dyDescent="0.25">
      <c r="A30" s="210" t="s">
        <v>256</v>
      </c>
      <c r="B30" s="211" t="s">
        <v>271</v>
      </c>
      <c r="C30" s="201" t="s">
        <v>167</v>
      </c>
      <c r="D30" s="202">
        <v>200</v>
      </c>
      <c r="E30" s="197"/>
      <c r="F30" s="219">
        <f t="shared" si="3"/>
        <v>0</v>
      </c>
      <c r="G30" s="202">
        <v>200</v>
      </c>
      <c r="H30" s="197"/>
      <c r="I30" s="219">
        <f t="shared" si="4"/>
        <v>0</v>
      </c>
      <c r="J30" s="199">
        <f t="shared" si="2"/>
        <v>0</v>
      </c>
      <c r="K30" s="212"/>
      <c r="L30" s="212"/>
    </row>
    <row r="31" spans="1:13" s="72" customFormat="1" ht="90" customHeight="1" x14ac:dyDescent="0.25">
      <c r="A31" s="210" t="s">
        <v>257</v>
      </c>
      <c r="B31" s="211" t="s">
        <v>272</v>
      </c>
      <c r="C31" s="201" t="s">
        <v>167</v>
      </c>
      <c r="D31" s="202">
        <v>200</v>
      </c>
      <c r="E31" s="197"/>
      <c r="F31" s="219">
        <f t="shared" si="3"/>
        <v>0</v>
      </c>
      <c r="G31" s="202">
        <v>200</v>
      </c>
      <c r="H31" s="197"/>
      <c r="I31" s="219">
        <f t="shared" si="4"/>
        <v>0</v>
      </c>
      <c r="J31" s="199">
        <f t="shared" si="2"/>
        <v>0</v>
      </c>
      <c r="K31" s="212"/>
      <c r="L31" s="212"/>
    </row>
    <row r="32" spans="1:13" s="72" customFormat="1" ht="90" customHeight="1" x14ac:dyDescent="0.25">
      <c r="A32" s="210" t="s">
        <v>258</v>
      </c>
      <c r="B32" s="211" t="s">
        <v>273</v>
      </c>
      <c r="C32" s="201" t="s">
        <v>167</v>
      </c>
      <c r="D32" s="202">
        <v>120</v>
      </c>
      <c r="E32" s="197"/>
      <c r="F32" s="219">
        <f t="shared" si="3"/>
        <v>0</v>
      </c>
      <c r="G32" s="202">
        <v>120</v>
      </c>
      <c r="H32" s="197"/>
      <c r="I32" s="219">
        <f t="shared" si="4"/>
        <v>0</v>
      </c>
      <c r="J32" s="199">
        <f t="shared" si="2"/>
        <v>0</v>
      </c>
      <c r="K32" s="212"/>
      <c r="L32" s="212"/>
    </row>
    <row r="33" spans="1:12" s="72" customFormat="1" ht="90" customHeight="1" x14ac:dyDescent="0.25">
      <c r="A33" s="210" t="s">
        <v>259</v>
      </c>
      <c r="B33" s="211" t="s">
        <v>273</v>
      </c>
      <c r="C33" s="201" t="s">
        <v>167</v>
      </c>
      <c r="D33" s="202">
        <v>120</v>
      </c>
      <c r="E33" s="197"/>
      <c r="F33" s="219">
        <f t="shared" si="3"/>
        <v>0</v>
      </c>
      <c r="G33" s="202">
        <v>120</v>
      </c>
      <c r="H33" s="197"/>
      <c r="I33" s="219">
        <f t="shared" si="4"/>
        <v>0</v>
      </c>
      <c r="J33" s="199">
        <f t="shared" si="2"/>
        <v>0</v>
      </c>
      <c r="K33" s="212"/>
      <c r="L33" s="212"/>
    </row>
    <row r="34" spans="1:12" s="72" customFormat="1" ht="90" customHeight="1" x14ac:dyDescent="0.25">
      <c r="A34" s="210" t="s">
        <v>260</v>
      </c>
      <c r="B34" s="211" t="s">
        <v>274</v>
      </c>
      <c r="C34" s="201" t="s">
        <v>65</v>
      </c>
      <c r="D34" s="202">
        <v>18</v>
      </c>
      <c r="E34" s="197"/>
      <c r="F34" s="219">
        <f t="shared" si="3"/>
        <v>0</v>
      </c>
      <c r="G34" s="202">
        <v>18</v>
      </c>
      <c r="H34" s="197"/>
      <c r="I34" s="219">
        <f t="shared" si="4"/>
        <v>0</v>
      </c>
      <c r="J34" s="199">
        <f t="shared" si="2"/>
        <v>0</v>
      </c>
      <c r="K34" s="212"/>
      <c r="L34" s="212"/>
    </row>
    <row r="35" spans="1:12" s="72" customFormat="1" ht="90" customHeight="1" x14ac:dyDescent="0.25">
      <c r="A35" s="210" t="s">
        <v>261</v>
      </c>
      <c r="B35" s="211" t="s">
        <v>275</v>
      </c>
      <c r="C35" s="201" t="s">
        <v>167</v>
      </c>
      <c r="D35" s="202">
        <v>120</v>
      </c>
      <c r="E35" s="197"/>
      <c r="F35" s="219">
        <f t="shared" si="3"/>
        <v>0</v>
      </c>
      <c r="G35" s="202">
        <v>120</v>
      </c>
      <c r="H35" s="197"/>
      <c r="I35" s="219">
        <f t="shared" si="4"/>
        <v>0</v>
      </c>
      <c r="J35" s="199">
        <f t="shared" si="2"/>
        <v>0</v>
      </c>
      <c r="K35" s="212"/>
      <c r="L35" s="212"/>
    </row>
    <row r="36" spans="1:12" s="72" customFormat="1" ht="90" customHeight="1" x14ac:dyDescent="0.25">
      <c r="A36" s="210" t="s">
        <v>262</v>
      </c>
      <c r="B36" s="211" t="s">
        <v>276</v>
      </c>
      <c r="C36" s="201" t="s">
        <v>167</v>
      </c>
      <c r="D36" s="202">
        <v>120</v>
      </c>
      <c r="E36" s="197"/>
      <c r="F36" s="219">
        <f t="shared" si="3"/>
        <v>0</v>
      </c>
      <c r="G36" s="202">
        <v>120</v>
      </c>
      <c r="H36" s="197"/>
      <c r="I36" s="219">
        <f t="shared" si="4"/>
        <v>0</v>
      </c>
      <c r="J36" s="199">
        <f t="shared" si="2"/>
        <v>0</v>
      </c>
      <c r="K36" s="212"/>
      <c r="L36" s="212"/>
    </row>
    <row r="37" spans="1:12" s="72" customFormat="1" ht="90" customHeight="1" x14ac:dyDescent="0.25">
      <c r="A37" s="210" t="s">
        <v>263</v>
      </c>
      <c r="B37" s="211" t="s">
        <v>277</v>
      </c>
      <c r="C37" s="201" t="s">
        <v>167</v>
      </c>
      <c r="D37" s="202">
        <v>80</v>
      </c>
      <c r="E37" s="197"/>
      <c r="F37" s="219">
        <f t="shared" si="3"/>
        <v>0</v>
      </c>
      <c r="G37" s="202">
        <v>80</v>
      </c>
      <c r="H37" s="197"/>
      <c r="I37" s="219">
        <f t="shared" si="4"/>
        <v>0</v>
      </c>
      <c r="J37" s="199">
        <f t="shared" si="2"/>
        <v>0</v>
      </c>
      <c r="K37" s="212"/>
      <c r="L37" s="212"/>
    </row>
    <row r="38" spans="1:12" s="72" customFormat="1" ht="90" customHeight="1" x14ac:dyDescent="0.25">
      <c r="A38" s="210" t="s">
        <v>264</v>
      </c>
      <c r="B38" s="211" t="s">
        <v>278</v>
      </c>
      <c r="C38" s="201" t="s">
        <v>167</v>
      </c>
      <c r="D38" s="202">
        <v>80</v>
      </c>
      <c r="E38" s="197"/>
      <c r="F38" s="219">
        <f t="shared" si="3"/>
        <v>0</v>
      </c>
      <c r="G38" s="202">
        <v>80</v>
      </c>
      <c r="H38" s="197"/>
      <c r="I38" s="219">
        <f t="shared" si="4"/>
        <v>0</v>
      </c>
      <c r="J38" s="199">
        <f t="shared" si="2"/>
        <v>0</v>
      </c>
      <c r="K38" s="212"/>
      <c r="L38" s="212"/>
    </row>
    <row r="39" spans="1:12" s="72" customFormat="1" ht="90" customHeight="1" x14ac:dyDescent="0.25">
      <c r="A39" s="210" t="s">
        <v>265</v>
      </c>
      <c r="B39" s="211" t="s">
        <v>279</v>
      </c>
      <c r="C39" s="201" t="s">
        <v>167</v>
      </c>
      <c r="D39" s="202">
        <v>80</v>
      </c>
      <c r="E39" s="221"/>
      <c r="F39" s="222">
        <f t="shared" si="3"/>
        <v>0</v>
      </c>
      <c r="G39" s="202">
        <v>80</v>
      </c>
      <c r="H39" s="197"/>
      <c r="I39" s="219">
        <f t="shared" si="4"/>
        <v>0</v>
      </c>
      <c r="J39" s="199">
        <f t="shared" si="2"/>
        <v>0</v>
      </c>
      <c r="K39" s="212"/>
      <c r="L39" s="212"/>
    </row>
    <row r="40" spans="1:12" s="72" customFormat="1" ht="90" customHeight="1" x14ac:dyDescent="0.25">
      <c r="A40" s="210" t="s">
        <v>266</v>
      </c>
      <c r="B40" s="211" t="s">
        <v>280</v>
      </c>
      <c r="C40" s="201" t="s">
        <v>167</v>
      </c>
      <c r="D40" s="202">
        <v>80</v>
      </c>
      <c r="E40" s="197"/>
      <c r="F40" s="219">
        <f t="shared" si="3"/>
        <v>0</v>
      </c>
      <c r="G40" s="202">
        <v>80</v>
      </c>
      <c r="H40" s="197"/>
      <c r="I40" s="219">
        <f t="shared" si="4"/>
        <v>0</v>
      </c>
      <c r="J40" s="199">
        <f t="shared" si="2"/>
        <v>0</v>
      </c>
      <c r="K40" s="212"/>
      <c r="L40" s="212"/>
    </row>
    <row r="41" spans="1:12" s="72" customFormat="1" ht="90" customHeight="1" x14ac:dyDescent="0.25">
      <c r="A41" s="210" t="s">
        <v>267</v>
      </c>
      <c r="B41" s="211" t="s">
        <v>282</v>
      </c>
      <c r="C41" s="201" t="s">
        <v>65</v>
      </c>
      <c r="D41" s="202">
        <v>12</v>
      </c>
      <c r="E41" s="197"/>
      <c r="F41" s="219">
        <f t="shared" si="3"/>
        <v>0</v>
      </c>
      <c r="G41" s="202">
        <v>12</v>
      </c>
      <c r="H41" s="197"/>
      <c r="I41" s="219">
        <f t="shared" si="4"/>
        <v>0</v>
      </c>
      <c r="J41" s="199">
        <f t="shared" si="2"/>
        <v>0</v>
      </c>
      <c r="K41" s="212"/>
      <c r="L41" s="212"/>
    </row>
    <row r="42" spans="1:12" s="72" customFormat="1" ht="95.1" customHeight="1" x14ac:dyDescent="0.25">
      <c r="A42" s="213" t="s">
        <v>268</v>
      </c>
      <c r="B42" s="214" t="s">
        <v>110</v>
      </c>
      <c r="C42" s="213" t="s">
        <v>65</v>
      </c>
      <c r="D42" s="213">
        <v>1</v>
      </c>
      <c r="E42" s="198">
        <f>+SUM(F28:F41)*40%</f>
        <v>0</v>
      </c>
      <c r="F42" s="220">
        <f t="shared" si="3"/>
        <v>0</v>
      </c>
      <c r="G42" s="213">
        <v>1</v>
      </c>
      <c r="H42" s="198">
        <f>+SUM(I28:I41)*40%</f>
        <v>0</v>
      </c>
      <c r="I42" s="220">
        <f t="shared" si="4"/>
        <v>0</v>
      </c>
      <c r="J42" s="199">
        <f t="shared" si="2"/>
        <v>0</v>
      </c>
      <c r="K42" s="212"/>
      <c r="L42" s="212"/>
    </row>
    <row r="43" spans="1:12" s="69" customFormat="1" ht="62.25" customHeight="1" x14ac:dyDescent="0.25">
      <c r="A43" s="247" t="s">
        <v>301</v>
      </c>
      <c r="B43" s="248"/>
      <c r="C43" s="248"/>
      <c r="D43" s="248"/>
      <c r="E43" s="248"/>
      <c r="F43" s="248"/>
      <c r="G43" s="248"/>
      <c r="H43" s="248"/>
      <c r="I43" s="249"/>
      <c r="J43" s="215">
        <f>+SUBTOTAL(9,J15:J42)</f>
        <v>0</v>
      </c>
      <c r="K43" s="216"/>
      <c r="L43" s="216"/>
    </row>
    <row r="44" spans="1:12" ht="28.15" customHeight="1" x14ac:dyDescent="0.25">
      <c r="A44" s="57"/>
      <c r="B44" s="13"/>
      <c r="C44" s="57"/>
      <c r="D44" s="67"/>
      <c r="E44" s="57"/>
      <c r="F44" s="57"/>
      <c r="G44" s="57"/>
      <c r="H44" s="57"/>
      <c r="I44" s="57"/>
      <c r="J44" s="57"/>
      <c r="K44" s="57"/>
      <c r="L44" s="57"/>
    </row>
    <row r="45" spans="1:12" ht="15.75" thickBot="1" x14ac:dyDescent="0.3">
      <c r="A45" s="57"/>
      <c r="B45" s="15"/>
      <c r="C45" s="57"/>
      <c r="D45" s="67"/>
      <c r="E45" s="57"/>
      <c r="F45" s="57"/>
      <c r="G45" s="57"/>
      <c r="H45" s="57"/>
      <c r="I45" s="57"/>
      <c r="J45" s="57"/>
      <c r="K45" s="57"/>
      <c r="L45" s="57"/>
    </row>
    <row r="46" spans="1:12" ht="40.15" customHeight="1" thickTop="1" x14ac:dyDescent="0.25">
      <c r="A46" s="185"/>
      <c r="B46" s="250" t="s">
        <v>22</v>
      </c>
      <c r="C46" s="253"/>
      <c r="D46" s="254"/>
      <c r="E46" s="255"/>
      <c r="F46" s="253"/>
      <c r="G46" s="254"/>
      <c r="H46" s="255"/>
      <c r="I46" s="179"/>
      <c r="J46" s="57"/>
      <c r="K46" s="57"/>
      <c r="L46" s="57"/>
    </row>
    <row r="47" spans="1:12" ht="40.15" customHeight="1" x14ac:dyDescent="0.25">
      <c r="A47" s="186"/>
      <c r="B47" s="251"/>
      <c r="C47" s="256" t="s">
        <v>21</v>
      </c>
      <c r="D47" s="257"/>
      <c r="E47" s="258"/>
      <c r="F47" s="259" t="s">
        <v>63</v>
      </c>
      <c r="G47" s="260"/>
      <c r="H47" s="261"/>
      <c r="I47" s="180"/>
      <c r="J47" s="57"/>
      <c r="K47" s="57"/>
      <c r="L47" s="57"/>
    </row>
    <row r="48" spans="1:12" ht="40.15" customHeight="1" x14ac:dyDescent="0.25">
      <c r="A48" s="186"/>
      <c r="B48" s="251"/>
      <c r="C48" s="256"/>
      <c r="D48" s="257"/>
      <c r="E48" s="258"/>
      <c r="F48" s="256"/>
      <c r="G48" s="257"/>
      <c r="H48" s="258"/>
      <c r="I48" s="181"/>
      <c r="J48" s="57"/>
      <c r="K48" s="57"/>
      <c r="L48" s="57"/>
    </row>
    <row r="49" spans="1:12" ht="40.15" customHeight="1" thickBot="1" x14ac:dyDescent="0.3">
      <c r="A49" s="187"/>
      <c r="B49" s="252"/>
      <c r="C49" s="243" t="s">
        <v>25</v>
      </c>
      <c r="D49" s="244"/>
      <c r="E49" s="245"/>
      <c r="F49" s="243" t="s">
        <v>64</v>
      </c>
      <c r="G49" s="244"/>
      <c r="H49" s="245"/>
      <c r="I49" s="181"/>
      <c r="J49" s="57"/>
      <c r="K49" s="57"/>
      <c r="L49" s="57"/>
    </row>
    <row r="50" spans="1:12" ht="15.75" thickTop="1" x14ac:dyDescent="0.25">
      <c r="A50" s="57"/>
      <c r="B50" s="15"/>
      <c r="C50" s="57"/>
      <c r="D50" s="67"/>
      <c r="E50" s="57"/>
      <c r="F50" s="57"/>
      <c r="G50" s="57"/>
      <c r="H50" s="57"/>
      <c r="I50" s="57"/>
      <c r="J50" s="57"/>
      <c r="K50" s="57"/>
      <c r="L50" s="57"/>
    </row>
    <row r="51" spans="1:12" x14ac:dyDescent="0.25">
      <c r="A51" s="57"/>
      <c r="B51" s="15"/>
      <c r="C51" s="57"/>
      <c r="D51" s="67"/>
      <c r="E51" s="57"/>
      <c r="F51" s="57"/>
      <c r="G51" s="57"/>
      <c r="H51" s="57"/>
      <c r="I51" s="57"/>
      <c r="J51" s="57"/>
      <c r="K51" s="57"/>
      <c r="L51" s="57"/>
    </row>
  </sheetData>
  <sheetProtection formatCells="0" formatColumns="0" formatRows="0" insertRows="0" deleteRows="0"/>
  <protectedRanges>
    <protectedRange sqref="K15:L43" name="Range6"/>
    <protectedRange sqref="G15:H15 H16:H27" name="Range4"/>
    <protectedRange sqref="C42:E42 A42 G16:G39 H28:H39 G40:H42 A15:E15 A27:E41 A16:B26 D16:E26" name="Range3"/>
    <protectedRange sqref="B3:B5" name="Range1"/>
    <protectedRange sqref="I46:I48 F46:H46 F48:H48 F47:G47 C46:E48" name="Range7_1"/>
    <protectedRange sqref="B42" name="Range3_1"/>
  </protectedRanges>
  <mergeCells count="13">
    <mergeCell ref="F4:H4"/>
    <mergeCell ref="C49:E49"/>
    <mergeCell ref="F49:H49"/>
    <mergeCell ref="D13:F13"/>
    <mergeCell ref="G13:I13"/>
    <mergeCell ref="A43:I43"/>
    <mergeCell ref="B46:B49"/>
    <mergeCell ref="C46:E46"/>
    <mergeCell ref="F46:H46"/>
    <mergeCell ref="C47:E47"/>
    <mergeCell ref="F47:H47"/>
    <mergeCell ref="C48:E48"/>
    <mergeCell ref="F48:H48"/>
  </mergeCells>
  <phoneticPr fontId="31" type="noConversion"/>
  <dataValidations count="1">
    <dataValidation type="decimal" operator="greaterThanOrEqual" allowBlank="1" showInputMessage="1" showErrorMessage="1" sqref="D15:E42 G15:H42" xr:uid="{C76F0A10-5AC1-4318-B8F2-4C22C4A3FA07}">
      <formula1>0</formula1>
    </dataValidation>
  </dataValidations>
  <pageMargins left="0.70866141732283472" right="0.70866141732283472" top="0.74803149606299213" bottom="0.74803149606299213" header="0.31496062992125984" footer="0.31496062992125984"/>
  <pageSetup paperSize="8" scale="53" fitToHeight="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F1AB3-A75E-4250-BBAD-05F8BFE9F2C8}">
  <sheetPr>
    <pageSetUpPr fitToPage="1"/>
  </sheetPr>
  <dimension ref="A1:H27"/>
  <sheetViews>
    <sheetView showGridLines="0" topLeftCell="A11" zoomScale="109" zoomScaleNormal="109" workbookViewId="0">
      <selection activeCell="B9" sqref="B9"/>
    </sheetView>
  </sheetViews>
  <sheetFormatPr defaultColWidth="9.140625" defaultRowHeight="15" x14ac:dyDescent="0.25"/>
  <cols>
    <col min="1" max="1" width="13.42578125" style="10" customWidth="1"/>
    <col min="2" max="2" width="69.7109375" style="9" customWidth="1"/>
    <col min="3" max="3" width="40.7109375" style="9" customWidth="1"/>
    <col min="4" max="16384" width="9.140625" style="9"/>
  </cols>
  <sheetData>
    <row r="1" spans="1:8" s="7" customFormat="1" ht="31.5" x14ac:dyDescent="0.5">
      <c r="A1" s="30"/>
      <c r="B1" s="2" t="s">
        <v>16</v>
      </c>
    </row>
    <row r="2" spans="1:8" customFormat="1" ht="28.9" customHeight="1" x14ac:dyDescent="0.25">
      <c r="A2" s="31"/>
      <c r="B2" s="6" t="s">
        <v>26</v>
      </c>
    </row>
    <row r="3" spans="1:8" customFormat="1" ht="15.75" x14ac:dyDescent="0.25">
      <c r="A3" s="32" t="s">
        <v>107</v>
      </c>
      <c r="B3" s="51" t="s">
        <v>303</v>
      </c>
      <c r="C3" s="8"/>
      <c r="D3" s="8"/>
      <c r="E3" s="8"/>
      <c r="F3" s="8"/>
      <c r="G3" s="8"/>
      <c r="H3" s="8"/>
    </row>
    <row r="4" spans="1:8" customFormat="1" ht="47.25" x14ac:dyDescent="0.25">
      <c r="A4" s="33" t="s">
        <v>6</v>
      </c>
      <c r="B4" s="189" t="s">
        <v>302</v>
      </c>
      <c r="C4" s="263" t="s">
        <v>299</v>
      </c>
      <c r="D4" s="264"/>
      <c r="E4" s="264"/>
      <c r="F4" s="8"/>
      <c r="G4" s="8"/>
      <c r="H4" s="8"/>
    </row>
    <row r="5" spans="1:8" customFormat="1" ht="18.75" x14ac:dyDescent="0.25">
      <c r="A5" s="34" t="s">
        <v>17</v>
      </c>
      <c r="B5" s="22"/>
      <c r="C5" s="8"/>
      <c r="D5" s="8"/>
      <c r="E5" s="8"/>
      <c r="F5" s="8"/>
      <c r="G5" s="8"/>
      <c r="H5" s="8"/>
    </row>
    <row r="6" spans="1:8" customFormat="1" ht="15.75" x14ac:dyDescent="0.25">
      <c r="A6" s="35"/>
      <c r="B6" s="11"/>
      <c r="C6" s="8"/>
      <c r="D6" s="8"/>
      <c r="E6" s="8"/>
      <c r="F6" s="8"/>
      <c r="G6" s="8"/>
      <c r="H6" s="8"/>
    </row>
    <row r="7" spans="1:8" s="8" customFormat="1" ht="15.75" x14ac:dyDescent="0.25">
      <c r="A7" s="19" t="s">
        <v>3</v>
      </c>
      <c r="B7" s="23"/>
    </row>
    <row r="8" spans="1:8" s="8" customFormat="1" ht="15.75" x14ac:dyDescent="0.25">
      <c r="A8" s="24" t="s">
        <v>27</v>
      </c>
      <c r="B8" s="5"/>
    </row>
    <row r="9" spans="1:8" s="8" customFormat="1" ht="15.75" x14ac:dyDescent="0.25">
      <c r="A9" s="25" t="s">
        <v>28</v>
      </c>
      <c r="B9" s="26"/>
    </row>
    <row r="10" spans="1:8" s="8" customFormat="1" ht="15.75" x14ac:dyDescent="0.25">
      <c r="A10" s="25" t="s">
        <v>111</v>
      </c>
      <c r="B10" s="26"/>
    </row>
    <row r="11" spans="1:8" s="8" customFormat="1" ht="15.75" x14ac:dyDescent="0.25">
      <c r="A11" s="27" t="s">
        <v>108</v>
      </c>
      <c r="B11" s="26"/>
    </row>
    <row r="12" spans="1:8" s="8" customFormat="1" ht="15.75" x14ac:dyDescent="0.25">
      <c r="A12" s="16"/>
      <c r="B12" s="4"/>
    </row>
    <row r="13" spans="1:8" customFormat="1" ht="18.75" x14ac:dyDescent="0.25">
      <c r="A13" s="36"/>
      <c r="B13" s="37"/>
      <c r="C13" s="265" t="s">
        <v>5</v>
      </c>
      <c r="D13" s="265"/>
      <c r="E13" s="265"/>
    </row>
    <row r="14" spans="1:8" ht="39" customHeight="1" x14ac:dyDescent="0.25">
      <c r="A14" s="36" t="s">
        <v>0</v>
      </c>
      <c r="B14" s="37" t="s">
        <v>18</v>
      </c>
      <c r="C14" s="266" t="s">
        <v>15</v>
      </c>
      <c r="D14" s="266"/>
      <c r="E14" s="266"/>
    </row>
    <row r="15" spans="1:8" s="40" customFormat="1" ht="35.1" customHeight="1" x14ac:dyDescent="0.25">
      <c r="A15" s="38">
        <v>1</v>
      </c>
      <c r="B15" s="39" t="s">
        <v>112</v>
      </c>
      <c r="C15" s="267">
        <f>+'NEW EQUIPMENT (EXCL VAT)'!F141</f>
        <v>0</v>
      </c>
      <c r="D15" s="267"/>
      <c r="E15" s="267"/>
    </row>
    <row r="16" spans="1:8" s="40" customFormat="1" ht="35.1" customHeight="1" x14ac:dyDescent="0.25">
      <c r="A16" s="38">
        <v>2</v>
      </c>
      <c r="B16" s="39" t="s">
        <v>113</v>
      </c>
      <c r="C16" s="262">
        <f>+ROUND('MAINTENANCE  (EXCL VAT)'!J43,2)</f>
        <v>0</v>
      </c>
      <c r="D16" s="262"/>
      <c r="E16" s="262"/>
    </row>
    <row r="17" spans="1:5" s="41" customFormat="1" ht="35.1" customHeight="1" x14ac:dyDescent="0.25">
      <c r="A17" s="268" t="s">
        <v>19</v>
      </c>
      <c r="B17" s="269"/>
      <c r="C17" s="270">
        <f>+SUBTOTAL(9,C15:C16)</f>
        <v>0</v>
      </c>
      <c r="D17" s="270"/>
      <c r="E17" s="270"/>
    </row>
    <row r="18" spans="1:5" s="41" customFormat="1" ht="35.1" customHeight="1" x14ac:dyDescent="0.25">
      <c r="A18" s="268" t="s">
        <v>2</v>
      </c>
      <c r="B18" s="269"/>
      <c r="C18" s="270">
        <f>+ROUND(C17*15%,2)</f>
        <v>0</v>
      </c>
      <c r="D18" s="270"/>
      <c r="E18" s="270"/>
    </row>
    <row r="19" spans="1:5" s="41" customFormat="1" ht="35.1" customHeight="1" x14ac:dyDescent="0.25">
      <c r="A19" s="268" t="s">
        <v>20</v>
      </c>
      <c r="B19" s="269"/>
      <c r="C19" s="270">
        <f>+SUM(C17,C18)</f>
        <v>0</v>
      </c>
      <c r="D19" s="270"/>
      <c r="E19" s="270"/>
    </row>
    <row r="20" spans="1:5" x14ac:dyDescent="0.25">
      <c r="A20" s="14"/>
      <c r="B20" s="13"/>
      <c r="C20" s="15"/>
    </row>
    <row r="21" spans="1:5" ht="36.4" customHeight="1" thickBot="1" x14ac:dyDescent="0.3">
      <c r="A21" s="14"/>
      <c r="B21" s="15"/>
      <c r="C21" s="15"/>
    </row>
    <row r="22" spans="1:5" ht="27.4" customHeight="1" x14ac:dyDescent="0.25">
      <c r="A22" s="14"/>
      <c r="B22" s="271" t="s">
        <v>22</v>
      </c>
      <c r="C22" s="274"/>
      <c r="D22" s="275"/>
      <c r="E22" s="276"/>
    </row>
    <row r="23" spans="1:5" ht="34.9" customHeight="1" x14ac:dyDescent="0.25">
      <c r="A23" s="14"/>
      <c r="B23" s="272"/>
      <c r="C23" s="277" t="s">
        <v>21</v>
      </c>
      <c r="D23" s="278"/>
      <c r="E23" s="279"/>
    </row>
    <row r="24" spans="1:5" ht="36" customHeight="1" x14ac:dyDescent="0.25">
      <c r="A24" s="14"/>
      <c r="B24" s="272"/>
      <c r="C24" s="277"/>
      <c r="D24" s="278"/>
      <c r="E24" s="279"/>
    </row>
    <row r="25" spans="1:5" ht="15.75" thickBot="1" x14ac:dyDescent="0.3">
      <c r="A25" s="14"/>
      <c r="B25" s="273"/>
      <c r="C25" s="280" t="s">
        <v>25</v>
      </c>
      <c r="D25" s="281"/>
      <c r="E25" s="282"/>
    </row>
    <row r="26" spans="1:5" x14ac:dyDescent="0.25">
      <c r="A26" s="14"/>
      <c r="B26" s="15"/>
      <c r="C26" s="15"/>
    </row>
    <row r="27" spans="1:5" x14ac:dyDescent="0.25">
      <c r="A27" s="14"/>
      <c r="B27" s="15"/>
      <c r="C27" s="15"/>
    </row>
  </sheetData>
  <sheetProtection formatCells="0" formatColumns="0" formatRows="0" insertRows="0" deleteRows="0"/>
  <protectedRanges>
    <protectedRange sqref="C22:E24" name="Range7"/>
    <protectedRange sqref="A15:B16" name="Range3"/>
    <protectedRange sqref="B3:B5" name="Range1_2"/>
  </protectedRanges>
  <mergeCells count="16">
    <mergeCell ref="B22:B25"/>
    <mergeCell ref="C22:E22"/>
    <mergeCell ref="C23:E23"/>
    <mergeCell ref="C24:E24"/>
    <mergeCell ref="C25:E25"/>
    <mergeCell ref="A17:B17"/>
    <mergeCell ref="C17:E17"/>
    <mergeCell ref="A18:B18"/>
    <mergeCell ref="C18:E18"/>
    <mergeCell ref="A19:B19"/>
    <mergeCell ref="C19:E19"/>
    <mergeCell ref="C16:E16"/>
    <mergeCell ref="C4:E4"/>
    <mergeCell ref="C13:E13"/>
    <mergeCell ref="C14:E14"/>
    <mergeCell ref="C15:E15"/>
  </mergeCells>
  <pageMargins left="0.70866141732283472" right="0.70866141732283472" top="0.74803149606299213" bottom="0.74803149606299213" header="0.31496062992125984" footer="0.31496062992125984"/>
  <pageSetup paperSize="8" scale="73"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7</vt:i4>
      </vt:variant>
    </vt:vector>
  </HeadingPairs>
  <TitlesOfParts>
    <vt:vector size="10" baseType="lpstr">
      <vt:lpstr>NEW EQUIPMENT (EXCL VAT)</vt:lpstr>
      <vt:lpstr>MAINTENANCE  (EXCL VAT)</vt:lpstr>
      <vt:lpstr>TOTALS BID PRICING</vt:lpstr>
      <vt:lpstr>'TOTALS BID PRICING'!_Hlk149752705</vt:lpstr>
      <vt:lpstr>'MAINTENANCE  (EXCL VAT)'!Print_Area</vt:lpstr>
      <vt:lpstr>'NEW EQUIPMENT (EXCL VAT)'!Print_Area</vt:lpstr>
      <vt:lpstr>'TOTALS BID PRICING'!Print_Area</vt:lpstr>
      <vt:lpstr>'MAINTENANCE  (EXCL VAT)'!Print_Titles</vt:lpstr>
      <vt:lpstr>'NEW EQUIPMENT (EXCL VAT)'!Print_Titles</vt:lpstr>
      <vt:lpstr>'TOTALS BID PRICING'!Print_Titles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Willie Needham</dc:creator>
  <cp:lastModifiedBy>Kwena Ramasenya</cp:lastModifiedBy>
  <cp:lastPrinted>2025-11-18T22:19:23Z</cp:lastPrinted>
  <dcterms:created xsi:type="dcterms:W3CDTF">2017-06-15T23:28:53Z</dcterms:created>
  <dcterms:modified xsi:type="dcterms:W3CDTF">2025-11-19T07:36:38Z</dcterms:modified>
</cp:coreProperties>
</file>