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6.xml" ContentType="application/vnd.openxmlformats-officedocument.spreadsheetml.comments+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mc:AlternateContent xmlns:mc="http://schemas.openxmlformats.org/markup-compatibility/2006">
    <mc:Choice Requires="x15">
      <x15ac:absPath xmlns:x15ac="http://schemas.microsoft.com/office/spreadsheetml/2010/11/ac" url="C:\Users\HoratiusDladla\Desktop\Span\Tenders\Infrastructure\Paving HO\"/>
    </mc:Choice>
  </mc:AlternateContent>
  <bookViews>
    <workbookView xWindow="0" yWindow="0" windowWidth="24000" windowHeight="9744" firstSheet="1" activeTab="5"/>
  </bookViews>
  <sheets>
    <sheet name="MAINTENANCE ALLOCATION" sheetId="81" state="hidden" r:id="rId1"/>
    <sheet name="CONTRACTOR NOTES (2)" sheetId="92" r:id="rId2"/>
    <sheet name="INFORMATION" sheetId="58" r:id="rId3"/>
    <sheet name="COVER PAGE" sheetId="67" r:id="rId4"/>
    <sheet name="CONTRACTOR NOTES (1)" sheetId="91" r:id="rId5"/>
    <sheet name="SPECIFICATION-UNPRICED" sheetId="94" r:id="rId6"/>
    <sheet name="PAYMENT 3" sheetId="47" state="hidden" r:id="rId7"/>
    <sheet name="PROGRESS REPORT 3" sheetId="22" state="hidden" r:id="rId8"/>
    <sheet name="PAYMENT 4" sheetId="48" state="hidden" r:id="rId9"/>
    <sheet name="PROGRESS REPORT 4" sheetId="23" state="hidden" r:id="rId10"/>
    <sheet name="PAYMENT 5" sheetId="49" state="hidden" r:id="rId11"/>
    <sheet name="PROGRESS REPORT 5" sheetId="24" state="hidden" r:id="rId12"/>
    <sheet name="PAYMENT 6" sheetId="42" state="hidden" r:id="rId13"/>
    <sheet name="PROGRESS REPORT 6" sheetId="50" state="hidden" r:id="rId14"/>
    <sheet name="PAYMENT 7" sheetId="43" state="hidden" r:id="rId15"/>
    <sheet name="PROGRESS REPORT 7" sheetId="51" state="hidden" r:id="rId16"/>
    <sheet name="PAYMENT 8" sheetId="44" state="hidden" r:id="rId17"/>
    <sheet name="PROGRESS REPORT 8" sheetId="52" state="hidden" r:id="rId18"/>
  </sheets>
  <externalReferences>
    <externalReference r:id="rId19"/>
  </externalReferences>
  <definedNames>
    <definedName name="GAOSHUPE_MAKODI_PRIMARY_SCHOOL">'[1]MASTER LIST 2019'!$A$2:$A$15</definedName>
    <definedName name="Maint_Alloc_Sheet1" localSheetId="0" hidden="1">'MAINTENANCE ALLOCATION'!$A$1:$G$570</definedName>
    <definedName name="Name">'[1]MASTER LIST 2019'!$A$2:$A$17</definedName>
    <definedName name="_xlnm.Print_Area" localSheetId="4">'CONTRACTOR NOTES (1)'!$A$1:$F$26</definedName>
    <definedName name="_xlnm.Print_Area" localSheetId="1">'CONTRACTOR NOTES (2)'!$A$1:$E$50</definedName>
    <definedName name="_xlnm.Print_Area" localSheetId="3">'COVER PAGE'!$A$1:$I$22</definedName>
    <definedName name="_xlnm.Print_Area" localSheetId="2">INFORMATION!$A$1:$E$60</definedName>
    <definedName name="_xlnm.Print_Area" localSheetId="6">'PAYMENT 3'!$A$1:$J$64</definedName>
    <definedName name="_xlnm.Print_Area" localSheetId="8">'PAYMENT 4'!$A$1:$J$64</definedName>
    <definedName name="_xlnm.Print_Area" localSheetId="10">'PAYMENT 5'!$A$1:$J$64</definedName>
    <definedName name="_xlnm.Print_Area" localSheetId="12">'PAYMENT 6'!$A$1:$J$64</definedName>
    <definedName name="_xlnm.Print_Area" localSheetId="14">'PAYMENT 7'!$A$1:$J$64</definedName>
    <definedName name="_xlnm.Print_Area" localSheetId="16">'PAYMENT 8'!$A$1:$J$64</definedName>
    <definedName name="_xlnm.Print_Area" localSheetId="7">'PROGRESS REPORT 3'!$A$1:$I$46</definedName>
    <definedName name="_xlnm.Print_Area" localSheetId="9">'PROGRESS REPORT 4'!$A$1:$I$46</definedName>
    <definedName name="_xlnm.Print_Area" localSheetId="11">'PROGRESS REPORT 5'!$A$1:$I$46</definedName>
    <definedName name="_xlnm.Print_Area" localSheetId="13">'PROGRESS REPORT 6'!$A$1:$I$46</definedName>
    <definedName name="_xlnm.Print_Area" localSheetId="15">'PROGRESS REPORT 7'!$A$1:$I$46</definedName>
    <definedName name="_xlnm.Print_Area" localSheetId="17">'PROGRESS REPORT 8'!$A$1:$I$46</definedName>
    <definedName name="_xlnm.Print_Area" localSheetId="5">'SPECIFICATION-UNPRICED'!$A$1:$F$136</definedName>
    <definedName name="_xlnm.Print_Titles" localSheetId="5">'SPECIFICATION-UNPRICED'!$6:$6</definedName>
    <definedName name="SchoolName">'[1]MASTER LIST 2019'!$A$2:$A$18</definedName>
    <definedName name="Z_BA4F979B_4637_4A48_8AA5_8515CE99A35E_.wvu.PrintArea" localSheetId="2" hidden="1">INFORMATION!$A$1:$E$60</definedName>
    <definedName name="Z_BA4F979B_4637_4A48_8AA5_8515CE99A35E_.wvu.PrintArea" localSheetId="7" hidden="1">'PROGRESS REPORT 3'!$A$1:$I$46</definedName>
    <definedName name="Z_BA4F979B_4637_4A48_8AA5_8515CE99A35E_.wvu.PrintArea" localSheetId="9" hidden="1">'PROGRESS REPORT 4'!$A$1:$I$46</definedName>
    <definedName name="Z_BA4F979B_4637_4A48_8AA5_8515CE99A35E_.wvu.PrintArea" localSheetId="11" hidden="1">'PROGRESS REPORT 5'!$A$1:$I$46</definedName>
    <definedName name="Z_BA4F979B_4637_4A48_8AA5_8515CE99A35E_.wvu.PrintArea" localSheetId="13" hidden="1">'PROGRESS REPORT 6'!$A$1:$I$46</definedName>
    <definedName name="Z_BA4F979B_4637_4A48_8AA5_8515CE99A35E_.wvu.PrintArea" localSheetId="15" hidden="1">'PROGRESS REPORT 7'!$A$1:$I$46</definedName>
    <definedName name="Z_BA4F979B_4637_4A48_8AA5_8515CE99A35E_.wvu.PrintArea" localSheetId="17" hidden="1">'PROGRESS REPORT 8'!$A$1:$I$46</definedName>
    <definedName name="Z_BA4F979B_4637_4A48_8AA5_8515CE99A35E_.wvu.Rows" localSheetId="7" hidden="1">'PROGRESS REPORT 3'!$13:$14</definedName>
    <definedName name="Z_BA4F979B_4637_4A48_8AA5_8515CE99A35E_.wvu.Rows" localSheetId="9" hidden="1">'PROGRESS REPORT 4'!$13:$14</definedName>
    <definedName name="Z_BA4F979B_4637_4A48_8AA5_8515CE99A35E_.wvu.Rows" localSheetId="11" hidden="1">'PROGRESS REPORT 5'!$13:$14</definedName>
    <definedName name="Z_BA4F979B_4637_4A48_8AA5_8515CE99A35E_.wvu.Rows" localSheetId="13" hidden="1">'PROGRESS REPORT 6'!$13:$14</definedName>
    <definedName name="Z_BA4F979B_4637_4A48_8AA5_8515CE99A35E_.wvu.Rows" localSheetId="15" hidden="1">'PROGRESS REPORT 7'!$13:$14</definedName>
    <definedName name="Z_BA4F979B_4637_4A48_8AA5_8515CE99A35E_.wvu.Rows" localSheetId="17" hidden="1">'PROGRESS REPORT 8'!$13:$14</definedName>
  </definedNames>
  <calcPr calcId="152511"/>
  <customWorkbookViews>
    <customWorkbookView name="JanetteLabuschagne - Personal View" guid="{BA4F979B-4637-4A48-8AA5-8515CE99A35E}" mergeInterval="0" personalView="1" maximized="1" xWindow="1" yWindow="1" windowWidth="1920" windowHeight="850" activeSheetId="1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6" i="58" l="1"/>
  <c r="C15" i="58"/>
  <c r="C14" i="58"/>
  <c r="C13" i="58"/>
  <c r="C12" i="58"/>
  <c r="C11" i="58"/>
  <c r="C10" i="58"/>
  <c r="C6" i="58"/>
  <c r="B122" i="94" l="1"/>
  <c r="B120" i="94"/>
  <c r="A4" i="94"/>
  <c r="A3" i="94"/>
  <c r="A2" i="94"/>
  <c r="D12" i="91" l="1"/>
  <c r="D9" i="91"/>
  <c r="D8" i="91"/>
  <c r="D4" i="91"/>
  <c r="A4" i="91"/>
  <c r="C17" i="58" l="1"/>
  <c r="C20" i="52"/>
  <c r="C23" i="58"/>
  <c r="D9" i="67"/>
  <c r="D10" i="67"/>
  <c r="D7" i="67"/>
  <c r="D8" i="67"/>
  <c r="C44" i="58"/>
  <c r="B41" i="47"/>
  <c r="I14" i="47"/>
  <c r="G45" i="47" s="1"/>
  <c r="I45" i="47" s="1"/>
  <c r="B40" i="47"/>
  <c r="I36" i="47"/>
  <c r="I36" i="48" s="1"/>
  <c r="B46" i="44"/>
  <c r="B45" i="44"/>
  <c r="B45" i="43"/>
  <c r="B44" i="43"/>
  <c r="B44" i="44"/>
  <c r="B43" i="43"/>
  <c r="B43" i="44"/>
  <c r="B42" i="43"/>
  <c r="B42" i="44"/>
  <c r="B41" i="43"/>
  <c r="B41" i="44"/>
  <c r="B40" i="43"/>
  <c r="B40" i="44"/>
  <c r="I25" i="47"/>
  <c r="I25" i="48" s="1"/>
  <c r="I25" i="49" s="1"/>
  <c r="I25" i="42" s="1"/>
  <c r="I25" i="43" s="1"/>
  <c r="I25" i="44" s="1"/>
  <c r="H25" i="47"/>
  <c r="H25" i="48" s="1"/>
  <c r="H25" i="49" s="1"/>
  <c r="H25" i="42" s="1"/>
  <c r="H25" i="43" s="1"/>
  <c r="H25" i="44" s="1"/>
  <c r="I24" i="47"/>
  <c r="I24" i="48" s="1"/>
  <c r="I24" i="49" s="1"/>
  <c r="I24" i="42" s="1"/>
  <c r="I24" i="43" s="1"/>
  <c r="I24" i="44" s="1"/>
  <c r="H24" i="47"/>
  <c r="H24" i="48" s="1"/>
  <c r="H24" i="49" s="1"/>
  <c r="H24" i="42" s="1"/>
  <c r="H24" i="43" s="1"/>
  <c r="H24" i="44" s="1"/>
  <c r="I23" i="47"/>
  <c r="I23" i="48" s="1"/>
  <c r="I23" i="49" s="1"/>
  <c r="I23" i="42" s="1"/>
  <c r="I23" i="43" s="1"/>
  <c r="I23" i="44" s="1"/>
  <c r="H23" i="47"/>
  <c r="H22" i="47"/>
  <c r="H22" i="48" s="1"/>
  <c r="C45" i="58"/>
  <c r="C13" i="43"/>
  <c r="C12" i="49"/>
  <c r="D34" i="42"/>
  <c r="D34" i="43" s="1"/>
  <c r="D34" i="44" s="1"/>
  <c r="D17" i="42"/>
  <c r="D17" i="43" s="1"/>
  <c r="D17" i="44" s="1"/>
  <c r="D34" i="49"/>
  <c r="D17" i="49"/>
  <c r="D34" i="48"/>
  <c r="D17" i="48"/>
  <c r="D34" i="47"/>
  <c r="D17" i="47"/>
  <c r="C9" i="44"/>
  <c r="H6" i="49"/>
  <c r="H5" i="48"/>
  <c r="H31" i="42"/>
  <c r="C26" i="42" s="1"/>
  <c r="C26" i="47"/>
  <c r="C26" i="48"/>
  <c r="H31" i="49"/>
  <c r="C26" i="49" s="1"/>
  <c r="H31" i="43"/>
  <c r="C26" i="43" s="1"/>
  <c r="H31" i="44"/>
  <c r="C26" i="44" s="1"/>
  <c r="H13" i="47"/>
  <c r="H13" i="48"/>
  <c r="H13" i="49"/>
  <c r="H13" i="42"/>
  <c r="H13" i="43"/>
  <c r="H13" i="44"/>
  <c r="I14" i="48"/>
  <c r="G45" i="48" s="1"/>
  <c r="I45" i="48" s="1"/>
  <c r="I14" i="49"/>
  <c r="G45" i="49" s="1"/>
  <c r="I45" i="49" s="1"/>
  <c r="I14" i="42"/>
  <c r="G46" i="42" s="1"/>
  <c r="I46" i="42" s="1"/>
  <c r="I14" i="43"/>
  <c r="G46" i="43" s="1"/>
  <c r="I46" i="43" s="1"/>
  <c r="I14" i="44"/>
  <c r="E18" i="47"/>
  <c r="E18" i="42"/>
  <c r="E18" i="49"/>
  <c r="E18" i="44"/>
  <c r="C17" i="22"/>
  <c r="C17" i="23"/>
  <c r="C17" i="24"/>
  <c r="C17" i="50"/>
  <c r="C17" i="51"/>
  <c r="C17" i="52"/>
  <c r="H35" i="47"/>
  <c r="H35" i="48" s="1"/>
  <c r="C43" i="52"/>
  <c r="C28" i="52"/>
  <c r="C26" i="52"/>
  <c r="C24" i="52"/>
  <c r="C22" i="52"/>
  <c r="C21" i="52"/>
  <c r="C18" i="52"/>
  <c r="C15" i="52"/>
  <c r="C43" i="51"/>
  <c r="C28" i="51"/>
  <c r="C26" i="51"/>
  <c r="G24" i="51"/>
  <c r="C24" i="51"/>
  <c r="C22" i="51"/>
  <c r="C21" i="51"/>
  <c r="C20" i="51"/>
  <c r="C18" i="51"/>
  <c r="C15" i="51"/>
  <c r="C43" i="50"/>
  <c r="C28" i="50"/>
  <c r="C26" i="50"/>
  <c r="G24" i="50"/>
  <c r="C24" i="50"/>
  <c r="C22" i="50"/>
  <c r="C21" i="50"/>
  <c r="C20" i="50"/>
  <c r="C18" i="50"/>
  <c r="C15" i="50"/>
  <c r="C28" i="24"/>
  <c r="C26" i="24"/>
  <c r="G24" i="24"/>
  <c r="C24" i="24"/>
  <c r="C28" i="23"/>
  <c r="C26" i="23"/>
  <c r="C24" i="23"/>
  <c r="C28" i="22"/>
  <c r="C26" i="22"/>
  <c r="C24" i="22"/>
  <c r="H9" i="43"/>
  <c r="B50" i="43" s="1"/>
  <c r="C14" i="49"/>
  <c r="H9" i="44"/>
  <c r="B50" i="44" s="1"/>
  <c r="H9" i="47"/>
  <c r="B50" i="47" s="1"/>
  <c r="C13" i="48"/>
  <c r="H9" i="48"/>
  <c r="B50" i="48" s="1"/>
  <c r="H9" i="49"/>
  <c r="B50" i="49" s="1"/>
  <c r="H9" i="42"/>
  <c r="B50" i="42" s="1"/>
  <c r="C14" i="42"/>
  <c r="C14" i="44"/>
  <c r="C14" i="47"/>
  <c r="C14" i="43"/>
  <c r="C14" i="48"/>
  <c r="C12" i="47"/>
  <c r="C9" i="48"/>
  <c r="C43" i="24"/>
  <c r="C20" i="24"/>
  <c r="C43" i="23"/>
  <c r="C43" i="22"/>
  <c r="C20" i="22"/>
  <c r="C22" i="22"/>
  <c r="C21" i="24"/>
  <c r="C18" i="22"/>
  <c r="C18" i="23"/>
  <c r="C22" i="23"/>
  <c r="C22" i="24"/>
  <c r="C21" i="23"/>
  <c r="C21" i="22"/>
  <c r="C18" i="24"/>
  <c r="C15" i="23"/>
  <c r="C15" i="22"/>
  <c r="C15" i="24"/>
  <c r="D47" i="48"/>
  <c r="E32" i="48"/>
  <c r="D47" i="49"/>
  <c r="E32" i="49"/>
  <c r="D47" i="42"/>
  <c r="E32" i="42"/>
  <c r="C16" i="51" l="1"/>
  <c r="C16" i="22"/>
  <c r="C16" i="50"/>
  <c r="C10" i="49"/>
  <c r="C16" i="24"/>
  <c r="C10" i="44"/>
  <c r="C16" i="52"/>
  <c r="C10" i="43"/>
  <c r="C16" i="23"/>
  <c r="C10" i="47"/>
  <c r="C10" i="48"/>
  <c r="C10" i="42"/>
  <c r="G42" i="49"/>
  <c r="I42" i="49" s="1"/>
  <c r="G41" i="49"/>
  <c r="I41" i="49" s="1"/>
  <c r="G43" i="49"/>
  <c r="I43" i="49" s="1"/>
  <c r="G25" i="22"/>
  <c r="G40" i="49"/>
  <c r="I40" i="49" s="1"/>
  <c r="I47" i="49" s="1"/>
  <c r="G32" i="24" s="1"/>
  <c r="G46" i="49"/>
  <c r="I46" i="49" s="1"/>
  <c r="G44" i="49"/>
  <c r="I44" i="49" s="1"/>
  <c r="G46" i="47"/>
  <c r="I46" i="47" s="1"/>
  <c r="G43" i="42"/>
  <c r="I43" i="42" s="1"/>
  <c r="G41" i="42"/>
  <c r="I41" i="42" s="1"/>
  <c r="G45" i="42"/>
  <c r="I45" i="42" s="1"/>
  <c r="G40" i="42"/>
  <c r="I40" i="42" s="1"/>
  <c r="I47" i="42" s="1"/>
  <c r="G32" i="50" s="1"/>
  <c r="G44" i="42"/>
  <c r="I44" i="42" s="1"/>
  <c r="G42" i="42"/>
  <c r="I42" i="42" s="1"/>
  <c r="I22" i="47"/>
  <c r="H35" i="49"/>
  <c r="G25" i="23"/>
  <c r="I36" i="49"/>
  <c r="G26" i="23"/>
  <c r="H23" i="48"/>
  <c r="H23" i="49" s="1"/>
  <c r="H23" i="42" s="1"/>
  <c r="H23" i="43" s="1"/>
  <c r="H23" i="44" s="1"/>
  <c r="C27" i="22"/>
  <c r="H22" i="49"/>
  <c r="G43" i="48"/>
  <c r="I43" i="48" s="1"/>
  <c r="G46" i="48"/>
  <c r="I46" i="48" s="1"/>
  <c r="G40" i="48"/>
  <c r="G42" i="47"/>
  <c r="I42" i="47" s="1"/>
  <c r="G43" i="47"/>
  <c r="I43" i="47" s="1"/>
  <c r="G41" i="48"/>
  <c r="I41" i="48" s="1"/>
  <c r="G26" i="22"/>
  <c r="G42" i="48"/>
  <c r="I42" i="48" s="1"/>
  <c r="G44" i="48"/>
  <c r="I44" i="48" s="1"/>
  <c r="G44" i="47"/>
  <c r="I44" i="47" s="1"/>
  <c r="H5" i="49"/>
  <c r="H5" i="47"/>
  <c r="H5" i="44"/>
  <c r="C12" i="43"/>
  <c r="C18" i="44"/>
  <c r="E20" i="44" s="1"/>
  <c r="E23" i="44" s="1"/>
  <c r="E25" i="44" s="1"/>
  <c r="E18" i="43"/>
  <c r="H5" i="42"/>
  <c r="E18" i="48"/>
  <c r="C12" i="44"/>
  <c r="H10" i="42"/>
  <c r="H10" i="43"/>
  <c r="C9" i="47"/>
  <c r="C9" i="49"/>
  <c r="C6" i="47"/>
  <c r="H5" i="43"/>
  <c r="C13" i="47"/>
  <c r="C9" i="42"/>
  <c r="H10" i="48"/>
  <c r="C12" i="42"/>
  <c r="H10" i="44"/>
  <c r="C9" i="43"/>
  <c r="D18" i="48"/>
  <c r="D18" i="43"/>
  <c r="D18" i="44"/>
  <c r="D18" i="42"/>
  <c r="D18" i="49"/>
  <c r="D18" i="47"/>
  <c r="H10" i="47"/>
  <c r="H10" i="49"/>
  <c r="C18" i="47"/>
  <c r="C18" i="49"/>
  <c r="C18" i="43"/>
  <c r="C18" i="42"/>
  <c r="C18" i="48"/>
  <c r="C12" i="48"/>
  <c r="H6" i="48"/>
  <c r="H6" i="47"/>
  <c r="G24" i="23"/>
  <c r="H6" i="43"/>
  <c r="G24" i="22"/>
  <c r="G24" i="52"/>
  <c r="H6" i="42"/>
  <c r="H6" i="44"/>
  <c r="C19" i="23"/>
  <c r="C19" i="51"/>
  <c r="C19" i="22"/>
  <c r="C19" i="24"/>
  <c r="C19" i="52"/>
  <c r="C19" i="50"/>
  <c r="C13" i="42"/>
  <c r="C13" i="44"/>
  <c r="C20" i="23"/>
  <c r="C13" i="49"/>
  <c r="C6" i="42"/>
  <c r="C6" i="49"/>
  <c r="C6" i="44"/>
  <c r="C6" i="48"/>
  <c r="C6" i="43"/>
  <c r="C11" i="48"/>
  <c r="C11" i="49"/>
  <c r="C11" i="42"/>
  <c r="C11" i="44"/>
  <c r="C11" i="47"/>
  <c r="C11" i="43"/>
  <c r="C47" i="58"/>
  <c r="G47" i="49" l="1"/>
  <c r="G47" i="42"/>
  <c r="I22" i="48"/>
  <c r="I26" i="47"/>
  <c r="C27" i="23"/>
  <c r="G47" i="48"/>
  <c r="I40" i="48"/>
  <c r="I47" i="48" s="1"/>
  <c r="G32" i="23" s="1"/>
  <c r="G26" i="24"/>
  <c r="I36" i="42"/>
  <c r="C27" i="24"/>
  <c r="H22" i="42"/>
  <c r="G25" i="24"/>
  <c r="H35" i="42"/>
  <c r="I31" i="44"/>
  <c r="E26" i="44" s="1"/>
  <c r="E27" i="44" s="1"/>
  <c r="E29" i="44" s="1"/>
  <c r="E31" i="44" s="1"/>
  <c r="I31" i="49"/>
  <c r="E26" i="49" s="1"/>
  <c r="E20" i="49"/>
  <c r="E23" i="49" s="1"/>
  <c r="E25" i="49" s="1"/>
  <c r="E20" i="48"/>
  <c r="E23" i="48" s="1"/>
  <c r="E25" i="48" s="1"/>
  <c r="I31" i="48"/>
  <c r="E26" i="48" s="1"/>
  <c r="I31" i="42"/>
  <c r="E26" i="42" s="1"/>
  <c r="E20" i="42"/>
  <c r="E23" i="42" s="1"/>
  <c r="E25" i="42" s="1"/>
  <c r="E20" i="43"/>
  <c r="E23" i="43" s="1"/>
  <c r="E25" i="43" s="1"/>
  <c r="I31" i="43"/>
  <c r="E26" i="43" s="1"/>
  <c r="D40" i="47"/>
  <c r="D40" i="43"/>
  <c r="D40" i="44"/>
  <c r="I31" i="47"/>
  <c r="E26" i="47" s="1"/>
  <c r="E20" i="47"/>
  <c r="E23" i="47" s="1"/>
  <c r="E25" i="47" s="1"/>
  <c r="C15" i="47"/>
  <c r="C15" i="44"/>
  <c r="C15" i="49"/>
  <c r="C15" i="42"/>
  <c r="C15" i="43"/>
  <c r="C15" i="48"/>
  <c r="I22" i="49" l="1"/>
  <c r="I26" i="48"/>
  <c r="I28" i="47"/>
  <c r="I27" i="47"/>
  <c r="C27" i="50"/>
  <c r="H22" i="43"/>
  <c r="H35" i="43"/>
  <c r="G25" i="50"/>
  <c r="I36" i="43"/>
  <c r="G26" i="50"/>
  <c r="E27" i="43"/>
  <c r="E29" i="43" s="1"/>
  <c r="E31" i="43" s="1"/>
  <c r="E27" i="48"/>
  <c r="E29" i="48" s="1"/>
  <c r="E31" i="48" s="1"/>
  <c r="E33" i="48" s="1"/>
  <c r="D43" i="43" s="1"/>
  <c r="E27" i="47"/>
  <c r="E29" i="47" s="1"/>
  <c r="E31" i="47" s="1"/>
  <c r="E27" i="49"/>
  <c r="E29" i="49" s="1"/>
  <c r="E31" i="49" s="1"/>
  <c r="E33" i="49" s="1"/>
  <c r="D44" i="43" s="1"/>
  <c r="E27" i="42"/>
  <c r="E29" i="42" s="1"/>
  <c r="E31" i="42" s="1"/>
  <c r="E33" i="42" s="1"/>
  <c r="D47" i="44"/>
  <c r="E32" i="44" s="1"/>
  <c r="E33" i="44" s="1"/>
  <c r="G40" i="44"/>
  <c r="G47" i="44" s="1"/>
  <c r="G40" i="43"/>
  <c r="G47" i="43" s="1"/>
  <c r="D47" i="43"/>
  <c r="E32" i="43" s="1"/>
  <c r="D47" i="47"/>
  <c r="E32" i="47" s="1"/>
  <c r="G40" i="47"/>
  <c r="G47" i="47" s="1"/>
  <c r="E33" i="43" l="1"/>
  <c r="D46" i="44" s="1"/>
  <c r="I27" i="48"/>
  <c r="I28" i="48"/>
  <c r="I22" i="42"/>
  <c r="I26" i="49"/>
  <c r="G27" i="22"/>
  <c r="G28" i="22" s="1"/>
  <c r="H18" i="47"/>
  <c r="I50" i="47" s="1"/>
  <c r="I18" i="47"/>
  <c r="H22" i="44"/>
  <c r="C27" i="52" s="1"/>
  <c r="C27" i="51"/>
  <c r="I36" i="44"/>
  <c r="G26" i="52" s="1"/>
  <c r="G26" i="51"/>
  <c r="G25" i="51"/>
  <c r="H35" i="44"/>
  <c r="G25" i="52" s="1"/>
  <c r="E34" i="49"/>
  <c r="E36" i="49" s="1"/>
  <c r="G33" i="24" s="1"/>
  <c r="D44" i="44"/>
  <c r="G44" i="44" s="1"/>
  <c r="I40" i="44"/>
  <c r="I47" i="44" s="1"/>
  <c r="G32" i="52" s="1"/>
  <c r="E33" i="47"/>
  <c r="D42" i="44" s="1"/>
  <c r="I40" i="47"/>
  <c r="I47" i="47" s="1"/>
  <c r="G32" i="22" s="1"/>
  <c r="E34" i="48"/>
  <c r="E36" i="48" s="1"/>
  <c r="I40" i="43"/>
  <c r="I47" i="43" s="1"/>
  <c r="G32" i="51" s="1"/>
  <c r="D43" i="44"/>
  <c r="G43" i="44" s="1"/>
  <c r="I43" i="44" s="1"/>
  <c r="D45" i="43"/>
  <c r="E34" i="42"/>
  <c r="E36" i="42" s="1"/>
  <c r="D45" i="44"/>
  <c r="G44" i="43"/>
  <c r="I44" i="43" s="1"/>
  <c r="D41" i="47"/>
  <c r="D41" i="44"/>
  <c r="D41" i="43"/>
  <c r="G43" i="43"/>
  <c r="I43" i="43" s="1"/>
  <c r="E34" i="44"/>
  <c r="E36" i="44" s="1"/>
  <c r="D42" i="43" l="1"/>
  <c r="G42" i="43" s="1"/>
  <c r="I42" i="43" s="1"/>
  <c r="E34" i="47"/>
  <c r="E36" i="47" s="1"/>
  <c r="D49" i="47" s="1"/>
  <c r="E34" i="43"/>
  <c r="E36" i="43" s="1"/>
  <c r="D49" i="43" s="1"/>
  <c r="I26" i="42"/>
  <c r="I22" i="43"/>
  <c r="I27" i="49"/>
  <c r="I28" i="49"/>
  <c r="H18" i="48"/>
  <c r="I50" i="48" s="1"/>
  <c r="G27" i="23"/>
  <c r="G28" i="23" s="1"/>
  <c r="I18" i="48"/>
  <c r="I51" i="48" s="1"/>
  <c r="D49" i="49"/>
  <c r="I44" i="44"/>
  <c r="D49" i="48"/>
  <c r="G33" i="23"/>
  <c r="G45" i="43"/>
  <c r="I45" i="43" s="1"/>
  <c r="G41" i="43"/>
  <c r="I41" i="43" s="1"/>
  <c r="G46" i="44"/>
  <c r="I46" i="44" s="1"/>
  <c r="G41" i="47"/>
  <c r="I41" i="47" s="1"/>
  <c r="G42" i="44"/>
  <c r="I42" i="44" s="1"/>
  <c r="G41" i="44"/>
  <c r="I41" i="44" s="1"/>
  <c r="G45" i="44"/>
  <c r="I45" i="44" s="1"/>
  <c r="D49" i="42"/>
  <c r="G33" i="50"/>
  <c r="D49" i="44"/>
  <c r="G33" i="52"/>
  <c r="G33" i="51" l="1"/>
  <c r="I18" i="49"/>
  <c r="H18" i="49"/>
  <c r="I50" i="49" s="1"/>
  <c r="G27" i="24"/>
  <c r="G28" i="24" s="1"/>
  <c r="I49" i="47"/>
  <c r="I49" i="48"/>
  <c r="I26" i="43"/>
  <c r="I22" i="44"/>
  <c r="I26" i="44" s="1"/>
  <c r="I28" i="42"/>
  <c r="I27" i="42"/>
  <c r="I51" i="47"/>
  <c r="G33" i="22"/>
  <c r="I28" i="44" l="1"/>
  <c r="I27" i="44"/>
  <c r="G27" i="50"/>
  <c r="G28" i="50" s="1"/>
  <c r="H18" i="42"/>
  <c r="I50" i="42" s="1"/>
  <c r="I18" i="42"/>
  <c r="I28" i="43"/>
  <c r="I27" i="43"/>
  <c r="I51" i="49"/>
  <c r="I49" i="49"/>
  <c r="I51" i="42" l="1"/>
  <c r="I49" i="42"/>
  <c r="H18" i="43"/>
  <c r="I50" i="43" s="1"/>
  <c r="G27" i="51"/>
  <c r="G28" i="51" s="1"/>
  <c r="I18" i="43"/>
  <c r="H18" i="44"/>
  <c r="I50" i="44" s="1"/>
  <c r="I18" i="44"/>
  <c r="G27" i="52"/>
  <c r="G28" i="52" s="1"/>
  <c r="I51" i="44" l="1"/>
  <c r="I49" i="44"/>
  <c r="I51" i="43"/>
  <c r="I49" i="43"/>
</calcChain>
</file>

<file path=xl/comments1.xml><?xml version="1.0" encoding="utf-8"?>
<comments xmlns="http://schemas.openxmlformats.org/spreadsheetml/2006/main">
  <authors>
    <author>JanetteLabuschagne</author>
    <author>EDeetlefs</author>
    <author>F Vanvuuren</author>
  </authors>
  <commentList>
    <comment ref="C6" authorId="0" shapeId="0">
      <text>
        <r>
          <rPr>
            <b/>
            <sz val="9"/>
            <color indexed="81"/>
            <rFont val="Tahoma"/>
            <family val="2"/>
          </rPr>
          <t>JanetteLabuschagne:</t>
        </r>
        <r>
          <rPr>
            <sz val="9"/>
            <color indexed="81"/>
            <rFont val="Tahoma"/>
            <family val="2"/>
          </rPr>
          <t xml:space="preserve">
Inspector Name</t>
        </r>
      </text>
    </comment>
    <comment ref="D18" authorId="1" shapeId="0">
      <text>
        <r>
          <rPr>
            <sz val="11"/>
            <color indexed="81"/>
            <rFont val="Tahoma"/>
            <family val="2"/>
          </rPr>
          <t>Contract amount.
Excluding spaces.  Eg:  23593.50</t>
        </r>
      </text>
    </comment>
    <comment ref="E20" authorId="1" shapeId="0">
      <text>
        <r>
          <rPr>
            <sz val="11"/>
            <color indexed="81"/>
            <rFont val="Tahoma"/>
            <family val="2"/>
          </rPr>
          <t xml:space="preserve">A summary of the work done according to the tender document, has to be attached. </t>
        </r>
      </text>
    </comment>
    <comment ref="E22"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24" authorId="1" shapeId="0">
      <text/>
    </comment>
    <comment ref="C26" authorId="2" shapeId="0">
      <text>
        <r>
          <rPr>
            <sz val="8"/>
            <color indexed="81"/>
            <rFont val="Tahoma"/>
            <family val="2"/>
          </rPr>
          <t xml:space="preserve">Put in % Retention
</t>
        </r>
      </text>
    </comment>
    <comment ref="E26"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28"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30"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D31" authorId="1" shapeId="0">
      <text>
        <r>
          <rPr>
            <sz val="11"/>
            <color indexed="81"/>
            <rFont val="Tahoma"/>
            <family val="2"/>
          </rPr>
          <t>Boete bedrag /dag</t>
        </r>
      </text>
    </comment>
    <comment ref="H31" authorId="2" shapeId="0">
      <text>
        <r>
          <rPr>
            <sz val="8"/>
            <color indexed="81"/>
            <rFont val="Tahoma"/>
            <family val="2"/>
          </rPr>
          <t xml:space="preserve">Put in % Retention
</t>
        </r>
      </text>
    </comment>
    <comment ref="I31"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G33" authorId="1" shapeId="0">
      <text>
        <r>
          <rPr>
            <sz val="11"/>
            <color indexed="81"/>
            <rFont val="Tahoma"/>
            <family val="2"/>
          </rPr>
          <t>Datum van Eerste Oorname - Dan sal retensie verminder.</t>
        </r>
      </text>
    </comment>
    <comment ref="E34"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G35" authorId="1" shapeId="0">
      <text>
        <r>
          <rPr>
            <sz val="11"/>
            <color indexed="81"/>
            <rFont val="Tahoma"/>
            <family val="2"/>
          </rPr>
          <t>Datum van Finale Oorname - Dan sal retensie verminder.</t>
        </r>
      </text>
    </comment>
    <comment ref="H35" authorId="2" shapeId="0">
      <text>
        <r>
          <rPr>
            <sz val="8"/>
            <color indexed="81"/>
            <rFont val="Tahoma"/>
            <family val="2"/>
          </rPr>
          <t xml:space="preserve">Put in % Retention
</t>
        </r>
      </text>
    </comment>
    <comment ref="B40" authorId="1" shapeId="0">
      <text>
        <r>
          <rPr>
            <sz val="8"/>
            <color indexed="81"/>
            <rFont val="Tahoma"/>
            <family val="2"/>
          </rPr>
          <t>Datum van betalings</t>
        </r>
      </text>
    </comment>
    <comment ref="D40" authorId="1" shapeId="0">
      <text>
        <r>
          <rPr>
            <sz val="8"/>
            <color indexed="81"/>
            <rFont val="Tahoma"/>
            <family val="2"/>
          </rPr>
          <t>Bedrag sonder BTW van betaling</t>
        </r>
      </text>
    </comment>
    <comment ref="B41" authorId="1" shapeId="0">
      <text>
        <r>
          <rPr>
            <sz val="8"/>
            <color indexed="81"/>
            <rFont val="Tahoma"/>
            <family val="2"/>
          </rPr>
          <t>Datum van betalings</t>
        </r>
      </text>
    </comment>
    <comment ref="D41" authorId="1" shapeId="0">
      <text>
        <r>
          <rPr>
            <sz val="8"/>
            <color indexed="81"/>
            <rFont val="Tahoma"/>
            <family val="2"/>
          </rPr>
          <t>Bedrag sonder BTW van betaling</t>
        </r>
      </text>
    </comment>
    <comment ref="B42" authorId="1" shapeId="0">
      <text>
        <r>
          <rPr>
            <sz val="8"/>
            <color indexed="81"/>
            <rFont val="Tahoma"/>
            <family val="2"/>
          </rPr>
          <t>Datum van betalings</t>
        </r>
      </text>
    </comment>
    <comment ref="D42" authorId="1" shapeId="0">
      <text>
        <r>
          <rPr>
            <sz val="8"/>
            <color indexed="81"/>
            <rFont val="Tahoma"/>
            <family val="2"/>
          </rPr>
          <t>Bedrag sonder BTW van betaling</t>
        </r>
      </text>
    </comment>
    <comment ref="B43" authorId="1" shapeId="0">
      <text>
        <r>
          <rPr>
            <sz val="8"/>
            <color indexed="81"/>
            <rFont val="Tahoma"/>
            <family val="2"/>
          </rPr>
          <t>Datum van betalings</t>
        </r>
      </text>
    </comment>
    <comment ref="D43" authorId="1" shapeId="0">
      <text>
        <r>
          <rPr>
            <sz val="8"/>
            <color indexed="81"/>
            <rFont val="Tahoma"/>
            <family val="2"/>
          </rPr>
          <t>Bedrag sonder BTW van betaling</t>
        </r>
      </text>
    </comment>
    <comment ref="B44" authorId="1" shapeId="0">
      <text>
        <r>
          <rPr>
            <sz val="8"/>
            <color indexed="81"/>
            <rFont val="Tahoma"/>
            <family val="2"/>
          </rPr>
          <t>Datum van betalings</t>
        </r>
      </text>
    </comment>
    <comment ref="D44" authorId="1" shapeId="0">
      <text>
        <r>
          <rPr>
            <sz val="8"/>
            <color indexed="81"/>
            <rFont val="Tahoma"/>
            <family val="2"/>
          </rPr>
          <t>Bedrag sonder BTW van betaling</t>
        </r>
      </text>
    </comment>
    <comment ref="B45" authorId="1" shapeId="0">
      <text>
        <r>
          <rPr>
            <sz val="8"/>
            <color indexed="81"/>
            <rFont val="Tahoma"/>
            <family val="2"/>
          </rPr>
          <t>Datum van betalings</t>
        </r>
      </text>
    </comment>
    <comment ref="D45" authorId="1" shapeId="0">
      <text>
        <r>
          <rPr>
            <sz val="8"/>
            <color indexed="81"/>
            <rFont val="Tahoma"/>
            <family val="2"/>
          </rPr>
          <t>Bedrag sonder BTW van betaling</t>
        </r>
      </text>
    </comment>
    <comment ref="B46" authorId="1" shapeId="0">
      <text>
        <r>
          <rPr>
            <sz val="8"/>
            <color indexed="81"/>
            <rFont val="Tahoma"/>
            <family val="2"/>
          </rPr>
          <t>Datum van betalings</t>
        </r>
      </text>
    </comment>
    <comment ref="D46" authorId="1" shapeId="0">
      <text>
        <r>
          <rPr>
            <sz val="8"/>
            <color indexed="81"/>
            <rFont val="Tahoma"/>
            <family val="2"/>
          </rPr>
          <t>Bedrag sonder BTW van betaling</t>
        </r>
      </text>
    </comment>
  </commentList>
</comments>
</file>

<file path=xl/comments2.xml><?xml version="1.0" encoding="utf-8"?>
<comments xmlns="http://schemas.openxmlformats.org/spreadsheetml/2006/main">
  <authors>
    <author>JanetteLabuschagne</author>
    <author>EDeetlefs</author>
    <author>F Vanvuuren</author>
  </authors>
  <commentList>
    <comment ref="C6" authorId="0" shapeId="0">
      <text>
        <r>
          <rPr>
            <b/>
            <sz val="9"/>
            <color indexed="81"/>
            <rFont val="Tahoma"/>
            <family val="2"/>
          </rPr>
          <t>JanetteLabuschagne:</t>
        </r>
        <r>
          <rPr>
            <sz val="9"/>
            <color indexed="81"/>
            <rFont val="Tahoma"/>
            <family val="2"/>
          </rPr>
          <t xml:space="preserve">
Inspector Name</t>
        </r>
      </text>
    </comment>
    <comment ref="D18" authorId="1" shapeId="0">
      <text>
        <r>
          <rPr>
            <sz val="11"/>
            <color indexed="81"/>
            <rFont val="Tahoma"/>
            <family val="2"/>
          </rPr>
          <t>Contract amount.
Excluding spaces.  Eg:  23593.50</t>
        </r>
      </text>
    </comment>
    <comment ref="E20" authorId="1" shapeId="0">
      <text>
        <r>
          <rPr>
            <sz val="11"/>
            <color indexed="81"/>
            <rFont val="Tahoma"/>
            <family val="2"/>
          </rPr>
          <t xml:space="preserve">A summary of the work done according to the tender document, has to be attached. </t>
        </r>
      </text>
    </comment>
    <comment ref="E22"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24" authorId="1" shapeId="0">
      <text/>
    </comment>
    <comment ref="C26" authorId="2" shapeId="0">
      <text>
        <r>
          <rPr>
            <sz val="8"/>
            <color indexed="81"/>
            <rFont val="Tahoma"/>
            <family val="2"/>
          </rPr>
          <t xml:space="preserve">Put in % Retention
</t>
        </r>
      </text>
    </comment>
    <comment ref="E26"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28"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30"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D31" authorId="1" shapeId="0">
      <text>
        <r>
          <rPr>
            <sz val="11"/>
            <color indexed="81"/>
            <rFont val="Tahoma"/>
            <family val="2"/>
          </rPr>
          <t>Boete bedrag /dag</t>
        </r>
      </text>
    </comment>
    <comment ref="H31" authorId="2" shapeId="0">
      <text>
        <r>
          <rPr>
            <sz val="8"/>
            <color indexed="81"/>
            <rFont val="Tahoma"/>
            <family val="2"/>
          </rPr>
          <t xml:space="preserve">Put in % Retention
</t>
        </r>
      </text>
    </comment>
    <comment ref="I31"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G33" authorId="1" shapeId="0">
      <text>
        <r>
          <rPr>
            <sz val="11"/>
            <color indexed="81"/>
            <rFont val="Tahoma"/>
            <family val="2"/>
          </rPr>
          <t>Datum van Eerste Oorname - Dan sal retensie verminder.</t>
        </r>
      </text>
    </comment>
    <comment ref="E34"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G35" authorId="1" shapeId="0">
      <text>
        <r>
          <rPr>
            <sz val="11"/>
            <color indexed="81"/>
            <rFont val="Tahoma"/>
            <family val="2"/>
          </rPr>
          <t>Datum van Finale Oorname - Dan sal retensie verminder.</t>
        </r>
      </text>
    </comment>
    <comment ref="H35" authorId="2" shapeId="0">
      <text>
        <r>
          <rPr>
            <sz val="8"/>
            <color indexed="81"/>
            <rFont val="Tahoma"/>
            <family val="2"/>
          </rPr>
          <t xml:space="preserve">Put in % Retention
</t>
        </r>
      </text>
    </comment>
    <comment ref="B43" authorId="1" shapeId="0">
      <text>
        <r>
          <rPr>
            <sz val="8"/>
            <color indexed="81"/>
            <rFont val="Tahoma"/>
            <family val="2"/>
          </rPr>
          <t>Datum van betalings</t>
        </r>
      </text>
    </comment>
    <comment ref="D43" authorId="1" shapeId="0">
      <text>
        <r>
          <rPr>
            <sz val="8"/>
            <color indexed="81"/>
            <rFont val="Tahoma"/>
            <family val="2"/>
          </rPr>
          <t>Bedrag sonder BTW van betaling</t>
        </r>
      </text>
    </comment>
    <comment ref="B44" authorId="1" shapeId="0">
      <text>
        <r>
          <rPr>
            <sz val="8"/>
            <color indexed="81"/>
            <rFont val="Tahoma"/>
            <family val="2"/>
          </rPr>
          <t>Datum van betalings</t>
        </r>
      </text>
    </comment>
    <comment ref="D44" authorId="1" shapeId="0">
      <text>
        <r>
          <rPr>
            <sz val="8"/>
            <color indexed="81"/>
            <rFont val="Tahoma"/>
            <family val="2"/>
          </rPr>
          <t>Bedrag sonder BTW van betaling</t>
        </r>
      </text>
    </comment>
    <comment ref="B45" authorId="1" shapeId="0">
      <text>
        <r>
          <rPr>
            <sz val="8"/>
            <color indexed="81"/>
            <rFont val="Tahoma"/>
            <family val="2"/>
          </rPr>
          <t>Datum van betalings</t>
        </r>
      </text>
    </comment>
    <comment ref="D45" authorId="1" shapeId="0">
      <text>
        <r>
          <rPr>
            <sz val="8"/>
            <color indexed="81"/>
            <rFont val="Tahoma"/>
            <family val="2"/>
          </rPr>
          <t>Bedrag sonder BTW van betaling</t>
        </r>
      </text>
    </comment>
    <comment ref="B46" authorId="1" shapeId="0">
      <text>
        <r>
          <rPr>
            <sz val="8"/>
            <color indexed="81"/>
            <rFont val="Tahoma"/>
            <family val="2"/>
          </rPr>
          <t>Datum van betalings</t>
        </r>
      </text>
    </comment>
    <comment ref="D46" authorId="1" shapeId="0">
      <text>
        <r>
          <rPr>
            <sz val="8"/>
            <color indexed="81"/>
            <rFont val="Tahoma"/>
            <family val="2"/>
          </rPr>
          <t>Bedrag sonder BTW van betaling</t>
        </r>
      </text>
    </comment>
  </commentList>
</comments>
</file>

<file path=xl/comments3.xml><?xml version="1.0" encoding="utf-8"?>
<comments xmlns="http://schemas.openxmlformats.org/spreadsheetml/2006/main">
  <authors>
    <author>JanetteLabuschagne</author>
    <author>EDeetlefs</author>
    <author>F Vanvuuren</author>
  </authors>
  <commentList>
    <comment ref="C6" authorId="0" shapeId="0">
      <text>
        <r>
          <rPr>
            <b/>
            <sz val="9"/>
            <color indexed="81"/>
            <rFont val="Tahoma"/>
            <family val="2"/>
          </rPr>
          <t>JanetteLabuschagne:</t>
        </r>
        <r>
          <rPr>
            <sz val="9"/>
            <color indexed="81"/>
            <rFont val="Tahoma"/>
            <family val="2"/>
          </rPr>
          <t xml:space="preserve">
Inspector Name</t>
        </r>
      </text>
    </comment>
    <comment ref="D18" authorId="1" shapeId="0">
      <text>
        <r>
          <rPr>
            <sz val="11"/>
            <color indexed="81"/>
            <rFont val="Tahoma"/>
            <family val="2"/>
          </rPr>
          <t>Contract amount.
Excluding spaces.  Eg:  23593.50</t>
        </r>
      </text>
    </comment>
    <comment ref="E20" authorId="1" shapeId="0">
      <text>
        <r>
          <rPr>
            <sz val="11"/>
            <color indexed="81"/>
            <rFont val="Tahoma"/>
            <family val="2"/>
          </rPr>
          <t xml:space="preserve">A summary of the work done according to the tender document, has to be attached. </t>
        </r>
      </text>
    </comment>
    <comment ref="E22"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24" authorId="1" shapeId="0">
      <text/>
    </comment>
    <comment ref="C26" authorId="2" shapeId="0">
      <text>
        <r>
          <rPr>
            <sz val="8"/>
            <color indexed="81"/>
            <rFont val="Tahoma"/>
            <family val="2"/>
          </rPr>
          <t xml:space="preserve">Put in % Retention
</t>
        </r>
      </text>
    </comment>
    <comment ref="E26"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28"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30"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D31" authorId="1" shapeId="0">
      <text>
        <r>
          <rPr>
            <sz val="11"/>
            <color indexed="81"/>
            <rFont val="Tahoma"/>
            <family val="2"/>
          </rPr>
          <t>Boete bedrag /dag</t>
        </r>
      </text>
    </comment>
    <comment ref="H31" authorId="2" shapeId="0">
      <text>
        <r>
          <rPr>
            <sz val="8"/>
            <color indexed="81"/>
            <rFont val="Tahoma"/>
            <family val="2"/>
          </rPr>
          <t xml:space="preserve">Put in % Retention
</t>
        </r>
      </text>
    </comment>
    <comment ref="I31"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G33" authorId="1" shapeId="0">
      <text>
        <r>
          <rPr>
            <sz val="11"/>
            <color indexed="81"/>
            <rFont val="Tahoma"/>
            <family val="2"/>
          </rPr>
          <t>Datum van Eerste Oorname - Dan sal retensie verminder.</t>
        </r>
      </text>
    </comment>
    <comment ref="E34"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G35" authorId="1" shapeId="0">
      <text>
        <r>
          <rPr>
            <sz val="11"/>
            <color indexed="81"/>
            <rFont val="Tahoma"/>
            <family val="2"/>
          </rPr>
          <t>Datum van Finale Oorname - Dan sal retensie verminder.</t>
        </r>
      </text>
    </comment>
    <comment ref="H35" authorId="2" shapeId="0">
      <text>
        <r>
          <rPr>
            <sz val="8"/>
            <color indexed="81"/>
            <rFont val="Tahoma"/>
            <family val="2"/>
          </rPr>
          <t xml:space="preserve">Put in % Retention
</t>
        </r>
      </text>
    </comment>
    <comment ref="B44" authorId="1" shapeId="0">
      <text>
        <r>
          <rPr>
            <sz val="8"/>
            <color indexed="81"/>
            <rFont val="Tahoma"/>
            <family val="2"/>
          </rPr>
          <t>Datum van betalings</t>
        </r>
      </text>
    </comment>
    <comment ref="D44" authorId="1" shapeId="0">
      <text>
        <r>
          <rPr>
            <sz val="8"/>
            <color indexed="81"/>
            <rFont val="Tahoma"/>
            <family val="2"/>
          </rPr>
          <t>Bedrag sonder BTW van betaling</t>
        </r>
      </text>
    </comment>
    <comment ref="B45" authorId="1" shapeId="0">
      <text>
        <r>
          <rPr>
            <sz val="8"/>
            <color indexed="81"/>
            <rFont val="Tahoma"/>
            <family val="2"/>
          </rPr>
          <t>Datum van betalings</t>
        </r>
      </text>
    </comment>
    <comment ref="D45" authorId="1" shapeId="0">
      <text>
        <r>
          <rPr>
            <sz val="8"/>
            <color indexed="81"/>
            <rFont val="Tahoma"/>
            <family val="2"/>
          </rPr>
          <t>Bedrag sonder BTW van betaling</t>
        </r>
      </text>
    </comment>
    <comment ref="B46" authorId="1" shapeId="0">
      <text>
        <r>
          <rPr>
            <sz val="8"/>
            <color indexed="81"/>
            <rFont val="Tahoma"/>
            <family val="2"/>
          </rPr>
          <t>Datum van betalings</t>
        </r>
      </text>
    </comment>
    <comment ref="D46" authorId="1" shapeId="0">
      <text>
        <r>
          <rPr>
            <sz val="8"/>
            <color indexed="81"/>
            <rFont val="Tahoma"/>
            <family val="2"/>
          </rPr>
          <t>Bedrag sonder BTW van betaling</t>
        </r>
      </text>
    </comment>
  </commentList>
</comments>
</file>

<file path=xl/comments4.xml><?xml version="1.0" encoding="utf-8"?>
<comments xmlns="http://schemas.openxmlformats.org/spreadsheetml/2006/main">
  <authors>
    <author>JanetteLabuschagne</author>
    <author>EDeetlefs</author>
    <author>F Vanvuuren</author>
  </authors>
  <commentList>
    <comment ref="C6" authorId="0" shapeId="0">
      <text>
        <r>
          <rPr>
            <b/>
            <sz val="9"/>
            <color indexed="81"/>
            <rFont val="Tahoma"/>
            <family val="2"/>
          </rPr>
          <t>JanetteLabuschagne:</t>
        </r>
        <r>
          <rPr>
            <sz val="9"/>
            <color indexed="81"/>
            <rFont val="Tahoma"/>
            <family val="2"/>
          </rPr>
          <t xml:space="preserve">
Inspector Name</t>
        </r>
      </text>
    </comment>
    <comment ref="D18" authorId="1" shapeId="0">
      <text>
        <r>
          <rPr>
            <sz val="11"/>
            <color indexed="81"/>
            <rFont val="Tahoma"/>
            <family val="2"/>
          </rPr>
          <t>Contract amount.
Excluding spaces.  Eg:  23593.50</t>
        </r>
      </text>
    </comment>
    <comment ref="E20" authorId="1" shapeId="0">
      <text>
        <r>
          <rPr>
            <sz val="11"/>
            <color indexed="81"/>
            <rFont val="Tahoma"/>
            <family val="2"/>
          </rPr>
          <t xml:space="preserve">A summary of the work done according to the tender document, has to be attached. </t>
        </r>
      </text>
    </comment>
    <comment ref="E22"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24" authorId="1" shapeId="0">
      <text/>
    </comment>
    <comment ref="C26" authorId="2" shapeId="0">
      <text>
        <r>
          <rPr>
            <sz val="8"/>
            <color indexed="81"/>
            <rFont val="Tahoma"/>
            <family val="2"/>
          </rPr>
          <t xml:space="preserve">Put in % Retention
</t>
        </r>
      </text>
    </comment>
    <comment ref="E26"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28"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30"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D31" authorId="1" shapeId="0">
      <text>
        <r>
          <rPr>
            <sz val="11"/>
            <color indexed="81"/>
            <rFont val="Tahoma"/>
            <family val="2"/>
          </rPr>
          <t>Boete bedrag /dag</t>
        </r>
      </text>
    </comment>
    <comment ref="H31" authorId="2" shapeId="0">
      <text>
        <r>
          <rPr>
            <sz val="8"/>
            <color indexed="81"/>
            <rFont val="Tahoma"/>
            <family val="2"/>
          </rPr>
          <t xml:space="preserve">Put in % Retention
</t>
        </r>
      </text>
    </comment>
    <comment ref="I31"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G33" authorId="1" shapeId="0">
      <text>
        <r>
          <rPr>
            <sz val="11"/>
            <color indexed="81"/>
            <rFont val="Tahoma"/>
            <family val="2"/>
          </rPr>
          <t>Datum van Eerste Oorname - Dan sal retensie verminder.</t>
        </r>
      </text>
    </comment>
    <comment ref="E34"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G35" authorId="1" shapeId="0">
      <text>
        <r>
          <rPr>
            <sz val="11"/>
            <color indexed="81"/>
            <rFont val="Tahoma"/>
            <family val="2"/>
          </rPr>
          <t>Datum van Finale Oorname - Dan sal retensie verminder.</t>
        </r>
      </text>
    </comment>
    <comment ref="H35" authorId="2" shapeId="0">
      <text>
        <r>
          <rPr>
            <sz val="8"/>
            <color indexed="81"/>
            <rFont val="Tahoma"/>
            <family val="2"/>
          </rPr>
          <t xml:space="preserve">Put in % Retention
</t>
        </r>
      </text>
    </comment>
    <comment ref="B45" authorId="1" shapeId="0">
      <text>
        <r>
          <rPr>
            <sz val="8"/>
            <color indexed="81"/>
            <rFont val="Tahoma"/>
            <family val="2"/>
          </rPr>
          <t>Datum van betalings</t>
        </r>
      </text>
    </comment>
    <comment ref="D45" authorId="1" shapeId="0">
      <text>
        <r>
          <rPr>
            <sz val="8"/>
            <color indexed="81"/>
            <rFont val="Tahoma"/>
            <family val="2"/>
          </rPr>
          <t>Bedrag sonder BTW van betaling</t>
        </r>
      </text>
    </comment>
    <comment ref="B46" authorId="1" shapeId="0">
      <text>
        <r>
          <rPr>
            <sz val="8"/>
            <color indexed="81"/>
            <rFont val="Tahoma"/>
            <family val="2"/>
          </rPr>
          <t>Datum van betalings</t>
        </r>
      </text>
    </comment>
    <comment ref="D46" authorId="1" shapeId="0">
      <text>
        <r>
          <rPr>
            <sz val="8"/>
            <color indexed="81"/>
            <rFont val="Tahoma"/>
            <family val="2"/>
          </rPr>
          <t>Bedrag sonder BTW van betaling</t>
        </r>
      </text>
    </comment>
  </commentList>
</comments>
</file>

<file path=xl/comments5.xml><?xml version="1.0" encoding="utf-8"?>
<comments xmlns="http://schemas.openxmlformats.org/spreadsheetml/2006/main">
  <authors>
    <author>JanetteLabuschagne</author>
    <author>EDeetlefs</author>
    <author>F Vanvuuren</author>
  </authors>
  <commentList>
    <comment ref="C6" authorId="0" shapeId="0">
      <text>
        <r>
          <rPr>
            <b/>
            <sz val="9"/>
            <color indexed="81"/>
            <rFont val="Tahoma"/>
            <family val="2"/>
          </rPr>
          <t>JanetteLabuschagne:</t>
        </r>
        <r>
          <rPr>
            <sz val="9"/>
            <color indexed="81"/>
            <rFont val="Tahoma"/>
            <family val="2"/>
          </rPr>
          <t xml:space="preserve">
Inspector Name</t>
        </r>
      </text>
    </comment>
    <comment ref="D18" authorId="1" shapeId="0">
      <text>
        <r>
          <rPr>
            <sz val="11"/>
            <color indexed="81"/>
            <rFont val="Tahoma"/>
            <family val="2"/>
          </rPr>
          <t>Contract amount.
Excluding spaces.  Eg:  23593.50</t>
        </r>
      </text>
    </comment>
    <comment ref="E20" authorId="1" shapeId="0">
      <text>
        <r>
          <rPr>
            <sz val="11"/>
            <color indexed="81"/>
            <rFont val="Tahoma"/>
            <family val="2"/>
          </rPr>
          <t xml:space="preserve">A summary of the work done according to the tender document, has to be attached. </t>
        </r>
      </text>
    </comment>
    <comment ref="E22"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24" authorId="1" shapeId="0">
      <text/>
    </comment>
    <comment ref="C26" authorId="2" shapeId="0">
      <text>
        <r>
          <rPr>
            <sz val="8"/>
            <color indexed="81"/>
            <rFont val="Tahoma"/>
            <family val="2"/>
          </rPr>
          <t xml:space="preserve">Put in % Retention
</t>
        </r>
      </text>
    </comment>
    <comment ref="E26"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28"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30"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D31" authorId="1" shapeId="0">
      <text>
        <r>
          <rPr>
            <sz val="11"/>
            <color indexed="81"/>
            <rFont val="Tahoma"/>
            <family val="2"/>
          </rPr>
          <t>Boete bedrag /dag</t>
        </r>
      </text>
    </comment>
    <comment ref="H31" authorId="2" shapeId="0">
      <text>
        <r>
          <rPr>
            <sz val="8"/>
            <color indexed="81"/>
            <rFont val="Tahoma"/>
            <family val="2"/>
          </rPr>
          <t xml:space="preserve">Put in % Retention
</t>
        </r>
      </text>
    </comment>
    <comment ref="I31"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G33" authorId="1" shapeId="0">
      <text>
        <r>
          <rPr>
            <sz val="11"/>
            <color indexed="81"/>
            <rFont val="Tahoma"/>
            <family val="2"/>
          </rPr>
          <t>Datum van Eerste Oorname - Dan sal retensie verminder.</t>
        </r>
      </text>
    </comment>
    <comment ref="E34"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G35" authorId="1" shapeId="0">
      <text>
        <r>
          <rPr>
            <sz val="11"/>
            <color indexed="81"/>
            <rFont val="Tahoma"/>
            <family val="2"/>
          </rPr>
          <t>Datum van Finale Oorname - Dan sal retensie verminder.</t>
        </r>
      </text>
    </comment>
    <comment ref="H35" authorId="2" shapeId="0">
      <text>
        <r>
          <rPr>
            <sz val="8"/>
            <color indexed="81"/>
            <rFont val="Tahoma"/>
            <family val="2"/>
          </rPr>
          <t xml:space="preserve">Put in % Retention
</t>
        </r>
      </text>
    </comment>
    <comment ref="B40" authorId="1" shapeId="0">
      <text>
        <r>
          <rPr>
            <sz val="8"/>
            <color indexed="81"/>
            <rFont val="Tahoma"/>
            <family val="2"/>
          </rPr>
          <t>Datum van betalings</t>
        </r>
      </text>
    </comment>
    <comment ref="D40" authorId="1" shapeId="0">
      <text>
        <r>
          <rPr>
            <sz val="8"/>
            <color indexed="81"/>
            <rFont val="Tahoma"/>
            <family val="2"/>
          </rPr>
          <t>Bedrag sonder BTW van betaling</t>
        </r>
      </text>
    </comment>
    <comment ref="B41" authorId="1" shapeId="0">
      <text>
        <r>
          <rPr>
            <sz val="8"/>
            <color indexed="81"/>
            <rFont val="Tahoma"/>
            <family val="2"/>
          </rPr>
          <t>Datum van betalings</t>
        </r>
      </text>
    </comment>
    <comment ref="D41" authorId="1" shapeId="0">
      <text>
        <r>
          <rPr>
            <sz val="8"/>
            <color indexed="81"/>
            <rFont val="Tahoma"/>
            <family val="2"/>
          </rPr>
          <t>Bedrag sonder BTW van betaling</t>
        </r>
      </text>
    </comment>
    <comment ref="B42" authorId="1" shapeId="0">
      <text>
        <r>
          <rPr>
            <sz val="8"/>
            <color indexed="81"/>
            <rFont val="Tahoma"/>
            <family val="2"/>
          </rPr>
          <t>Datum van betalings</t>
        </r>
      </text>
    </comment>
    <comment ref="D42" authorId="1" shapeId="0">
      <text>
        <r>
          <rPr>
            <sz val="8"/>
            <color indexed="81"/>
            <rFont val="Tahoma"/>
            <family val="2"/>
          </rPr>
          <t>Bedrag sonder BTW van betaling</t>
        </r>
      </text>
    </comment>
    <comment ref="B43" authorId="1" shapeId="0">
      <text>
        <r>
          <rPr>
            <sz val="8"/>
            <color indexed="81"/>
            <rFont val="Tahoma"/>
            <family val="2"/>
          </rPr>
          <t>Datum van betalings</t>
        </r>
      </text>
    </comment>
    <comment ref="D43" authorId="1" shapeId="0">
      <text>
        <r>
          <rPr>
            <sz val="8"/>
            <color indexed="81"/>
            <rFont val="Tahoma"/>
            <family val="2"/>
          </rPr>
          <t>Bedrag sonder BTW van betaling</t>
        </r>
      </text>
    </comment>
    <comment ref="B44" authorId="1" shapeId="0">
      <text>
        <r>
          <rPr>
            <sz val="8"/>
            <color indexed="81"/>
            <rFont val="Tahoma"/>
            <family val="2"/>
          </rPr>
          <t>Datum van betalings</t>
        </r>
      </text>
    </comment>
    <comment ref="D44" authorId="1" shapeId="0">
      <text>
        <r>
          <rPr>
            <sz val="8"/>
            <color indexed="81"/>
            <rFont val="Tahoma"/>
            <family val="2"/>
          </rPr>
          <t>Bedrag sonder BTW van betaling</t>
        </r>
      </text>
    </comment>
    <comment ref="B45" authorId="1" shapeId="0">
      <text>
        <r>
          <rPr>
            <sz val="8"/>
            <color indexed="81"/>
            <rFont val="Tahoma"/>
            <family val="2"/>
          </rPr>
          <t>Datum van betalings</t>
        </r>
      </text>
    </comment>
    <comment ref="D45" authorId="1" shapeId="0">
      <text>
        <r>
          <rPr>
            <sz val="8"/>
            <color indexed="81"/>
            <rFont val="Tahoma"/>
            <family val="2"/>
          </rPr>
          <t>Bedrag sonder BTW van betaling</t>
        </r>
      </text>
    </comment>
    <comment ref="B46" authorId="1" shapeId="0">
      <text>
        <r>
          <rPr>
            <sz val="8"/>
            <color indexed="81"/>
            <rFont val="Tahoma"/>
            <family val="2"/>
          </rPr>
          <t>Datum van betalings</t>
        </r>
      </text>
    </comment>
    <comment ref="D46" authorId="1" shapeId="0">
      <text>
        <r>
          <rPr>
            <sz val="8"/>
            <color indexed="81"/>
            <rFont val="Tahoma"/>
            <family val="2"/>
          </rPr>
          <t>Bedrag sonder BTW van betaling</t>
        </r>
      </text>
    </comment>
  </commentList>
</comments>
</file>

<file path=xl/comments6.xml><?xml version="1.0" encoding="utf-8"?>
<comments xmlns="http://schemas.openxmlformats.org/spreadsheetml/2006/main">
  <authors>
    <author>JanetteLabuschagne</author>
    <author>EDeetlefs</author>
    <author>F Vanvuuren</author>
  </authors>
  <commentList>
    <comment ref="C6" authorId="0" shapeId="0">
      <text>
        <r>
          <rPr>
            <b/>
            <sz val="9"/>
            <color indexed="81"/>
            <rFont val="Tahoma"/>
            <family val="2"/>
          </rPr>
          <t>JanetteLabuschagne:</t>
        </r>
        <r>
          <rPr>
            <sz val="9"/>
            <color indexed="81"/>
            <rFont val="Tahoma"/>
            <family val="2"/>
          </rPr>
          <t xml:space="preserve">
Inspector Name</t>
        </r>
      </text>
    </comment>
    <comment ref="D18" authorId="1" shapeId="0">
      <text>
        <r>
          <rPr>
            <sz val="11"/>
            <color indexed="81"/>
            <rFont val="Tahoma"/>
            <family val="2"/>
          </rPr>
          <t>Contract amount.
Excluding spaces.  Eg:  23593.50</t>
        </r>
      </text>
    </comment>
    <comment ref="E20" authorId="1" shapeId="0">
      <text>
        <r>
          <rPr>
            <sz val="11"/>
            <color indexed="81"/>
            <rFont val="Tahoma"/>
            <family val="2"/>
          </rPr>
          <t xml:space="preserve">A summary of the work done according to the tender document, has to be attached. </t>
        </r>
      </text>
    </comment>
    <comment ref="E22"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24" authorId="1" shapeId="0">
      <text/>
    </comment>
    <comment ref="C26" authorId="2" shapeId="0">
      <text>
        <r>
          <rPr>
            <sz val="8"/>
            <color indexed="81"/>
            <rFont val="Tahoma"/>
            <family val="2"/>
          </rPr>
          <t xml:space="preserve">Put in % Retention
</t>
        </r>
      </text>
    </comment>
    <comment ref="E26"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28"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E30"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D31" authorId="1" shapeId="0">
      <text>
        <r>
          <rPr>
            <sz val="11"/>
            <color indexed="81"/>
            <rFont val="Tahoma"/>
            <family val="2"/>
          </rPr>
          <t>Boete bedrag /dag</t>
        </r>
      </text>
    </comment>
    <comment ref="H31" authorId="2" shapeId="0">
      <text>
        <r>
          <rPr>
            <sz val="8"/>
            <color indexed="81"/>
            <rFont val="Tahoma"/>
            <family val="2"/>
          </rPr>
          <t xml:space="preserve">Put in % Retention
</t>
        </r>
      </text>
    </comment>
    <comment ref="I31"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G33" authorId="1" shapeId="0">
      <text>
        <r>
          <rPr>
            <sz val="11"/>
            <color indexed="81"/>
            <rFont val="Tahoma"/>
            <family val="2"/>
          </rPr>
          <t>Datum van Eerste Oorname - Dan sal retensie verminder.</t>
        </r>
      </text>
    </comment>
    <comment ref="E34" authorId="1" shapeId="0">
      <text>
        <r>
          <rPr>
            <sz val="11"/>
            <color indexed="81"/>
            <rFont val="Tahoma"/>
            <family val="2"/>
          </rPr>
          <t xml:space="preserve">Remember to attach the material on site list </t>
        </r>
        <r>
          <rPr>
            <i/>
            <sz val="11"/>
            <color indexed="81"/>
            <rFont val="Tahoma"/>
            <family val="2"/>
          </rPr>
          <t>signed</t>
        </r>
        <r>
          <rPr>
            <sz val="11"/>
            <color indexed="81"/>
            <rFont val="Tahoma"/>
            <family val="2"/>
          </rPr>
          <t xml:space="preserve"> by the contractor.</t>
        </r>
      </text>
    </comment>
    <comment ref="G35" authorId="1" shapeId="0">
      <text>
        <r>
          <rPr>
            <sz val="11"/>
            <color indexed="81"/>
            <rFont val="Tahoma"/>
            <family val="2"/>
          </rPr>
          <t>Datum van Finale Oorname - Dan sal retensie verminder.</t>
        </r>
      </text>
    </comment>
    <comment ref="H35" authorId="2" shapeId="0">
      <text>
        <r>
          <rPr>
            <sz val="8"/>
            <color indexed="81"/>
            <rFont val="Tahoma"/>
            <family val="2"/>
          </rPr>
          <t xml:space="preserve">Put in % Retention
</t>
        </r>
      </text>
    </comment>
    <comment ref="B40" authorId="1" shapeId="0">
      <text>
        <r>
          <rPr>
            <sz val="8"/>
            <color indexed="81"/>
            <rFont val="Tahoma"/>
            <family val="2"/>
          </rPr>
          <t>Datum van betalings</t>
        </r>
      </text>
    </comment>
    <comment ref="D40" authorId="1" shapeId="0">
      <text>
        <r>
          <rPr>
            <sz val="8"/>
            <color indexed="81"/>
            <rFont val="Tahoma"/>
            <family val="2"/>
          </rPr>
          <t>Bedrag sonder BTW van betaling</t>
        </r>
      </text>
    </comment>
    <comment ref="B41" authorId="1" shapeId="0">
      <text>
        <r>
          <rPr>
            <sz val="8"/>
            <color indexed="81"/>
            <rFont val="Tahoma"/>
            <family val="2"/>
          </rPr>
          <t>Datum van betalings</t>
        </r>
      </text>
    </comment>
    <comment ref="D41" authorId="1" shapeId="0">
      <text>
        <r>
          <rPr>
            <sz val="8"/>
            <color indexed="81"/>
            <rFont val="Tahoma"/>
            <family val="2"/>
          </rPr>
          <t>Bedrag sonder BTW van betaling</t>
        </r>
      </text>
    </comment>
    <comment ref="B42" authorId="1" shapeId="0">
      <text>
        <r>
          <rPr>
            <sz val="8"/>
            <color indexed="81"/>
            <rFont val="Tahoma"/>
            <family val="2"/>
          </rPr>
          <t>Datum van betalings</t>
        </r>
      </text>
    </comment>
    <comment ref="D42" authorId="1" shapeId="0">
      <text>
        <r>
          <rPr>
            <sz val="8"/>
            <color indexed="81"/>
            <rFont val="Tahoma"/>
            <family val="2"/>
          </rPr>
          <t>Bedrag sonder BTW van betaling</t>
        </r>
      </text>
    </comment>
    <comment ref="B43" authorId="1" shapeId="0">
      <text>
        <r>
          <rPr>
            <sz val="8"/>
            <color indexed="81"/>
            <rFont val="Tahoma"/>
            <family val="2"/>
          </rPr>
          <t>Datum van betalings</t>
        </r>
      </text>
    </comment>
    <comment ref="D43" authorId="1" shapeId="0">
      <text>
        <r>
          <rPr>
            <sz val="8"/>
            <color indexed="81"/>
            <rFont val="Tahoma"/>
            <family val="2"/>
          </rPr>
          <t>Bedrag sonder BTW van betaling</t>
        </r>
      </text>
    </comment>
    <comment ref="B44" authorId="1" shapeId="0">
      <text>
        <r>
          <rPr>
            <sz val="8"/>
            <color indexed="81"/>
            <rFont val="Tahoma"/>
            <family val="2"/>
          </rPr>
          <t>Datum van betalings</t>
        </r>
      </text>
    </comment>
    <comment ref="D44" authorId="1" shapeId="0">
      <text>
        <r>
          <rPr>
            <sz val="8"/>
            <color indexed="81"/>
            <rFont val="Tahoma"/>
            <family val="2"/>
          </rPr>
          <t>Bedrag sonder BTW van betaling</t>
        </r>
      </text>
    </comment>
    <comment ref="B45" authorId="1" shapeId="0">
      <text>
        <r>
          <rPr>
            <sz val="8"/>
            <color indexed="81"/>
            <rFont val="Tahoma"/>
            <family val="2"/>
          </rPr>
          <t>Datum van betalings</t>
        </r>
      </text>
    </comment>
    <comment ref="D45" authorId="1" shapeId="0">
      <text>
        <r>
          <rPr>
            <sz val="8"/>
            <color indexed="81"/>
            <rFont val="Tahoma"/>
            <family val="2"/>
          </rPr>
          <t>Bedrag sonder BTW van betaling</t>
        </r>
      </text>
    </comment>
    <comment ref="B46" authorId="1" shapeId="0">
      <text>
        <r>
          <rPr>
            <sz val="8"/>
            <color indexed="81"/>
            <rFont val="Tahoma"/>
            <family val="2"/>
          </rPr>
          <t>Datum van betalings</t>
        </r>
      </text>
    </comment>
    <comment ref="D46" authorId="1" shapeId="0">
      <text>
        <r>
          <rPr>
            <sz val="8"/>
            <color indexed="81"/>
            <rFont val="Tahoma"/>
            <family val="2"/>
          </rPr>
          <t>Bedrag sonder BTW van betaling</t>
        </r>
      </text>
    </comment>
  </commentList>
</comments>
</file>

<file path=xl/connections.xml><?xml version="1.0" encoding="utf-8"?>
<connections xmlns="http://schemas.openxmlformats.org/spreadsheetml/2006/main">
  <connection id="1" sourceFile="D:\Norms and Standards Funding\202021\Maint_Alloc.xlsx" odcFile="C:\Users\JanetteBritz.NCDOE\Documents\My Data Sources\Maint_Alloc Sheet1$.odc" keepAlive="1" name="Maint_Alloc Sheet1$" type="5" refreshedVersion="5" background="1" saveData="1">
    <dbPr connection="Provider=Microsoft.ACE.OLEDB.12.0;User ID=Admin;Data Source=D:\Norms and Standards Funding\202021\Maint_Alloc.xlsx;Mode=Share Deny Write;Extended Properties=&quot;HDR=YES;&quot;;Jet OLEDB:System database=&quot;&quot;;Jet OLEDB:Registry Path=&quot;&quot;;Jet OLEDB:Engine Type=37;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Jet OLEDB:Limited DB Caching=False;Jet OLEDB:Bypass ChoiceField Validation=False" command="Sheet1$" commandType="3"/>
  </connection>
</connections>
</file>

<file path=xl/sharedStrings.xml><?xml version="1.0" encoding="utf-8"?>
<sst xmlns="http://schemas.openxmlformats.org/spreadsheetml/2006/main" count="2255" uniqueCount="968">
  <si>
    <t>Service</t>
  </si>
  <si>
    <t>School Name:</t>
  </si>
  <si>
    <t xml:space="preserve">Project Description:  </t>
  </si>
  <si>
    <t>Contract Period:</t>
  </si>
  <si>
    <t>Order No / Tender No:</t>
  </si>
  <si>
    <t xml:space="preserve">Signature                             </t>
  </si>
  <si>
    <t xml:space="preserve">Date                                          </t>
  </si>
  <si>
    <t>CERTIFICATION</t>
  </si>
  <si>
    <t xml:space="preserve">Inspector     </t>
  </si>
  <si>
    <t>PROJECT EVALUATION</t>
  </si>
  <si>
    <t>Project Progress (%):</t>
  </si>
  <si>
    <t>Certificate Number:</t>
  </si>
  <si>
    <t>Claim (R):</t>
  </si>
  <si>
    <t>Comments:</t>
  </si>
  <si>
    <t>THE ABOVE PROJECT IS IN CONSTRUCTION PHASE AND IS AT THE ABOVE MENTIONED STAGE OF PROGRESS.</t>
  </si>
  <si>
    <t>No of extensions of time</t>
  </si>
  <si>
    <t>TOTAL</t>
  </si>
  <si>
    <t>Programme:</t>
  </si>
  <si>
    <t>Unique Project Number:</t>
  </si>
  <si>
    <t>Contract Amount:</t>
  </si>
  <si>
    <t>District Municipality:</t>
  </si>
  <si>
    <t>Site handover date:</t>
  </si>
  <si>
    <t>Total days approved:</t>
  </si>
  <si>
    <t>Total amount of VO's</t>
  </si>
  <si>
    <t>Total paid out to date:</t>
  </si>
  <si>
    <t>Contractor</t>
  </si>
  <si>
    <t>No of approved VO's</t>
  </si>
  <si>
    <t>New contract amount:</t>
  </si>
  <si>
    <t>N/A</t>
  </si>
  <si>
    <t>YES</t>
  </si>
  <si>
    <t>CONTRACTOR DETAILS</t>
  </si>
  <si>
    <t>Target completion date:</t>
  </si>
  <si>
    <t>%</t>
  </si>
  <si>
    <t xml:space="preserve">     /      / 20 </t>
  </si>
  <si>
    <t>PROGRESS REPORT NO: 3</t>
  </si>
  <si>
    <t>PROGRESS REPORT NO: 4</t>
  </si>
  <si>
    <t>PROGRESS REPORT NO: 5</t>
  </si>
  <si>
    <t xml:space="preserve">I.K. Nkoane Education House                                               156 Barkly Road                                                        Homestead                                                                 KIMBERLEY                                                                                   8301                                                                                                                                                                                                                     Private Bag X5029                                                   KIMBERLEY 8300                                                          Republic of South Africa </t>
  </si>
  <si>
    <t>CERTIFICATE FOR PAYMENT</t>
  </si>
  <si>
    <t>CERTIFICATE DATE</t>
  </si>
  <si>
    <t>SITE HANDOVER DATE</t>
  </si>
  <si>
    <t>ENQUIRIES</t>
  </si>
  <si>
    <t>CONTRACT PERIOD</t>
  </si>
  <si>
    <t>PAYMENT NR</t>
  </si>
  <si>
    <t>UNIQUE PROJECT NO</t>
  </si>
  <si>
    <t>SCHOOL NAME:</t>
  </si>
  <si>
    <t>PROJECT DESCRIPTION:</t>
  </si>
  <si>
    <t>DISTRICT MUNICIPALITY:</t>
  </si>
  <si>
    <t>CONTRACTOR:</t>
  </si>
  <si>
    <t>VAT NO:</t>
  </si>
  <si>
    <t>ADDRESS :</t>
  </si>
  <si>
    <t>CONTRACT AMOUNT :</t>
  </si>
  <si>
    <t>ORIGINAL EXCLUDING VAT</t>
  </si>
  <si>
    <t>VO'S (INCL VAT)</t>
  </si>
  <si>
    <t>TOTAL  (INCL VAT &amp; VO)</t>
  </si>
  <si>
    <t>Total of Work done (excl)</t>
  </si>
  <si>
    <t>VARIATION ORDER:</t>
  </si>
  <si>
    <t>DATE</t>
  </si>
  <si>
    <r>
      <t xml:space="preserve">PLUS:    </t>
    </r>
    <r>
      <rPr>
        <sz val="14"/>
        <rFont val="Arial"/>
        <family val="2"/>
      </rPr>
      <t>Material on Site</t>
    </r>
  </si>
  <si>
    <t>VO 1</t>
  </si>
  <si>
    <t xml:space="preserve">VO 2 </t>
  </si>
  <si>
    <r>
      <t xml:space="preserve">PLUS:    </t>
    </r>
    <r>
      <rPr>
        <sz val="14"/>
        <rFont val="Arial"/>
        <family val="2"/>
      </rPr>
      <t>Escalation</t>
    </r>
  </si>
  <si>
    <t>VO 3</t>
  </si>
  <si>
    <r>
      <t xml:space="preserve">MIN:      </t>
    </r>
    <r>
      <rPr>
        <sz val="14"/>
        <rFont val="Arial"/>
        <family val="2"/>
      </rPr>
      <t>Approved Retention</t>
    </r>
  </si>
  <si>
    <t>Subtotal</t>
  </si>
  <si>
    <t>BTW</t>
  </si>
  <si>
    <r>
      <t xml:space="preserve">MIN:      </t>
    </r>
    <r>
      <rPr>
        <sz val="14"/>
        <rFont val="Arial"/>
        <family val="2"/>
      </rPr>
      <t>Sureties</t>
    </r>
  </si>
  <si>
    <r>
      <t xml:space="preserve">MIN:      </t>
    </r>
    <r>
      <rPr>
        <sz val="14"/>
        <rFont val="Arial"/>
        <family val="2"/>
      </rPr>
      <t>Penalties</t>
    </r>
  </si>
  <si>
    <t>Days late</t>
  </si>
  <si>
    <t>R/day</t>
  </si>
  <si>
    <t>RETENTION:</t>
  </si>
  <si>
    <t>Retention @</t>
  </si>
  <si>
    <r>
      <t xml:space="preserve">MIN:      </t>
    </r>
    <r>
      <rPr>
        <sz val="14"/>
        <rFont val="Arial"/>
        <family val="2"/>
      </rPr>
      <t>Previous Payments (excl)</t>
    </r>
  </si>
  <si>
    <t>(excluding VAT)</t>
  </si>
  <si>
    <t>EXTENSION OF TIME:</t>
  </si>
  <si>
    <t>Total days approved</t>
  </si>
  <si>
    <t>days</t>
  </si>
  <si>
    <t>CURRENT TOTAL PAYABLE ON PROJECT</t>
  </si>
  <si>
    <t>Date for completion</t>
  </si>
  <si>
    <t>SUMMARY OF PAYMENTS</t>
  </si>
  <si>
    <t>NR</t>
  </si>
  <si>
    <t>AMOUNT (EXCL VAT)</t>
  </si>
  <si>
    <t>VAT (ONLY)</t>
  </si>
  <si>
    <t>AMOUNT (INCL VAT)</t>
  </si>
  <si>
    <t>AMOUNT NOW PAYABLE TO :</t>
  </si>
  <si>
    <t>%  Progress on payments</t>
  </si>
  <si>
    <t>%  Variations</t>
  </si>
  <si>
    <t>Amount left in contract</t>
  </si>
  <si>
    <t>I certify that the value of work done and material on site is correct up to date of this certificate</t>
  </si>
  <si>
    <t xml:space="preserve">Checked.  Correct in terms of the conditions of contract.  </t>
  </si>
  <si>
    <r>
      <rPr>
        <b/>
        <sz val="14"/>
        <color theme="0" tint="-0.14999847407452621"/>
        <rFont val="Arial"/>
        <family val="2"/>
      </rPr>
      <t xml:space="preserve">DD </t>
    </r>
    <r>
      <rPr>
        <b/>
        <sz val="14"/>
        <rFont val="Arial"/>
        <family val="2"/>
      </rPr>
      <t xml:space="preserve">/ </t>
    </r>
    <r>
      <rPr>
        <b/>
        <sz val="14"/>
        <color theme="0" tint="-0.14999847407452621"/>
        <rFont val="Arial"/>
        <family val="2"/>
      </rPr>
      <t>MM</t>
    </r>
    <r>
      <rPr>
        <b/>
        <sz val="14"/>
        <rFont val="Arial"/>
        <family val="2"/>
      </rPr>
      <t xml:space="preserve"> / 20</t>
    </r>
    <r>
      <rPr>
        <b/>
        <sz val="14"/>
        <color theme="0" tint="-0.14999847407452621"/>
        <rFont val="Arial"/>
        <family val="2"/>
      </rPr>
      <t>YY</t>
    </r>
  </si>
  <si>
    <t xml:space="preserve">PROJECT INSPECTOR  </t>
  </si>
  <si>
    <t>PROGRAMME MANAGER</t>
  </si>
  <si>
    <t>Maintenance Current (Day to Day Maintenance)</t>
  </si>
  <si>
    <t>X</t>
  </si>
  <si>
    <t>NCDOE - OFFICIAL STAMP</t>
  </si>
  <si>
    <t>Grant / Capital Budget</t>
  </si>
  <si>
    <t>MANAGEMENT</t>
  </si>
  <si>
    <t xml:space="preserve"> </t>
  </si>
  <si>
    <t>PROGRAMME:</t>
  </si>
  <si>
    <t>ORIGINAL TOTAL (INCL VAT)</t>
  </si>
  <si>
    <t>ORDER NO / TENDER NO:</t>
  </si>
  <si>
    <t>Revised completion date:</t>
  </si>
  <si>
    <t>FENCING</t>
  </si>
  <si>
    <t>3</t>
  </si>
  <si>
    <t>4</t>
  </si>
  <si>
    <t>6</t>
  </si>
  <si>
    <t>7</t>
  </si>
  <si>
    <t>PROGRESS REPORT NO: 6</t>
  </si>
  <si>
    <t>PROGRESS REPORT NO: 7</t>
  </si>
  <si>
    <t>PROGRESS REPORT NO: 8</t>
  </si>
  <si>
    <t>FRANCES BAARD</t>
  </si>
  <si>
    <t>JOHN TAOLO GAETSEWE</t>
  </si>
  <si>
    <t>ZF MGCAWU</t>
  </si>
  <si>
    <t>PROGRAMME</t>
  </si>
  <si>
    <t>VO 4</t>
  </si>
  <si>
    <t>MAINTENANCE - CORRECTIVE</t>
  </si>
  <si>
    <t>EMAIL ADDRESS</t>
  </si>
  <si>
    <t>KIMBERLEY</t>
  </si>
  <si>
    <t>!XUNKHWESA COMBINED SCHOOL</t>
  </si>
  <si>
    <t>AALWYN INTERMEDIÊRE SKOOL</t>
  </si>
  <si>
    <t>No</t>
  </si>
  <si>
    <t>AGANG-THUTO PRIMARY SCHOOL</t>
  </si>
  <si>
    <t>AGGENEYS LAERSKOOL</t>
  </si>
  <si>
    <t>AJ FERREIRA SEKONDÊRE SKOOL</t>
  </si>
  <si>
    <t>ALHEIT (NGK) PRIMÊRE SKOOL</t>
  </si>
  <si>
    <t>ALPHA PRIMÊRE SKOOL</t>
  </si>
  <si>
    <t>ANDERSON PRIMÊRE SKOOL</t>
  </si>
  <si>
    <t>ASMANDIA PRIMARY SCHOOL</t>
  </si>
  <si>
    <t>ASSMANG PRIMÊRE SKOOL</t>
  </si>
  <si>
    <t>ASSUMPTA (RK) PRIMÊRE SKOOL</t>
  </si>
  <si>
    <t>AUGRABIES INTERMEDIATE SCHOOL</t>
  </si>
  <si>
    <t>BA GA LOTLHARE INTERMEDIATE SCHOOL</t>
  </si>
  <si>
    <t>BADIHILE PRIMARY SCHOOL</t>
  </si>
  <si>
    <t>BA-GA PHADIMA SECONDARY SCHOOL</t>
  </si>
  <si>
    <t>BAITHAOPI PRIMARY SCHOOL</t>
  </si>
  <si>
    <t>BAITIREDI TECH &amp; COM SECONDARY SCHOOL</t>
  </si>
  <si>
    <t>BANKHARA BODULONG HIGH SCHOOL</t>
  </si>
  <si>
    <t>BANKHARE-BODILONG  PRIMARY SCHOOL</t>
  </si>
  <si>
    <t>BANKSDRIF SECONDARY SCHOOL</t>
  </si>
  <si>
    <t>BAREKI PRIMARY SCHOOL</t>
  </si>
  <si>
    <t>BARKLY WES PRIMÊRE SKOOL</t>
  </si>
  <si>
    <t>BARKLY WEST HIGH SCHOOL</t>
  </si>
  <si>
    <t>BATLHARO TLHAPING SECONDARY SCHOOL</t>
  </si>
  <si>
    <t>BATSWELETSE PRIMARY SCHOOL</t>
  </si>
  <si>
    <t>BEACON PRIMARY SCHOOL</t>
  </si>
  <si>
    <t>BENNIE GROENEWALD PRIMÊRE SKOOL</t>
  </si>
  <si>
    <t>BLAAUWSKOP (RC) INTERMEDIATE SCHOOL</t>
  </si>
  <si>
    <t>BLACKROCK PRIMÊRE SKOOL</t>
  </si>
  <si>
    <t>BLINKKLIP SEKONDÊRE SKOOL</t>
  </si>
  <si>
    <t>BLOEMSMOND PRIMÊRE SKOOL</t>
  </si>
  <si>
    <t>BLOUKRANS PRIMÊRE SKOOL</t>
  </si>
  <si>
    <t>BOGARE PRIMARY SCHOOL</t>
  </si>
  <si>
    <t>BOITSHIRELETSO PRIMARY SCHOOL</t>
  </si>
  <si>
    <t>BOITSHOKO PRIMARY SCHOOL</t>
  </si>
  <si>
    <t>BOJELAKGOMO PRIMARY SCHOOL</t>
  </si>
  <si>
    <t>BONGANI  SECONDARY SCHOOL</t>
  </si>
  <si>
    <t>BONGANI PRIMARY SCHOOL</t>
  </si>
  <si>
    <t>BONTLENG PRIMARY SCHOOL</t>
  </si>
  <si>
    <t>BORESETSE SECONDARY SCHOOL</t>
  </si>
  <si>
    <t>BOSELE INTERMEDIATE SCHOOL</t>
  </si>
  <si>
    <t>BOSHENG INTERMEDIATE SCHOOL</t>
  </si>
  <si>
    <t>BOTHETHELETSA PRIMARY SCHOOL</t>
  </si>
  <si>
    <t>BOTHITHONG SECONDARY SCHOOL</t>
  </si>
  <si>
    <t>BRANDBOOM INTERMEDIATE SCHOOL</t>
  </si>
  <si>
    <t>BRANDVLEI INTERMEDIÊRE SKOOL</t>
  </si>
  <si>
    <t>BUCKLANDS (NGK) PRIMÊRE SKOOL</t>
  </si>
  <si>
    <t>BUFFELSRIVIER VGK PRIMÊRE SKOOL</t>
  </si>
  <si>
    <t>BULLETRAP PRIMÊRE SKOOL</t>
  </si>
  <si>
    <t>CARDINGTON PRIMARY SCHOOL</t>
  </si>
  <si>
    <t>CAROLUSBERG PRIMÊRE SKOOL</t>
  </si>
  <si>
    <t>CILLIE (NGK) PRIMÊRE SKOOL</t>
  </si>
  <si>
    <t>COLESBERG GEKOMBINEERDE SKOOL</t>
  </si>
  <si>
    <t>COLESBERG PUBLIC PRIMARY SCHOOL</t>
  </si>
  <si>
    <t>COLSTON INTERMEDIATE SCHOOL</t>
  </si>
  <si>
    <t>CONCORDIA PRIMÊRE SKOOL</t>
  </si>
  <si>
    <t>CONCORDIA SEKONDÊRE SKOOL</t>
  </si>
  <si>
    <t>CORNELIUS JANSEN PRIMÊRE SKOOL</t>
  </si>
  <si>
    <t>CW KIES INTERMEDIÊRE SKOOL</t>
  </si>
  <si>
    <t>DANIËLSKUIL COMBINED SCHOOL</t>
  </si>
  <si>
    <t>DANIËLSKUIL INTERMEDIATE SCHOOL</t>
  </si>
  <si>
    <t>DE AAR JUNIOR PRIMÊRE SKOOL</t>
  </si>
  <si>
    <t>DEBEN PRIMÊRE SKOOL</t>
  </si>
  <si>
    <t>DELPORTSHOOP GEKOMBINEERDE SKOOL</t>
  </si>
  <si>
    <t>DELPORTSHOOP INTERMEDIATE SCHOOL</t>
  </si>
  <si>
    <t>DELTA PRIMARY SKOOL</t>
  </si>
  <si>
    <t>DIBOTSWA SECONDARY SCHOOL</t>
  </si>
  <si>
    <t>DIE KUIL INTERMEDIÊRE SKOOL</t>
  </si>
  <si>
    <t>DIEPDRIFT PRIMÊRE SKOOL</t>
  </si>
  <si>
    <t>DIKGATLONG SECONDARY SCHOOL</t>
  </si>
  <si>
    <t>DITSHIPENG INTERMEDIATE SCHOOL</t>
  </si>
  <si>
    <t>DL JANSEN PRIMÊRE SKOOL</t>
  </si>
  <si>
    <t>DOMBIETERSFONTEIN PRIMÊRE SKOOL</t>
  </si>
  <si>
    <t>DOUGLAS GEKOMBINEERDE SKOOL</t>
  </si>
  <si>
    <t>DR EP LEKHELA SECONDARY SCHOOL</t>
  </si>
  <si>
    <t>DR IZAK VAN NIEKERK PRIMÊRE SKOOL</t>
  </si>
  <si>
    <t>DU TOITSPAN LAERSKOOL</t>
  </si>
  <si>
    <t>DUTTON PRIMARY SCHOOL</t>
  </si>
  <si>
    <t>EDIGANG PRIMARY SCHOOL</t>
  </si>
  <si>
    <t>ELIZABETH WIMMER PRIMÊRE SKOOL</t>
  </si>
  <si>
    <t>EMANG MMOGO COMPREHENSIVE SCHOOL</t>
  </si>
  <si>
    <t>EMMANUEL SECONDARY SCHOOL</t>
  </si>
  <si>
    <t>4.12</t>
  </si>
  <si>
    <t>EMTHANJENI PUBLIC PRIMARY SCHOOL</t>
  </si>
  <si>
    <t>ENDEAVOUR PRIMARY SCHOOL</t>
  </si>
  <si>
    <t>ENOCH MTHETHO SECONDARY SCHOOL</t>
  </si>
  <si>
    <t>ER MOCWALEDI INTERMEDIATE SCHOOL</t>
  </si>
  <si>
    <t>ETHEL PRIMARY SCHOOL</t>
  </si>
  <si>
    <t>EUREKA INTERMEDIÊRE SKOOL</t>
  </si>
  <si>
    <t>FANIE MALAN LAERSKOOL</t>
  </si>
  <si>
    <t>FINSCH (SSKV) PRIMARY SCHOOL</t>
  </si>
  <si>
    <t>FJ SMIT (NGK) INTERMEDIÊRE SKOOL</t>
  </si>
  <si>
    <t>FLAMINGO PRIMARY SCHOOL</t>
  </si>
  <si>
    <t>FLOORS HIGH SCHOOL</t>
  </si>
  <si>
    <t>FRANCIS MOHAPANELE PRIMARY SCHOOL</t>
  </si>
  <si>
    <t>FRANCISCUS INTERMEDIATE SCHOOL</t>
  </si>
  <si>
    <t>FRANCOIS VISSER PRIMÊRE SKOOL</t>
  </si>
  <si>
    <t>FRANK BIGGS PRIMÊRE SKOOL</t>
  </si>
  <si>
    <t>FRASERBURG GEKOMBINEERDE SKOOL</t>
  </si>
  <si>
    <t>FRIERSDALE (RK) INTERMEDIATE SCHOOL</t>
  </si>
  <si>
    <t>GAAESI PRIMARY SCHOOL</t>
  </si>
  <si>
    <t>GADIBOE INTERMEDIATE SCHOOL</t>
  </si>
  <si>
    <t>GAEGAKE PRIMARY SCHOOL</t>
  </si>
  <si>
    <t>GAHOHUWE INTERMEDIATE SCHOOL</t>
  </si>
  <si>
    <t>GAKGATSANA PRIMARY SCHOOL</t>
  </si>
  <si>
    <t>GALALETSANG SCIENCE SECONDARY SCHOOL</t>
  </si>
  <si>
    <t>GALATOLO PRIMARY SCHOOL</t>
  </si>
  <si>
    <t>GALORE PRIMARY SCHOOL</t>
  </si>
  <si>
    <t>GAMAGARA HOËRSKOOL</t>
  </si>
  <si>
    <t>GAMASEGO PRIMARY SCHOOL</t>
  </si>
  <si>
    <t>GAMOCWAEDI PRIMARY SCHOOL</t>
  </si>
  <si>
    <t>GAMOHANA INTERMEDIATE SCHOOL</t>
  </si>
  <si>
    <t>GAMOPEDI PRIMARY SCHOOL</t>
  </si>
  <si>
    <t>GAMORONA PRIMARY SCHOOL</t>
  </si>
  <si>
    <t>GANTATELANG PRIMARY SCHOOL</t>
  </si>
  <si>
    <t>GAOSHUPE MAKODI PRIMARY SCHOOL</t>
  </si>
  <si>
    <t>GARAPOANA PRIMARY SCHOOL</t>
  </si>
  <si>
    <t>GARIEP HIGH SCHOOL</t>
  </si>
  <si>
    <t>GARIEPWATER PRIMÊRE SKOOL</t>
  </si>
  <si>
    <t>GASEBONWE JANTJIE INTERMEDIATE SCHOOL</t>
  </si>
  <si>
    <t>GATA-LWA-TLOU INTERMEDIATE SCHOOL</t>
  </si>
  <si>
    <t>GATLHOSE PRIMARY SCHOOL</t>
  </si>
  <si>
    <t>GEKOMBINEERDESKOOL WILLISTON</t>
  </si>
  <si>
    <t>GLEN RED PRIMARY SCHOOL</t>
  </si>
  <si>
    <t>GN PRESSLY INTERMEDIÊRE SKOOL</t>
  </si>
  <si>
    <t>GOODHOPE PRIMARY SCHOOL</t>
  </si>
  <si>
    <t>GOODHOUSE NGK PRIMÊRE SKOOL</t>
  </si>
  <si>
    <t>GRANGE PRIMÊRE SKOOL</t>
  </si>
  <si>
    <t>GREENPOINT HIGH SCHOOL</t>
  </si>
  <si>
    <t>GRIQUATOWN INTERMEDIATE SCHOOL</t>
  </si>
  <si>
    <t>GROENPUNT PRIMÊRE SKOOL</t>
  </si>
  <si>
    <t>GROOT MIER (VGK) PRIMÊRE SKOOL</t>
  </si>
  <si>
    <t>GROOTDRINK INTERMEDIATE SCHOOL</t>
  </si>
  <si>
    <t>H SAANE PRIMARY SCHOOL</t>
  </si>
  <si>
    <t>HANOVER PRIMARY SCHOOL</t>
  </si>
  <si>
    <t>HANTAM PRIMÊRE SKOOL</t>
  </si>
  <si>
    <t>HANTAM SEKONDÊRE SKOOL</t>
  </si>
  <si>
    <t>HAYES PRIMÊRE SKOOL</t>
  </si>
  <si>
    <t>HEAD OFFICE - IK NKOANE EDUCATION HOUSE</t>
  </si>
  <si>
    <t>HERLEAR PRIMARY SCHOOL</t>
  </si>
  <si>
    <t>HOËR LANDBOUSKOOL NOORD-KAAPLAND</t>
  </si>
  <si>
    <t>HOËR TEGNIESE SKOOL KIMBERLEY</t>
  </si>
  <si>
    <t>HOËRSKOOL ADAMANTIA</t>
  </si>
  <si>
    <t>HOËRSKOOL AGGENEYS</t>
  </si>
  <si>
    <t>HOËRSKOOL ALEXANDERBAAI</t>
  </si>
  <si>
    <t>HOËRSKOOL BOESMANLAND</t>
  </si>
  <si>
    <t>HOËRSKOOL CALVINIA</t>
  </si>
  <si>
    <t>HOËRSKOOL DE AAR</t>
  </si>
  <si>
    <t>HOËRSKOOL DIAMANTVELD</t>
  </si>
  <si>
    <t>HOËRSKOOL DUINEVELD</t>
  </si>
  <si>
    <t>HOËRSKOOL GARIES</t>
  </si>
  <si>
    <t>HOËRSKOOL GROBLERSHOOP</t>
  </si>
  <si>
    <t>HOËRSKOOL HARTSWATER</t>
  </si>
  <si>
    <t>HOËRSKOOL KALAHARI</t>
  </si>
  <si>
    <t>HOËRSKOOL KATHU</t>
  </si>
  <si>
    <t>HOËRSKOOL MARTIN OOSTHUIZEN</t>
  </si>
  <si>
    <t>HOËRSKOOL NAMAKWALAND</t>
  </si>
  <si>
    <t>HOËRSKOOL NOORD-KAAP</t>
  </si>
  <si>
    <t>HOËRSKOOL ORANJEZICHT</t>
  </si>
  <si>
    <t>HOËRSKOOL POSTMASBURG</t>
  </si>
  <si>
    <t>HOËRSKOOL RICHMOND</t>
  </si>
  <si>
    <t>HOËRSKOOL RIVERSIDE</t>
  </si>
  <si>
    <t>HOËRSKOOL STEYNVILLE</t>
  </si>
  <si>
    <t>HOËRSKOOL THERON</t>
  </si>
  <si>
    <t>HOËRSKOOL UPINGTON</t>
  </si>
  <si>
    <t>HOËRSKOOL VAALHARTS</t>
  </si>
  <si>
    <t>HOËRSKOOL WARRENTON</t>
  </si>
  <si>
    <t>HOËRSKOOL WRENCHVILLE</t>
  </si>
  <si>
    <t>HOMEVALE PRIMARY SCHOOL</t>
  </si>
  <si>
    <t>HOPETOWN GEKOMBINEERDE SKOOL</t>
  </si>
  <si>
    <t>HOTAZEL COMBINED SCHOOL</t>
  </si>
  <si>
    <t>HTT BIDI MEMORIAL PRIMARY SCHOOL</t>
  </si>
  <si>
    <t>HUTCHINSON PRIMÊRE SKOOL</t>
  </si>
  <si>
    <t>IKAGENG INTERMEDIÊRE  SKOOL</t>
  </si>
  <si>
    <t>IKAKANYENG SECONDARY SCHOOL</t>
  </si>
  <si>
    <t>IKEMELENG PRIMARY SCHOOL</t>
  </si>
  <si>
    <t>IKETLELETSO INTERMEDIATE SCHOOL</t>
  </si>
  <si>
    <t>IKHAYA PRIMARY SCHOOL</t>
  </si>
  <si>
    <t>IKHWEZI LOKUSA PRIMARY SCHOOL</t>
  </si>
  <si>
    <t>INEELENG PRIMARY SCHOOL</t>
  </si>
  <si>
    <t>ISAGO PRIMARY SCHOOL</t>
  </si>
  <si>
    <t>ISAGONTLE PRIMARY SCHOOL</t>
  </si>
  <si>
    <t>ITEKELENG PRIMARY SCHOOL</t>
  </si>
  <si>
    <t>ITOTLENG COMMERCIAL SECONDARY SCHOOL</t>
  </si>
  <si>
    <t>ITSHOKENG PRIMARY SCHOOL</t>
  </si>
  <si>
    <t>JAN KEMPDORP PRIMARY SCHOOL</t>
  </si>
  <si>
    <t>JG JANSEN INTERMEDIÊRE SKOOL</t>
  </si>
  <si>
    <t>JJ ADAMS INTERMEDIATE SCHOOL</t>
  </si>
  <si>
    <t>JJ BOOYSEN PRIMÊRE SKOOL</t>
  </si>
  <si>
    <t>JJ DREYER PRIMÊRE SKOOL</t>
  </si>
  <si>
    <t>JJ LAMBERT PRIMÊRE SKOOL</t>
  </si>
  <si>
    <t>JOHAN HEIN PRIMÊRE SKOOL</t>
  </si>
  <si>
    <t>JOHN ROSSOUW PRIMÊRE SKOOL</t>
  </si>
  <si>
    <t>JUMBOLANI INTERMEDIATE SCHOOL</t>
  </si>
  <si>
    <t>KAKAMAS INTERMEDIATE SCHOOL</t>
  </si>
  <si>
    <t>KAKAMAS PRIMARY SCHOOL</t>
  </si>
  <si>
    <t>KALKSLOOT INTERMEDIATE SCHOOL</t>
  </si>
  <si>
    <t>KAREEPAN PRIMARY SCHOOL</t>
  </si>
  <si>
    <t>KAREEVILLE PRIMÊRE SKOOL</t>
  </si>
  <si>
    <t>KAROS INTERMEDIATE SCHOOL</t>
  </si>
  <si>
    <t>KARRIKAMA HOËRSKOOL</t>
  </si>
  <si>
    <t>KEATLHOLELA PRIMARY SCHOOL</t>
  </si>
  <si>
    <t>KEGOMODITSWE SECONDARY SCHOOL</t>
  </si>
  <si>
    <t>KEIDEBEES INTERMEDIÊRE SKOOL</t>
  </si>
  <si>
    <t>KEIMOES (RK) INTERMEDIATE SCHOOL</t>
  </si>
  <si>
    <t>KEIMOES GEKOMBINEERDE SKOOL</t>
  </si>
  <si>
    <t>KELEMOGILE PRIMARY SCHOOL</t>
  </si>
  <si>
    <t>KENHARDT INTERMEDIÊRE SKOOL</t>
  </si>
  <si>
    <t>KENHARDT PRIMÊRE SKOOL</t>
  </si>
  <si>
    <t>KEURTJIEKLOOF PRIMÊRE SKOOL</t>
  </si>
  <si>
    <t>KEVIN NKOANE PRIMARY SCHOOL</t>
  </si>
  <si>
    <t>KGABANG PRIMARY SCHOOL</t>
  </si>
  <si>
    <t>KGOMOTSO SECONDARY SCHOOL</t>
  </si>
  <si>
    <t>KGONO PRIMARY SCHOOL</t>
  </si>
  <si>
    <t>KGOTATSANO PRIMARY SCHOOL</t>
  </si>
  <si>
    <t>KHARKAMS GEKOMBINEERDE SKOOL</t>
  </si>
  <si>
    <t>KHEIS MET PRIMÊRE SKOOL</t>
  </si>
  <si>
    <t>KHIBA SECONDARY SCHOOL</t>
  </si>
  <si>
    <t>KHOSIS (MET) PRIMARY SCHOOL</t>
  </si>
  <si>
    <t>KIM KGOLO PRIMARY SCHOOL</t>
  </si>
  <si>
    <t>KIMBERLEY BOYS HIGH SCHOOL</t>
  </si>
  <si>
    <t>KIMBERLEY GIRLS HIGH SCHOOL</t>
  </si>
  <si>
    <t>KIMBERLEY JUNIOR SCHOOL</t>
  </si>
  <si>
    <t>KITLANYANG PRIMARY SCHOOL</t>
  </si>
  <si>
    <t>KLEIN MIER (VGK) PRIMÊRE SKOOL</t>
  </si>
  <si>
    <t>KLIPFONTEIN MET PRIMÊRE SKOOL</t>
  </si>
  <si>
    <t>KONING PRIMARY SCHOOL</t>
  </si>
  <si>
    <t>KOOPMANSFONTEIN PRIMARY SCHOOL</t>
  </si>
  <si>
    <t>KOPANO INTERMEDIATE SCHOOL</t>
  </si>
  <si>
    <t>KP TOTO TECHNICAL AND COMMERCIAL SECONDARY SCHOOL</t>
  </si>
  <si>
    <t>KS SHUPING SECONDARY SCHOOL</t>
  </si>
  <si>
    <t>KUDUMANE PRIMARY SCHOOL</t>
  </si>
  <si>
    <t>KUILSVILLE HIGH SCHOOL</t>
  </si>
  <si>
    <t>LAERSKOOL  BRANDVLEI</t>
  </si>
  <si>
    <t>LAERSKOOL ANDALUSIA</t>
  </si>
  <si>
    <t>LAERSKOOL CALVINIA</t>
  </si>
  <si>
    <t>LAERSKOOL CURRIESCAMP</t>
  </si>
  <si>
    <t>LAERSKOOL DE AAR</t>
  </si>
  <si>
    <t>LAERSKOOL DIAMANTVELD</t>
  </si>
  <si>
    <t>LAERSKOOL ELANDSVLEI</t>
  </si>
  <si>
    <t>LAERSKOOL EUREKA</t>
  </si>
  <si>
    <t>LAERSKOOL GAFFIE MAREE</t>
  </si>
  <si>
    <t>LAERSKOOL GROBLERSHOOP</t>
  </si>
  <si>
    <t>LAERSKOOL HARTSVAAL</t>
  </si>
  <si>
    <t>LAERSKOOL HARTSWATER</t>
  </si>
  <si>
    <t>LAERSKOOL HOTAZEL</t>
  </si>
  <si>
    <t>LAERSKOOL KATHU</t>
  </si>
  <si>
    <t>LAERSKOOL KURUMAN</t>
  </si>
  <si>
    <t>LAERSKOOL ORANJE-NOORD</t>
  </si>
  <si>
    <t>LAERSKOOL POSTMASBURG</t>
  </si>
  <si>
    <t>LAERSKOOL SAAMBOU</t>
  </si>
  <si>
    <t>LAERSKOOL SENTRAAL KAKAMAS</t>
  </si>
  <si>
    <t>LAERSKOOL SEODIN</t>
  </si>
  <si>
    <t>LAERSKOOL VOORUITSIG</t>
  </si>
  <si>
    <t>LAERSKOOL WARRENTON</t>
  </si>
  <si>
    <t>LAERSKOOL WILGENHOUTSDRIF</t>
  </si>
  <si>
    <t>LANGBERG HIGH SCHOOL</t>
  </si>
  <si>
    <t>LARENG PRIMARY SCHOOL</t>
  </si>
  <si>
    <t>LEBANG SECONDARY SCHOOL</t>
  </si>
  <si>
    <t>LEERKRANS INTERMEDIATE SCHOOL</t>
  </si>
  <si>
    <t>LEHIKENG PRIMARY SCHOOL</t>
  </si>
  <si>
    <t>LEKHADUNG PRIMARY SCHOOL</t>
  </si>
  <si>
    <t>LELIEFONTEIN INTERMEDIATE SCHOOL</t>
  </si>
  <si>
    <t>LEPELSFONTEIN RK PRIMÊRE SKOOL</t>
  </si>
  <si>
    <t>LERUMO PRIMARY SCHOOL</t>
  </si>
  <si>
    <t>LESEDI SECONDARY SCHOOL</t>
  </si>
  <si>
    <t>LETLHAKAJANENG PRIMARY SCHOOL</t>
  </si>
  <si>
    <t>LETSHEGO PRIMARY SCHOOL</t>
  </si>
  <si>
    <t>LIME ACRES PRIMARY SCHOOL</t>
  </si>
  <si>
    <t>LOERIESFONTEIN HOËRSKOOL</t>
  </si>
  <si>
    <t>LOERIESFONTEIN LAERSKOOL</t>
  </si>
  <si>
    <t>LOGOBATE PRIMARY SCHOOL</t>
  </si>
  <si>
    <t>LONGHURST PRIMARY SCHOOL</t>
  </si>
  <si>
    <t>LOUBOS (VGK) PRIMÊRE SKOOL</t>
  </si>
  <si>
    <t>LOUISVALE PRIMARY SCHOOL</t>
  </si>
  <si>
    <t>LOWRYVILLE INTERMEDIÊRE SKOOL</t>
  </si>
  <si>
    <t>LOXTONVALE PRIMÊRE SKOOL</t>
  </si>
  <si>
    <t>LUCRETIA INTERMEDIATE SCHOOL</t>
  </si>
  <si>
    <t>LUKHANYISO PRIMARY SCHOOL</t>
  </si>
  <si>
    <t>LUTZBURG (SSKV) INTERMEDIÊRE SKOOL</t>
  </si>
  <si>
    <t>LUVUYO PRIMARY SCHOOL</t>
  </si>
  <si>
    <t>MADIBENG PRIMARY SCHOOL</t>
  </si>
  <si>
    <t>MADUO INTERMEDIATE SCHOOL</t>
  </si>
  <si>
    <t>MAHIKANENG PRIMARY SCHOOL</t>
  </si>
  <si>
    <t>MAIKAELELO INTERMEDIATE SCHOOL</t>
  </si>
  <si>
    <t>MAIKAELELO PRIMARY SCHOOL</t>
  </si>
  <si>
    <t>MAIPEING PRIMARY SCHOOL</t>
  </si>
  <si>
    <t>MAIPHINICKE PRIMARY SCHOOL</t>
  </si>
  <si>
    <t>MAKGOLOKWE SECONDARY SCHOOL</t>
  </si>
  <si>
    <t>MAKHUBUNG PRIMARY SCHOOL</t>
  </si>
  <si>
    <t>MAKOLOKOMENG PRIMARY SCHOOL</t>
  </si>
  <si>
    <t>MALHERBE HUMAN INTERMEDIÊRE SKOOL</t>
  </si>
  <si>
    <t>MAMASILO INTERMEDIATE SCHOOL</t>
  </si>
  <si>
    <t>MAMORATWA INTERMEDIATE SCHOOL</t>
  </si>
  <si>
    <t>MAMPESTAD PRIMARY SCHOOL</t>
  </si>
  <si>
    <t>MANKURWANE INTERMEDIATE SCHOOL</t>
  </si>
  <si>
    <t>MANYEDING PRIMARY SCHOOL</t>
  </si>
  <si>
    <t>MAOKA PRIMARY SCHOOL</t>
  </si>
  <si>
    <t>MAPOTENG PRIMARY SCHOOL</t>
  </si>
  <si>
    <t>MARAIS GEDENK PRIMÊRE SKOOL</t>
  </si>
  <si>
    <t>MARATADITSE PRIMARY SCHOOL</t>
  </si>
  <si>
    <t>MARCH PRIMARY SCHOOL</t>
  </si>
  <si>
    <t>MAREMANE PRIMARY SCHOOL</t>
  </si>
  <si>
    <t>MARUMO INTERMEDIATE SCHOOL</t>
  </si>
  <si>
    <t>MARUPING PRIMARY SCHOOL</t>
  </si>
  <si>
    <t>MASANKONG PRIMARY SCHOOL</t>
  </si>
  <si>
    <t>MASIZA SENIOR PRIMARY SCHOOL</t>
  </si>
  <si>
    <t>MATHANTHANYANENG PRIMARY SCHOOL</t>
  </si>
  <si>
    <t>MATSHANENG INTERMEDIATE SCHOOL</t>
  </si>
  <si>
    <t>MCTAGGARTSKAMP (RK) PRIMÊRE SKOOL</t>
  </si>
  <si>
    <t>MECWETSANENG PRIMARY SCHOOL</t>
  </si>
  <si>
    <t>MELTON WOLD PRIMÊRE SKOOL</t>
  </si>
  <si>
    <t>METSEMANTSI PRIMARY SCHOOL</t>
  </si>
  <si>
    <t>MIDDELPOS PRIMÊRE SKOOL</t>
  </si>
  <si>
    <t>MOEDI SECONDARY SCHOOL</t>
  </si>
  <si>
    <t>MOGOMOTSI SECONDARY SCHOOL</t>
  </si>
  <si>
    <t>MOHOLENG PRIMARY SCHOOL</t>
  </si>
  <si>
    <t>MOLEHABANGWE PRIMARY SCHOOL</t>
  </si>
  <si>
    <t>MONOKETSI INTERMEDIATE SCHOOL</t>
  </si>
  <si>
    <t>MONTSHIWA PRIMARY SCHOOL</t>
  </si>
  <si>
    <t>MOOKI-LOBELO PRIMARY SCHOOL</t>
  </si>
  <si>
    <t>MORALADI PRIMARY SCHOOL</t>
  </si>
  <si>
    <t>MÔRELIG INTERMEDIATE SCHOOL</t>
  </si>
  <si>
    <t>MÔRESON INTERMEDIÊRE SKOOL</t>
  </si>
  <si>
    <t>MOSALAKAE PUBLIC PRIMARY SCHOOL</t>
  </si>
  <si>
    <t>MOSHAWENG SECONDARY SCHOOL</t>
  </si>
  <si>
    <t>MOTSHWARAKGOLE INTERMEDIATE SCHOOL</t>
  </si>
  <si>
    <t>MOTSWEDITHUTO INTERMEDIATE SCHOOL</t>
  </si>
  <si>
    <t>NABABEEP GEKOMBINEERDE SKOOL</t>
  </si>
  <si>
    <t>NCWELENGWE PRIMARY SCHOOL</t>
  </si>
  <si>
    <t>NCWENG PRIMARY SCHOOL</t>
  </si>
  <si>
    <t>NEILERSDRIFT INTERMEDIÊRE SKOOL</t>
  </si>
  <si>
    <t>NEW SNAUSWANE PRIMARY SCHOOL</t>
  </si>
  <si>
    <t>NEWTON PRIMÊRE SKOOL</t>
  </si>
  <si>
    <t>NICO BEKKER INTERMEDIATE SCHOOL</t>
  </si>
  <si>
    <t>NOORD-KAAP PRIMÊRE SKOOL</t>
  </si>
  <si>
    <t>NORAP MET PRIMÊRE SKOOL</t>
  </si>
  <si>
    <t>NORVALSPONT INTERMEDIATE SCHOOL</t>
  </si>
  <si>
    <t>NOUPOORT GEKOMBINEERDE SKOOL</t>
  </si>
  <si>
    <t>NOURIVIER MET PRIMÊRE SKOOL</t>
  </si>
  <si>
    <t>OBONTSE PRIMARY SCHOOL</t>
  </si>
  <si>
    <t>OKIEP HOËR SKOOL</t>
  </si>
  <si>
    <t>OKIEP LAERSKOOL</t>
  </si>
  <si>
    <t>OLEBOGENG INTERMEDIATE SCHOOL</t>
  </si>
  <si>
    <t>OLEHILE MANCHWE INTERMEDIATE SCHOOL</t>
  </si>
  <si>
    <t>OLIERIVIER MARIANETTE PRIMÊRE SKOOL</t>
  </si>
  <si>
    <t>OLYMPIC PRIMARY SCHOOL</t>
  </si>
  <si>
    <t>OLYVENHOUTSDRIFT PRIMÊRE SKOOL</t>
  </si>
  <si>
    <t>OMANG PRIMARY SCHOOL</t>
  </si>
  <si>
    <t>OP DIE VOORPOS PRIMÊRE SKOOL</t>
  </si>
  <si>
    <t>ORANJE DIAMANT PRIMÊRE SKOOL</t>
  </si>
  <si>
    <t>ORANJE-OEWER INTERMEDIÊRE SKOOL</t>
  </si>
  <si>
    <t>ORANJE-SUID PRIMÊRE SKOOL</t>
  </si>
  <si>
    <t>OREEDITSE PRIMARY SCHOOL</t>
  </si>
  <si>
    <t>ORION SEKONDÊRE SKOOL</t>
  </si>
  <si>
    <t>PABALELO PRIMARY SCHOOL</t>
  </si>
  <si>
    <t>PABALLELO HIGH SCHOOL</t>
  </si>
  <si>
    <t>PABALLELO PRIMARY SCHOOL</t>
  </si>
  <si>
    <t>PAKO SECONDARY SCHOOL</t>
  </si>
  <si>
    <t>PAMPIERSTAD SECONDARY SCHOOL</t>
  </si>
  <si>
    <t>PAMPOENPOORT PRIMÊRE SKOOL</t>
  </si>
  <si>
    <t>PAULSHOEK MET PRIMÊRE SKOOL</t>
  </si>
  <si>
    <t>PELLA (RK) INTERMEDIÊRE SKOOL</t>
  </si>
  <si>
    <t>PERDE-EILAND (NGK) PRIMÊRE SKOOL</t>
  </si>
  <si>
    <t>PERTH PRIMARY SCHOOL</t>
  </si>
  <si>
    <t>PESCODIA PRIMARY SCHOOL</t>
  </si>
  <si>
    <t>PESCODIA SECONDARY SCHOOL</t>
  </si>
  <si>
    <t>PETRUSVILLE HIGH SCHOOL</t>
  </si>
  <si>
    <t>PETRUSVILLE PRIMÊRE SKOOL</t>
  </si>
  <si>
    <t>PHAKAMISANI HIGH SCHOOL</t>
  </si>
  <si>
    <t>PHAKANE SECONDARY SCHOOL</t>
  </si>
  <si>
    <t>PHILANDERSBRON PRIMARY</t>
  </si>
  <si>
    <t>PHILIPSTOWN PRIMARY SCHOOL</t>
  </si>
  <si>
    <t>PHILLIPSTOWN HOËRSKOOL</t>
  </si>
  <si>
    <t>PITSO JANTJIE SECONDARY SCHOOL</t>
  </si>
  <si>
    <t>PLOOYSBURG INTERMEDIÊRE SKOOL</t>
  </si>
  <si>
    <t>4.11</t>
  </si>
  <si>
    <t>PNIEL-LANDGOED PRIMÊRE SKOOL</t>
  </si>
  <si>
    <t>PORT NOLLOTH (RK) INTERMEDIÊRE SKOOL</t>
  </si>
  <si>
    <t>PORT NOLLOTH HOËRSKOOL</t>
  </si>
  <si>
    <t>PORT NOLLOTH LAERSKOOL</t>
  </si>
  <si>
    <t>POSTDENE PRIMÊRE SKOOL</t>
  </si>
  <si>
    <t>PRIESKA GEKOMBINEERDE SKOOL</t>
  </si>
  <si>
    <t>PRIESKA PRIMÊRE SKOOL</t>
  </si>
  <si>
    <t>PROGRESS PRIMARY SCHOOL</t>
  </si>
  <si>
    <t>PROTEA LAERSKOOL</t>
  </si>
  <si>
    <t>PULELO PRIMARY SCHOOOL</t>
  </si>
  <si>
    <t>RAPELANG INTERMEDIATE SCHOOL</t>
  </si>
  <si>
    <t>RATANG-THUTO SECONDARY SCHOOL</t>
  </si>
  <si>
    <t>RD WILLIAMS PRIMARY SCHOOL</t>
  </si>
  <si>
    <t>RE FENTSE PRIMARY SCHOOL</t>
  </si>
  <si>
    <t>REAIPELA INTERMEDIATE SCHOOL</t>
  </si>
  <si>
    <t>REAITEKA INTERMEDIATE SCHOOL</t>
  </si>
  <si>
    <t>REAKANTSWE SECONDARY SCHOOL</t>
  </si>
  <si>
    <t>REALEBOGA INTERMEDIATE SCHOOL</t>
  </si>
  <si>
    <t>REARATA PRIMARY SCHOOL</t>
  </si>
  <si>
    <t>REEBONE INTERMEDIATE SCHOOL</t>
  </si>
  <si>
    <t>REITLAMILE INTERMEDIATE SCHOOL</t>
  </si>
  <si>
    <t>RELEKILE PRIMARY SCHOOL</t>
  </si>
  <si>
    <t>REMMOGO SECONDARY SCHOOL</t>
  </si>
  <si>
    <t>RENEILWE PRIMARY SCHOOL</t>
  </si>
  <si>
    <t>RESOLOFETSE INTERMEDIATE SCHOOL</t>
  </si>
  <si>
    <t>RIEMVASMAAK PRIMÊRE SKOOL</t>
  </si>
  <si>
    <t>RIETFONTEIN GEKOMBINEERDE SKOOL</t>
  </si>
  <si>
    <t>RIETRIVIER PRIMARY SCHOOL</t>
  </si>
  <si>
    <t>RIETVALE HIGH SCHOOL</t>
  </si>
  <si>
    <t>ROBANYANE TOTO II PRIMARY SCHOOL</t>
  </si>
  <si>
    <t>ROGGEVELD INTERMEDIATE SCHOOL</t>
  </si>
  <si>
    <t>ROLIHLAHLA INTERMEDIATE SCHOOL</t>
  </si>
  <si>
    <t>ROODEPAN HIGH SCHOOL</t>
  </si>
  <si>
    <t>ROODEPAN PRIMARY SCHOOL</t>
  </si>
  <si>
    <t>ROOIWAL (VGK) PRIMÊRE SKOOL</t>
  </si>
  <si>
    <t>ROSENDAL INTERMEDIATE SCHOOL</t>
  </si>
  <si>
    <t>RUSFONTEIN PRIMARY SCHOOL</t>
  </si>
  <si>
    <t>SAAMSTAAN PRIMÊRE SKOOL</t>
  </si>
  <si>
    <t>SACRED HEART (RK) PRIMÊRE SKOOL</t>
  </si>
  <si>
    <t>SALT LAKE PRIMARY SCHOOL</t>
  </si>
  <si>
    <t>SC KEARNS SECONDARY SCHOOL</t>
  </si>
  <si>
    <t>SCHMIDTSDRIFT BATHLAPING INTERMEDIATE SCHOOL</t>
  </si>
  <si>
    <t>SEDIBENG PRIMARY SCHOOL</t>
  </si>
  <si>
    <t>SEGOPOTSO INTERMEDIATE SCHOOL</t>
  </si>
  <si>
    <t>SENGAE PRIMARY SCHOOL</t>
  </si>
  <si>
    <t>SESHENG PRIMARY SCHOOL</t>
  </si>
  <si>
    <t>SETSABELO PRIMARY FARM SCHOOL</t>
  </si>
  <si>
    <t>SEUPE PRIMARY SCHOOL</t>
  </si>
  <si>
    <t>SHALANA PRIMARY SCHOOL</t>
  </si>
  <si>
    <t>SHA-LEJE PRIMARY SCHOOL</t>
  </si>
  <si>
    <t>SIMBRUNER PRIMARY SCHOOL</t>
  </si>
  <si>
    <t>SIMOLOLANG PRIMARY SCHOOL</t>
  </si>
  <si>
    <t>SIMON MEDUPE PRIMARY SCHOOL</t>
  </si>
  <si>
    <t>SISHEN INTERMEDIATE MINE SCHOOL</t>
  </si>
  <si>
    <t>SISHEN PRIMÊRE SKOOL</t>
  </si>
  <si>
    <t>SOEBATSFONTEIN NGK PRIMÊRE SKOOL</t>
  </si>
  <si>
    <t>SONSKYN INTERMEDIATE SCHOOL</t>
  </si>
  <si>
    <t>SOVERBY PRIMÊRE SKOOL</t>
  </si>
  <si>
    <t>SPOEGRIVIER MET PRIMÊRE SKOOL</t>
  </si>
  <si>
    <t>SPRINGBOK PRIMÊRE SKOOL</t>
  </si>
  <si>
    <t>SS MADIKANE PRIMARY SCHOOL</t>
  </si>
  <si>
    <t>ST ANNES PRIMÊRE SKOOL</t>
  </si>
  <si>
    <t>ST CYPRIANS INTERMEDIATE SCHOOL</t>
  </si>
  <si>
    <t>ST JOHNS (RC) PRIMARY SCHOOL</t>
  </si>
  <si>
    <t>ST MARIA GORETTI (RC) PRIMARY SCHOOL</t>
  </si>
  <si>
    <t>ST PETERS PRIMARY SCHOOL</t>
  </si>
  <si>
    <t>ST PHILOMENA INTERMEDIÊRE SKOOL</t>
  </si>
  <si>
    <t>STAATS PRIMARY SCHOOL</t>
  </si>
  <si>
    <t>STEINKOPF SEKONDÊRE SKOOL</t>
  </si>
  <si>
    <t>STEPHEN MALHERBE PRIMÊRE SKOOL</t>
  </si>
  <si>
    <t>STERNHAM INTERMEDIËRE SKOOL</t>
  </si>
  <si>
    <t>STILLWATER INTERMEDIATE SCHOOL</t>
  </si>
  <si>
    <t>STRYDENBURG GEKOMBINEERDE SKOOL</t>
  </si>
  <si>
    <t>SWARTHMORE (DRC) PRIMARY SCHOOL</t>
  </si>
  <si>
    <t>SWARTKOPSDAM VKK PRIMÊRE SKOOL</t>
  </si>
  <si>
    <t>TADCASTER INTERMEDIATE SCHOOL</t>
  </si>
  <si>
    <t>TAUDIARORA PRIMARY SCHOOL</t>
  </si>
  <si>
    <t>TETLANYO SECONDARY SCHOOL</t>
  </si>
  <si>
    <t>THABANE HIGH SCHOOL</t>
  </si>
  <si>
    <t>THAE PRIMARY SCHOOL</t>
  </si>
  <si>
    <t>THAGANYANE PRIMARY SCHOOL</t>
  </si>
  <si>
    <t>THUSEGO INTERMEDIATE SCHOOL</t>
  </si>
  <si>
    <t>TLHWAHALANG SECONDARY SCHOOL</t>
  </si>
  <si>
    <t>TONGWANE INTERMEDIATE SCHOOL</t>
  </si>
  <si>
    <t>TSAELENGWE INTERMEDIATE SCHOOL</t>
  </si>
  <si>
    <t>TSELANCHO INTERMEDIATE SCHOOL</t>
  </si>
  <si>
    <t>TSHIAMO PRIMARY SCHOOL</t>
  </si>
  <si>
    <t>TSHIMOLOGO INTERMEDIATE SCHOOL</t>
  </si>
  <si>
    <t>TSHIRELECO SECONDARY PUBLIC SCHOOL</t>
  </si>
  <si>
    <t>TSHWARELELA PRIMARY SCHOOL</t>
  </si>
  <si>
    <t>TSINENG PRIMARY SCHOOL</t>
  </si>
  <si>
    <t>TSOE PRIMARY SCHOOL</t>
  </si>
  <si>
    <t>TT LEKALAKE PRIMARY SCHOOL</t>
  </si>
  <si>
    <t>TWEERIVIER METODISTE PRIMÊRE SKOOL</t>
  </si>
  <si>
    <t>ULCO PRIMARY SCHOOL</t>
  </si>
  <si>
    <t>UMSO HIGH SCHOOL</t>
  </si>
  <si>
    <t>UMTHOMBO WOLWAZI INTERMEDIATE FARM SCHOOL</t>
  </si>
  <si>
    <t>VAALHARTS GEKOMBINEERDE SKOOL</t>
  </si>
  <si>
    <t>VAALKOPPIES (NGK) PRIMÊRE SKOOL</t>
  </si>
  <si>
    <t>VAALLUS (NGK) PRIMÊRE SKOOL</t>
  </si>
  <si>
    <t>VAAL-ORANJE PRIMÊRE SKOOL</t>
  </si>
  <si>
    <t>VAALRIVIER HOëRSKOOL</t>
  </si>
  <si>
    <t>VALSPAN HIGH SCHOOL</t>
  </si>
  <si>
    <t>VALSPAN INTERMEDIATE SCHOOL</t>
  </si>
  <si>
    <t>VAN DER WALTSPOORT PRIMÊRE SKOOL</t>
  </si>
  <si>
    <t>VAN RENSBURG PRIMÊRE SKOOL</t>
  </si>
  <si>
    <t>VAN WYKSVLEI INTERMEDIÊRE SKOOL</t>
  </si>
  <si>
    <t>VAN ZYLSRUS INTERMEDIÊRE SKOOL</t>
  </si>
  <si>
    <t>VELA-LANGA PRIMARY SCHOOL</t>
  </si>
  <si>
    <t>VENUS PRIMÊRE SKOOL</t>
  </si>
  <si>
    <t>VERITAS SEKONDÊRE SKOOL</t>
  </si>
  <si>
    <t>VICTORIA-WES GEKOMBINEERDE SKOOL</t>
  </si>
  <si>
    <t>VICTORIA-WES INTERMEDIÊRE SKOOL</t>
  </si>
  <si>
    <t>VIOOLSDRIF PRIMÊRE  SKOOL</t>
  </si>
  <si>
    <t>VISISANI PRIMARY SCHOOL</t>
  </si>
  <si>
    <t>VLAKFONTEIN INTERMEDIATE SCHOOL</t>
  </si>
  <si>
    <t>VLUGFONTEIN INTERMEDIÊRE SKOOL</t>
  </si>
  <si>
    <t>VOLOP INTERMEDIATE SCHOOL</t>
  </si>
  <si>
    <t>VOORSPOED PRIMARY SCHOOL</t>
  </si>
  <si>
    <t>VOORUITSIG INTERMEDIATE SCHOOL</t>
  </si>
  <si>
    <t>VORSTER EILAND PRIMÊRE SKOOL</t>
  </si>
  <si>
    <t>VREDESVALLEI PRIMÊRE SKOOL</t>
  </si>
  <si>
    <t>VUYOLWETHU SECONDARY SCHOOL</t>
  </si>
  <si>
    <t>VYEBOS-EILAND PRIMÊRE SKOOL</t>
  </si>
  <si>
    <t>WARRENTON PUBLIC PRIMARY SCHOOL</t>
  </si>
  <si>
    <t>WARRENVALE COMBINED SCHOOL</t>
  </si>
  <si>
    <t>WATERWORKS PRIMARY SCHOOL</t>
  </si>
  <si>
    <t>WELKOM PRIMÊRE SKOOL</t>
  </si>
  <si>
    <t>WEST END PRIMARY SCHOOL</t>
  </si>
  <si>
    <t>WESTERKIM PRIMARY SCHOOL</t>
  </si>
  <si>
    <t>WILLIAM PESCOD SECONDARY SCHOOL</t>
  </si>
  <si>
    <t>WILLIE THERON PRIMÊRE SKOOL</t>
  </si>
  <si>
    <t>WITBANK PRIMÊRE SKOOL</t>
  </si>
  <si>
    <t>WRENCHVILLE PRIMÊRE SKOOL</t>
  </si>
  <si>
    <t>ZINGISANI PRIMARY SCHOOL</t>
  </si>
  <si>
    <t>ALLOCATION DETAIL</t>
  </si>
  <si>
    <t>LOCAL MUNICIPALITY:</t>
  </si>
  <si>
    <t>TOWN/VILLAGE:</t>
  </si>
  <si>
    <t>INSPECTOR:</t>
  </si>
  <si>
    <t xml:space="preserve">PROJECT DESCRIPTION:  </t>
  </si>
  <si>
    <t>TYPE OF CONTRACT:</t>
  </si>
  <si>
    <t>UNIQUE PROJECT NUMBER:</t>
  </si>
  <si>
    <t>QUOTATION/TENDER CLOSING DATE:</t>
  </si>
  <si>
    <t>APPOINTMENT DATE:</t>
  </si>
  <si>
    <t>CONTRACT AMOUNT:</t>
  </si>
  <si>
    <t>NATURE OF INVESTMENT</t>
  </si>
  <si>
    <t>ITEM</t>
  </si>
  <si>
    <t>FUND</t>
  </si>
  <si>
    <t>OBJECTIVE</t>
  </si>
  <si>
    <t>CELL PHONE</t>
  </si>
  <si>
    <t>TELEPHONE</t>
  </si>
  <si>
    <t>RESPONSIBLE MANAGER</t>
  </si>
  <si>
    <t>CIDB GRADING</t>
  </si>
  <si>
    <t>COMPANY NAME</t>
  </si>
  <si>
    <t>COMPANY ADDRESS</t>
  </si>
  <si>
    <t>RESPONSIBILITY</t>
  </si>
  <si>
    <t>PROJECT</t>
  </si>
  <si>
    <t>NET ASSET</t>
  </si>
  <si>
    <t>REGIONAL IDENTIFIER</t>
  </si>
  <si>
    <t>REHABILITATION, RENOVATIONS &amp; REFURBISHMENT</t>
  </si>
  <si>
    <t>EDUCATION INFRASTRUCTURE GRANT</t>
  </si>
  <si>
    <t>INFRA PUBLIC ORDINARY SCHOOLS *P</t>
  </si>
  <si>
    <t>PROJECT APPROVAL INFORMATION</t>
  </si>
  <si>
    <t>DETAILED DESCRIPTION OF PROJECT:</t>
  </si>
  <si>
    <t>Total of Variation Orders (VAT inclusive)</t>
  </si>
  <si>
    <t>EMIS NUMBER:</t>
  </si>
  <si>
    <t>P/P CONTRCTD MAINT PROP</t>
  </si>
  <si>
    <t>INFRASTRUCTURE</t>
  </si>
  <si>
    <t>EX INFR:MAINT&amp;REP:BUILDINGS</t>
  </si>
  <si>
    <t>SCHOOLS OLD - PRIMARY</t>
  </si>
  <si>
    <t>)</t>
  </si>
  <si>
    <t xml:space="preserve">  (</t>
  </si>
  <si>
    <t>SPECIFICATIONS RECOMMENDED BY:</t>
  </si>
  <si>
    <t>SPECIFICATIONS APPROVED BY:</t>
  </si>
  <si>
    <t>SPECIFICATIONS COMPILED BY:</t>
  </si>
  <si>
    <t>EMIS Number:</t>
  </si>
  <si>
    <t>OTHER SCHOOLS AFFECTED</t>
  </si>
  <si>
    <t>MR G.B. OLIPHANT</t>
  </si>
  <si>
    <t>SPECIFICATION FOR THE FOLLOWING PROJECT</t>
  </si>
  <si>
    <t xml:space="preserve">NOTES:  </t>
  </si>
  <si>
    <t>NOTICE TO TENDERERS</t>
  </si>
  <si>
    <r>
      <t>1.</t>
    </r>
    <r>
      <rPr>
        <b/>
        <sz val="7"/>
        <color theme="1"/>
        <rFont val="Arial"/>
        <family val="2"/>
      </rPr>
      <t xml:space="preserve">      </t>
    </r>
    <r>
      <rPr>
        <b/>
        <sz val="12"/>
        <color theme="1"/>
        <rFont val="Arial"/>
        <family val="2"/>
      </rPr>
      <t xml:space="preserve">      SITE DESCRIPTION</t>
    </r>
  </si>
  <si>
    <t>The site is situated in the Nothern Cape Province, in the town:</t>
  </si>
  <si>
    <r>
      <t>2.</t>
    </r>
    <r>
      <rPr>
        <b/>
        <sz val="7"/>
        <color theme="1"/>
        <rFont val="Arial"/>
        <family val="2"/>
      </rPr>
      <t xml:space="preserve">      </t>
    </r>
    <r>
      <rPr>
        <b/>
        <sz val="12"/>
        <color theme="1"/>
        <rFont val="Arial"/>
        <family val="2"/>
      </rPr>
      <t xml:space="preserve">     WORKS DESCRIPTION</t>
    </r>
  </si>
  <si>
    <t>The work includes the:</t>
  </si>
  <si>
    <r>
      <t>3.</t>
    </r>
    <r>
      <rPr>
        <b/>
        <sz val="7"/>
        <color theme="1"/>
        <rFont val="Arial"/>
        <family val="2"/>
      </rPr>
      <t xml:space="preserve">      </t>
    </r>
    <r>
      <rPr>
        <b/>
        <sz val="12"/>
        <color theme="1"/>
        <rFont val="Arial"/>
        <family val="2"/>
      </rPr>
      <t xml:space="preserve">     TENDER ADJUDICATION</t>
    </r>
  </si>
  <si>
    <t>All tenderers with minimum CIDB grading of</t>
  </si>
  <si>
    <t>will be evaluated in line with relevent Procurement</t>
  </si>
  <si>
    <t xml:space="preserve">           </t>
  </si>
  <si>
    <r>
      <t>4.</t>
    </r>
    <r>
      <rPr>
        <b/>
        <sz val="7"/>
        <color theme="1"/>
        <rFont val="Arial"/>
        <family val="2"/>
      </rPr>
      <t xml:space="preserve">      </t>
    </r>
    <r>
      <rPr>
        <b/>
        <sz val="12"/>
        <color theme="1"/>
        <rFont val="Arial"/>
        <family val="2"/>
      </rPr>
      <t xml:space="preserve">    VALUE - ADDED TAX (TAX)</t>
    </r>
  </si>
  <si>
    <t>5.        SITE INSPECTION</t>
  </si>
  <si>
    <t>The Project Manager will meet prospective Tenderers as stipulated in the tender advertisement to take them on a tour of inspection of the site and to explain the nature and extent of the work in broad outline. During these compulsary site inspection meeting, all prospective tenderers shall sign onto a proof of attendance register for adjudication processes.
Failure to attend the site meeting will lead to disqualification.</t>
  </si>
  <si>
    <t xml:space="preserve">            </t>
  </si>
  <si>
    <t>6.          APPOINTMENTS</t>
  </si>
  <si>
    <t xml:space="preserve">The Contractor shall obtain all necessary particulars of work timeously so to ensure a proper management of site ,i.e Appointment Letter, Specifications, work programme, EPWP schedule and all other project documents.  </t>
  </si>
  <si>
    <t>Safety Management - It is the responsibility of the Contractor to ensure that SHEQ is enforced.</t>
  </si>
  <si>
    <t>7.          SUBMISSION OF COMPLETE PRICED BILLS OF QUANTITIES WITH THE TENDER</t>
  </si>
  <si>
    <t>SPECIFICATION</t>
  </si>
  <si>
    <t>UNIT</t>
  </si>
  <si>
    <t>QTY</t>
  </si>
  <si>
    <t>Unit Price</t>
  </si>
  <si>
    <t>Amount</t>
  </si>
  <si>
    <t>no</t>
  </si>
  <si>
    <t>m</t>
  </si>
  <si>
    <t>SUB TOTAL</t>
  </si>
  <si>
    <t>END OF SPECIFICATIONS</t>
  </si>
  <si>
    <t>SUMMARY</t>
  </si>
  <si>
    <t>15% VAT</t>
  </si>
  <si>
    <t>TOTAL TENDER PRICE</t>
  </si>
  <si>
    <r>
      <rPr>
        <b/>
        <sz val="11"/>
        <color theme="0" tint="-0.249977111117893"/>
        <rFont val="Arial"/>
        <family val="2"/>
      </rPr>
      <t>DD</t>
    </r>
    <r>
      <rPr>
        <b/>
        <sz val="11"/>
        <color theme="1"/>
        <rFont val="Arial"/>
        <family val="2"/>
      </rPr>
      <t>/</t>
    </r>
    <r>
      <rPr>
        <b/>
        <sz val="11"/>
        <color theme="0" tint="-0.249977111117893"/>
        <rFont val="Arial"/>
        <family val="2"/>
      </rPr>
      <t>MM</t>
    </r>
    <r>
      <rPr>
        <b/>
        <sz val="11"/>
        <color theme="1"/>
        <rFont val="Arial"/>
        <family val="2"/>
      </rPr>
      <t>/20</t>
    </r>
    <r>
      <rPr>
        <b/>
        <sz val="11"/>
        <color theme="0" tint="-0.249977111117893"/>
        <rFont val="Arial"/>
        <family val="2"/>
      </rPr>
      <t>YY</t>
    </r>
  </si>
  <si>
    <t>DATE:</t>
  </si>
  <si>
    <t>BARKLY WEST HIGHER PRIMARY SCHOOL</t>
  </si>
  <si>
    <t>CARLTON VAN HEERDEN SEKONDÊRE SKOOL</t>
  </si>
  <si>
    <t>CARNARVON PRIMARY SCHOOL</t>
  </si>
  <si>
    <t>MAGONATE PRIMARY SCHOOL</t>
  </si>
  <si>
    <t>MONWABISI SENIOR SECONDARY SCHOOL</t>
  </si>
  <si>
    <t>NAMETSEGANG SECONDARY SCHOOL</t>
  </si>
  <si>
    <t>OARABILE INTERMEDIATE SCHOOL</t>
  </si>
  <si>
    <t>PHILIPVALE PRIMARY SCHOOL</t>
  </si>
  <si>
    <t>REKGARATLHILE SECONDARY SCHOOL</t>
  </si>
  <si>
    <t>SA VAN WYK  HIGH SCHOOL</t>
  </si>
  <si>
    <t>SAUL DAMON SEKONDÊRE SKOOL</t>
  </si>
  <si>
    <t>SEGOYANA PRIMARY SCHOOL</t>
  </si>
  <si>
    <t>SEGWANENG PRIMARY SCHOOL</t>
  </si>
  <si>
    <t>STEYNVILLE PRIMARY SCHOOL</t>
  </si>
  <si>
    <t>SUTHERLAND COMBINED SCHOOL</t>
  </si>
  <si>
    <t>WESLAAN SEKONDÊRE SKOOL</t>
  </si>
  <si>
    <t>MR D. VAN WYK</t>
  </si>
  <si>
    <t>SCHOOL CLASSIFICATION:</t>
  </si>
  <si>
    <t>LEVEL CLASSIFICATION:</t>
  </si>
  <si>
    <t>RECOMMENDED CONTRACT PERIOD</t>
  </si>
  <si>
    <t>RECOMMENDED CIDB GRADING</t>
  </si>
  <si>
    <t>PRICED SPEC AMOUNT:</t>
  </si>
  <si>
    <t>1.</t>
  </si>
  <si>
    <t>The total tendered price must include for Value - Added Tax (VAT). All billable items (rates) in these specification must exlude VAT. VAT is to be calculated and to be added to the total value of all billable items in the Final Summary.</t>
  </si>
  <si>
    <t>SCHOOL/INSTITUTION NAME:</t>
  </si>
  <si>
    <t>LATITUDE [E]</t>
  </si>
  <si>
    <t>LONGITUDE [S]</t>
  </si>
  <si>
    <t>Tenderes shall submit their priced bills of quantities in one original cast in black ink, with their tenders.
Completed tender documents sealed in an envelope marked with the "PROJECT NAME", must reach Specified Offices with all requested documents.</t>
  </si>
  <si>
    <t>NB Material must be SABS approved.</t>
  </si>
  <si>
    <t>CONTRACT DRAWINGS INCLUDED?</t>
  </si>
  <si>
    <t>MAINTENANCE ALLOCATION</t>
  </si>
  <si>
    <t>1.1</t>
  </si>
  <si>
    <t>1.2</t>
  </si>
  <si>
    <t>2.1</t>
  </si>
  <si>
    <t>2.4</t>
  </si>
  <si>
    <t>2.5</t>
  </si>
  <si>
    <t>3.1</t>
  </si>
  <si>
    <t>3.2</t>
  </si>
  <si>
    <t>3.3</t>
  </si>
  <si>
    <t>4.1</t>
  </si>
  <si>
    <t>4.7</t>
  </si>
  <si>
    <t>4.2</t>
  </si>
  <si>
    <t>4.8</t>
  </si>
  <si>
    <t>4.3</t>
  </si>
  <si>
    <t>4.9</t>
  </si>
  <si>
    <t>4.4</t>
  </si>
  <si>
    <t>4.10</t>
  </si>
  <si>
    <t>4.5</t>
  </si>
  <si>
    <t>4.6</t>
  </si>
  <si>
    <t>Natemis</t>
  </si>
  <si>
    <t>Institution Name</t>
  </si>
  <si>
    <t>District</t>
  </si>
  <si>
    <t>Quintile</t>
  </si>
  <si>
    <t>Maintenance_Total</t>
  </si>
  <si>
    <t>Maintenance_1st_Transfer_May</t>
  </si>
  <si>
    <t>Maintenance_Transfer_Nov</t>
  </si>
  <si>
    <t>PIXLEY-KA-SEME</t>
  </si>
  <si>
    <t>AB KOLWANE</t>
  </si>
  <si>
    <t>NAMAQUA</t>
  </si>
  <si>
    <t>BOGOSIENG LEKWE PRIMARY SCHOOL</t>
  </si>
  <si>
    <t>CARNARVON HIGH SCHOOL</t>
  </si>
  <si>
    <t>DRYFSAND PRIMÊRE  SKOOL</t>
  </si>
  <si>
    <t>FERDINAND BRECHER PRIMARY</t>
  </si>
  <si>
    <t>FLOORS HIGH SCHOOL NR 2</t>
  </si>
  <si>
    <t>FLOORS NORTH PRIMARY SCHOOL</t>
  </si>
  <si>
    <t>HOMEVALE SECONDARY SCHOOL NR 1</t>
  </si>
  <si>
    <t>KAMIESKROON PRIMÊR</t>
  </si>
  <si>
    <t>KHUIS INTERMEDIATE SCHOOL</t>
  </si>
  <si>
    <t>MATJIESKLOOF RK  INTERMEDIÊRE SKOOL</t>
  </si>
  <si>
    <t>MMITSATSHIPI PRIMARY SCHOOL</t>
  </si>
  <si>
    <t>NEW WRENCHVILLE PRIMARY</t>
  </si>
  <si>
    <t>PROTEA  HOËRSKOOL</t>
  </si>
  <si>
    <t>REITEMOGETSE PRIMARY  SCHOOL</t>
  </si>
  <si>
    <t>SOL PLAATJIE PRIMARY SCHOOL</t>
  </si>
  <si>
    <t>TLHATLOGANG INTERMEDIATE</t>
  </si>
  <si>
    <t>TOPLINE INTERMEDIATE  SCHOOL</t>
  </si>
  <si>
    <t>UITSIG  PRIMÊRE SKOOL</t>
  </si>
  <si>
    <t>ZINGISA NO 1 INTERMEDIATE SCHOOL</t>
  </si>
  <si>
    <t>PRELIMINARY AND GENERAL</t>
  </si>
  <si>
    <t>Contractural Requirements including Site Establishment and removal of site establishment</t>
  </si>
  <si>
    <t>Compliance to Occupational Health and Safety Act and Regulations
The contractors attention is drawn to the notes to tenderers “Occupational Health and Safety Act” with the full contents thereof as well as the Government Gazette No. 25207 (18 July 2003) and O.H &amp; S.  Specification is provided.  The total cost of the Health and Safety items must be priced under this clause as no additional claims will be entertained.</t>
  </si>
  <si>
    <t>SUBTOTAL</t>
  </si>
  <si>
    <t>EARTHWORKS</t>
  </si>
  <si>
    <t>MONTHS</t>
  </si>
  <si>
    <t xml:space="preserve">  </t>
  </si>
  <si>
    <t>ACTUAL CONTRACT PERIOD</t>
  </si>
  <si>
    <t>ORDER DATE ISSUED:</t>
  </si>
  <si>
    <t>REPAIRS TO CLASSROOMS AND ABLUTIONS</t>
  </si>
  <si>
    <t xml:space="preserve">MR L. HUMPHREYS, MS J.J. BRITZ &amp; MS F. JACOBS </t>
  </si>
  <si>
    <r>
      <t>m</t>
    </r>
    <r>
      <rPr>
        <sz val="11"/>
        <rFont val="Calibri"/>
        <family val="2"/>
      </rPr>
      <t>²</t>
    </r>
  </si>
  <si>
    <t>Remove rusted 1800mm high steel devils fork fence post including concrete base to post.</t>
  </si>
  <si>
    <t>no.</t>
  </si>
  <si>
    <t>Take up and remove from site delapidated interlocking cement paving.</t>
  </si>
  <si>
    <t>Remove from site 3 x rusted old gates, 1 x rusted steel table and 5 x rusted large steel frames.</t>
  </si>
  <si>
    <t>item</t>
  </si>
  <si>
    <t>Clearing shall include the removal of all trees not exceeding 200mm in girth, shrubs and rubble, debris, grass, bush which may interfere with the construction of the paved parking areas. Slumps within the cleared area must be removed. any irregularities in the ground must be removed in order that the paved road and parking may follow the general contour of the ground. All cleared rubble shall be dumped in municipal refuse dumps.</t>
  </si>
  <si>
    <r>
      <t>m</t>
    </r>
    <r>
      <rPr>
        <sz val="11"/>
        <rFont val="Calibri"/>
        <family val="2"/>
      </rPr>
      <t>³</t>
    </r>
  </si>
  <si>
    <t>EXTRA OVER EXCAVATIONS</t>
  </si>
  <si>
    <t>Soft rock</t>
  </si>
  <si>
    <t>Hard rock</t>
  </si>
  <si>
    <t>Excavate 300mm deep x 450mm wide x 350m long in ordinary earth for brick wall foundation which will be directed on site.</t>
  </si>
  <si>
    <t>CONCRETE WORK</t>
  </si>
  <si>
    <t>In plinth under gate, size 300mm wide x 300mm deep x 19m long, 30 MPA concrete with wood floated top surface at ground level, including any necessary formwork, etc.</t>
  </si>
  <si>
    <t>MASONARY</t>
  </si>
  <si>
    <t>BRICKWORK</t>
  </si>
  <si>
    <t xml:space="preserve">Supply and build up a new one brick retaining wall in 4:1 cement Class 11 mortar to the height of 400mm above natural ground level. Cement brick standard with a 14MPA concrete strenght must be laid in Stretcher bond and no half bricks must be built in unless it is extremely necessary and for ensuring that bonding in constant. No openings shall be acceptable.
</t>
  </si>
  <si>
    <t>BRICKWORK SUNDRIES</t>
  </si>
  <si>
    <t>150mm Wide brick reinforcement built in horizontally</t>
  </si>
  <si>
    <t>PAVING</t>
  </si>
  <si>
    <t>CONSTRUCTION OF NEW PAVED PARKING AREA</t>
  </si>
  <si>
    <t>LEVELING</t>
  </si>
  <si>
    <r>
      <t xml:space="preserve">Level and prepare the paving areas. </t>
    </r>
    <r>
      <rPr>
        <b/>
        <sz val="11"/>
        <color theme="1"/>
        <rFont val="Arial"/>
        <family val="2"/>
      </rPr>
      <t>Note:</t>
    </r>
    <r>
      <rPr>
        <sz val="11"/>
        <color theme="1"/>
        <rFont val="Arial"/>
        <family val="2"/>
      </rPr>
      <t xml:space="preserve"> The contractor is responsible for all leveling of paving area. The ground shall be graded with a fall   . 
</t>
    </r>
  </si>
  <si>
    <r>
      <t>m</t>
    </r>
    <r>
      <rPr>
        <sz val="11"/>
        <color theme="1"/>
        <rFont val="Calibri"/>
        <family val="2"/>
      </rPr>
      <t>²</t>
    </r>
  </si>
  <si>
    <t>NEW APPROVED FILLING</t>
  </si>
  <si>
    <t>Filling underneath new paving shall be clean, approved earth, as per departmental standards and as approved by the representative agent.</t>
  </si>
  <si>
    <t>COMPACTION</t>
  </si>
  <si>
    <r>
      <t>The paving area must be compacted with a mechanical compactor to the approval of the departmental representative.</t>
    </r>
    <r>
      <rPr>
        <sz val="11"/>
        <color theme="1"/>
        <rFont val="Times New Roman"/>
        <family val="1"/>
      </rPr>
      <t xml:space="preserve">                                     </t>
    </r>
  </si>
  <si>
    <t>SOIL POISONING/TERMITES/WEED KILLER</t>
  </si>
  <si>
    <t xml:space="preserve">Spray with SABS approved weed killer on the compacted earth at a rate of 4g/m².
A certificate of compliance of a registered pest controller must be submitted.                                                                     
</t>
  </si>
  <si>
    <t>DAMP PROOF COURSE</t>
  </si>
  <si>
    <r>
      <t xml:space="preserve">Provide and place a course of PVC sheeting- 250 micron over the compacted area. </t>
    </r>
    <r>
      <rPr>
        <b/>
        <sz val="11"/>
        <color theme="1"/>
        <rFont val="Arial"/>
        <family val="2"/>
      </rPr>
      <t>Note:</t>
    </r>
    <r>
      <rPr>
        <sz val="11"/>
        <color theme="1"/>
        <rFont val="Arial"/>
        <family val="2"/>
      </rPr>
      <t xml:space="preserve"> all joints of sheeting are to overlap at least 200mm and be sealed with approved sealer to match PVC sheeting. No damaged sheeting will be accepted.
</t>
    </r>
  </si>
  <si>
    <t>One layer of 375 micron black polyethylene embossed damp proof course in walls</t>
  </si>
  <si>
    <t>RIVER SAND BEDDING</t>
  </si>
  <si>
    <r>
      <t>Supply and place a 25mm thick clean river sand screed over the paving area and compact</t>
    </r>
    <r>
      <rPr>
        <b/>
        <sz val="11"/>
        <color theme="1"/>
        <rFont val="Arial"/>
        <family val="2"/>
      </rPr>
      <t>.</t>
    </r>
  </si>
  <si>
    <t>PROVIDE AND LAY NEW 85MM THICK CEMENT PAVERS</t>
  </si>
  <si>
    <t xml:space="preserve">Provide and lay new 85mm thick SABS approved standard interlock gray paving blocks. The paving must be laid, compacted with the gap and joint filling neatly done in 3:1 cement mortar. Lines shall be set up at right angles to control alignment of the paving bricks. Joint width shall not exceed 5mm. Whole bricks shall be laid first. Closure blocks must have a dimension of least 30mm of size or cut or splits from whole blocks shall be fitted into gaps around the perimeter and around installations, such as manholes. Note: all exposed edging shall be finished with a brick on edge, securely laid in a cement mortar of 3:1 which is 300mm wide and 50mm thick. River sand shall be broomed into all the joints until they are full and sufficient passes shall be made to settle the joint filling. On completion all excess sand shall be broomed off and disposed of. Ponding and damaged caused by and during compaction shall be made good by the contractor at his or her own expense.                                                               
</t>
  </si>
  <si>
    <t>METALWORK</t>
  </si>
  <si>
    <t xml:space="preserve">Supply and install 2.5m (L) X 100 x 100 x 5mm thick square tubing gate posts with 2mm thick cap welded to the top with 200mm x 200mm x 2mm mild steel base plate welded to bottom. </t>
  </si>
  <si>
    <t xml:space="preserve">Supply and install 2.5m (L) X 75 x 75 x 2.5mm thick square tubing panel posts with 2mm thick cap welded to the top with 200mm x 200mm x 2mm mild steel base plate welded to bottom. </t>
  </si>
  <si>
    <t>CONSTRUCTION OF NEW VALVE CHAMBERS</t>
  </si>
  <si>
    <t>RE-CONSTRUCT EXISTING MANHOLES</t>
  </si>
  <si>
    <t xml:space="preserve">Supply and install a new 450 x 600mm heavy duty single seal manhole cover with frame on top of existing manholes. In addition adjust the hight of existing manholes which should be level with the new paved parking area.
</t>
  </si>
  <si>
    <t>Supply and build a new valve chamber with a 450mm x 600mm heavy duty single seal manhole cover with frame. Build a valve chamber of six course half brick walls in stretcher bond with NFX bricks in Class11 mortar, which should be level with the natural ground surfaces. Location of new chamber will be directed on site.</t>
  </si>
  <si>
    <t>PAINTWORK</t>
  </si>
  <si>
    <t>TWO COATS ROAD MARKING PAINT SOLVENT BASED ACRYLIC ON PAVED AREAS</t>
  </si>
  <si>
    <t>Prepare surfaces and remove all loose material, apply two coats of SABS approved road marking paint at new cement paved parking areas.</t>
  </si>
  <si>
    <t>Apply pre primed surfaces zinc chromate primer and applying one undercoat and two coats "Plascon" high gloss enamel paint on steel.</t>
  </si>
  <si>
    <t>PLUMBING AND DRAINAGE</t>
  </si>
  <si>
    <t>Replace fire hydrant with a new 80mm x 65mm cast iron right angle hand wheel hydrant with single lug instantaneous outlet and 80mm male BSP inlet and relocate 10m out of driveway area , which will be directed on site.</t>
  </si>
  <si>
    <t>MASONRY</t>
  </si>
  <si>
    <t>PAINTING</t>
  </si>
  <si>
    <t>SPECIFICATION - UNPRICED</t>
  </si>
  <si>
    <t>TENDER PRICE IN WORDS</t>
  </si>
  <si>
    <r>
      <t>1.</t>
    </r>
    <r>
      <rPr>
        <b/>
        <sz val="7"/>
        <color theme="1"/>
        <rFont val="Arial"/>
        <family val="2"/>
      </rPr>
      <t xml:space="preserve">      </t>
    </r>
    <r>
      <rPr>
        <b/>
        <sz val="12"/>
        <color theme="1"/>
        <rFont val="Arial"/>
        <family val="2"/>
      </rPr>
      <t xml:space="preserve">     IMPORTANT</t>
    </r>
  </si>
  <si>
    <t>Please take note that before the tender documents are submitted for consideration they must be comprehensively completed. If the tenderer neglects to complete the necessary documents as requested above this could result in the disqualification of the tenderer.</t>
  </si>
  <si>
    <r>
      <t>2.</t>
    </r>
    <r>
      <rPr>
        <b/>
        <sz val="7"/>
        <color theme="1"/>
        <rFont val="Arial"/>
        <family val="2"/>
      </rPr>
      <t xml:space="preserve">      </t>
    </r>
    <r>
      <rPr>
        <b/>
        <sz val="12"/>
        <color theme="1"/>
        <rFont val="Arial"/>
        <family val="2"/>
      </rPr>
      <t xml:space="preserve">     DOCUMENTS</t>
    </r>
  </si>
  <si>
    <r>
      <t>3.</t>
    </r>
    <r>
      <rPr>
        <b/>
        <sz val="7"/>
        <color theme="1"/>
        <rFont val="Arial"/>
        <family val="2"/>
      </rPr>
      <t xml:space="preserve">      </t>
    </r>
    <r>
      <rPr>
        <b/>
        <sz val="12"/>
        <color theme="1"/>
        <rFont val="Arial"/>
        <family val="2"/>
      </rPr>
      <t xml:space="preserve">     SPECIFICATION</t>
    </r>
  </si>
  <si>
    <r>
      <t>4.</t>
    </r>
    <r>
      <rPr>
        <b/>
        <sz val="7"/>
        <color theme="1"/>
        <rFont val="Arial"/>
        <family val="2"/>
      </rPr>
      <t xml:space="preserve">      </t>
    </r>
    <r>
      <rPr>
        <b/>
        <sz val="12"/>
        <color theme="1"/>
        <rFont val="Arial"/>
        <family val="2"/>
      </rPr>
      <t xml:space="preserve">    DRAWINGS</t>
    </r>
  </si>
  <si>
    <r>
      <t xml:space="preserve">This Specification has been prepared in conjunction with the following drawing/s.   Drawing number:                                     Description:                                                                                                                                                                                                                                                                                                                  The site for this service is:- </t>
    </r>
    <r>
      <rPr>
        <b/>
        <sz val="12"/>
        <color rgb="FFFF0000"/>
        <rFont val="Arial"/>
        <family val="2"/>
      </rPr>
      <t>KIMBERLEY: IK NKOANE EDUCATION BUILDING</t>
    </r>
  </si>
  <si>
    <t>5.        SCOPE OF WORK</t>
  </si>
  <si>
    <t>6.          CONTRACT PERIOD</t>
  </si>
  <si>
    <t>7.          PENALTY FOR DELAY</t>
  </si>
  <si>
    <t>8.          TRADE NAMES</t>
  </si>
  <si>
    <t xml:space="preserve">Prices for articles described by trade names or catalogue references must be based on the type and manufacture specified in this Specification. Where articles other than of the manufacture specified are used, the written approval of the Chief Director or his Representative / Agent must be obtained before confirming orders for any such materials, as no claim for extras in this respect will be considered.Where materials other than of the manufacture specified are used with written approval, an adjustment of the price of such material will be made and an Order in Writing issued to confirm such adjustment.
</t>
  </si>
  <si>
    <t>9.          QUALITY OF MATERIALS</t>
  </si>
  <si>
    <t xml:space="preserve">Wherever the South African Bureau of Standards has prepared specifications for materials or products, such materials or products, whether so specified or not, are to be made and supplied to the Bureau’s specification, and further where materials or products are manufactured by Permit Holders of the S.A.B.S., such materials or products must be supplied stamped with the S.A.B.S. mark. Should the Contractor wish to use the materials or products of a person or firm who is not a Permit Holder, when there are permit holders for the particular materials or products, he must obtain the written approval of the Chief Director or his Representative / Agent before confirming orders for any such materials, as no claim for extras in this respect will be considered. All references to Specifications and Codes of Practice of the Council of the Bureau of 
Standards shall be deemed to be references to the latest issue of such Specifications and Codes of Practice.
</t>
  </si>
  <si>
    <t>10.          OVERALLS</t>
  </si>
  <si>
    <t xml:space="preserve">All workman employed on site must be provided with and be dressed in protective overalls clearly marked with the name of the Contractor.
</t>
  </si>
  <si>
    <t>11.          ALTERNATIVE TENDERS</t>
  </si>
  <si>
    <t xml:space="preserve">Tenderers are advised that, notwithstanding the provisions of Clause 6 on page 1 of the Tender Form, no alternative tenders for the work specified herein will be considered.
</t>
  </si>
  <si>
    <t>12.          SECURITY OFFERED</t>
  </si>
  <si>
    <t xml:space="preserve">The contractor shall provide security to the satisfaction of the Chief Director for .0% of the tender price.
</t>
  </si>
  <si>
    <t xml:space="preserve">                                                  SPECIAL NOTES TO CONTRACTORS</t>
  </si>
  <si>
    <t xml:space="preserve">(1). It is first and foremost the responsibility of the contractor to employ only qualified persons to ensure that the quality of workmanship delivered is at all times of a high and acceptable standard when handed over to the Department of Education. The contractor is to ensure proper supervision in order to achieve this as it is not the responsibility of the Works Inspector to act as a foreman on behalf of the contractor.
</t>
  </si>
  <si>
    <t xml:space="preserve">(2). It is the responsibility of the contractor / tenderer to visit the site to fimiliarise himself with the conditions on site prior to the pricing of this document.
</t>
  </si>
  <si>
    <t xml:space="preserve">(3). It is the responsibility of the contractor to consult with the Works Inspector responsible for the contract prior to the pricing of this document to clarify any discrepensies.  Any deviation from this document without the consent of the Works Inspector will be deemed nullen void.
</t>
  </si>
  <si>
    <t xml:space="preserve">(4). Any damages or repairs to surrounding works, the replacement of  equipment or any other losses suffered as a result of negligence or any other action, which is to the detriment of the Department shall be made good at the expense of the contractor.
</t>
  </si>
  <si>
    <t xml:space="preserve">(5). The premises will be occupied during the contract period and care should be taken to isolate works in this regard.
</t>
  </si>
  <si>
    <t xml:space="preserve">(6). It is the sole responsibility of the contractor to verify dimensions on site and to determine the correct quantities and measurements before pricing commences. Failure to do so will be to the account  of the contractor.  
</t>
  </si>
  <si>
    <t xml:space="preserve">(7). The working hours shall be confined to between 7:00 to 17:00. should the need arise to work for extended hours and over weekends the contractor shall make prior arrangements for such with the Department and institution in question. 
</t>
  </si>
  <si>
    <t xml:space="preserve">(8).The contractor will be responsible for the water and electricity supply including any other related costs necessary to conduct the said service for the duration of this project / contract. When making use  of existing water and electricity supplies, financial arrangements must be made with the institution in question. 
</t>
  </si>
  <si>
    <t xml:space="preserve">9).  All works must be completed to Departmental standards and to the approval of the Chief Director of the Department of Education.  Any sub-standard work  will be corrected by the contractor at his own expense carried out to the complete satisfaction of the Chief Director. Failure to do so will result in non- payment and the Department will obtain alternate quotations in order to realise the desired quality of workmanship.
</t>
  </si>
  <si>
    <t xml:space="preserve">(10). All materials shall bear the SABS stamp of approval. The contractor must ensure that only material specified are priced for and that samples in this regard is presented for approval before use. any deviation from materials specified must be approved by the Chief Director of Education. Non-SABS approved materials shall not be accepted.
</t>
  </si>
  <si>
    <t>(12).  The contractor shall utilise local labour to the maximum.</t>
  </si>
  <si>
    <t xml:space="preserve">(13).  After completion of the work leave perfect in all trades, remove all the rubble as a result of construction and leave the working area neat and tidy. 
</t>
  </si>
  <si>
    <t xml:space="preserve">The Drawings, Articles of Agreements, Conditions of Contracts and Form of guarantee available for and must be examined by the Tenderers during normal office hours at the   office of the Chief Director or His Representative / Agent before a tender is submitted.
</t>
  </si>
  <si>
    <t xml:space="preserve">Should any page/s be found to be missing or in duplicate or if any reproduction is indistinct, or if any ambiguity arises as to the meaning of any item or description, or if this Specification contains any obvious errors in respect of measurements and  quantities etc., then the Tenderer must immediately inform the Chief Director or His Representative / Agent and have same rectified or explained as the case may be. No claims will be considered afterwards where the Tenderer has failed with these instructions. No alterations, erasure, amendment or note is to be made in the text of this Specification and should any such alteration, erasure, amendment or note be made by the Tenderer it will not be recognised, but this Specification as required by the Chief Director or His Representative / Agent will be adhered to. 
</t>
  </si>
  <si>
    <t xml:space="preserve">(11).  The contractor is to allow for the submitting of actual paint samples and the application thereof in order for colour schemes to be finalised.
</t>
  </si>
  <si>
    <t>Prepare surfaces and remove all loose material, apply with a approved manufacturer paint system, two coats of SABS approved chromadek paint, colour "Kingfisher Light Blue" ( Mittal Steel SA Referance number: N01029) to existing exterior walls of two mobile units.</t>
  </si>
  <si>
    <t>Supply and fit missing PVC air vents under existing two mobile units which will be ditrected on site.</t>
  </si>
  <si>
    <t>Cast new 450mm wide x 350m lenght x 200mm deep concrete foundation strip footing in Class C- concrete (4:3:1) with a breaking strength of 25MPA. The foundation must be finished off to the height of ±100mm underneath the natural ground level. The foundation must be cast neatly in straight lines.Location: New 400mm high retaining wall adjacent to existing border fence line</t>
  </si>
  <si>
    <t xml:space="preserve">                 REPAIRS TO STEEL PALISADE DEVILSFORK FENCE</t>
  </si>
  <si>
    <t xml:space="preserve">Supply and install a new sliding gate, size should be 5000mm  (L) X 2000mm (H).The 5m sliding security gate is to be constructed of 76X38X2.5mm thick mild steel rectangular tubing gate framework all round. Fill the gate framing with mild steel vertical pales as described for palisade fence spaced at not exceeding 120mm centres.Track to be cast according to concrete specifications similar to those used for posts.A 40 X 40 X 5mm angle iron with a 16mm diameter round bar welded on top of angle iron should be used. Ensure that the angle iron has anchor rods, which are sufficiently spaced to approximately 1000mm apart and at least 120mm deep. The contractor must make provision for a purpose made locking echanism formed out of 40 (w) x 50 (L) x 5mm thick mild steel flat iron lugs drilled through to accommodate a 50mm SABS-approved padlock which must be supplied by the contractor. 
</t>
  </si>
  <si>
    <t>8.1</t>
  </si>
  <si>
    <t xml:space="preserve">High Security Fencing and components for high security fencing to comply with SABS latest Standards.The whole of the work is to be carried out by workers skilled in this class of work and the materials and finishes are to be to the approval of the Department representative.High Security Fencing over sloping terrain shall be stepped to suit terrain, including the use of increased lengths of posts as necessary, excavations, etc.All fixing bolts are to be electrogalvanised and passivated.Posts shall be set plum, and follow the indicated alignment. All posts shall be set to the depth specified in the bill of quantities. Concrete shall be thoroughly consolidated around each post, free of voids, and finished with a domed shaped surface, with base of dome at grade elevation. Concrete shall be allowed to cure prior to installing any additional components to the posts.Concrete footings shall be carried down to at least the depth specified in the bill of quantities and shall not be smaller than the dimension described. Where a rock layer is encountered with the required depth to which the post is to be erected, a hole of a diameter slightly larger than the largest dimension of the post may be drilled into the rock and the post grouted in. Then regular concrete footing shall be placed between top of the rock and top the footing elevations described in the bill of quantities. Post shall be approximately centred in their footings. All concrete shall be placed promptly and consolidated by tamping or other approved methods.Where the ground is firm enough to permit excavation of the post hole to neat lines, the concrete may be placed without forms by completely filling the hole. Curing may be achieved by covering the concrete with not less than four inches of loose moist material immediately after placing concrete, or by using a curing compound. All excess material from footings, including loose material used for curing, shall be disposed of as directed by the Department Representative.Where the ground cannot be satisfactorily excavated to neat lines, forms shall be used to place the concrete for footings. Under these conditions the earth and forms coming in contact with concrete shall be moistened and all ponded water shall be removed from the hole prior to placing concrete. When forms are removed, the footing shall be backfilled with moistened material, and thoroughly tamped. The top of the concrete shall then be covered with not less than 100mm (4 inch) of loose moistened material or use curing compound if the 7 days cure is not completed. All excess materials from footings, including loose materials used for curing, shall be disposed off as directed.Gates shall be installed at the locations shown. Hinged gates shall be mounted to swing as indicated. Latches, stops, and keepers shall be installed as required. Slide gates shall be installed as recommended by the manufacturer.Adjusting:Gate: Adjust the gate to operate smoothly, easily and quietly, free from binding, warp, excessive deflection, distortion, non alignment, misplacement, disruption, or malfunction and secured without forcing or binding.Lubricate hardware and other moving parts.
</t>
  </si>
  <si>
    <t xml:space="preserve">Excavate 400mm x 400mm x 600mm deep holes in ordinary earth for posts. </t>
  </si>
  <si>
    <r>
      <t>m</t>
    </r>
    <r>
      <rPr>
        <sz val="11"/>
        <color theme="1"/>
        <rFont val="Calibri"/>
        <family val="2"/>
      </rPr>
      <t>³</t>
    </r>
  </si>
  <si>
    <t>Excavate 300mm wide x 300mm deep x 24m long in ordinary earth trench for one sliding gate track which will be directed on site.</t>
  </si>
  <si>
    <t>5.3</t>
  </si>
  <si>
    <t>5.4</t>
  </si>
  <si>
    <t>Gate and panel posts to be anchored in 400 X 400 X 600mm deep 25MPA concrete footing. 50mm slant cement coping from side of pole to edge of hole to prevent water from damming around pole.  Location: Existing devilsfork steel palisade fence next to Registry.</t>
  </si>
  <si>
    <t>8.2</t>
  </si>
  <si>
    <t>8.3</t>
  </si>
  <si>
    <t>Permanently close security gate by tack welding it to the outer frame at office block H.</t>
  </si>
  <si>
    <t>Supply and fit a 2500mm long x 450mm wide x 3mm thick chequer plate to stormwater channel with suitable masonry screws.</t>
  </si>
  <si>
    <t>Reroute 75mm HDPE water pipe by supply and laying a new 8m long 75mm galvanized pipe medium screwed according SANS - 62 in storm water channel complete with all the necessary compression fittings and connect to existing 75mm high density polyethylene pipe to render the supply of water, which will be directed on site.</t>
  </si>
  <si>
    <t>Panel shall be of 3,305m width and 2,7m in height. Panel aperture size (centres) shall be 12.7mm x 76.2mm.The panel shall be reinforced with 4 x 50mm deep ‘V’ formation horizontal recessed bands (rigidity) Panel shall have 2 x 70° flanges along sides (internal fixtures - all fixtures shall be on the inside of fence line). Panel shall have 1 x 30° flanges along toe and 1 x 90° flanges top (integrated rigid angle).Panel post shall have a flush panel post finish. Panel shall be affixed to post over 48 line wires using 8 x Single bolt comb clamps and 8 x Double bolt comb clamps using Anti vandal bolts. Panel and fixtures shall be Galvanized and then coated with a Black polymetric Coating.</t>
  </si>
  <si>
    <t>Post shall be 3.3m long Taper Locking Post. Post width shall be 85mm - tapering to 45mm with a depth of 85mm.Post shall include ‘Locking Recess Mechanism’ to secure panel edge. Post finish shall be Galvanized, and then coated with a 
Black polymetric Coating.</t>
  </si>
  <si>
    <t xml:space="preserve">HEAVY DUTY SLIDING GATE </t>
  </si>
  <si>
    <t xml:space="preserve">Supply and install new 4m wide x 2.7m high heavy duty sliding vehicular security gate.Complete with 3mm horizontal x 4mm vertical allu galvanised wires and polymetic 6000 "Black" coating, panel aperture centres at 76,2mm x 12,7mm incorporated into gate frame with steel track, locking gate post, guidepost with cross brace, including vertical plate restricting the lifting of the gate from the rail with heavy duty pad lockable facility and cover restricting lock tampering as per suppliers specification.                   </t>
  </si>
  <si>
    <t xml:space="preserve">HEAVY DUTY PEDESTRIAN GATE </t>
  </si>
  <si>
    <t xml:space="preserve">Supply and install new heavy duty single leaf pedestrian swing security gate. Complete with 3mm horizontal x  4mm vertical allu galvanised wires and polymetic 6000 "Black" coating, panel aperture centres at 76,2mm x 12,7mm incorporated into gate frame, including locking gate posts, all connections and joints shall be welded to form rigid frames or assembled with corner fittings, hinges shall not twist or turn under the action of the gate and shall be so arranged that a closed gate cannot be lifted off the hinges to obtain entry. Gate to include heavy duty pad lockable facility and cover restricting lock tampering as per suppliers specification. Any remedial work required with regards to finishing and shaping to be included. </t>
  </si>
  <si>
    <t>sum</t>
  </si>
  <si>
    <t>Break up one brick walls and cart away to nearest municipal dumping.</t>
  </si>
  <si>
    <t>6.2</t>
  </si>
  <si>
    <t xml:space="preserve">Supply and build up a new one brick wall in 4:1 cement Class 11 mortar in stretcher bond with NFX bricks to the height of 1500mm above walkway level and no half bricks must be built in unless it is extremely necessary and for ensuring that bonding in constant. No openings shall be acceptable.
</t>
  </si>
  <si>
    <t>Supply and build  a new brick on edge in 4:1 cement Class 11 mortar with "Cape Stormberg Rustic FBS bricks.</t>
  </si>
  <si>
    <t xml:space="preserve">                 HIGH SECURITY FENCING AND GATES: </t>
  </si>
  <si>
    <t>7.1</t>
  </si>
  <si>
    <t>7.2</t>
  </si>
  <si>
    <t>3.4</t>
  </si>
  <si>
    <t>3.5</t>
  </si>
  <si>
    <t>5.1</t>
  </si>
  <si>
    <t>5.2</t>
  </si>
  <si>
    <t>5.5</t>
  </si>
  <si>
    <t>6.1</t>
  </si>
  <si>
    <t>PRECAST CONCRETE CURBING</t>
  </si>
  <si>
    <t xml:space="preserve">All exposed edging at the new paved road and parking areas shall be finished with precast concrete C1 channel – SABS ref. figure 14 of 1m length, which shall comply with the requirements of SABS 927 for quality and shape, securely laid in a cement mortar of 3:1 which is 300mm wide and 50mm thick. </t>
  </si>
  <si>
    <t>R</t>
  </si>
  <si>
    <t>Transport of material from supplier (Johannesburg) to Kimberley.</t>
  </si>
  <si>
    <t>SIGNATURE OF TENDERER:</t>
  </si>
  <si>
    <t>Carefully brake up the 15m long x 3m high one brickwall and cart away to the nearest municipal dumping site.</t>
  </si>
  <si>
    <t>2.6</t>
  </si>
  <si>
    <t>Removal of tree with stump exceeding 200mm not exceeding 500mm girth includding grubbing up roots, filling holes with hard dry earth to ground level and compacting.</t>
  </si>
  <si>
    <t>2.7</t>
  </si>
  <si>
    <t>EXCAVATIONS</t>
  </si>
  <si>
    <t>SITE CLEARANCE</t>
  </si>
  <si>
    <t>2.8</t>
  </si>
  <si>
    <t>2.9</t>
  </si>
  <si>
    <t>2.10</t>
  </si>
  <si>
    <t>2.11</t>
  </si>
  <si>
    <t>Excavate earth out of trench, 300mm deep x 450mm wide x 24m long for brick wall foundation which will be directed on site.</t>
  </si>
  <si>
    <t>Excavate six holes, 500mm deep x 450mm wide x 450mm long in ordinary earth for gate and panel posts.</t>
  </si>
  <si>
    <t>2.12</t>
  </si>
  <si>
    <t>2.13</t>
  </si>
  <si>
    <t>Gate and panel posts to be anchored in 400 X 400 X 500mm deep 25MPA concrete footing. 50mm slant cement coping from side of pole to edge of hole to prevent water from damming around pole.  Location: Existing devilsfork steel palisade fence next to Registry and new refuse area.</t>
  </si>
  <si>
    <t>Cast new 450mm wide x 24m lenght x 200mm deep concrete foundation strip footing in Class C- concrete (4:3:1) with a breaking strength of 25MPA. The foundation must be finished off to the height of ±100mm underneath the natural ground level. The foundation must be cast neatly in straight lines.</t>
  </si>
  <si>
    <t>CONSTRUCTION OF REFUSE AREA</t>
  </si>
  <si>
    <t xml:space="preserve">Supply and build up a new one brick wall in 4:1 cement Class 11 mortar to the height of 2000mm above natural ground level. Face brick standard must be laid in Stretcher bond and no half bricks must be built in unless it is extremely necessary and for ensuring that bonding in constant. The top of the brick walls must be properly filled in with cement mortar. No openings shall be acceptable.
</t>
  </si>
  <si>
    <t>CONSTRUCTION OF A NEW RETAINING WALL</t>
  </si>
  <si>
    <t>CONSTRUCTION OF A NEW WALLS AT WALKWAY</t>
  </si>
  <si>
    <t>4.13</t>
  </si>
  <si>
    <t>4.14</t>
  </si>
  <si>
    <t>4.15</t>
  </si>
  <si>
    <t>4.16</t>
  </si>
  <si>
    <t>SUPPLY AND INSTALL A DOUBLE SWING GATE</t>
  </si>
  <si>
    <t xml:space="preserve">Supply and install a 6.78m double swing mild steel gate for the refuse area. The two units dimensions: 3.39 (L) x 2m (H). The swing gates is to be constructed of 76X50X2.5mm thick mild steel rectangular tubing gate framework all round including a middle rail of the same dimension. Fill the external gate framing with 2mm thick mild steel sheets. Gate fitted with three drop side hinges and three heavy duty gate barrel bolts welded to bottom and centre part of gate frame.  </t>
  </si>
  <si>
    <t>7.3</t>
  </si>
  <si>
    <t xml:space="preserve">       8.       FENCING AND GATES</t>
  </si>
  <si>
    <t>8.4</t>
  </si>
  <si>
    <t>8.5</t>
  </si>
  <si>
    <t>8.6</t>
  </si>
  <si>
    <t>8.7</t>
  </si>
  <si>
    <t>8.8</t>
  </si>
  <si>
    <t>CONSTRUCTION OF NEW PAVED PARKING AREA INCLUDING A PAVED ROAD</t>
  </si>
  <si>
    <r>
      <t>Tenderers are advised that the penalty to be deducted in terms of Clause 24.2 (a) or Clause 24.3 (a) of the Conditions of Contract will be</t>
    </r>
    <r>
      <rPr>
        <sz val="12"/>
        <color rgb="FFFF0000"/>
        <rFont val="Arial"/>
        <family val="2"/>
      </rPr>
      <t xml:space="preserve"> </t>
    </r>
    <r>
      <rPr>
        <b/>
        <sz val="12"/>
        <color rgb="FFFF0000"/>
        <rFont val="Arial"/>
        <family val="2"/>
      </rPr>
      <t>R 10 360-00 (TEN THOUSAND THREE HUNDRED SIXTY RAND)</t>
    </r>
    <r>
      <rPr>
        <sz val="12"/>
        <color theme="1"/>
        <rFont val="Arial"/>
        <family val="2"/>
      </rPr>
      <t xml:space="preserve"> per day for each day by which the completion of the Works may be in arrears.</t>
    </r>
  </si>
  <si>
    <t xml:space="preserve">                                                                                                                    </t>
  </si>
  <si>
    <r>
      <t xml:space="preserve">The Works covered by this Specification consists of the following: - </t>
    </r>
    <r>
      <rPr>
        <b/>
        <sz val="12"/>
        <color rgb="FFFF0000"/>
        <rFont val="Arial"/>
        <family val="2"/>
      </rPr>
      <t>CONSTRUCTION OF NEW CEMENT PAVED ROAD AND PARKING AREAS</t>
    </r>
  </si>
  <si>
    <r>
      <t xml:space="preserve">The time to be allowed for the completion of the Work in terms of Clause 20 of the Conditions of Contract shall be </t>
    </r>
    <r>
      <rPr>
        <b/>
        <sz val="12"/>
        <color rgb="FFFF0000"/>
        <rFont val="Arial"/>
        <family val="2"/>
      </rPr>
      <t>SIX (6) MONTHS</t>
    </r>
    <r>
      <rPr>
        <sz val="12"/>
        <color theme="1"/>
        <rFont val="Arial"/>
        <family val="2"/>
      </rPr>
      <t xml:space="preserve"> calculated from the acceptance of the tender.
</t>
    </r>
  </si>
  <si>
    <t>6CE OR ABOVE</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</si>
</sst>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quot;R&quot;* #,##0.00_-;\-&quot;R&quot;* #,##0.00_-;_-&quot;R&quot;* &quot;-&quot;??_-;_-@_-"/>
    <numFmt numFmtId="164" formatCode="&quot;R&quot;\ #,##0.00;&quot;R&quot;\ \-#,##0.00"/>
    <numFmt numFmtId="165" formatCode="&quot;R&quot;\ #,##0.00;[Red]&quot;R&quot;\ \-#,##0.00"/>
    <numFmt numFmtId="166" formatCode="_ &quot;R&quot;\ * #,##0.00_ ;_ &quot;R&quot;\ * \-#,##0.00_ ;_ &quot;R&quot;\ * &quot;-&quot;??_ ;_ @_ "/>
    <numFmt numFmtId="167" formatCode="yyyy/mm/dd;;"/>
    <numFmt numFmtId="168" formatCode="General;;"/>
    <numFmt numFmtId="169" formatCode="&quot;R&quot;\ #,##0.00"/>
    <numFmt numFmtId="170" formatCode="&quot;R&quot;#,##0.00"/>
    <numFmt numFmtId="171" formatCode="_-[$R-1C09]* #,##0_-;\-[$R-1C09]* #,##0_-;_-[$R-1C09]* &quot;-&quot;??_-;_-@_-"/>
  </numFmts>
  <fonts count="5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10"/>
      <color indexed="12"/>
      <name val="Arial"/>
      <family val="2"/>
    </font>
    <font>
      <sz val="14"/>
      <name val="Arial"/>
      <family val="2"/>
    </font>
    <font>
      <b/>
      <sz val="14"/>
      <name val="Arial"/>
      <family val="2"/>
    </font>
    <font>
      <u/>
      <sz val="14"/>
      <color indexed="12"/>
      <name val="Arial"/>
      <family val="2"/>
    </font>
    <font>
      <b/>
      <sz val="14"/>
      <color theme="0" tint="-0.249977111117893"/>
      <name val="Arial"/>
      <family val="2"/>
    </font>
    <font>
      <sz val="11"/>
      <color theme="1"/>
      <name val="Arial"/>
      <family val="2"/>
    </font>
    <font>
      <sz val="11"/>
      <name val="Arial"/>
      <family val="2"/>
    </font>
    <font>
      <u/>
      <sz val="11"/>
      <color theme="10"/>
      <name val="Calibri"/>
      <family val="2"/>
    </font>
    <font>
      <b/>
      <sz val="11"/>
      <color theme="1"/>
      <name val="Arial"/>
      <family val="2"/>
    </font>
    <font>
      <sz val="10"/>
      <name val="Arial"/>
      <family val="2"/>
    </font>
    <font>
      <b/>
      <sz val="14"/>
      <color theme="0" tint="-0.14999847407452621"/>
      <name val="Arial"/>
      <family val="2"/>
    </font>
    <font>
      <sz val="12"/>
      <name val="Arial"/>
      <family val="2"/>
    </font>
    <font>
      <sz val="16"/>
      <name val="Arial"/>
      <family val="2"/>
    </font>
    <font>
      <sz val="18"/>
      <name val="Arial"/>
      <family val="2"/>
    </font>
    <font>
      <b/>
      <sz val="16"/>
      <name val="Arial"/>
      <family val="2"/>
    </font>
    <font>
      <b/>
      <sz val="18"/>
      <name val="Arial"/>
      <family val="2"/>
    </font>
    <font>
      <b/>
      <sz val="11"/>
      <name val="Arial"/>
      <family val="2"/>
    </font>
    <font>
      <u/>
      <sz val="14"/>
      <name val="Arial"/>
      <family val="2"/>
    </font>
    <font>
      <b/>
      <sz val="14"/>
      <color rgb="FFFF0000"/>
      <name val="Arial"/>
      <family val="2"/>
    </font>
    <font>
      <b/>
      <sz val="14"/>
      <color theme="3"/>
      <name val="Arial"/>
      <family val="2"/>
    </font>
    <font>
      <sz val="14"/>
      <color theme="3"/>
      <name val="Arial"/>
      <family val="2"/>
    </font>
    <font>
      <sz val="14"/>
      <color theme="0" tint="-0.14999847407452621"/>
      <name val="Arial"/>
      <family val="2"/>
    </font>
    <font>
      <b/>
      <sz val="9"/>
      <color indexed="81"/>
      <name val="Tahoma"/>
      <family val="2"/>
    </font>
    <font>
      <sz val="9"/>
      <color indexed="81"/>
      <name val="Tahoma"/>
      <family val="2"/>
    </font>
    <font>
      <sz val="11"/>
      <color indexed="81"/>
      <name val="Tahoma"/>
      <family val="2"/>
    </font>
    <font>
      <i/>
      <sz val="11"/>
      <color indexed="81"/>
      <name val="Tahoma"/>
      <family val="2"/>
    </font>
    <font>
      <sz val="8"/>
      <color indexed="81"/>
      <name val="Tahoma"/>
      <family val="2"/>
    </font>
    <font>
      <sz val="8"/>
      <color theme="1"/>
      <name val="Arial"/>
      <family val="2"/>
    </font>
    <font>
      <b/>
      <sz val="26"/>
      <color theme="8" tint="-0.499984740745262"/>
      <name val="Arial"/>
      <family val="2"/>
    </font>
    <font>
      <b/>
      <sz val="24"/>
      <color theme="0"/>
      <name val="Arial"/>
      <family val="2"/>
    </font>
    <font>
      <b/>
      <sz val="14"/>
      <color theme="0"/>
      <name val="Arial"/>
      <family val="2"/>
    </font>
    <font>
      <b/>
      <sz val="8"/>
      <color theme="1"/>
      <name val="Arial"/>
      <family val="2"/>
    </font>
    <font>
      <b/>
      <sz val="12"/>
      <color theme="1"/>
      <name val="Arial"/>
      <family val="2"/>
    </font>
    <font>
      <b/>
      <sz val="7"/>
      <color theme="1"/>
      <name val="Arial"/>
      <family val="2"/>
    </font>
    <font>
      <sz val="12"/>
      <color theme="1"/>
      <name val="Arial"/>
      <family val="2"/>
    </font>
    <font>
      <b/>
      <sz val="12"/>
      <name val="Arial"/>
      <family val="2"/>
    </font>
    <font>
      <b/>
      <sz val="12"/>
      <color rgb="FFFF0000"/>
      <name val="Arial"/>
      <family val="2"/>
    </font>
    <font>
      <b/>
      <sz val="18"/>
      <color theme="0"/>
      <name val="Arial"/>
      <family val="2"/>
    </font>
    <font>
      <b/>
      <sz val="11"/>
      <color theme="0"/>
      <name val="Arial"/>
      <family val="2"/>
    </font>
    <font>
      <sz val="11"/>
      <color rgb="FF000000"/>
      <name val="Arial"/>
      <family val="2"/>
    </font>
    <font>
      <b/>
      <sz val="11"/>
      <color theme="0" tint="-0.249977111117893"/>
      <name val="Arial"/>
      <family val="2"/>
    </font>
    <font>
      <sz val="9"/>
      <color theme="1"/>
      <name val="Arial"/>
      <family val="2"/>
    </font>
    <font>
      <b/>
      <sz val="11"/>
      <color theme="1"/>
      <name val="Calibri"/>
      <family val="2"/>
      <scheme val="minor"/>
    </font>
    <font>
      <sz val="11"/>
      <name val="Calibri"/>
      <family val="2"/>
    </font>
    <font>
      <b/>
      <sz val="11"/>
      <color rgb="FF000000"/>
      <name val="Arial"/>
      <family val="2"/>
    </font>
    <font>
      <sz val="11"/>
      <color theme="1"/>
      <name val="Calibri"/>
      <family val="2"/>
    </font>
    <font>
      <sz val="11"/>
      <color theme="1"/>
      <name val="Times New Roman"/>
      <family val="1"/>
    </font>
    <font>
      <sz val="12"/>
      <color theme="1"/>
      <name val="Calibri"/>
      <family val="2"/>
      <scheme val="minor"/>
    </font>
    <font>
      <sz val="12"/>
      <color rgb="FFFF0000"/>
      <name val="Arial"/>
      <family val="2"/>
    </font>
  </fonts>
  <fills count="11">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indexed="22"/>
        <bgColor indexed="64"/>
      </patternFill>
    </fill>
    <fill>
      <patternFill patternType="solid">
        <fgColor rgb="FF215967"/>
        <bgColor indexed="64"/>
      </patternFill>
    </fill>
    <fill>
      <patternFill patternType="solid">
        <fgColor theme="8" tint="-0.499984740745262"/>
        <bgColor indexed="64"/>
      </patternFill>
    </fill>
    <fill>
      <patternFill patternType="solid">
        <fgColor theme="0" tint="-0.499984740745262"/>
        <bgColor indexed="64"/>
      </patternFill>
    </fill>
    <fill>
      <patternFill patternType="solid">
        <fgColor theme="2"/>
        <bgColor indexed="64"/>
      </patternFill>
    </fill>
  </fills>
  <borders count="27">
    <border>
      <left/>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s>
  <cellStyleXfs count="16">
    <xf numFmtId="0" fontId="0" fillId="0" borderId="0"/>
    <xf numFmtId="0" fontId="9" fillId="0" borderId="0" applyNumberFormat="0" applyFill="0" applyBorder="0" applyAlignment="0" applyProtection="0">
      <alignment vertical="top"/>
      <protection locked="0"/>
    </xf>
    <xf numFmtId="0" fontId="8" fillId="0" borderId="0"/>
    <xf numFmtId="0" fontId="16" fillId="0" borderId="0" applyNumberFormat="0" applyFill="0" applyBorder="0" applyAlignment="0" applyProtection="0">
      <alignment vertical="top"/>
      <protection locked="0"/>
    </xf>
    <xf numFmtId="9" fontId="18" fillId="0" borderId="0" applyFont="0" applyFill="0" applyBorder="0" applyAlignment="0" applyProtection="0"/>
    <xf numFmtId="0" fontId="18" fillId="0" borderId="0"/>
    <xf numFmtId="166" fontId="18" fillId="0" borderId="0" applyFont="0" applyFill="0" applyBorder="0" applyAlignment="0" applyProtection="0"/>
    <xf numFmtId="0" fontId="7" fillId="0" borderId="0"/>
    <xf numFmtId="9" fontId="7" fillId="0" borderId="0" applyFont="0" applyFill="0" applyBorder="0" applyAlignment="0" applyProtection="0"/>
    <xf numFmtId="0" fontId="6" fillId="0" borderId="0"/>
    <xf numFmtId="0" fontId="18" fillId="0" borderId="0"/>
    <xf numFmtId="0" fontId="5" fillId="0" borderId="0"/>
    <xf numFmtId="0" fontId="4" fillId="0" borderId="0"/>
    <xf numFmtId="0" fontId="3" fillId="0" borderId="0"/>
    <xf numFmtId="0" fontId="2" fillId="0" borderId="0"/>
    <xf numFmtId="0" fontId="1" fillId="0" borderId="0"/>
  </cellStyleXfs>
  <cellXfs count="610">
    <xf numFmtId="0" fontId="0" fillId="0" borderId="0" xfId="0"/>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xf numFmtId="0" fontId="12" fillId="0" borderId="0" xfId="1" applyFont="1" applyFill="1" applyBorder="1" applyAlignment="1" applyProtection="1"/>
    <xf numFmtId="0" fontId="11" fillId="0" borderId="0" xfId="0" applyFont="1" applyFill="1" applyBorder="1"/>
    <xf numFmtId="0" fontId="10" fillId="0" borderId="0" xfId="0" applyFont="1" applyFill="1" applyBorder="1" applyAlignment="1">
      <alignment wrapText="1"/>
    </xf>
    <xf numFmtId="0" fontId="10" fillId="0" borderId="0" xfId="0" applyFont="1" applyFill="1" applyBorder="1" applyAlignment="1">
      <alignment vertical="center" wrapText="1"/>
    </xf>
    <xf numFmtId="0" fontId="11" fillId="0" borderId="0" xfId="0" applyFont="1" applyFill="1" applyBorder="1" applyAlignment="1">
      <alignment horizontal="center" vertical="center"/>
    </xf>
    <xf numFmtId="0" fontId="10" fillId="0" borderId="0" xfId="0" applyFont="1" applyFill="1" applyAlignment="1">
      <alignment horizontal="left"/>
    </xf>
    <xf numFmtId="0" fontId="11" fillId="0" borderId="4" xfId="0" applyFont="1" applyFill="1" applyBorder="1"/>
    <xf numFmtId="0" fontId="11" fillId="0" borderId="5" xfId="0" applyFont="1" applyFill="1" applyBorder="1"/>
    <xf numFmtId="0" fontId="11" fillId="0" borderId="5" xfId="0" applyFont="1" applyFill="1" applyBorder="1" applyAlignment="1">
      <alignment horizontal="center"/>
    </xf>
    <xf numFmtId="0" fontId="10" fillId="0" borderId="5" xfId="0" applyFont="1" applyFill="1" applyBorder="1" applyAlignment="1">
      <alignment wrapText="1"/>
    </xf>
    <xf numFmtId="0" fontId="10" fillId="0" borderId="5" xfId="0" applyFont="1" applyFill="1" applyBorder="1" applyAlignment="1"/>
    <xf numFmtId="0" fontId="11" fillId="0" borderId="6" xfId="0" applyFont="1" applyFill="1" applyBorder="1" applyAlignment="1">
      <alignment horizontal="center"/>
    </xf>
    <xf numFmtId="0" fontId="11" fillId="0" borderId="7" xfId="0" applyFont="1" applyFill="1" applyBorder="1"/>
    <xf numFmtId="0" fontId="11" fillId="0" borderId="8" xfId="0" applyFont="1" applyFill="1" applyBorder="1" applyAlignment="1">
      <alignment horizontal="center"/>
    </xf>
    <xf numFmtId="0" fontId="10" fillId="0" borderId="9" xfId="0" applyFont="1" applyFill="1" applyBorder="1" applyAlignment="1">
      <alignment horizontal="center" vertical="center"/>
    </xf>
    <xf numFmtId="0" fontId="10" fillId="0" borderId="2" xfId="0" applyFont="1" applyFill="1" applyBorder="1"/>
    <xf numFmtId="0" fontId="12" fillId="0" borderId="2" xfId="1" applyFont="1" applyFill="1" applyBorder="1" applyAlignment="1" applyProtection="1"/>
    <xf numFmtId="0" fontId="11" fillId="0" borderId="10" xfId="0" applyFont="1" applyFill="1" applyBorder="1" applyAlignment="1">
      <alignment horizontal="center"/>
    </xf>
    <xf numFmtId="0" fontId="10" fillId="0" borderId="7" xfId="0" applyFont="1" applyFill="1" applyBorder="1" applyAlignment="1">
      <alignment vertical="center" wrapText="1"/>
    </xf>
    <xf numFmtId="0" fontId="10" fillId="0" borderId="8" xfId="0" applyFont="1" applyFill="1" applyBorder="1" applyAlignment="1">
      <alignment vertical="center" wrapText="1"/>
    </xf>
    <xf numFmtId="0" fontId="10" fillId="0" borderId="7" xfId="0" applyFont="1" applyFill="1" applyBorder="1"/>
    <xf numFmtId="0" fontId="10" fillId="0" borderId="8" xfId="0" applyFont="1" applyFill="1" applyBorder="1"/>
    <xf numFmtId="0" fontId="10" fillId="0" borderId="9" xfId="0" applyFont="1" applyFill="1" applyBorder="1"/>
    <xf numFmtId="0" fontId="10" fillId="0" borderId="10" xfId="0" applyFont="1" applyFill="1" applyBorder="1"/>
    <xf numFmtId="0" fontId="11" fillId="0" borderId="7" xfId="0" applyFont="1" applyFill="1" applyBorder="1" applyAlignment="1">
      <alignment horizontal="center" vertical="center"/>
    </xf>
    <xf numFmtId="0" fontId="11" fillId="0" borderId="8" xfId="0" applyFont="1" applyFill="1" applyBorder="1" applyAlignment="1">
      <alignment horizontal="center" vertical="center"/>
    </xf>
    <xf numFmtId="0" fontId="10" fillId="0" borderId="4" xfId="0" applyFont="1" applyFill="1" applyBorder="1" applyAlignment="1">
      <alignment horizontal="left"/>
    </xf>
    <xf numFmtId="0" fontId="10" fillId="0" borderId="7" xfId="0" applyFont="1" applyFill="1" applyBorder="1" applyAlignment="1">
      <alignment horizontal="left"/>
    </xf>
    <xf numFmtId="0" fontId="10" fillId="0" borderId="2" xfId="0" applyFont="1" applyFill="1" applyBorder="1" applyAlignment="1"/>
    <xf numFmtId="0" fontId="11" fillId="0" borderId="0" xfId="0" applyFont="1" applyFill="1" applyBorder="1" applyAlignment="1">
      <alignment horizontal="left"/>
    </xf>
    <xf numFmtId="0" fontId="10" fillId="0" borderId="2" xfId="0" applyFont="1" applyFill="1" applyBorder="1" applyAlignment="1">
      <alignment horizontal="left"/>
    </xf>
    <xf numFmtId="0" fontId="11" fillId="0" borderId="5" xfId="0" applyFont="1" applyFill="1" applyBorder="1" applyAlignment="1">
      <alignment horizontal="left" vertical="center"/>
    </xf>
    <xf numFmtId="0" fontId="0" fillId="0" borderId="0" xfId="0" applyAlignment="1">
      <alignment vertical="center"/>
    </xf>
    <xf numFmtId="9" fontId="10" fillId="0" borderId="3" xfId="4" applyFont="1" applyFill="1" applyBorder="1" applyAlignment="1">
      <alignment horizontal="left" vertical="center"/>
    </xf>
    <xf numFmtId="0" fontId="10" fillId="0" borderId="3" xfId="0" applyFont="1" applyBorder="1" applyAlignment="1">
      <alignment horizontal="left" vertical="center"/>
    </xf>
    <xf numFmtId="1" fontId="10" fillId="0" borderId="13" xfId="0" applyNumberFormat="1" applyFont="1" applyFill="1" applyBorder="1" applyAlignment="1">
      <alignment horizontal="left" vertical="center"/>
    </xf>
    <xf numFmtId="0" fontId="10" fillId="0" borderId="2" xfId="0" applyFont="1" applyFill="1" applyBorder="1" applyAlignment="1">
      <alignment horizontal="left" vertical="center"/>
    </xf>
    <xf numFmtId="0" fontId="10" fillId="0" borderId="0" xfId="0" applyFont="1" applyFill="1" applyBorder="1" applyAlignment="1">
      <alignment horizontal="left"/>
    </xf>
    <xf numFmtId="0" fontId="10" fillId="0" borderId="0" xfId="0" applyFont="1" applyFill="1" applyBorder="1" applyAlignment="1">
      <alignment horizontal="left" vertical="center"/>
    </xf>
    <xf numFmtId="0" fontId="11" fillId="0" borderId="0" xfId="0" applyFont="1" applyFill="1" applyBorder="1" applyAlignment="1">
      <alignment horizontal="left" vertical="center"/>
    </xf>
    <xf numFmtId="0" fontId="10" fillId="0" borderId="2" xfId="0" applyFont="1" applyFill="1" applyBorder="1" applyAlignment="1">
      <alignment horizontal="center"/>
    </xf>
    <xf numFmtId="0" fontId="10" fillId="0" borderId="0" xfId="0" applyFont="1" applyFill="1" applyBorder="1" applyAlignment="1">
      <alignment horizontal="center"/>
    </xf>
    <xf numFmtId="0" fontId="10" fillId="0" borderId="0" xfId="0" applyFont="1" applyFill="1" applyBorder="1"/>
    <xf numFmtId="0" fontId="10" fillId="0" borderId="2" xfId="0" applyFont="1" applyFill="1" applyBorder="1" applyAlignment="1">
      <alignment horizontal="center" vertical="center"/>
    </xf>
    <xf numFmtId="0" fontId="10" fillId="0" borderId="4" xfId="5" applyFont="1" applyFill="1" applyBorder="1" applyAlignment="1">
      <alignment vertical="center"/>
    </xf>
    <xf numFmtId="0" fontId="10" fillId="0" borderId="5" xfId="5" applyFont="1" applyBorder="1" applyAlignment="1">
      <alignment vertical="center"/>
    </xf>
    <xf numFmtId="0" fontId="10" fillId="0" borderId="5" xfId="5" applyFont="1" applyFill="1" applyBorder="1" applyAlignment="1">
      <alignment vertical="center"/>
    </xf>
    <xf numFmtId="0" fontId="10" fillId="0" borderId="6" xfId="5" applyFont="1" applyFill="1" applyBorder="1" applyAlignment="1">
      <alignment vertical="center"/>
    </xf>
    <xf numFmtId="0" fontId="10" fillId="0" borderId="0" xfId="5" applyFont="1" applyAlignment="1">
      <alignment vertical="center"/>
    </xf>
    <xf numFmtId="0" fontId="10" fillId="0" borderId="7" xfId="5" applyFont="1" applyFill="1" applyBorder="1" applyAlignment="1">
      <alignment vertical="center"/>
    </xf>
    <xf numFmtId="0" fontId="10" fillId="0" borderId="0" xfId="5" applyFont="1" applyBorder="1" applyAlignment="1">
      <alignment vertical="center"/>
    </xf>
    <xf numFmtId="0" fontId="10" fillId="0" borderId="0" xfId="5" applyFont="1" applyFill="1" applyBorder="1" applyAlignment="1">
      <alignment vertical="center"/>
    </xf>
    <xf numFmtId="0" fontId="10" fillId="0" borderId="8" xfId="5" applyFont="1" applyFill="1" applyBorder="1" applyAlignment="1">
      <alignment vertical="center"/>
    </xf>
    <xf numFmtId="0" fontId="22" fillId="0" borderId="7" xfId="5" applyFont="1" applyFill="1" applyBorder="1" applyAlignment="1">
      <alignment vertical="center"/>
    </xf>
    <xf numFmtId="0" fontId="22" fillId="0" borderId="8" xfId="5" applyFont="1" applyFill="1" applyBorder="1" applyAlignment="1">
      <alignment vertical="center"/>
    </xf>
    <xf numFmtId="0" fontId="22" fillId="0" borderId="0" xfId="5" applyFont="1" applyAlignment="1">
      <alignment vertical="center"/>
    </xf>
    <xf numFmtId="0" fontId="10" fillId="0" borderId="0" xfId="5" applyFont="1" applyFill="1" applyBorder="1" applyAlignment="1" applyProtection="1">
      <alignment vertical="center"/>
      <protection hidden="1"/>
    </xf>
    <xf numFmtId="0" fontId="11" fillId="0" borderId="0" xfId="5" applyFont="1" applyBorder="1" applyAlignment="1">
      <alignment horizontal="left" vertical="center"/>
    </xf>
    <xf numFmtId="0" fontId="10" fillId="0" borderId="0" xfId="5" applyFont="1" applyBorder="1" applyAlignment="1">
      <alignment horizontal="left" vertical="center"/>
    </xf>
    <xf numFmtId="0" fontId="10" fillId="0" borderId="0" xfId="5" applyFont="1" applyFill="1" applyBorder="1" applyAlignment="1" applyProtection="1">
      <alignment horizontal="left" vertical="center"/>
      <protection hidden="1"/>
    </xf>
    <xf numFmtId="9" fontId="11" fillId="0" borderId="3" xfId="4" applyNumberFormat="1" applyFont="1" applyBorder="1" applyAlignment="1">
      <alignment vertical="center"/>
    </xf>
    <xf numFmtId="0" fontId="10" fillId="0" borderId="15" xfId="5" applyFont="1" applyBorder="1" applyAlignment="1">
      <alignment vertical="center"/>
    </xf>
    <xf numFmtId="0" fontId="15" fillId="0" borderId="7" xfId="5" applyFont="1" applyFill="1" applyBorder="1" applyAlignment="1">
      <alignment vertical="center"/>
    </xf>
    <xf numFmtId="0" fontId="25" fillId="0" borderId="17" xfId="5" applyFont="1" applyFill="1" applyBorder="1" applyAlignment="1" applyProtection="1">
      <alignment vertical="center"/>
      <protection hidden="1"/>
    </xf>
    <xf numFmtId="0" fontId="25" fillId="0" borderId="17" xfId="5" applyFont="1" applyFill="1" applyBorder="1" applyAlignment="1">
      <alignment vertical="center"/>
    </xf>
    <xf numFmtId="0" fontId="25" fillId="0" borderId="18" xfId="5" applyFont="1" applyFill="1" applyBorder="1" applyAlignment="1">
      <alignment vertical="center"/>
    </xf>
    <xf numFmtId="0" fontId="25" fillId="0" borderId="19" xfId="5" applyFont="1" applyFill="1" applyBorder="1" applyAlignment="1" applyProtection="1">
      <alignment vertical="center"/>
      <protection hidden="1"/>
    </xf>
    <xf numFmtId="0" fontId="15" fillId="0" borderId="8" xfId="5" applyFont="1" applyFill="1" applyBorder="1" applyAlignment="1">
      <alignment vertical="center"/>
    </xf>
    <xf numFmtId="0" fontId="15" fillId="0" borderId="0" xfId="5" applyFont="1" applyBorder="1" applyAlignment="1">
      <alignment vertical="center"/>
    </xf>
    <xf numFmtId="166" fontId="11" fillId="5" borderId="21" xfId="5" applyNumberFormat="1" applyFont="1" applyFill="1" applyBorder="1" applyAlignment="1">
      <alignment vertical="center"/>
    </xf>
    <xf numFmtId="166" fontId="11" fillId="5" borderId="21" xfId="6" applyNumberFormat="1" applyFont="1" applyFill="1" applyBorder="1" applyAlignment="1" applyProtection="1">
      <alignment horizontal="left" vertical="center"/>
      <protection locked="0" hidden="1"/>
    </xf>
    <xf numFmtId="166" fontId="11" fillId="0" borderId="21" xfId="6" applyNumberFormat="1" applyFont="1" applyFill="1" applyBorder="1" applyAlignment="1" applyProtection="1">
      <alignment vertical="center"/>
      <protection hidden="1"/>
    </xf>
    <xf numFmtId="166" fontId="11" fillId="0" borderId="15" xfId="6" applyNumberFormat="1" applyFont="1" applyFill="1" applyBorder="1" applyAlignment="1" applyProtection="1">
      <alignment vertical="center"/>
      <protection hidden="1"/>
    </xf>
    <xf numFmtId="0" fontId="11" fillId="0" borderId="15" xfId="5" applyFont="1" applyBorder="1" applyAlignment="1">
      <alignment vertical="center"/>
    </xf>
    <xf numFmtId="166" fontId="11" fillId="0" borderId="21" xfId="5" applyNumberFormat="1" applyFont="1" applyBorder="1" applyAlignment="1">
      <alignment vertical="center"/>
    </xf>
    <xf numFmtId="166" fontId="11" fillId="5" borderId="22" xfId="5" applyNumberFormat="1" applyFont="1" applyFill="1" applyBorder="1" applyAlignment="1" applyProtection="1">
      <alignment vertical="center"/>
      <protection hidden="1"/>
    </xf>
    <xf numFmtId="0" fontId="10" fillId="0" borderId="4" xfId="5" applyFont="1" applyFill="1" applyBorder="1" applyAlignment="1" applyProtection="1">
      <alignment vertical="center"/>
      <protection hidden="1"/>
    </xf>
    <xf numFmtId="9" fontId="11" fillId="0" borderId="5" xfId="5" applyNumberFormat="1" applyFont="1" applyFill="1" applyBorder="1" applyAlignment="1" applyProtection="1">
      <alignment vertical="center"/>
      <protection hidden="1"/>
    </xf>
    <xf numFmtId="166" fontId="10" fillId="5" borderId="23" xfId="6" applyFont="1" applyFill="1" applyBorder="1" applyAlignment="1" applyProtection="1">
      <alignment vertical="center"/>
      <protection locked="0" hidden="1"/>
    </xf>
    <xf numFmtId="166" fontId="10" fillId="0" borderId="0" xfId="6" applyFont="1" applyFill="1" applyBorder="1" applyAlignment="1" applyProtection="1">
      <alignment vertical="center"/>
      <protection locked="0" hidden="1"/>
    </xf>
    <xf numFmtId="0" fontId="11" fillId="0" borderId="11" xfId="5" applyFont="1" applyFill="1" applyBorder="1" applyAlignment="1" applyProtection="1">
      <alignment vertical="center"/>
      <protection hidden="1"/>
    </xf>
    <xf numFmtId="0" fontId="10" fillId="0" borderId="1" xfId="5" applyFont="1" applyBorder="1" applyAlignment="1">
      <alignment vertical="center"/>
    </xf>
    <xf numFmtId="0" fontId="10" fillId="0" borderId="12" xfId="5" applyFont="1" applyBorder="1" applyAlignment="1">
      <alignment vertical="center"/>
    </xf>
    <xf numFmtId="0" fontId="10" fillId="0" borderId="7" xfId="5" applyFont="1" applyFill="1" applyBorder="1" applyAlignment="1" applyProtection="1">
      <alignment vertical="center"/>
      <protection hidden="1"/>
    </xf>
    <xf numFmtId="166" fontId="10" fillId="0" borderId="24" xfId="6" applyNumberFormat="1" applyFont="1" applyFill="1" applyBorder="1" applyAlignment="1" applyProtection="1">
      <alignment vertical="center"/>
      <protection hidden="1"/>
    </xf>
    <xf numFmtId="166" fontId="10" fillId="0" borderId="0" xfId="6" applyNumberFormat="1" applyFont="1" applyFill="1" applyBorder="1" applyAlignment="1" applyProtection="1">
      <alignment vertical="center"/>
      <protection hidden="1"/>
    </xf>
    <xf numFmtId="0" fontId="26" fillId="0" borderId="7" xfId="5" applyFont="1" applyFill="1" applyBorder="1" applyAlignment="1" applyProtection="1">
      <alignment vertical="center"/>
      <protection hidden="1"/>
    </xf>
    <xf numFmtId="0" fontId="11" fillId="0" borderId="0" xfId="5" applyFont="1" applyBorder="1" applyAlignment="1">
      <alignment horizontal="center" vertical="center"/>
    </xf>
    <xf numFmtId="0" fontId="10" fillId="0" borderId="8" xfId="5" applyFont="1" applyBorder="1" applyAlignment="1">
      <alignment vertical="center"/>
    </xf>
    <xf numFmtId="0" fontId="11" fillId="0" borderId="7" xfId="5" applyFont="1" applyFill="1" applyBorder="1" applyAlignment="1" applyProtection="1">
      <alignment vertical="center"/>
      <protection hidden="1"/>
    </xf>
    <xf numFmtId="166" fontId="10" fillId="5" borderId="25" xfId="6" applyNumberFormat="1" applyFont="1" applyFill="1" applyBorder="1" applyAlignment="1" applyProtection="1">
      <alignment vertical="center"/>
      <protection locked="0" hidden="1"/>
    </xf>
    <xf numFmtId="166" fontId="10" fillId="0" borderId="0" xfId="6" applyNumberFormat="1" applyFont="1" applyFill="1" applyBorder="1" applyAlignment="1" applyProtection="1">
      <alignment vertical="center"/>
      <protection locked="0" hidden="1"/>
    </xf>
    <xf numFmtId="9" fontId="10" fillId="0" borderId="0" xfId="5" applyNumberFormat="1" applyFont="1" applyFill="1" applyBorder="1" applyAlignment="1" applyProtection="1">
      <alignment horizontal="center" vertical="center"/>
      <protection hidden="1"/>
    </xf>
    <xf numFmtId="166" fontId="10" fillId="0" borderId="25" xfId="6" applyNumberFormat="1" applyFont="1" applyFill="1" applyBorder="1" applyAlignment="1" applyProtection="1">
      <alignment vertical="center"/>
      <protection locked="0" hidden="1"/>
    </xf>
    <xf numFmtId="9" fontId="11" fillId="0" borderId="0" xfId="4" applyFont="1" applyFill="1" applyBorder="1" applyAlignment="1" applyProtection="1">
      <alignment vertical="center"/>
      <protection hidden="1"/>
    </xf>
    <xf numFmtId="166" fontId="10" fillId="0" borderId="24" xfId="5" applyNumberFormat="1" applyFont="1" applyFill="1" applyBorder="1" applyAlignment="1" applyProtection="1">
      <alignment vertical="center"/>
      <protection hidden="1"/>
    </xf>
    <xf numFmtId="166" fontId="10" fillId="0" borderId="8" xfId="5" applyNumberFormat="1" applyFont="1" applyFill="1" applyBorder="1" applyAlignment="1" applyProtection="1">
      <alignment vertical="center"/>
      <protection hidden="1"/>
    </xf>
    <xf numFmtId="166" fontId="10" fillId="6" borderId="25" xfId="6" applyNumberFormat="1" applyFont="1" applyFill="1" applyBorder="1" applyAlignment="1" applyProtection="1">
      <alignment vertical="center"/>
      <protection locked="0" hidden="1"/>
    </xf>
    <xf numFmtId="166" fontId="11" fillId="0" borderId="26" xfId="5" applyNumberFormat="1" applyFont="1" applyFill="1" applyBorder="1" applyAlignment="1" applyProtection="1">
      <alignment vertical="center"/>
      <protection hidden="1"/>
    </xf>
    <xf numFmtId="0" fontId="10" fillId="0" borderId="0" xfId="5" applyFont="1" applyFill="1" applyBorder="1" applyAlignment="1" applyProtection="1">
      <alignment horizontal="right" vertical="center"/>
      <protection hidden="1"/>
    </xf>
    <xf numFmtId="0" fontId="10" fillId="0" borderId="0" xfId="5" applyFont="1" applyBorder="1" applyAlignment="1">
      <alignment horizontal="right" vertical="center"/>
    </xf>
    <xf numFmtId="0" fontId="10" fillId="0" borderId="7" xfId="5" applyFont="1" applyFill="1" applyBorder="1" applyAlignment="1" applyProtection="1">
      <alignment horizontal="right" vertical="center"/>
      <protection hidden="1"/>
    </xf>
    <xf numFmtId="0" fontId="11" fillId="0" borderId="0" xfId="5" applyFont="1" applyBorder="1" applyAlignment="1">
      <alignment horizontal="right" vertical="center"/>
    </xf>
    <xf numFmtId="166" fontId="10" fillId="5" borderId="0" xfId="6" applyFont="1" applyFill="1" applyBorder="1" applyAlignment="1" applyProtection="1">
      <alignment vertical="center"/>
      <protection locked="0" hidden="1"/>
    </xf>
    <xf numFmtId="166" fontId="10" fillId="0" borderId="25" xfId="6" applyNumberFormat="1" applyFont="1" applyFill="1" applyBorder="1" applyAlignment="1" applyProtection="1">
      <alignment vertical="center"/>
      <protection hidden="1"/>
    </xf>
    <xf numFmtId="15" fontId="10" fillId="0" borderId="0" xfId="5" applyNumberFormat="1" applyFont="1" applyFill="1" applyBorder="1" applyAlignment="1" applyProtection="1">
      <alignment vertical="center"/>
      <protection locked="0" hidden="1"/>
    </xf>
    <xf numFmtId="166" fontId="10" fillId="0" borderId="8" xfId="6" applyNumberFormat="1" applyFont="1" applyFill="1" applyBorder="1" applyAlignment="1" applyProtection="1">
      <alignment vertical="center"/>
      <protection locked="0" hidden="1"/>
    </xf>
    <xf numFmtId="15" fontId="10" fillId="0" borderId="7" xfId="5" applyNumberFormat="1" applyFont="1" applyFill="1" applyBorder="1" applyAlignment="1" applyProtection="1">
      <alignment vertical="center"/>
      <protection locked="0" hidden="1"/>
    </xf>
    <xf numFmtId="1" fontId="11" fillId="0" borderId="0" xfId="4" applyNumberFormat="1" applyFont="1" applyFill="1" applyBorder="1" applyAlignment="1" applyProtection="1">
      <alignment vertical="center"/>
      <protection hidden="1"/>
    </xf>
    <xf numFmtId="0" fontId="10" fillId="0" borderId="2" xfId="5" applyFont="1" applyBorder="1" applyAlignment="1">
      <alignment vertical="center"/>
    </xf>
    <xf numFmtId="166" fontId="11" fillId="0" borderId="10" xfId="5" applyNumberFormat="1" applyFont="1" applyBorder="1" applyAlignment="1">
      <alignment vertical="center"/>
    </xf>
    <xf numFmtId="166" fontId="10" fillId="0" borderId="0" xfId="5" applyNumberFormat="1" applyFont="1" applyFill="1" applyBorder="1" applyAlignment="1">
      <alignment vertical="center"/>
    </xf>
    <xf numFmtId="0" fontId="10" fillId="0" borderId="9" xfId="5" applyFont="1" applyFill="1" applyBorder="1" applyAlignment="1" applyProtection="1">
      <alignment vertical="center"/>
      <protection hidden="1"/>
    </xf>
    <xf numFmtId="0" fontId="10" fillId="0" borderId="7" xfId="5" applyFont="1" applyFill="1" applyBorder="1"/>
    <xf numFmtId="0" fontId="10" fillId="0" borderId="8" xfId="5" applyFont="1" applyFill="1" applyBorder="1" applyAlignment="1" applyProtection="1">
      <protection hidden="1"/>
    </xf>
    <xf numFmtId="0" fontId="10" fillId="2" borderId="0" xfId="5" applyFont="1" applyFill="1" applyBorder="1" applyAlignment="1" applyProtection="1">
      <protection hidden="1"/>
    </xf>
    <xf numFmtId="0" fontId="10" fillId="2" borderId="0" xfId="5" applyFont="1" applyFill="1" applyBorder="1" applyAlignment="1" applyProtection="1">
      <alignment horizontal="center"/>
      <protection hidden="1"/>
    </xf>
    <xf numFmtId="0" fontId="10" fillId="2" borderId="0" xfId="5" applyFont="1" applyFill="1" applyBorder="1"/>
    <xf numFmtId="0" fontId="10" fillId="2" borderId="0" xfId="5" applyFont="1" applyFill="1"/>
    <xf numFmtId="0" fontId="11" fillId="0" borderId="11" xfId="5" applyFont="1" applyFill="1" applyBorder="1" applyAlignment="1" applyProtection="1">
      <alignment horizontal="center" vertical="center"/>
      <protection hidden="1"/>
    </xf>
    <xf numFmtId="0" fontId="11" fillId="0" borderId="1" xfId="5" applyFont="1" applyFill="1" applyBorder="1" applyAlignment="1" applyProtection="1">
      <alignment horizontal="center" vertical="center"/>
      <protection hidden="1"/>
    </xf>
    <xf numFmtId="14" fontId="11" fillId="0" borderId="1" xfId="5" applyNumberFormat="1" applyFont="1" applyFill="1" applyBorder="1" applyAlignment="1" applyProtection="1">
      <alignment horizontal="left" vertical="center"/>
      <protection hidden="1"/>
    </xf>
    <xf numFmtId="0" fontId="10" fillId="0" borderId="1" xfId="5" applyFont="1" applyFill="1" applyBorder="1" applyAlignment="1">
      <alignment vertical="center"/>
    </xf>
    <xf numFmtId="166" fontId="11" fillId="0" borderId="1" xfId="6" applyFont="1" applyFill="1" applyBorder="1" applyAlignment="1" applyProtection="1">
      <alignment vertical="center"/>
      <protection hidden="1"/>
    </xf>
    <xf numFmtId="0" fontId="11" fillId="0" borderId="1" xfId="5" applyFont="1" applyFill="1" applyBorder="1" applyAlignment="1" applyProtection="1">
      <alignment vertical="center"/>
      <protection hidden="1"/>
    </xf>
    <xf numFmtId="166" fontId="11" fillId="0" borderId="12" xfId="6" applyFont="1" applyFill="1" applyBorder="1" applyAlignment="1" applyProtection="1">
      <alignment horizontal="right" vertical="center"/>
      <protection hidden="1"/>
    </xf>
    <xf numFmtId="166" fontId="11" fillId="0" borderId="0" xfId="6" applyFont="1" applyFill="1" applyBorder="1" applyAlignment="1" applyProtection="1">
      <alignment horizontal="center" vertical="center"/>
      <protection hidden="1"/>
    </xf>
    <xf numFmtId="0" fontId="10" fillId="0" borderId="0" xfId="5" applyNumberFormat="1" applyFont="1" applyFill="1" applyBorder="1" applyAlignment="1" applyProtection="1">
      <alignment horizontal="center" vertical="center"/>
      <protection hidden="1"/>
    </xf>
    <xf numFmtId="166" fontId="10" fillId="0" borderId="0" xfId="6" applyFont="1" applyFill="1" applyBorder="1" applyAlignment="1" applyProtection="1">
      <alignment horizontal="center" vertical="center"/>
      <protection locked="0" hidden="1"/>
    </xf>
    <xf numFmtId="166" fontId="10" fillId="0" borderId="0" xfId="5" applyNumberFormat="1" applyFont="1" applyFill="1" applyBorder="1" applyAlignment="1" applyProtection="1">
      <alignment vertical="center"/>
      <protection hidden="1"/>
    </xf>
    <xf numFmtId="166" fontId="10" fillId="5" borderId="8" xfId="6" applyFont="1" applyFill="1" applyBorder="1" applyAlignment="1" applyProtection="1">
      <alignment vertical="center"/>
      <protection hidden="1"/>
    </xf>
    <xf numFmtId="0" fontId="10" fillId="0" borderId="8" xfId="5" applyFont="1" applyFill="1" applyBorder="1" applyAlignment="1" applyProtection="1">
      <alignment vertical="center"/>
      <protection hidden="1"/>
    </xf>
    <xf numFmtId="49" fontId="10" fillId="0" borderId="0" xfId="5" applyNumberFormat="1" applyFont="1" applyFill="1" applyBorder="1" applyAlignment="1" applyProtection="1">
      <alignment horizontal="center" vertical="center"/>
      <protection hidden="1"/>
    </xf>
    <xf numFmtId="0" fontId="11" fillId="0" borderId="11" xfId="5" applyFont="1" applyBorder="1" applyAlignment="1">
      <alignment vertical="center"/>
    </xf>
    <xf numFmtId="0" fontId="11" fillId="0" borderId="1" xfId="5" applyFont="1" applyBorder="1" applyAlignment="1">
      <alignment vertical="center"/>
    </xf>
    <xf numFmtId="166" fontId="11" fillId="0" borderId="1" xfId="5" applyNumberFormat="1" applyFont="1" applyBorder="1" applyAlignment="1">
      <alignment vertical="center"/>
    </xf>
    <xf numFmtId="0" fontId="11" fillId="0" borderId="1" xfId="5" applyFont="1" applyFill="1" applyBorder="1" applyAlignment="1">
      <alignment vertical="center"/>
    </xf>
    <xf numFmtId="166" fontId="11" fillId="0" borderId="12" xfId="5" applyNumberFormat="1" applyFont="1" applyBorder="1" applyAlignment="1">
      <alignment vertical="center"/>
    </xf>
    <xf numFmtId="0" fontId="27" fillId="0" borderId="4" xfId="5" applyFont="1" applyBorder="1" applyAlignment="1">
      <alignment vertical="center"/>
    </xf>
    <xf numFmtId="0" fontId="27" fillId="0" borderId="5" xfId="5" applyFont="1" applyBorder="1" applyAlignment="1">
      <alignment vertical="center"/>
    </xf>
    <xf numFmtId="0" fontId="28" fillId="0" borderId="4" xfId="5" applyFont="1" applyFill="1" applyBorder="1" applyAlignment="1" applyProtection="1">
      <alignment vertical="center"/>
      <protection hidden="1"/>
    </xf>
    <xf numFmtId="0" fontId="29" fillId="0" borderId="5" xfId="5" applyFont="1" applyBorder="1" applyAlignment="1">
      <alignment vertical="center"/>
    </xf>
    <xf numFmtId="10" fontId="28" fillId="0" borderId="6" xfId="5" applyNumberFormat="1" applyFont="1" applyFill="1" applyBorder="1" applyAlignment="1" applyProtection="1">
      <alignment horizontal="right" vertical="center"/>
      <protection hidden="1"/>
    </xf>
    <xf numFmtId="0" fontId="28" fillId="0" borderId="7" xfId="5" applyFont="1" applyFill="1" applyBorder="1" applyAlignment="1" applyProtection="1">
      <alignment vertical="center"/>
      <protection hidden="1"/>
    </xf>
    <xf numFmtId="0" fontId="29" fillId="0" borderId="0" xfId="5" applyFont="1" applyBorder="1" applyAlignment="1">
      <alignment vertical="center"/>
    </xf>
    <xf numFmtId="10" fontId="28" fillId="0" borderId="8" xfId="5" applyNumberFormat="1" applyFont="1" applyFill="1" applyBorder="1" applyAlignment="1" applyProtection="1">
      <alignment horizontal="right" vertical="center"/>
      <protection hidden="1"/>
    </xf>
    <xf numFmtId="0" fontId="28" fillId="0" borderId="9" xfId="5" applyFont="1" applyFill="1" applyBorder="1" applyAlignment="1" applyProtection="1">
      <alignment horizontal="left" vertical="center"/>
      <protection hidden="1"/>
    </xf>
    <xf numFmtId="0" fontId="29" fillId="0" borderId="2" xfId="5" applyFont="1" applyBorder="1" applyAlignment="1">
      <alignment vertical="center"/>
    </xf>
    <xf numFmtId="166" fontId="28" fillId="0" borderId="10" xfId="5" applyNumberFormat="1" applyFont="1" applyFill="1" applyBorder="1" applyAlignment="1" applyProtection="1">
      <alignment vertical="center"/>
      <protection hidden="1"/>
    </xf>
    <xf numFmtId="0" fontId="15" fillId="0" borderId="4" xfId="5" applyFont="1" applyFill="1" applyBorder="1" applyAlignment="1" applyProtection="1">
      <alignment vertical="center"/>
      <protection hidden="1"/>
    </xf>
    <xf numFmtId="0" fontId="10" fillId="0" borderId="6" xfId="5" applyFont="1" applyBorder="1" applyAlignment="1">
      <alignment vertical="center"/>
    </xf>
    <xf numFmtId="0" fontId="15" fillId="0" borderId="0" xfId="5" applyFont="1" applyFill="1" applyBorder="1" applyAlignment="1">
      <alignment vertical="center"/>
    </xf>
    <xf numFmtId="0" fontId="15" fillId="0" borderId="0" xfId="5" applyFont="1" applyAlignment="1">
      <alignment vertical="center"/>
    </xf>
    <xf numFmtId="0" fontId="10" fillId="0" borderId="7" xfId="5" applyFont="1" applyFill="1" applyBorder="1" applyAlignment="1" applyProtection="1">
      <protection hidden="1"/>
    </xf>
    <xf numFmtId="0" fontId="10" fillId="0" borderId="9" xfId="5" applyFont="1" applyFill="1" applyBorder="1" applyProtection="1">
      <protection hidden="1"/>
    </xf>
    <xf numFmtId="0" fontId="11" fillId="0" borderId="8" xfId="5" applyFont="1" applyBorder="1" applyAlignment="1">
      <alignment horizontal="center" vertical="center"/>
    </xf>
    <xf numFmtId="0" fontId="10" fillId="0" borderId="10" xfId="5" applyFont="1" applyBorder="1" applyAlignment="1">
      <alignment horizontal="center" vertical="center"/>
    </xf>
    <xf numFmtId="0" fontId="10" fillId="2" borderId="0" xfId="5" applyFont="1" applyFill="1" applyBorder="1" applyAlignment="1" applyProtection="1">
      <alignment vertical="center"/>
      <protection hidden="1"/>
    </xf>
    <xf numFmtId="0" fontId="10" fillId="2" borderId="0" xfId="5" applyFont="1" applyFill="1" applyBorder="1" applyAlignment="1">
      <alignment vertical="center"/>
    </xf>
    <xf numFmtId="0" fontId="11" fillId="2" borderId="3" xfId="5" applyFont="1" applyFill="1" applyBorder="1" applyAlignment="1">
      <alignment horizontal="center" vertical="center"/>
    </xf>
    <xf numFmtId="0" fontId="10" fillId="0" borderId="0" xfId="5" applyFont="1" applyBorder="1" applyAlignment="1"/>
    <xf numFmtId="0" fontId="10" fillId="0" borderId="9" xfId="5" applyFont="1" applyFill="1" applyBorder="1" applyAlignment="1">
      <alignment vertical="center"/>
    </xf>
    <xf numFmtId="0" fontId="10" fillId="0" borderId="2" xfId="5" applyFont="1" applyFill="1" applyBorder="1" applyAlignment="1">
      <alignment vertical="center"/>
    </xf>
    <xf numFmtId="0" fontId="10" fillId="0" borderId="10" xfId="5" applyFont="1" applyFill="1" applyBorder="1" applyAlignment="1">
      <alignment vertical="center"/>
    </xf>
    <xf numFmtId="0" fontId="10" fillId="0" borderId="0" xfId="5" applyFont="1" applyFill="1" applyAlignment="1">
      <alignment vertical="center"/>
    </xf>
    <xf numFmtId="0" fontId="11" fillId="0" borderId="8" xfId="5" applyFont="1" applyBorder="1" applyAlignment="1">
      <alignment vertical="center" wrapText="1"/>
    </xf>
    <xf numFmtId="0" fontId="10" fillId="0" borderId="0" xfId="5" applyNumberFormat="1" applyFont="1" applyFill="1" applyBorder="1" applyAlignment="1">
      <alignment vertical="center"/>
    </xf>
    <xf numFmtId="0" fontId="10" fillId="0" borderId="0" xfId="5" applyNumberFormat="1" applyFont="1" applyFill="1" applyBorder="1" applyAlignment="1" applyProtection="1">
      <alignment horizontal="left" vertical="center"/>
      <protection hidden="1"/>
    </xf>
    <xf numFmtId="0" fontId="11" fillId="0" borderId="5" xfId="5" applyNumberFormat="1" applyFont="1" applyBorder="1" applyAlignment="1">
      <alignment horizontal="right" vertical="center"/>
    </xf>
    <xf numFmtId="0" fontId="10" fillId="0" borderId="0" xfId="0" applyFont="1" applyFill="1" applyBorder="1" applyAlignment="1">
      <alignment horizontal="left"/>
    </xf>
    <xf numFmtId="0" fontId="10" fillId="0" borderId="0" xfId="0" applyFont="1" applyFill="1" applyBorder="1" applyAlignment="1">
      <alignment horizontal="left" vertical="center"/>
    </xf>
    <xf numFmtId="166" fontId="10" fillId="0" borderId="3" xfId="0" applyNumberFormat="1" applyFont="1" applyFill="1" applyBorder="1" applyAlignment="1">
      <alignment horizontal="left" vertical="center"/>
    </xf>
    <xf numFmtId="0" fontId="11" fillId="0" borderId="0" xfId="0" applyFont="1" applyFill="1" applyBorder="1" applyAlignment="1">
      <alignment horizontal="left" vertical="center"/>
    </xf>
    <xf numFmtId="0" fontId="10" fillId="0" borderId="2" xfId="0" applyFont="1" applyFill="1" applyBorder="1" applyAlignment="1">
      <alignment horizontal="center"/>
    </xf>
    <xf numFmtId="0" fontId="10" fillId="0" borderId="0" xfId="0" applyFont="1" applyFill="1" applyBorder="1" applyAlignment="1">
      <alignment horizontal="center"/>
    </xf>
    <xf numFmtId="0" fontId="10" fillId="0" borderId="0" xfId="0" applyFont="1" applyFill="1" applyBorder="1"/>
    <xf numFmtId="0" fontId="10" fillId="0" borderId="2" xfId="0" applyFont="1" applyFill="1" applyBorder="1" applyAlignment="1">
      <alignment horizontal="center" vertical="center"/>
    </xf>
    <xf numFmtId="0" fontId="11" fillId="0" borderId="7" xfId="0" applyFont="1" applyFill="1" applyBorder="1" applyAlignment="1">
      <alignment horizontal="center" vertical="center"/>
    </xf>
    <xf numFmtId="0" fontId="11" fillId="0" borderId="8" xfId="0" applyFont="1" applyFill="1" applyBorder="1" applyAlignment="1">
      <alignment horizontal="center" vertical="center"/>
    </xf>
    <xf numFmtId="0" fontId="10" fillId="0" borderId="3" xfId="0" applyFont="1" applyFill="1" applyBorder="1" applyAlignment="1">
      <alignment horizontal="left" vertical="center"/>
    </xf>
    <xf numFmtId="165" fontId="10" fillId="0" borderId="0" xfId="0" applyNumberFormat="1" applyFont="1" applyFill="1" applyBorder="1" applyAlignment="1">
      <alignment horizontal="left" vertical="center"/>
    </xf>
    <xf numFmtId="167" fontId="10" fillId="5" borderId="3" xfId="5" applyNumberFormat="1" applyFont="1" applyFill="1" applyBorder="1" applyAlignment="1">
      <alignment vertical="center"/>
    </xf>
    <xf numFmtId="167" fontId="10" fillId="2" borderId="0" xfId="5" applyNumberFormat="1" applyFont="1" applyFill="1" applyBorder="1" applyAlignment="1" applyProtection="1">
      <alignment horizontal="center" vertical="center"/>
      <protection hidden="1"/>
    </xf>
    <xf numFmtId="167" fontId="10" fillId="5" borderId="7" xfId="5" applyNumberFormat="1" applyFont="1" applyFill="1" applyBorder="1" applyAlignment="1" applyProtection="1">
      <alignment horizontal="left" vertical="center"/>
      <protection locked="0" hidden="1"/>
    </xf>
    <xf numFmtId="167" fontId="10" fillId="0" borderId="3" xfId="0" applyNumberFormat="1" applyFont="1" applyFill="1" applyBorder="1" applyAlignment="1">
      <alignment horizontal="left" vertical="center"/>
    </xf>
    <xf numFmtId="168" fontId="10" fillId="0" borderId="11" xfId="0" applyNumberFormat="1" applyFont="1" applyFill="1" applyBorder="1" applyAlignment="1">
      <alignment horizontal="left" vertical="center"/>
    </xf>
    <xf numFmtId="168" fontId="10" fillId="0" borderId="1" xfId="0" applyNumberFormat="1" applyFont="1" applyFill="1" applyBorder="1" applyAlignment="1">
      <alignment horizontal="left" vertical="center"/>
    </xf>
    <xf numFmtId="168" fontId="10" fillId="0" borderId="12" xfId="0" applyNumberFormat="1" applyFont="1" applyFill="1" applyBorder="1" applyAlignment="1">
      <alignment horizontal="left" vertical="center"/>
    </xf>
    <xf numFmtId="168" fontId="10" fillId="0" borderId="3" xfId="0" applyNumberFormat="1" applyFont="1" applyFill="1" applyBorder="1" applyAlignment="1">
      <alignment horizontal="left" vertical="center"/>
    </xf>
    <xf numFmtId="0" fontId="11" fillId="0" borderId="0" xfId="0" applyFont="1" applyFill="1" applyBorder="1" applyProtection="1"/>
    <xf numFmtId="0" fontId="10" fillId="0" borderId="0" xfId="0" applyFont="1" applyFill="1" applyBorder="1" applyProtection="1"/>
    <xf numFmtId="0" fontId="10" fillId="0" borderId="0" xfId="0" applyFont="1" applyFill="1" applyBorder="1" applyAlignment="1" applyProtection="1">
      <alignment vertical="center"/>
    </xf>
    <xf numFmtId="0" fontId="10" fillId="0" borderId="0" xfId="0" applyFont="1" applyFill="1" applyBorder="1" applyAlignment="1" applyProtection="1">
      <alignment horizontal="left" vertical="center"/>
    </xf>
    <xf numFmtId="49" fontId="10" fillId="0" borderId="0" xfId="0" applyNumberFormat="1" applyFont="1" applyFill="1" applyBorder="1" applyAlignment="1" applyProtection="1">
      <alignment horizontal="left" vertical="center" wrapText="1"/>
    </xf>
    <xf numFmtId="0" fontId="10" fillId="0" borderId="0" xfId="0" applyFont="1" applyFill="1" applyProtection="1"/>
    <xf numFmtId="0" fontId="11" fillId="0" borderId="5" xfId="0" applyFont="1" applyFill="1" applyBorder="1" applyAlignment="1" applyProtection="1">
      <alignment horizontal="center" vertical="center"/>
    </xf>
    <xf numFmtId="0" fontId="10" fillId="0" borderId="0" xfId="0" applyFont="1" applyFill="1" applyBorder="1" applyAlignment="1" applyProtection="1">
      <alignment vertical="top"/>
    </xf>
    <xf numFmtId="0" fontId="10" fillId="3" borderId="0" xfId="0" applyFont="1" applyFill="1" applyBorder="1" applyAlignment="1" applyProtection="1">
      <alignment horizontal="left" vertical="center"/>
    </xf>
    <xf numFmtId="0" fontId="10" fillId="0" borderId="0" xfId="0" applyFont="1" applyFill="1" applyAlignment="1" applyProtection="1">
      <alignment vertical="center"/>
    </xf>
    <xf numFmtId="0" fontId="11" fillId="0" borderId="5" xfId="0" applyFont="1" applyFill="1" applyBorder="1" applyAlignment="1" applyProtection="1">
      <alignment horizontal="left" vertical="center"/>
    </xf>
    <xf numFmtId="0" fontId="0" fillId="0" borderId="5" xfId="0" applyBorder="1" applyAlignment="1" applyProtection="1">
      <alignment horizontal="left" vertical="center"/>
    </xf>
    <xf numFmtId="0" fontId="10" fillId="0" borderId="0" xfId="0" applyFont="1" applyFill="1" applyAlignment="1" applyProtection="1">
      <alignment horizontal="left" vertical="center"/>
    </xf>
    <xf numFmtId="49" fontId="11" fillId="0" borderId="0" xfId="5" applyNumberFormat="1" applyFont="1" applyBorder="1" applyAlignment="1">
      <alignment horizontal="right" vertical="center"/>
    </xf>
    <xf numFmtId="0" fontId="10" fillId="0" borderId="10" xfId="5" applyFont="1" applyBorder="1" applyAlignment="1">
      <alignment vertical="center"/>
    </xf>
    <xf numFmtId="168" fontId="10" fillId="0" borderId="11" xfId="0" applyNumberFormat="1" applyFont="1" applyFill="1" applyBorder="1" applyAlignment="1">
      <alignment horizontal="left" vertical="center"/>
    </xf>
    <xf numFmtId="168" fontId="10" fillId="0" borderId="1" xfId="0" applyNumberFormat="1" applyFont="1" applyFill="1" applyBorder="1" applyAlignment="1">
      <alignment horizontal="left" vertical="center"/>
    </xf>
    <xf numFmtId="168" fontId="10" fillId="0" borderId="12" xfId="0" applyNumberFormat="1" applyFont="1" applyFill="1" applyBorder="1" applyAlignment="1">
      <alignment horizontal="left" vertical="center"/>
    </xf>
    <xf numFmtId="0" fontId="11" fillId="0" borderId="4" xfId="10" applyFont="1" applyFill="1" applyBorder="1"/>
    <xf numFmtId="0" fontId="11" fillId="0" borderId="5" xfId="10" applyFont="1" applyFill="1" applyBorder="1"/>
    <xf numFmtId="0" fontId="11" fillId="0" borderId="5" xfId="10" applyFont="1" applyFill="1" applyBorder="1" applyAlignment="1">
      <alignment horizontal="center"/>
    </xf>
    <xf numFmtId="0" fontId="10" fillId="0" borderId="5" xfId="10" applyFont="1" applyFill="1" applyBorder="1"/>
    <xf numFmtId="0" fontId="10" fillId="0" borderId="6" xfId="10" applyFont="1" applyFill="1" applyBorder="1"/>
    <xf numFmtId="0" fontId="10" fillId="0" borderId="0" xfId="10" applyFont="1" applyFill="1" applyBorder="1"/>
    <xf numFmtId="0" fontId="11" fillId="0" borderId="7" xfId="10" applyFont="1" applyFill="1" applyBorder="1"/>
    <xf numFmtId="0" fontId="11" fillId="0" borderId="0" xfId="10" applyFont="1" applyFill="1" applyBorder="1"/>
    <xf numFmtId="0" fontId="10" fillId="0" borderId="8" xfId="10" applyFont="1" applyFill="1" applyBorder="1"/>
    <xf numFmtId="0" fontId="10" fillId="0" borderId="0" xfId="10" applyFont="1" applyFill="1" applyBorder="1" applyAlignment="1">
      <alignment wrapText="1"/>
    </xf>
    <xf numFmtId="0" fontId="11" fillId="0" borderId="7" xfId="10" applyFont="1" applyFill="1" applyBorder="1" applyAlignment="1">
      <alignment vertical="center"/>
    </xf>
    <xf numFmtId="0" fontId="10" fillId="0" borderId="8" xfId="10" applyFont="1" applyFill="1" applyBorder="1" applyAlignment="1">
      <alignment vertical="center"/>
    </xf>
    <xf numFmtId="0" fontId="10" fillId="0" borderId="0" xfId="10" applyFont="1" applyFill="1" applyBorder="1" applyAlignment="1">
      <alignment vertical="center"/>
    </xf>
    <xf numFmtId="0" fontId="11" fillId="0" borderId="7" xfId="10" applyFont="1" applyFill="1" applyBorder="1" applyAlignment="1"/>
    <xf numFmtId="0" fontId="11" fillId="0" borderId="8" xfId="10" applyFont="1" applyFill="1" applyBorder="1" applyAlignment="1"/>
    <xf numFmtId="0" fontId="11" fillId="0" borderId="0" xfId="10" applyFont="1" applyFill="1" applyBorder="1" applyAlignment="1"/>
    <xf numFmtId="0" fontId="11" fillId="0" borderId="0" xfId="10" applyFont="1" applyFill="1" applyBorder="1" applyAlignment="1">
      <alignment horizontal="left"/>
    </xf>
    <xf numFmtId="0" fontId="10" fillId="0" borderId="0" xfId="10" applyFont="1" applyFill="1" applyBorder="1" applyAlignment="1"/>
    <xf numFmtId="0" fontId="11" fillId="0" borderId="9" xfId="10" applyFont="1" applyFill="1" applyBorder="1" applyAlignment="1"/>
    <xf numFmtId="0" fontId="11" fillId="0" borderId="2" xfId="10" applyFont="1" applyFill="1" applyBorder="1" applyAlignment="1"/>
    <xf numFmtId="0" fontId="11" fillId="0" borderId="10" xfId="10" applyFont="1" applyFill="1" applyBorder="1" applyAlignment="1"/>
    <xf numFmtId="0" fontId="10" fillId="0" borderId="0" xfId="10" applyFont="1" applyFill="1" applyBorder="1" applyAlignment="1">
      <alignment horizontal="center"/>
    </xf>
    <xf numFmtId="0" fontId="13" fillId="0" borderId="0" xfId="10" applyFont="1" applyFill="1" applyBorder="1" applyAlignment="1">
      <alignment horizontal="center" vertical="center"/>
    </xf>
    <xf numFmtId="166" fontId="10" fillId="2" borderId="0" xfId="5" applyNumberFormat="1" applyFont="1" applyFill="1" applyBorder="1" applyAlignment="1" applyProtection="1">
      <alignment horizontal="center" vertical="center"/>
      <protection hidden="1"/>
    </xf>
    <xf numFmtId="0" fontId="11" fillId="0" borderId="0" xfId="10" applyFont="1" applyFill="1" applyBorder="1" applyAlignment="1">
      <alignment horizontal="center"/>
    </xf>
    <xf numFmtId="0" fontId="11" fillId="0" borderId="7" xfId="12" applyFont="1" applyFill="1" applyBorder="1" applyAlignment="1">
      <alignment horizontal="center" vertical="center"/>
    </xf>
    <xf numFmtId="0" fontId="11" fillId="0" borderId="0" xfId="12" applyFont="1" applyFill="1" applyBorder="1" applyAlignment="1">
      <alignment horizontal="center" vertical="center"/>
    </xf>
    <xf numFmtId="0" fontId="11" fillId="0" borderId="8" xfId="12" applyFont="1" applyFill="1" applyBorder="1" applyAlignment="1">
      <alignment horizontal="center" vertical="center"/>
    </xf>
    <xf numFmtId="0" fontId="10" fillId="0" borderId="0" xfId="12" applyFont="1" applyFill="1" applyBorder="1"/>
    <xf numFmtId="0" fontId="21" fillId="0" borderId="7" xfId="12" applyFont="1" applyFill="1" applyBorder="1"/>
    <xf numFmtId="0" fontId="21" fillId="0" borderId="8" xfId="12" applyFont="1" applyFill="1" applyBorder="1"/>
    <xf numFmtId="0" fontId="21" fillId="0" borderId="0" xfId="12" applyFont="1" applyFill="1" applyBorder="1"/>
    <xf numFmtId="0" fontId="14" fillId="0" borderId="0" xfId="12" applyFont="1" applyAlignment="1">
      <alignment vertical="center"/>
    </xf>
    <xf numFmtId="0" fontId="40" fillId="0" borderId="0" xfId="12" applyFont="1" applyAlignment="1">
      <alignment vertical="center" wrapText="1"/>
    </xf>
    <xf numFmtId="0" fontId="14" fillId="0" borderId="0" xfId="12" applyFont="1" applyAlignment="1">
      <alignment wrapText="1"/>
    </xf>
    <xf numFmtId="0" fontId="14" fillId="0" borderId="0" xfId="12" applyFont="1"/>
    <xf numFmtId="0" fontId="43" fillId="0" borderId="0" xfId="12" applyFont="1" applyAlignment="1">
      <alignment vertical="center" wrapText="1"/>
    </xf>
    <xf numFmtId="0" fontId="14" fillId="0" borderId="0" xfId="12" applyFont="1" applyAlignment="1"/>
    <xf numFmtId="0" fontId="44" fillId="0" borderId="0" xfId="12" applyFont="1" applyAlignment="1">
      <alignment vertical="center" wrapText="1"/>
    </xf>
    <xf numFmtId="0" fontId="45" fillId="0" borderId="0" xfId="12" applyFont="1" applyAlignment="1">
      <alignment vertical="center" wrapText="1"/>
    </xf>
    <xf numFmtId="0" fontId="41" fillId="0" borderId="0" xfId="12" applyFont="1" applyAlignment="1">
      <alignment vertical="center" wrapText="1"/>
    </xf>
    <xf numFmtId="0" fontId="11" fillId="5" borderId="11" xfId="0" applyFont="1" applyFill="1" applyBorder="1" applyAlignment="1" applyProtection="1">
      <alignment horizontal="left" vertical="center"/>
    </xf>
    <xf numFmtId="0" fontId="11" fillId="0" borderId="7" xfId="0" applyFont="1" applyFill="1" applyBorder="1" applyAlignment="1" applyProtection="1">
      <alignment horizontal="left" vertical="center"/>
    </xf>
    <xf numFmtId="0" fontId="0" fillId="0" borderId="6" xfId="0" applyBorder="1" applyAlignment="1" applyProtection="1">
      <alignment horizontal="left" vertical="center"/>
    </xf>
    <xf numFmtId="0" fontId="11" fillId="0" borderId="7" xfId="0" applyFont="1" applyFill="1" applyBorder="1" applyAlignment="1" applyProtection="1">
      <alignment horizontal="center" vertical="center"/>
    </xf>
    <xf numFmtId="0" fontId="0" fillId="0" borderId="8" xfId="0" applyBorder="1" applyAlignment="1" applyProtection="1">
      <alignment vertical="top"/>
    </xf>
    <xf numFmtId="0" fontId="10" fillId="0" borderId="8" xfId="0" applyFont="1" applyFill="1" applyBorder="1" applyAlignment="1" applyProtection="1">
      <alignment horizontal="left" vertical="center" wrapText="1"/>
    </xf>
    <xf numFmtId="0" fontId="10" fillId="0" borderId="8" xfId="0" applyFont="1" applyFill="1" applyBorder="1" applyAlignment="1" applyProtection="1">
      <alignment horizontal="left" vertical="top" wrapText="1"/>
    </xf>
    <xf numFmtId="0" fontId="10" fillId="0" borderId="7" xfId="0" applyFont="1" applyFill="1" applyBorder="1" applyAlignment="1" applyProtection="1">
      <alignment vertical="center"/>
    </xf>
    <xf numFmtId="168" fontId="10" fillId="0" borderId="8" xfId="1" applyNumberFormat="1" applyFont="1" applyFill="1" applyBorder="1" applyAlignment="1" applyProtection="1">
      <alignment horizontal="left" vertical="center" wrapText="1"/>
    </xf>
    <xf numFmtId="49" fontId="10" fillId="0" borderId="8" xfId="0" applyNumberFormat="1" applyFont="1" applyFill="1" applyBorder="1" applyAlignment="1" applyProtection="1">
      <alignment horizontal="left" vertical="center" wrapText="1"/>
    </xf>
    <xf numFmtId="0" fontId="10" fillId="0" borderId="9" xfId="0" applyFont="1" applyFill="1" applyBorder="1" applyAlignment="1" applyProtection="1">
      <alignment horizontal="left" vertical="center"/>
    </xf>
    <xf numFmtId="0" fontId="10" fillId="0" borderId="2" xfId="0" applyFont="1" applyFill="1" applyBorder="1" applyAlignment="1" applyProtection="1">
      <alignment horizontal="left" vertical="center"/>
    </xf>
    <xf numFmtId="0" fontId="11" fillId="0" borderId="2" xfId="0" applyFont="1" applyFill="1" applyBorder="1" applyAlignment="1" applyProtection="1">
      <alignment horizontal="left" vertical="center"/>
    </xf>
    <xf numFmtId="0" fontId="11" fillId="0" borderId="10" xfId="0" applyFont="1" applyFill="1" applyBorder="1" applyAlignment="1" applyProtection="1">
      <alignment horizontal="center" vertical="center"/>
    </xf>
    <xf numFmtId="0" fontId="14" fillId="0" borderId="0" xfId="14" applyFont="1" applyAlignment="1">
      <alignment vertical="center"/>
    </xf>
    <xf numFmtId="0" fontId="14" fillId="9" borderId="0" xfId="14" applyFont="1" applyFill="1" applyAlignment="1">
      <alignment vertical="center"/>
    </xf>
    <xf numFmtId="0" fontId="14" fillId="0" borderId="0" xfId="14" applyFont="1" applyAlignment="1">
      <alignment horizontal="left"/>
    </xf>
    <xf numFmtId="0" fontId="14" fillId="0" borderId="0" xfId="14" applyFont="1"/>
    <xf numFmtId="44" fontId="14" fillId="0" borderId="0" xfId="14" applyNumberFormat="1" applyFont="1"/>
    <xf numFmtId="0" fontId="47" fillId="7" borderId="3" xfId="14" applyFont="1" applyFill="1" applyBorder="1" applyAlignment="1">
      <alignment horizontal="left" vertical="center" wrapText="1"/>
    </xf>
    <xf numFmtId="0" fontId="47" fillId="7" borderId="3" xfId="14" applyFont="1" applyFill="1" applyBorder="1" applyAlignment="1">
      <alignment horizontal="justify" vertical="center" wrapText="1"/>
    </xf>
    <xf numFmtId="0" fontId="47" fillId="7" borderId="3" xfId="14" applyFont="1" applyFill="1" applyBorder="1" applyAlignment="1">
      <alignment vertical="center" wrapText="1"/>
    </xf>
    <xf numFmtId="44" fontId="47" fillId="7" borderId="3" xfId="14" applyNumberFormat="1" applyFont="1" applyFill="1" applyBorder="1" applyAlignment="1">
      <alignment vertical="center" wrapText="1"/>
    </xf>
    <xf numFmtId="0" fontId="14" fillId="0" borderId="0" xfId="14" applyFont="1" applyFill="1"/>
    <xf numFmtId="0" fontId="25" fillId="2" borderId="1" xfId="14" applyFont="1" applyFill="1" applyBorder="1" applyAlignment="1">
      <alignment vertical="center" wrapText="1"/>
    </xf>
    <xf numFmtId="0" fontId="25" fillId="2" borderId="12" xfId="14" applyFont="1" applyFill="1" applyBorder="1" applyAlignment="1">
      <alignment vertical="center" wrapText="1"/>
    </xf>
    <xf numFmtId="0" fontId="36" fillId="0" borderId="0" xfId="10" applyFont="1" applyAlignment="1">
      <alignment horizontal="left" vertical="center"/>
    </xf>
    <xf numFmtId="0" fontId="14" fillId="0" borderId="0" xfId="14" applyFont="1" applyBorder="1" applyAlignment="1">
      <alignment vertical="center" wrapText="1"/>
    </xf>
    <xf numFmtId="44" fontId="14" fillId="0" borderId="0" xfId="14" applyNumberFormat="1" applyFont="1" applyBorder="1" applyAlignment="1">
      <alignment vertical="center" wrapText="1"/>
    </xf>
    <xf numFmtId="0" fontId="14" fillId="0" borderId="0" xfId="14" applyFont="1" applyBorder="1" applyAlignment="1">
      <alignment vertical="top" wrapText="1"/>
    </xf>
    <xf numFmtId="0" fontId="14" fillId="5" borderId="0" xfId="14" applyFont="1" applyFill="1"/>
    <xf numFmtId="0" fontId="17" fillId="4" borderId="0" xfId="14" applyFont="1" applyFill="1"/>
    <xf numFmtId="171" fontId="14" fillId="0" borderId="0" xfId="14" applyNumberFormat="1" applyFont="1"/>
    <xf numFmtId="0" fontId="10" fillId="3" borderId="13" xfId="0" applyFont="1" applyFill="1" applyBorder="1" applyAlignment="1" applyProtection="1">
      <alignment horizontal="left" vertical="center"/>
    </xf>
    <xf numFmtId="167" fontId="10" fillId="0" borderId="13" xfId="0" applyNumberFormat="1" applyFont="1" applyFill="1" applyBorder="1" applyAlignment="1" applyProtection="1">
      <alignment horizontal="left" vertical="center" wrapText="1"/>
      <protection locked="0"/>
    </xf>
    <xf numFmtId="0" fontId="11" fillId="0" borderId="4" xfId="0" applyFont="1" applyFill="1" applyBorder="1" applyProtection="1"/>
    <xf numFmtId="0" fontId="11" fillId="0" borderId="5" xfId="0" applyFont="1" applyFill="1" applyBorder="1" applyProtection="1"/>
    <xf numFmtId="0" fontId="10" fillId="0" borderId="5" xfId="0" applyFont="1" applyFill="1" applyBorder="1" applyProtection="1"/>
    <xf numFmtId="0" fontId="11" fillId="0" borderId="6" xfId="0" applyFont="1" applyFill="1" applyBorder="1" applyAlignment="1" applyProtection="1">
      <alignment horizontal="center"/>
    </xf>
    <xf numFmtId="0" fontId="11" fillId="0" borderId="7" xfId="0" applyFont="1" applyFill="1" applyBorder="1" applyProtection="1"/>
    <xf numFmtId="0" fontId="10" fillId="0" borderId="8" xfId="0" applyFont="1" applyFill="1" applyBorder="1" applyProtection="1"/>
    <xf numFmtId="0" fontId="10" fillId="0" borderId="8" xfId="0" applyFont="1" applyFill="1" applyBorder="1" applyAlignment="1" applyProtection="1">
      <alignment horizontal="left" vertical="center"/>
    </xf>
    <xf numFmtId="0" fontId="11" fillId="0" borderId="4" xfId="0" applyFont="1" applyFill="1" applyBorder="1" applyAlignment="1" applyProtection="1">
      <alignment horizontal="center" vertical="center"/>
    </xf>
    <xf numFmtId="0" fontId="11" fillId="0" borderId="6" xfId="0" applyFont="1" applyFill="1" applyBorder="1" applyAlignment="1" applyProtection="1">
      <alignment horizontal="center" vertical="center"/>
    </xf>
    <xf numFmtId="0" fontId="10" fillId="0" borderId="7" xfId="0" applyFont="1" applyFill="1" applyBorder="1" applyProtection="1"/>
    <xf numFmtId="0" fontId="10" fillId="0" borderId="9" xfId="0" applyFont="1" applyFill="1" applyBorder="1" applyProtection="1"/>
    <xf numFmtId="49" fontId="10" fillId="0" borderId="2" xfId="0" applyNumberFormat="1" applyFont="1" applyFill="1" applyBorder="1" applyAlignment="1" applyProtection="1">
      <alignment horizontal="left" vertical="center" wrapText="1"/>
    </xf>
    <xf numFmtId="0" fontId="10" fillId="0" borderId="10" xfId="0" applyFont="1" applyFill="1" applyBorder="1" applyAlignment="1" applyProtection="1">
      <alignment horizontal="left" vertical="center" wrapText="1"/>
    </xf>
    <xf numFmtId="0" fontId="43" fillId="0" borderId="0" xfId="12" applyFont="1" applyAlignment="1">
      <alignment horizontal="left" vertical="center" wrapText="1"/>
    </xf>
    <xf numFmtId="0" fontId="41" fillId="0" borderId="0" xfId="12" applyFont="1" applyAlignment="1">
      <alignment horizontal="left" vertical="center" wrapText="1"/>
    </xf>
    <xf numFmtId="0" fontId="14" fillId="0" borderId="3" xfId="0" applyFont="1" applyBorder="1" applyAlignment="1">
      <alignment wrapText="1"/>
    </xf>
    <xf numFmtId="0" fontId="48" fillId="3" borderId="3" xfId="0" applyFont="1" applyFill="1" applyBorder="1" applyAlignment="1">
      <alignment vertical="top" wrapText="1"/>
    </xf>
    <xf numFmtId="0" fontId="15" fillId="0" borderId="3" xfId="10" applyFont="1" applyFill="1" applyBorder="1" applyAlignment="1">
      <alignment horizontal="left" vertical="center" wrapText="1"/>
    </xf>
    <xf numFmtId="0" fontId="14" fillId="0" borderId="3" xfId="0" applyFont="1" applyBorder="1" applyAlignment="1">
      <alignment vertical="center" wrapText="1"/>
    </xf>
    <xf numFmtId="0" fontId="48" fillId="0" borderId="3" xfId="0" applyFont="1" applyBorder="1" applyAlignment="1">
      <alignment vertical="top" wrapText="1"/>
    </xf>
    <xf numFmtId="0" fontId="14" fillId="0" borderId="3" xfId="0" applyFont="1" applyBorder="1" applyAlignment="1">
      <alignment vertical="center"/>
    </xf>
    <xf numFmtId="0" fontId="14" fillId="0" borderId="3" xfId="0" applyFont="1" applyBorder="1" applyAlignment="1">
      <alignment horizontal="center" vertical="center" wrapText="1"/>
    </xf>
    <xf numFmtId="0" fontId="0" fillId="0" borderId="3" xfId="0" applyBorder="1" applyAlignment="1">
      <alignment horizontal="center" vertical="center" wrapText="1"/>
    </xf>
    <xf numFmtId="171" fontId="14" fillId="0" borderId="3" xfId="0" applyNumberFormat="1" applyFont="1" applyBorder="1" applyAlignment="1">
      <alignment vertical="center" wrapText="1"/>
    </xf>
    <xf numFmtId="0" fontId="14" fillId="0" borderId="3" xfId="0" applyFont="1" applyBorder="1" applyAlignment="1">
      <alignment horizontal="justify" vertical="top"/>
    </xf>
    <xf numFmtId="44" fontId="15" fillId="0" borderId="3" xfId="10" applyNumberFormat="1" applyFont="1" applyFill="1" applyBorder="1" applyAlignment="1">
      <alignment horizontal="left" vertical="center" wrapText="1"/>
    </xf>
    <xf numFmtId="166" fontId="17" fillId="5" borderId="3" xfId="10" applyNumberFormat="1" applyFont="1" applyFill="1" applyBorder="1" applyAlignment="1">
      <alignment horizontal="left" vertical="center"/>
    </xf>
    <xf numFmtId="0" fontId="14" fillId="0" borderId="3" xfId="14" applyFont="1" applyBorder="1" applyAlignment="1">
      <alignment horizontal="left"/>
    </xf>
    <xf numFmtId="0" fontId="14" fillId="0" borderId="3" xfId="14" applyFont="1" applyBorder="1"/>
    <xf numFmtId="44" fontId="14" fillId="0" borderId="3" xfId="14" applyNumberFormat="1" applyFont="1" applyBorder="1"/>
    <xf numFmtId="0" fontId="25" fillId="2" borderId="3" xfId="14" applyFont="1" applyFill="1" applyBorder="1" applyAlignment="1">
      <alignment horizontal="left" vertical="center" wrapText="1"/>
    </xf>
    <xf numFmtId="0" fontId="50" fillId="5" borderId="3" xfId="10" applyFont="1" applyFill="1" applyBorder="1" applyAlignment="1">
      <alignment horizontal="left" vertical="center" wrapText="1"/>
    </xf>
    <xf numFmtId="0" fontId="50" fillId="5" borderId="3" xfId="10" applyFont="1" applyFill="1" applyBorder="1" applyAlignment="1">
      <alignment horizontal="center" vertical="center"/>
    </xf>
    <xf numFmtId="166" fontId="50" fillId="5" borderId="3" xfId="10" applyNumberFormat="1" applyFont="1" applyFill="1" applyBorder="1" applyAlignment="1">
      <alignment horizontal="left" vertical="center"/>
    </xf>
    <xf numFmtId="0" fontId="15" fillId="0" borderId="3" xfId="0" applyFont="1" applyBorder="1" applyAlignment="1">
      <alignment vertical="center" wrapText="1"/>
    </xf>
    <xf numFmtId="0" fontId="14" fillId="0" borderId="3" xfId="0" applyFont="1" applyBorder="1" applyAlignment="1">
      <alignment vertical="top" wrapText="1"/>
    </xf>
    <xf numFmtId="0" fontId="14" fillId="2" borderId="3" xfId="14" applyFont="1" applyFill="1" applyBorder="1" applyAlignment="1">
      <alignment horizontal="left"/>
    </xf>
    <xf numFmtId="0" fontId="14" fillId="0" borderId="3" xfId="0" applyFont="1" applyBorder="1" applyAlignment="1">
      <alignment horizontal="justify" vertical="top" wrapText="1"/>
    </xf>
    <xf numFmtId="0" fontId="14" fillId="0" borderId="3" xfId="0" applyFont="1" applyBorder="1" applyAlignment="1">
      <alignment horizontal="justify" vertical="center"/>
    </xf>
    <xf numFmtId="0" fontId="15" fillId="0" borderId="3" xfId="10" applyFont="1" applyBorder="1" applyAlignment="1">
      <alignment horizontal="center" vertical="center"/>
    </xf>
    <xf numFmtId="44" fontId="14" fillId="0" borderId="3" xfId="14" applyNumberFormat="1" applyFont="1" applyBorder="1" applyAlignment="1">
      <alignment vertical="center" wrapText="1"/>
    </xf>
    <xf numFmtId="0" fontId="14" fillId="3" borderId="3" xfId="10" applyFont="1" applyFill="1" applyBorder="1" applyAlignment="1">
      <alignment wrapText="1"/>
    </xf>
    <xf numFmtId="0" fontId="15" fillId="0" borderId="3" xfId="0" applyFont="1" applyBorder="1" applyAlignment="1">
      <alignment horizontal="center" vertical="center" wrapText="1"/>
    </xf>
    <xf numFmtId="0" fontId="14" fillId="0" borderId="0" xfId="15" applyFont="1" applyAlignment="1">
      <alignment vertical="center"/>
    </xf>
    <xf numFmtId="0" fontId="40" fillId="0" borderId="0" xfId="15" applyFont="1" applyAlignment="1">
      <alignment vertical="center" wrapText="1"/>
    </xf>
    <xf numFmtId="0" fontId="14" fillId="0" borderId="0" xfId="15" applyFont="1" applyAlignment="1">
      <alignment wrapText="1"/>
    </xf>
    <xf numFmtId="0" fontId="14" fillId="0" borderId="0" xfId="15" applyFont="1"/>
    <xf numFmtId="0" fontId="14" fillId="0" borderId="0" xfId="15" applyFont="1" applyAlignment="1"/>
    <xf numFmtId="0" fontId="43" fillId="0" borderId="0" xfId="15" applyFont="1" applyAlignment="1">
      <alignment vertical="center" wrapText="1"/>
    </xf>
    <xf numFmtId="0" fontId="41" fillId="0" borderId="0" xfId="15" applyFont="1" applyAlignment="1">
      <alignment horizontal="left" vertical="center" wrapText="1"/>
    </xf>
    <xf numFmtId="0" fontId="41" fillId="0" borderId="0" xfId="15" applyFont="1" applyAlignment="1">
      <alignment vertical="center" wrapText="1"/>
    </xf>
    <xf numFmtId="0" fontId="41" fillId="2" borderId="0" xfId="15" applyFont="1" applyFill="1" applyAlignment="1">
      <alignment horizontal="left" vertical="center" wrapText="1"/>
    </xf>
    <xf numFmtId="0" fontId="1" fillId="0" borderId="0" xfId="15" applyAlignment="1">
      <alignment wrapText="1"/>
    </xf>
    <xf numFmtId="0" fontId="14" fillId="0" borderId="0" xfId="15" applyFont="1" applyAlignment="1">
      <alignment vertical="top"/>
    </xf>
    <xf numFmtId="0" fontId="14" fillId="0" borderId="3" xfId="14" applyFont="1" applyBorder="1" applyAlignment="1">
      <alignment horizontal="center" vertical="center"/>
    </xf>
    <xf numFmtId="0" fontId="14" fillId="2" borderId="3" xfId="14" applyFont="1" applyFill="1" applyBorder="1"/>
    <xf numFmtId="0" fontId="25" fillId="2" borderId="3" xfId="14" applyFont="1" applyFill="1" applyBorder="1" applyAlignment="1">
      <alignment horizontal="center" vertical="center" wrapText="1"/>
    </xf>
    <xf numFmtId="0" fontId="14" fillId="0" borderId="3" xfId="10" applyFont="1" applyBorder="1" applyAlignment="1">
      <alignment horizontal="center" vertical="center"/>
    </xf>
    <xf numFmtId="3" fontId="48" fillId="0" borderId="3" xfId="10" applyNumberFormat="1" applyFont="1" applyFill="1" applyBorder="1" applyAlignment="1">
      <alignment horizontal="center" vertical="center" shrinkToFit="1"/>
    </xf>
    <xf numFmtId="0" fontId="14" fillId="0" borderId="3" xfId="0" applyFont="1" applyBorder="1" applyAlignment="1">
      <alignment horizontal="left" vertical="top" wrapText="1"/>
    </xf>
    <xf numFmtId="0" fontId="14" fillId="0" borderId="3" xfId="0" applyFont="1" applyBorder="1" applyAlignment="1">
      <alignment horizontal="left" vertical="center" wrapText="1"/>
    </xf>
    <xf numFmtId="0" fontId="17" fillId="2" borderId="3" xfId="14" applyFont="1" applyFill="1" applyBorder="1" applyAlignment="1">
      <alignment horizontal="center" vertical="center"/>
    </xf>
    <xf numFmtId="0" fontId="14" fillId="0" borderId="3" xfId="14" applyFont="1" applyBorder="1" applyAlignment="1">
      <alignment vertical="top" wrapText="1"/>
    </xf>
    <xf numFmtId="0" fontId="14" fillId="0" borderId="3" xfId="14" applyFont="1" applyBorder="1" applyAlignment="1">
      <alignment horizontal="center" vertical="center" wrapText="1"/>
    </xf>
    <xf numFmtId="0" fontId="14" fillId="3" borderId="3" xfId="10" applyFont="1" applyFill="1" applyBorder="1" applyAlignment="1">
      <alignment vertical="center" wrapText="1"/>
    </xf>
    <xf numFmtId="0" fontId="14" fillId="0" borderId="2" xfId="14" applyFont="1" applyBorder="1" applyAlignment="1">
      <alignment horizontal="center" vertical="center"/>
    </xf>
    <xf numFmtId="44" fontId="14" fillId="0" borderId="3" xfId="0" applyNumberFormat="1" applyFont="1" applyBorder="1" applyAlignment="1">
      <alignment vertical="center" wrapText="1"/>
    </xf>
    <xf numFmtId="0" fontId="15" fillId="0" borderId="3" xfId="10" applyFont="1" applyFill="1" applyBorder="1" applyAlignment="1">
      <alignment horizontal="center" vertical="center" wrapText="1"/>
    </xf>
    <xf numFmtId="0" fontId="15" fillId="0" borderId="3" xfId="10" applyFont="1" applyFill="1" applyBorder="1" applyAlignment="1">
      <alignment horizontal="left" vertical="top" wrapText="1"/>
    </xf>
    <xf numFmtId="0" fontId="14" fillId="2" borderId="2" xfId="14" applyFont="1" applyFill="1" applyBorder="1" applyAlignment="1">
      <alignment horizontal="left"/>
    </xf>
    <xf numFmtId="0" fontId="14" fillId="0" borderId="11" xfId="0" applyFont="1" applyBorder="1" applyAlignment="1">
      <alignment horizontal="left" vertical="center" wrapText="1"/>
    </xf>
    <xf numFmtId="0" fontId="51" fillId="2" borderId="1" xfId="0" applyFont="1" applyFill="1" applyBorder="1" applyAlignment="1">
      <alignment wrapText="1"/>
    </xf>
    <xf numFmtId="0" fontId="51" fillId="2" borderId="12" xfId="0" applyFont="1" applyFill="1" applyBorder="1" applyAlignment="1">
      <alignment wrapText="1"/>
    </xf>
    <xf numFmtId="0" fontId="14" fillId="0" borderId="0" xfId="0" applyFont="1" applyAlignment="1">
      <alignment horizontal="justify" vertical="top"/>
    </xf>
    <xf numFmtId="0" fontId="14" fillId="0" borderId="14" xfId="0" applyFont="1" applyBorder="1" applyAlignment="1">
      <alignment horizontal="center" vertical="center" wrapText="1"/>
    </xf>
    <xf numFmtId="0" fontId="15" fillId="0" borderId="14" xfId="10" applyFont="1" applyBorder="1" applyAlignment="1">
      <alignment horizontal="center" vertical="center"/>
    </xf>
    <xf numFmtId="171" fontId="14" fillId="0" borderId="14" xfId="0" applyNumberFormat="1" applyFont="1" applyBorder="1" applyAlignment="1">
      <alignment vertical="center" wrapText="1"/>
    </xf>
    <xf numFmtId="0" fontId="14" fillId="2" borderId="11" xfId="14" applyFont="1" applyFill="1" applyBorder="1" applyAlignment="1">
      <alignment horizontal="center" vertical="center"/>
    </xf>
    <xf numFmtId="171" fontId="17" fillId="0" borderId="3" xfId="0" applyNumberFormat="1" applyFont="1" applyBorder="1" applyAlignment="1">
      <alignment vertical="center" wrapText="1"/>
    </xf>
    <xf numFmtId="0" fontId="25" fillId="2" borderId="11" xfId="14" applyFont="1" applyFill="1" applyBorder="1" applyAlignment="1">
      <alignment horizontal="center" vertical="center" wrapText="1"/>
    </xf>
    <xf numFmtId="0" fontId="14" fillId="0" borderId="3" xfId="14" applyFont="1" applyBorder="1" applyAlignment="1">
      <alignment vertical="center" wrapText="1"/>
    </xf>
    <xf numFmtId="0" fontId="53" fillId="2" borderId="11" xfId="0" applyFont="1" applyFill="1" applyBorder="1" applyAlignment="1">
      <alignment horizontal="left" vertical="center" wrapText="1"/>
    </xf>
    <xf numFmtId="0" fontId="48" fillId="3" borderId="11" xfId="0" applyFont="1" applyFill="1" applyBorder="1" applyAlignment="1">
      <alignment vertical="top" wrapText="1"/>
    </xf>
    <xf numFmtId="0" fontId="48" fillId="0" borderId="0" xfId="0" applyFont="1" applyBorder="1" applyAlignment="1">
      <alignment vertical="center" wrapText="1"/>
    </xf>
    <xf numFmtId="0" fontId="25" fillId="2" borderId="7" xfId="0" applyFont="1" applyFill="1" applyBorder="1" applyAlignment="1">
      <alignment horizontal="left" vertical="center" wrapText="1"/>
    </xf>
    <xf numFmtId="0" fontId="15" fillId="2" borderId="0" xfId="0" applyFont="1" applyFill="1" applyBorder="1" applyAlignment="1">
      <alignment horizontal="left" vertical="center" wrapText="1"/>
    </xf>
    <xf numFmtId="171" fontId="15" fillId="2" borderId="0" xfId="0" applyNumberFormat="1" applyFont="1" applyFill="1" applyBorder="1" applyAlignment="1">
      <alignment vertical="center" wrapText="1"/>
    </xf>
    <xf numFmtId="0" fontId="14" fillId="0" borderId="3" xfId="0" applyFont="1" applyBorder="1" applyAlignment="1">
      <alignment horizontal="justify"/>
    </xf>
    <xf numFmtId="0" fontId="43" fillId="3" borderId="0" xfId="15" applyFont="1" applyFill="1" applyAlignment="1">
      <alignment horizontal="left" vertical="center" wrapText="1"/>
    </xf>
    <xf numFmtId="0" fontId="1" fillId="0" borderId="0" xfId="15" applyAlignment="1">
      <alignment horizontal="left" vertical="center" wrapText="1"/>
    </xf>
    <xf numFmtId="0" fontId="43" fillId="0" borderId="0" xfId="15" applyFont="1" applyAlignment="1">
      <alignment vertical="center" wrapText="1"/>
    </xf>
    <xf numFmtId="0" fontId="1" fillId="0" borderId="0" xfId="15" applyAlignment="1">
      <alignment wrapText="1"/>
    </xf>
    <xf numFmtId="0" fontId="43" fillId="3" borderId="0" xfId="15" applyFont="1" applyFill="1" applyAlignment="1">
      <alignment horizontal="left" vertical="top" wrapText="1"/>
    </xf>
    <xf numFmtId="0" fontId="1" fillId="3" borderId="0" xfId="15" applyFont="1" applyFill="1" applyAlignment="1">
      <alignment horizontal="left" vertical="top" wrapText="1"/>
    </xf>
    <xf numFmtId="0" fontId="41" fillId="2" borderId="0" xfId="15" applyFont="1" applyFill="1" applyAlignment="1">
      <alignment horizontal="left" vertical="center" wrapText="1"/>
    </xf>
    <xf numFmtId="0" fontId="1" fillId="3" borderId="0" xfId="15" applyFont="1" applyFill="1" applyAlignment="1">
      <alignment horizontal="left" vertical="center" wrapText="1"/>
    </xf>
    <xf numFmtId="0" fontId="41" fillId="10" borderId="0" xfId="15" applyFont="1" applyFill="1" applyAlignment="1">
      <alignment horizontal="left" vertical="center" wrapText="1"/>
    </xf>
    <xf numFmtId="0" fontId="1" fillId="10" borderId="0" xfId="15" applyFill="1" applyAlignment="1">
      <alignment horizontal="left" vertical="center" wrapText="1"/>
    </xf>
    <xf numFmtId="0" fontId="43" fillId="0" borderId="0" xfId="15" applyFont="1" applyAlignment="1">
      <alignment horizontal="left" vertical="top" wrapText="1"/>
    </xf>
    <xf numFmtId="0" fontId="1" fillId="0" borderId="0" xfId="15" applyAlignment="1">
      <alignment horizontal="left" vertical="top" wrapText="1"/>
    </xf>
    <xf numFmtId="0" fontId="43" fillId="0" borderId="0" xfId="15" applyFont="1" applyAlignment="1">
      <alignment horizontal="left" vertical="center" wrapText="1"/>
    </xf>
    <xf numFmtId="0" fontId="45" fillId="0" borderId="0" xfId="15" applyFont="1" applyAlignment="1">
      <alignment vertical="center" wrapText="1"/>
    </xf>
    <xf numFmtId="0" fontId="43" fillId="0" borderId="0" xfId="0" applyFont="1" applyAlignment="1">
      <alignment horizontal="left" vertical="center" wrapText="1"/>
    </xf>
    <xf numFmtId="0" fontId="39" fillId="7" borderId="0" xfId="15" applyFont="1" applyFill="1" applyBorder="1" applyAlignment="1">
      <alignment horizontal="center" vertical="center"/>
    </xf>
    <xf numFmtId="0" fontId="14" fillId="0" borderId="0" xfId="15" applyFont="1" applyAlignment="1">
      <alignment vertical="center" wrapText="1"/>
    </xf>
    <xf numFmtId="0" fontId="56" fillId="0" borderId="0" xfId="15" applyFont="1" applyAlignment="1">
      <alignment horizontal="left" vertical="top" wrapText="1"/>
    </xf>
    <xf numFmtId="0" fontId="43" fillId="0" borderId="0" xfId="15" applyFont="1" applyAlignment="1">
      <alignment wrapText="1"/>
    </xf>
    <xf numFmtId="0" fontId="56" fillId="0" borderId="0" xfId="15" applyFont="1" applyAlignment="1">
      <alignment wrapText="1"/>
    </xf>
    <xf numFmtId="0" fontId="43" fillId="0" borderId="0" xfId="15" applyFont="1" applyAlignment="1">
      <alignment horizontal="center" vertical="center"/>
    </xf>
    <xf numFmtId="0" fontId="1" fillId="0" borderId="0" xfId="15" applyAlignment="1"/>
    <xf numFmtId="0" fontId="37" fillId="0" borderId="0" xfId="0" applyFont="1" applyFill="1" applyBorder="1" applyAlignment="1" applyProtection="1">
      <alignment horizontal="center" vertical="center"/>
    </xf>
    <xf numFmtId="0" fontId="11" fillId="5" borderId="1" xfId="0" applyFont="1" applyFill="1" applyBorder="1" applyAlignment="1" applyProtection="1">
      <alignment horizontal="left" vertical="center"/>
    </xf>
    <xf numFmtId="0" fontId="0" fillId="5" borderId="1" xfId="0" applyFill="1" applyBorder="1" applyAlignment="1" applyProtection="1">
      <alignment horizontal="left" vertical="center"/>
    </xf>
    <xf numFmtId="0" fontId="0" fillId="5" borderId="12" xfId="0" applyFill="1" applyBorder="1" applyAlignment="1" applyProtection="1">
      <alignment horizontal="left" vertical="center"/>
    </xf>
    <xf numFmtId="0" fontId="10" fillId="0" borderId="0" xfId="0" applyFont="1" applyFill="1" applyBorder="1" applyAlignment="1" applyProtection="1">
      <alignment horizontal="left" vertical="top"/>
    </xf>
    <xf numFmtId="167" fontId="10" fillId="0" borderId="3" xfId="0" applyNumberFormat="1"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xf>
    <xf numFmtId="0" fontId="10" fillId="0" borderId="3"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protection locked="0"/>
    </xf>
    <xf numFmtId="170" fontId="10" fillId="0" borderId="3" xfId="0" applyNumberFormat="1" applyFont="1" applyFill="1" applyBorder="1" applyAlignment="1" applyProtection="1">
      <alignment horizontal="left" vertical="center" wrapText="1"/>
      <protection locked="0"/>
    </xf>
    <xf numFmtId="1" fontId="10" fillId="0" borderId="3" xfId="0" applyNumberFormat="1" applyFont="1" applyFill="1" applyBorder="1" applyAlignment="1" applyProtection="1">
      <alignment horizontal="left" vertical="center" wrapText="1"/>
      <protection locked="0"/>
    </xf>
    <xf numFmtId="169" fontId="10" fillId="0" borderId="3" xfId="0" applyNumberFormat="1" applyFont="1" applyFill="1" applyBorder="1" applyAlignment="1" applyProtection="1">
      <alignment horizontal="left" vertical="center" wrapText="1"/>
      <protection locked="0"/>
    </xf>
    <xf numFmtId="49" fontId="10" fillId="0" borderId="3" xfId="0" applyNumberFormat="1" applyFont="1" applyFill="1" applyBorder="1" applyAlignment="1" applyProtection="1">
      <alignment horizontal="left" vertical="center" wrapText="1"/>
      <protection locked="0"/>
    </xf>
    <xf numFmtId="164" fontId="10" fillId="0" borderId="3" xfId="0" applyNumberFormat="1" applyFont="1" applyFill="1" applyBorder="1" applyAlignment="1" applyProtection="1">
      <alignment horizontal="left" vertical="center" wrapText="1"/>
      <protection locked="0"/>
    </xf>
    <xf numFmtId="168" fontId="10" fillId="0" borderId="3" xfId="1" applyNumberFormat="1" applyFont="1" applyFill="1" applyBorder="1" applyAlignment="1" applyProtection="1">
      <alignment horizontal="left" vertical="center" wrapText="1"/>
      <protection locked="0"/>
    </xf>
    <xf numFmtId="0" fontId="9" fillId="0" borderId="3" xfId="1" applyFill="1" applyBorder="1" applyAlignment="1" applyProtection="1">
      <alignment horizontal="left" vertical="center" wrapText="1"/>
      <protection locked="0"/>
    </xf>
    <xf numFmtId="0" fontId="10" fillId="0" borderId="3" xfId="0" applyFont="1" applyFill="1" applyBorder="1" applyAlignment="1" applyProtection="1">
      <alignment horizontal="left" vertical="top" wrapText="1"/>
      <protection locked="0"/>
    </xf>
    <xf numFmtId="165" fontId="10" fillId="0" borderId="3" xfId="0" applyNumberFormat="1" applyFont="1" applyFill="1" applyBorder="1" applyAlignment="1" applyProtection="1">
      <alignment horizontal="left" vertical="center" wrapText="1"/>
      <protection locked="0"/>
    </xf>
    <xf numFmtId="0" fontId="10" fillId="0" borderId="3" xfId="0" applyNumberFormat="1" applyFont="1" applyFill="1" applyBorder="1" applyAlignment="1" applyProtection="1">
      <alignment horizontal="left" vertical="center" wrapText="1"/>
      <protection locked="0"/>
    </xf>
    <xf numFmtId="0" fontId="21" fillId="0" borderId="3" xfId="12" applyFont="1" applyFill="1" applyBorder="1" applyAlignment="1">
      <alignment horizontal="left" vertical="center"/>
    </xf>
    <xf numFmtId="0" fontId="23" fillId="0" borderId="1" xfId="12" applyFont="1" applyFill="1" applyBorder="1" applyAlignment="1">
      <alignment horizontal="left" vertical="center" wrapText="1"/>
    </xf>
    <xf numFmtId="0" fontId="23" fillId="0" borderId="12" xfId="12" applyFont="1" applyFill="1" applyBorder="1" applyAlignment="1">
      <alignment horizontal="left" vertical="center" wrapText="1"/>
    </xf>
    <xf numFmtId="0" fontId="38" fillId="8" borderId="0" xfId="10" applyFont="1" applyFill="1" applyBorder="1" applyAlignment="1">
      <alignment horizontal="center" vertical="center" wrapText="1"/>
    </xf>
    <xf numFmtId="0" fontId="21" fillId="0" borderId="11" xfId="12" applyFont="1" applyFill="1" applyBorder="1" applyAlignment="1">
      <alignment horizontal="left" vertical="center"/>
    </xf>
    <xf numFmtId="0" fontId="21" fillId="0" borderId="12" xfId="12" applyFont="1" applyFill="1" applyBorder="1" applyAlignment="1">
      <alignment horizontal="left" vertical="center"/>
    </xf>
    <xf numFmtId="0" fontId="23" fillId="0" borderId="11" xfId="12" applyNumberFormat="1" applyFont="1" applyFill="1" applyBorder="1" applyAlignment="1">
      <alignment horizontal="left" vertical="center" wrapText="1"/>
    </xf>
    <xf numFmtId="0" fontId="23" fillId="0" borderId="1" xfId="12" applyNumberFormat="1" applyFont="1" applyFill="1" applyBorder="1" applyAlignment="1">
      <alignment horizontal="left" vertical="center" wrapText="1"/>
    </xf>
    <xf numFmtId="0" fontId="23" fillId="0" borderId="12" xfId="12" applyNumberFormat="1" applyFont="1" applyFill="1" applyBorder="1" applyAlignment="1">
      <alignment horizontal="left" vertical="center" wrapText="1"/>
    </xf>
    <xf numFmtId="1" fontId="23" fillId="0" borderId="11" xfId="12" applyNumberFormat="1" applyFont="1" applyFill="1" applyBorder="1" applyAlignment="1">
      <alignment horizontal="left" vertical="center" wrapText="1"/>
    </xf>
    <xf numFmtId="0" fontId="11" fillId="0" borderId="9" xfId="10" applyFont="1" applyFill="1" applyBorder="1" applyAlignment="1">
      <alignment horizontal="center"/>
    </xf>
    <xf numFmtId="0" fontId="11" fillId="0" borderId="2" xfId="10" applyFont="1" applyFill="1" applyBorder="1" applyAlignment="1">
      <alignment horizontal="center"/>
    </xf>
    <xf numFmtId="0" fontId="11" fillId="0" borderId="10" xfId="10" applyFont="1" applyFill="1" applyBorder="1" applyAlignment="1">
      <alignment horizontal="center"/>
    </xf>
    <xf numFmtId="0" fontId="23" fillId="0" borderId="5" xfId="12" applyFont="1" applyFill="1" applyBorder="1" applyAlignment="1">
      <alignment horizontal="left" vertical="center" wrapText="1"/>
    </xf>
    <xf numFmtId="0" fontId="23" fillId="0" borderId="6" xfId="12" applyFont="1" applyFill="1" applyBorder="1" applyAlignment="1">
      <alignment horizontal="left" vertical="center" wrapText="1"/>
    </xf>
    <xf numFmtId="0" fontId="23" fillId="0" borderId="0" xfId="12" applyFont="1" applyFill="1" applyBorder="1" applyAlignment="1">
      <alignment horizontal="left" vertical="center" wrapText="1"/>
    </xf>
    <xf numFmtId="0" fontId="23" fillId="0" borderId="8" xfId="12" applyFont="1" applyFill="1" applyBorder="1" applyAlignment="1">
      <alignment horizontal="left" vertical="center" wrapText="1"/>
    </xf>
    <xf numFmtId="0" fontId="23" fillId="0" borderId="2" xfId="12" applyFont="1" applyFill="1" applyBorder="1" applyAlignment="1">
      <alignment horizontal="left" vertical="center" wrapText="1"/>
    </xf>
    <xf numFmtId="0" fontId="23" fillId="0" borderId="10" xfId="12" applyFont="1" applyFill="1" applyBorder="1" applyAlignment="1">
      <alignment horizontal="left" vertical="center" wrapText="1"/>
    </xf>
    <xf numFmtId="0" fontId="10" fillId="0" borderId="3" xfId="10" applyFont="1" applyFill="1" applyBorder="1" applyAlignment="1">
      <alignment horizontal="left" vertical="center"/>
    </xf>
    <xf numFmtId="0" fontId="11" fillId="0" borderId="11" xfId="10" applyFont="1" applyFill="1" applyBorder="1" applyAlignment="1">
      <alignment horizontal="left" vertical="center"/>
    </xf>
    <xf numFmtId="0" fontId="11" fillId="0" borderId="12" xfId="10" applyFont="1" applyFill="1" applyBorder="1" applyAlignment="1">
      <alignment horizontal="left" vertical="center"/>
    </xf>
    <xf numFmtId="0" fontId="11" fillId="0" borderId="4" xfId="10" applyFont="1" applyFill="1" applyBorder="1" applyAlignment="1">
      <alignment horizontal="left" vertical="center"/>
    </xf>
    <xf numFmtId="0" fontId="11" fillId="0" borderId="5" xfId="10" applyFont="1" applyFill="1" applyBorder="1" applyAlignment="1">
      <alignment horizontal="left" vertical="center"/>
    </xf>
    <xf numFmtId="0" fontId="11" fillId="0" borderId="6" xfId="10" applyFont="1" applyFill="1" applyBorder="1" applyAlignment="1">
      <alignment horizontal="left" vertical="center"/>
    </xf>
    <xf numFmtId="0" fontId="11" fillId="0" borderId="7" xfId="10" applyFont="1" applyFill="1" applyBorder="1" applyAlignment="1">
      <alignment horizontal="center"/>
    </xf>
    <xf numFmtId="0" fontId="11" fillId="0" borderId="0" xfId="10" applyFont="1" applyFill="1" applyBorder="1" applyAlignment="1">
      <alignment horizontal="center"/>
    </xf>
    <xf numFmtId="0" fontId="11" fillId="0" borderId="8" xfId="10" applyFont="1" applyFill="1" applyBorder="1" applyAlignment="1">
      <alignment horizontal="center"/>
    </xf>
    <xf numFmtId="0" fontId="43" fillId="0" borderId="0" xfId="12" applyFont="1" applyAlignment="1">
      <alignment horizontal="left" vertical="center" wrapText="1"/>
    </xf>
    <xf numFmtId="0" fontId="41" fillId="2" borderId="0" xfId="12" applyFont="1" applyFill="1" applyAlignment="1">
      <alignment horizontal="left" vertical="center" wrapText="1"/>
    </xf>
    <xf numFmtId="0" fontId="20" fillId="0" borderId="0" xfId="12" applyFont="1" applyAlignment="1">
      <alignment horizontal="left" vertical="center" wrapText="1"/>
    </xf>
    <xf numFmtId="0" fontId="39" fillId="7" borderId="0" xfId="12" applyFont="1" applyFill="1" applyBorder="1" applyAlignment="1">
      <alignment horizontal="center" vertical="center"/>
    </xf>
    <xf numFmtId="0" fontId="43" fillId="0" borderId="0" xfId="12" applyFont="1" applyFill="1" applyAlignment="1">
      <alignment horizontal="left" vertical="center" wrapText="1"/>
    </xf>
    <xf numFmtId="0" fontId="41" fillId="0" borderId="0" xfId="12" applyFont="1" applyFill="1" applyAlignment="1">
      <alignment horizontal="left" vertical="center" wrapText="1"/>
    </xf>
    <xf numFmtId="1" fontId="41" fillId="0" borderId="0" xfId="12" applyNumberFormat="1" applyFont="1" applyAlignment="1">
      <alignment horizontal="left" vertical="center" wrapText="1"/>
    </xf>
    <xf numFmtId="0" fontId="41" fillId="0" borderId="0" xfId="12" applyFont="1" applyAlignment="1">
      <alignment horizontal="left" vertical="center" wrapText="1"/>
    </xf>
    <xf numFmtId="0" fontId="17" fillId="5" borderId="11" xfId="10" applyFont="1" applyFill="1" applyBorder="1" applyAlignment="1">
      <alignment horizontal="left" vertical="center" wrapText="1"/>
    </xf>
    <xf numFmtId="0" fontId="17" fillId="5" borderId="1" xfId="10" applyFont="1" applyFill="1" applyBorder="1" applyAlignment="1">
      <alignment horizontal="left" vertical="center" wrapText="1"/>
    </xf>
    <xf numFmtId="0" fontId="0" fillId="0" borderId="1" xfId="0" applyBorder="1" applyAlignment="1">
      <alignment vertical="center"/>
    </xf>
    <xf numFmtId="0" fontId="0" fillId="0" borderId="12" xfId="0" applyBorder="1" applyAlignment="1">
      <alignment vertical="center"/>
    </xf>
    <xf numFmtId="0" fontId="46" fillId="7" borderId="4" xfId="14" applyFont="1" applyFill="1" applyBorder="1" applyAlignment="1">
      <alignment horizontal="center" vertical="center"/>
    </xf>
    <xf numFmtId="0" fontId="46" fillId="7" borderId="5" xfId="14" applyFont="1" applyFill="1" applyBorder="1" applyAlignment="1">
      <alignment horizontal="center" vertical="center"/>
    </xf>
    <xf numFmtId="0" fontId="46" fillId="7" borderId="6" xfId="14" applyFont="1" applyFill="1" applyBorder="1" applyAlignment="1">
      <alignment horizontal="center" vertical="center"/>
    </xf>
    <xf numFmtId="0" fontId="47" fillId="9" borderId="4" xfId="14" applyNumberFormat="1" applyFont="1" applyFill="1" applyBorder="1" applyAlignment="1">
      <alignment horizontal="center" vertical="center"/>
    </xf>
    <xf numFmtId="0" fontId="47" fillId="9" borderId="5" xfId="14" applyNumberFormat="1" applyFont="1" applyFill="1" applyBorder="1" applyAlignment="1">
      <alignment horizontal="center" vertical="center"/>
    </xf>
    <xf numFmtId="0" fontId="47" fillId="9" borderId="6" xfId="14" applyNumberFormat="1" applyFont="1" applyFill="1" applyBorder="1" applyAlignment="1">
      <alignment horizontal="center" vertical="center"/>
    </xf>
    <xf numFmtId="0" fontId="47" fillId="9" borderId="7" xfId="14" applyFont="1" applyFill="1" applyBorder="1" applyAlignment="1">
      <alignment horizontal="center" vertical="center"/>
    </xf>
    <xf numFmtId="0" fontId="47" fillId="9" borderId="0" xfId="14" applyFont="1" applyFill="1" applyBorder="1" applyAlignment="1">
      <alignment horizontal="center" vertical="center"/>
    </xf>
    <xf numFmtId="0" fontId="47" fillId="9" borderId="8" xfId="14" applyFont="1" applyFill="1" applyBorder="1" applyAlignment="1">
      <alignment horizontal="center" vertical="center"/>
    </xf>
    <xf numFmtId="0" fontId="47" fillId="9" borderId="9" xfId="14" applyFont="1" applyFill="1" applyBorder="1" applyAlignment="1">
      <alignment horizontal="center" vertical="center"/>
    </xf>
    <xf numFmtId="0" fontId="47" fillId="9" borderId="2" xfId="14" applyFont="1" applyFill="1" applyBorder="1" applyAlignment="1">
      <alignment horizontal="center" vertical="center"/>
    </xf>
    <xf numFmtId="0" fontId="47" fillId="9" borderId="10" xfId="14" applyFont="1" applyFill="1" applyBorder="1" applyAlignment="1">
      <alignment horizontal="center" vertical="center"/>
    </xf>
    <xf numFmtId="0" fontId="25" fillId="0" borderId="9" xfId="14" applyFont="1" applyFill="1" applyBorder="1" applyAlignment="1">
      <alignment horizontal="left" vertical="center" wrapText="1"/>
    </xf>
    <xf numFmtId="0" fontId="25" fillId="0" borderId="0" xfId="14" applyFont="1" applyFill="1" applyBorder="1" applyAlignment="1">
      <alignment horizontal="left" vertical="center" wrapText="1"/>
    </xf>
    <xf numFmtId="0" fontId="25" fillId="0" borderId="2" xfId="14" applyFont="1" applyFill="1" applyBorder="1" applyAlignment="1">
      <alignment horizontal="left" vertical="center" wrapText="1"/>
    </xf>
    <xf numFmtId="0" fontId="25" fillId="0" borderId="10" xfId="14" applyFont="1" applyFill="1" applyBorder="1" applyAlignment="1">
      <alignment horizontal="left" vertical="center" wrapText="1"/>
    </xf>
    <xf numFmtId="0" fontId="25" fillId="2" borderId="11" xfId="14" applyFont="1" applyFill="1" applyBorder="1" applyAlignment="1">
      <alignment vertical="center" wrapText="1"/>
    </xf>
    <xf numFmtId="0" fontId="0" fillId="0" borderId="1" xfId="0" applyBorder="1" applyAlignment="1">
      <alignment vertical="center" wrapText="1"/>
    </xf>
    <xf numFmtId="0" fontId="0" fillId="0" borderId="12" xfId="0" applyBorder="1" applyAlignment="1">
      <alignment vertical="center" wrapText="1"/>
    </xf>
    <xf numFmtId="0" fontId="14" fillId="0" borderId="11" xfId="14" applyFont="1" applyBorder="1" applyAlignment="1">
      <alignment horizontal="left"/>
    </xf>
    <xf numFmtId="0" fontId="0" fillId="0" borderId="1" xfId="0" applyBorder="1" applyAlignment="1"/>
    <xf numFmtId="0" fontId="0" fillId="0" borderId="12" xfId="0" applyBorder="1" applyAlignment="1"/>
    <xf numFmtId="0" fontId="50" fillId="0" borderId="3" xfId="10" applyFont="1" applyBorder="1" applyAlignment="1">
      <alignment vertical="center"/>
    </xf>
    <xf numFmtId="0" fontId="0" fillId="0" borderId="3" xfId="0" applyBorder="1" applyAlignment="1">
      <alignment vertical="center"/>
    </xf>
    <xf numFmtId="0" fontId="53" fillId="2" borderId="11" xfId="0" applyFont="1" applyFill="1" applyBorder="1" applyAlignment="1">
      <alignment horizontal="left" vertical="center" wrapText="1"/>
    </xf>
    <xf numFmtId="0" fontId="0" fillId="0" borderId="1" xfId="0" applyBorder="1" applyAlignment="1">
      <alignment wrapText="1"/>
    </xf>
    <xf numFmtId="0" fontId="0" fillId="0" borderId="12" xfId="0" applyBorder="1" applyAlignment="1">
      <alignment wrapText="1"/>
    </xf>
    <xf numFmtId="0" fontId="17" fillId="2" borderId="11" xfId="0" applyFont="1" applyFill="1" applyBorder="1" applyAlignment="1">
      <alignment vertical="center"/>
    </xf>
    <xf numFmtId="0" fontId="0" fillId="2" borderId="1" xfId="0" applyFont="1" applyFill="1" applyBorder="1" applyAlignment="1">
      <alignment vertical="center"/>
    </xf>
    <xf numFmtId="0" fontId="0" fillId="2" borderId="12" xfId="0" applyFont="1" applyFill="1" applyBorder="1" applyAlignment="1">
      <alignment vertical="center"/>
    </xf>
    <xf numFmtId="0" fontId="17" fillId="5" borderId="3" xfId="10" applyFont="1" applyFill="1" applyBorder="1" applyAlignment="1">
      <alignment horizontal="left" vertical="center" wrapText="1"/>
    </xf>
    <xf numFmtId="0" fontId="0" fillId="0" borderId="1" xfId="0" applyBorder="1" applyAlignment="1">
      <alignment horizontal="left" vertical="center" wrapText="1"/>
    </xf>
    <xf numFmtId="0" fontId="17" fillId="2" borderId="3"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17" fillId="2" borderId="3" xfId="10" applyFont="1" applyFill="1" applyBorder="1" applyAlignment="1">
      <alignment vertical="center"/>
    </xf>
    <xf numFmtId="0" fontId="18" fillId="2" borderId="3" xfId="0" applyFont="1" applyFill="1" applyBorder="1" applyAlignment="1">
      <alignment vertical="center"/>
    </xf>
    <xf numFmtId="0" fontId="14" fillId="0" borderId="1" xfId="14" applyFont="1" applyBorder="1" applyAlignment="1">
      <alignment horizontal="left"/>
    </xf>
    <xf numFmtId="0" fontId="25" fillId="2" borderId="11" xfId="10" applyFont="1" applyFill="1" applyBorder="1" applyAlignment="1">
      <alignment vertical="center"/>
    </xf>
    <xf numFmtId="0" fontId="51" fillId="0" borderId="1" xfId="0" applyFont="1" applyBorder="1" applyAlignment="1">
      <alignment vertical="center"/>
    </xf>
    <xf numFmtId="0" fontId="15" fillId="3" borderId="1" xfId="10" applyFont="1" applyFill="1" applyBorder="1" applyAlignment="1">
      <alignment horizontal="left" vertical="top" wrapText="1"/>
    </xf>
    <xf numFmtId="0" fontId="17" fillId="2" borderId="3" xfId="0" applyFont="1" applyFill="1" applyBorder="1" applyAlignment="1">
      <alignment vertical="center" wrapText="1"/>
    </xf>
    <xf numFmtId="0" fontId="51" fillId="0" borderId="3" xfId="0" applyFont="1" applyBorder="1" applyAlignment="1">
      <alignment vertical="center" wrapText="1"/>
    </xf>
    <xf numFmtId="0" fontId="14" fillId="0" borderId="3" xfId="14" applyFont="1" applyBorder="1" applyAlignment="1">
      <alignment vertical="center" wrapText="1"/>
    </xf>
    <xf numFmtId="0" fontId="25" fillId="2" borderId="11" xfId="14" applyFont="1" applyFill="1" applyBorder="1" applyAlignment="1">
      <alignment horizontal="center" vertical="center" wrapText="1"/>
    </xf>
    <xf numFmtId="0" fontId="25" fillId="2" borderId="1" xfId="14" applyFont="1" applyFill="1" applyBorder="1" applyAlignment="1">
      <alignment horizontal="center" vertical="center" wrapText="1"/>
    </xf>
    <xf numFmtId="0" fontId="25" fillId="2" borderId="12" xfId="14" applyFont="1" applyFill="1" applyBorder="1" applyAlignment="1">
      <alignment horizontal="center" vertical="center" wrapText="1"/>
    </xf>
    <xf numFmtId="0" fontId="47" fillId="7" borderId="11" xfId="14" applyFont="1" applyFill="1" applyBorder="1" applyAlignment="1">
      <alignment horizontal="center" vertical="center" wrapText="1"/>
    </xf>
    <xf numFmtId="0" fontId="47" fillId="7" borderId="1" xfId="14" applyFont="1" applyFill="1" applyBorder="1" applyAlignment="1">
      <alignment horizontal="center" vertical="center" wrapText="1"/>
    </xf>
    <xf numFmtId="0" fontId="47" fillId="7" borderId="12" xfId="14" applyFont="1" applyFill="1" applyBorder="1" applyAlignment="1">
      <alignment horizontal="center" vertical="center" wrapText="1"/>
    </xf>
    <xf numFmtId="0" fontId="48" fillId="0" borderId="1" xfId="14" applyFont="1" applyBorder="1" applyAlignment="1">
      <alignment vertical="center" wrapText="1"/>
    </xf>
    <xf numFmtId="0" fontId="17" fillId="0" borderId="1" xfId="14" applyFont="1" applyBorder="1" applyAlignment="1">
      <alignment horizontal="left" vertical="center"/>
    </xf>
    <xf numFmtId="0" fontId="17" fillId="5" borderId="3" xfId="14" applyFont="1" applyFill="1" applyBorder="1" applyAlignment="1">
      <alignment horizontal="right" vertical="center" wrapText="1"/>
    </xf>
    <xf numFmtId="0" fontId="14" fillId="0" borderId="3" xfId="14" applyFont="1" applyBorder="1" applyAlignment="1">
      <alignment horizontal="right" vertical="center" wrapText="1"/>
    </xf>
    <xf numFmtId="0" fontId="17" fillId="4" borderId="3" xfId="14" applyFont="1" applyFill="1" applyBorder="1" applyAlignment="1">
      <alignment horizontal="right" vertical="center" wrapText="1"/>
    </xf>
    <xf numFmtId="0" fontId="47" fillId="7" borderId="11" xfId="14" applyFont="1" applyFill="1" applyBorder="1" applyAlignment="1">
      <alignment horizontal="center" vertical="center"/>
    </xf>
    <xf numFmtId="0" fontId="47" fillId="7" borderId="1" xfId="14" applyFont="1" applyFill="1" applyBorder="1" applyAlignment="1">
      <alignment horizontal="center" vertical="center"/>
    </xf>
    <xf numFmtId="0" fontId="47" fillId="7" borderId="12" xfId="14" applyFont="1" applyFill="1" applyBorder="1" applyAlignment="1">
      <alignment horizontal="center" vertical="center"/>
    </xf>
    <xf numFmtId="0" fontId="17" fillId="0" borderId="7" xfId="14" applyFont="1" applyBorder="1" applyAlignment="1">
      <alignment horizontal="left" vertical="center"/>
    </xf>
    <xf numFmtId="0" fontId="17" fillId="0" borderId="0" xfId="14" applyFont="1" applyBorder="1" applyAlignment="1">
      <alignment horizontal="left" vertical="center"/>
    </xf>
    <xf numFmtId="0" fontId="17" fillId="0" borderId="8" xfId="14" applyFont="1" applyBorder="1" applyAlignment="1">
      <alignment horizontal="left" vertical="center"/>
    </xf>
    <xf numFmtId="0" fontId="17" fillId="0" borderId="9" xfId="14" applyFont="1" applyBorder="1" applyAlignment="1">
      <alignment horizontal="left" vertical="center"/>
    </xf>
    <xf numFmtId="0" fontId="17" fillId="0" borderId="2" xfId="14" applyFont="1" applyBorder="1" applyAlignment="1">
      <alignment horizontal="left" vertical="center"/>
    </xf>
    <xf numFmtId="0" fontId="17" fillId="0" borderId="10" xfId="14" applyFont="1" applyBorder="1" applyAlignment="1">
      <alignment horizontal="left" vertical="center"/>
    </xf>
    <xf numFmtId="0" fontId="11" fillId="0" borderId="11" xfId="5" applyFont="1" applyBorder="1" applyAlignment="1">
      <alignment horizontal="left" vertical="center"/>
    </xf>
    <xf numFmtId="0" fontId="11" fillId="0" borderId="1" xfId="5" applyFont="1" applyBorder="1" applyAlignment="1">
      <alignment horizontal="left" vertical="center"/>
    </xf>
    <xf numFmtId="0" fontId="11" fillId="0" borderId="12" xfId="5" applyFont="1" applyBorder="1" applyAlignment="1">
      <alignment horizontal="left" vertical="center"/>
    </xf>
    <xf numFmtId="168" fontId="11" fillId="0" borderId="11" xfId="5" applyNumberFormat="1" applyFont="1" applyBorder="1" applyAlignment="1">
      <alignment horizontal="left" vertical="center" wrapText="1"/>
    </xf>
    <xf numFmtId="168" fontId="11" fillId="0" borderId="1" xfId="5" applyNumberFormat="1" applyFont="1" applyBorder="1" applyAlignment="1">
      <alignment horizontal="left" vertical="center" wrapText="1"/>
    </xf>
    <xf numFmtId="168" fontId="11" fillId="0" borderId="12" xfId="5" applyNumberFormat="1" applyFont="1" applyBorder="1" applyAlignment="1">
      <alignment horizontal="left" vertical="center" wrapText="1"/>
    </xf>
    <xf numFmtId="0" fontId="11" fillId="0" borderId="16" xfId="5" applyFont="1" applyFill="1" applyBorder="1" applyAlignment="1" applyProtection="1">
      <alignment horizontal="left" vertical="center" wrapText="1"/>
      <protection hidden="1"/>
    </xf>
    <xf numFmtId="0" fontId="11" fillId="0" borderId="20" xfId="5" applyFont="1" applyFill="1" applyBorder="1" applyAlignment="1" applyProtection="1">
      <alignment horizontal="left" vertical="center" wrapText="1"/>
      <protection hidden="1"/>
    </xf>
    <xf numFmtId="0" fontId="30" fillId="0" borderId="4" xfId="5" applyFont="1" applyBorder="1" applyAlignment="1">
      <alignment horizontal="center" vertical="center"/>
    </xf>
    <xf numFmtId="0" fontId="30" fillId="0" borderId="5" xfId="5" applyFont="1" applyBorder="1" applyAlignment="1">
      <alignment horizontal="center" vertical="center"/>
    </xf>
    <xf numFmtId="0" fontId="30" fillId="0" borderId="6" xfId="5" applyFont="1" applyBorder="1" applyAlignment="1">
      <alignment horizontal="center" vertical="center"/>
    </xf>
    <xf numFmtId="0" fontId="30" fillId="0" borderId="7" xfId="5" applyFont="1" applyBorder="1" applyAlignment="1">
      <alignment horizontal="center" vertical="center"/>
    </xf>
    <xf numFmtId="0" fontId="30" fillId="0" borderId="0" xfId="5" applyFont="1" applyBorder="1" applyAlignment="1">
      <alignment horizontal="center" vertical="center"/>
    </xf>
    <xf numFmtId="0" fontId="30" fillId="0" borderId="8" xfId="5" applyFont="1" applyBorder="1" applyAlignment="1">
      <alignment horizontal="center" vertical="center"/>
    </xf>
    <xf numFmtId="0" fontId="30" fillId="0" borderId="9" xfId="5" applyFont="1" applyBorder="1" applyAlignment="1">
      <alignment horizontal="center" vertical="center"/>
    </xf>
    <xf numFmtId="0" fontId="30" fillId="0" borderId="2" xfId="5" applyFont="1" applyBorder="1" applyAlignment="1">
      <alignment horizontal="center" vertical="center"/>
    </xf>
    <xf numFmtId="0" fontId="30" fillId="0" borderId="10" xfId="5" applyFont="1" applyBorder="1" applyAlignment="1">
      <alignment horizontal="center" vertical="center"/>
    </xf>
    <xf numFmtId="0" fontId="10" fillId="0" borderId="9" xfId="5" applyFont="1" applyFill="1" applyBorder="1" applyAlignment="1" applyProtection="1">
      <alignment horizontal="center" vertical="center"/>
      <protection hidden="1"/>
    </xf>
    <xf numFmtId="0" fontId="10" fillId="0" borderId="2" xfId="5" applyFont="1" applyFill="1" applyBorder="1" applyAlignment="1" applyProtection="1">
      <alignment horizontal="center" vertical="center"/>
      <protection hidden="1"/>
    </xf>
    <xf numFmtId="0" fontId="11" fillId="0" borderId="3" xfId="5" applyFont="1" applyFill="1" applyBorder="1" applyAlignment="1" applyProtection="1">
      <alignment horizontal="center" vertical="center" wrapText="1"/>
      <protection hidden="1"/>
    </xf>
    <xf numFmtId="0" fontId="11" fillId="2" borderId="11" xfId="5" applyFont="1" applyFill="1" applyBorder="1" applyAlignment="1">
      <alignment horizontal="center" vertical="center"/>
    </xf>
    <xf numFmtId="0" fontId="11" fillId="2" borderId="1" xfId="5" applyFont="1" applyFill="1" applyBorder="1" applyAlignment="1">
      <alignment horizontal="center" vertical="center"/>
    </xf>
    <xf numFmtId="0" fontId="11" fillId="2" borderId="12" xfId="5" applyFont="1" applyFill="1" applyBorder="1" applyAlignment="1">
      <alignment horizontal="center" vertical="center"/>
    </xf>
    <xf numFmtId="166" fontId="27" fillId="0" borderId="6" xfId="5" applyNumberFormat="1" applyFont="1" applyBorder="1" applyAlignment="1">
      <alignment horizontal="center" vertical="center"/>
    </xf>
    <xf numFmtId="166" fontId="27" fillId="0" borderId="8" xfId="5" applyNumberFormat="1" applyFont="1" applyBorder="1" applyAlignment="1">
      <alignment horizontal="center" vertical="center"/>
    </xf>
    <xf numFmtId="166" fontId="27" fillId="0" borderId="10" xfId="5" applyNumberFormat="1" applyFont="1" applyBorder="1" applyAlignment="1">
      <alignment horizontal="center" vertical="center"/>
    </xf>
    <xf numFmtId="0" fontId="27" fillId="0" borderId="7" xfId="5" applyFont="1" applyBorder="1" applyAlignment="1">
      <alignment horizontal="left" vertical="center"/>
    </xf>
    <xf numFmtId="0" fontId="27" fillId="0" borderId="0" xfId="5" applyFont="1" applyBorder="1" applyAlignment="1">
      <alignment horizontal="left" vertical="center"/>
    </xf>
    <xf numFmtId="0" fontId="27" fillId="0" borderId="9" xfId="5" applyFont="1" applyBorder="1" applyAlignment="1">
      <alignment horizontal="left" vertical="center"/>
    </xf>
    <xf numFmtId="0" fontId="27" fillId="0" borderId="2" xfId="5" applyFont="1" applyBorder="1" applyAlignment="1">
      <alignment horizontal="left" vertical="center"/>
    </xf>
    <xf numFmtId="0" fontId="10" fillId="0" borderId="9" xfId="5" applyFont="1" applyFill="1" applyBorder="1" applyAlignment="1" applyProtection="1">
      <alignment horizontal="left" vertical="center" wrapText="1"/>
      <protection hidden="1"/>
    </xf>
    <xf numFmtId="0" fontId="10" fillId="0" borderId="2" xfId="5" applyFont="1" applyFill="1" applyBorder="1" applyAlignment="1" applyProtection="1">
      <alignment horizontal="left" vertical="center" wrapText="1"/>
      <protection hidden="1"/>
    </xf>
    <xf numFmtId="0" fontId="11" fillId="0" borderId="0" xfId="5" applyFont="1" applyBorder="1" applyAlignment="1">
      <alignment horizontal="right" vertical="center" wrapText="1"/>
    </xf>
    <xf numFmtId="0" fontId="24" fillId="4" borderId="0" xfId="5" applyFont="1" applyFill="1" applyBorder="1" applyAlignment="1">
      <alignment horizontal="center" vertical="center"/>
    </xf>
    <xf numFmtId="167" fontId="11" fillId="0" borderId="3" xfId="5" applyNumberFormat="1" applyFont="1" applyBorder="1" applyAlignment="1">
      <alignment horizontal="left" vertical="center"/>
    </xf>
    <xf numFmtId="167" fontId="11" fillId="0" borderId="11" xfId="5" applyNumberFormat="1" applyFont="1" applyBorder="1" applyAlignment="1">
      <alignment horizontal="left" vertical="center"/>
    </xf>
    <xf numFmtId="167" fontId="11" fillId="0" borderId="12" xfId="5" applyNumberFormat="1" applyFont="1" applyBorder="1" applyAlignment="1">
      <alignment horizontal="left" vertical="center"/>
    </xf>
    <xf numFmtId="168" fontId="11" fillId="0" borderId="3" xfId="5" applyNumberFormat="1" applyFont="1" applyBorder="1" applyAlignment="1">
      <alignment horizontal="left" vertical="center"/>
    </xf>
    <xf numFmtId="168" fontId="11" fillId="0" borderId="11" xfId="5" applyNumberFormat="1" applyFont="1" applyBorder="1" applyAlignment="1">
      <alignment horizontal="left" vertical="center"/>
    </xf>
    <xf numFmtId="168" fontId="11" fillId="0" borderId="1" xfId="5" applyNumberFormat="1" applyFont="1" applyBorder="1" applyAlignment="1">
      <alignment horizontal="left" vertical="center"/>
    </xf>
    <xf numFmtId="168" fontId="11" fillId="0" borderId="12" xfId="5" applyNumberFormat="1" applyFont="1" applyBorder="1" applyAlignment="1">
      <alignment horizontal="left" vertical="center"/>
    </xf>
    <xf numFmtId="0" fontId="11" fillId="0" borderId="3" xfId="5" applyFont="1" applyBorder="1" applyAlignment="1">
      <alignment horizontal="left" vertical="center"/>
    </xf>
    <xf numFmtId="1" fontId="11" fillId="0" borderId="11" xfId="5" applyNumberFormat="1" applyFont="1" applyBorder="1" applyAlignment="1">
      <alignment horizontal="left" vertical="center"/>
    </xf>
    <xf numFmtId="1" fontId="11" fillId="0" borderId="1" xfId="5" applyNumberFormat="1" applyFont="1" applyBorder="1" applyAlignment="1">
      <alignment horizontal="left" vertical="center"/>
    </xf>
    <xf numFmtId="1" fontId="11" fillId="0" borderId="12" xfId="5" applyNumberFormat="1" applyFont="1" applyBorder="1" applyAlignment="1">
      <alignment horizontal="left" vertical="center"/>
    </xf>
    <xf numFmtId="0" fontId="10" fillId="0" borderId="8" xfId="5" applyFont="1" applyFill="1" applyBorder="1" applyAlignment="1" applyProtection="1">
      <alignment horizontal="left" vertical="center"/>
      <protection hidden="1"/>
    </xf>
    <xf numFmtId="168" fontId="11" fillId="0" borderId="7" xfId="5" applyNumberFormat="1" applyFont="1" applyBorder="1" applyAlignment="1">
      <alignment horizontal="left" vertical="center" wrapText="1"/>
    </xf>
    <xf numFmtId="168" fontId="11" fillId="0" borderId="8" xfId="5" applyNumberFormat="1" applyFont="1" applyBorder="1" applyAlignment="1">
      <alignment horizontal="left" vertical="center" wrapText="1"/>
    </xf>
    <xf numFmtId="168" fontId="11" fillId="0" borderId="9" xfId="5" applyNumberFormat="1" applyFont="1" applyBorder="1" applyAlignment="1">
      <alignment horizontal="left" vertical="center" wrapText="1"/>
    </xf>
    <xf numFmtId="168" fontId="11" fillId="0" borderId="10" xfId="5" applyNumberFormat="1" applyFont="1" applyBorder="1" applyAlignment="1">
      <alignment horizontal="left" vertical="center" wrapText="1"/>
    </xf>
    <xf numFmtId="0" fontId="10" fillId="0" borderId="2" xfId="0" applyFont="1" applyFill="1" applyBorder="1" applyAlignment="1">
      <alignment horizontal="center" vertical="center"/>
    </xf>
    <xf numFmtId="0" fontId="10" fillId="0" borderId="0" xfId="0" applyFont="1" applyFill="1" applyBorder="1" applyAlignment="1">
      <alignment horizontal="center"/>
    </xf>
    <xf numFmtId="0" fontId="11" fillId="0" borderId="1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1" fillId="0" borderId="1" xfId="0" applyFont="1" applyFill="1" applyBorder="1" applyAlignment="1">
      <alignment horizontal="left" vertical="center"/>
    </xf>
    <xf numFmtId="0" fontId="11" fillId="0" borderId="12" xfId="0" applyFont="1" applyFill="1" applyBorder="1" applyAlignment="1">
      <alignment horizontal="left"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6"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9"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10" xfId="0" applyFont="1" applyFill="1" applyBorder="1" applyAlignment="1">
      <alignment horizontal="center" vertical="center"/>
    </xf>
    <xf numFmtId="0" fontId="11" fillId="0" borderId="1" xfId="0" applyFont="1" applyFill="1" applyBorder="1" applyAlignment="1">
      <alignment horizontal="center"/>
    </xf>
    <xf numFmtId="0" fontId="10" fillId="0" borderId="2" xfId="0" applyFont="1" applyFill="1" applyBorder="1" applyAlignment="1">
      <alignment horizontal="center"/>
    </xf>
    <xf numFmtId="166" fontId="10" fillId="0" borderId="3" xfId="0" applyNumberFormat="1" applyFont="1" applyFill="1" applyBorder="1" applyAlignment="1">
      <alignment horizontal="left" vertical="center"/>
    </xf>
    <xf numFmtId="165" fontId="10" fillId="0" borderId="3" xfId="0" applyNumberFormat="1" applyFont="1" applyFill="1" applyBorder="1" applyAlignment="1">
      <alignment horizontal="left" vertical="center"/>
    </xf>
    <xf numFmtId="0" fontId="11" fillId="0" borderId="11"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12" xfId="0" applyFont="1" applyFill="1" applyBorder="1" applyAlignment="1">
      <alignment horizontal="center" vertical="center"/>
    </xf>
    <xf numFmtId="0" fontId="10" fillId="0" borderId="1" xfId="0" applyFont="1" applyFill="1" applyBorder="1" applyAlignment="1">
      <alignment horizontal="center" vertical="center"/>
    </xf>
    <xf numFmtId="167" fontId="10" fillId="0" borderId="3" xfId="0" applyNumberFormat="1" applyFont="1" applyFill="1" applyBorder="1" applyAlignment="1">
      <alignment horizontal="left" vertical="center"/>
    </xf>
    <xf numFmtId="0" fontId="10" fillId="0" borderId="0" xfId="0" applyFont="1" applyFill="1" applyBorder="1" applyAlignment="1">
      <alignment horizontal="left"/>
    </xf>
    <xf numFmtId="168" fontId="10" fillId="0" borderId="11" xfId="0" applyNumberFormat="1" applyFont="1" applyFill="1" applyBorder="1" applyAlignment="1">
      <alignment horizontal="left" vertical="center"/>
    </xf>
    <xf numFmtId="168" fontId="10" fillId="0" borderId="1" xfId="0" applyNumberFormat="1" applyFont="1" applyFill="1" applyBorder="1" applyAlignment="1">
      <alignment horizontal="left" vertical="center"/>
    </xf>
    <xf numFmtId="168" fontId="10" fillId="0" borderId="12" xfId="0" applyNumberFormat="1" applyFont="1" applyFill="1" applyBorder="1" applyAlignment="1">
      <alignment horizontal="left" vertical="center"/>
    </xf>
    <xf numFmtId="0" fontId="10" fillId="0" borderId="11" xfId="0" applyFont="1" applyFill="1" applyBorder="1" applyAlignment="1">
      <alignment horizontal="left" vertical="center"/>
    </xf>
    <xf numFmtId="0" fontId="10" fillId="0" borderId="1" xfId="0" applyFont="1" applyFill="1" applyBorder="1" applyAlignment="1">
      <alignment horizontal="left" vertical="center"/>
    </xf>
    <xf numFmtId="0" fontId="10" fillId="0" borderId="12" xfId="0" applyFont="1" applyFill="1" applyBorder="1" applyAlignment="1">
      <alignment horizontal="left" vertical="center"/>
    </xf>
    <xf numFmtId="167" fontId="10" fillId="0" borderId="11" xfId="0" applyNumberFormat="1" applyFont="1" applyFill="1" applyBorder="1" applyAlignment="1">
      <alignment horizontal="left" vertical="center"/>
    </xf>
    <xf numFmtId="167" fontId="0" fillId="0" borderId="12" xfId="0" applyNumberFormat="1" applyBorder="1" applyAlignment="1">
      <alignment horizontal="left" vertical="center"/>
    </xf>
    <xf numFmtId="1" fontId="10" fillId="0" borderId="11" xfId="0" applyNumberFormat="1" applyFont="1" applyFill="1" applyBorder="1" applyAlignment="1">
      <alignment horizontal="left" vertical="center"/>
    </xf>
    <xf numFmtId="0" fontId="0" fillId="0" borderId="12" xfId="0" applyBorder="1" applyAlignment="1">
      <alignment horizontal="left" vertical="center"/>
    </xf>
    <xf numFmtId="0" fontId="11" fillId="0" borderId="0" xfId="0" applyFont="1" applyFill="1" applyBorder="1" applyAlignment="1">
      <alignment horizontal="left" vertical="center"/>
    </xf>
    <xf numFmtId="0" fontId="10" fillId="0" borderId="0" xfId="0" applyFont="1" applyFill="1" applyBorder="1" applyAlignment="1">
      <alignment horizontal="left" vertical="top" wrapText="1"/>
    </xf>
    <xf numFmtId="0" fontId="10" fillId="0" borderId="0" xfId="0" applyFont="1" applyFill="1" applyBorder="1" applyAlignment="1">
      <alignment horizontal="left" wrapText="1"/>
    </xf>
    <xf numFmtId="0" fontId="10" fillId="0" borderId="0" xfId="0" applyFont="1" applyFill="1" applyBorder="1"/>
  </cellXfs>
  <cellStyles count="16">
    <cellStyle name="Currency 2" xfId="6"/>
    <cellStyle name="Hyperlink" xfId="1" builtinId="8"/>
    <cellStyle name="Hyperlink 2" xfId="3"/>
    <cellStyle name="Normal" xfId="0" builtinId="0"/>
    <cellStyle name="Normal 2" xfId="2"/>
    <cellStyle name="Normal 2 2" xfId="10"/>
    <cellStyle name="Normal 3" xfId="5"/>
    <cellStyle name="Normal 4" xfId="7"/>
    <cellStyle name="Normal 5" xfId="11"/>
    <cellStyle name="Normal 6" xfId="12"/>
    <cellStyle name="Normal 6 2" xfId="14"/>
    <cellStyle name="Normal 7" xfId="13"/>
    <cellStyle name="Normal 8" xfId="15"/>
    <cellStyle name="Normal 9" xfId="9"/>
    <cellStyle name="Percent" xfId="4" builtinId="5"/>
    <cellStyle name="Percent 2" xfId="8"/>
  </cellStyles>
  <dxfs count="2">
    <dxf>
      <font>
        <color theme="0"/>
      </font>
      <fill>
        <patternFill>
          <bgColor rgb="FF215967"/>
        </patternFill>
      </fill>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PivotStyleLight16">
    <tableStyle name="Table Style 1" pivot="0" count="2">
      <tableStyleElement type="wholeTable" dxfId="1"/>
      <tableStyleElement type="headerRow" dxfId="0"/>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connections" Target="connection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4544788</xdr:colOff>
      <xdr:row>4</xdr:row>
      <xdr:rowOff>1510</xdr:rowOff>
    </xdr:from>
    <xdr:to>
      <xdr:col>1</xdr:col>
      <xdr:colOff>8256022</xdr:colOff>
      <xdr:row>5</xdr:row>
      <xdr:rowOff>0</xdr:rowOff>
    </xdr:to>
    <xdr:sp macro="" textlink="">
      <xdr:nvSpPr>
        <xdr:cNvPr id="2" name="TextBox 1">
          <a:extLst>
            <a:ext uri="{FF2B5EF4-FFF2-40B4-BE49-F238E27FC236}">
              <a16:creationId xmlns:a16="http://schemas.microsoft.com/office/drawing/2014/main" xmlns="" id="{00000000-0008-0000-0200-000002000000}"/>
            </a:ext>
          </a:extLst>
        </xdr:cNvPr>
        <xdr:cNvSpPr txBox="1"/>
      </xdr:nvSpPr>
      <xdr:spPr>
        <a:xfrm>
          <a:off x="2883628" y="5678410"/>
          <a:ext cx="294" cy="10805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endParaRPr lang="en-US" sz="2400" b="1" i="0">
            <a:solidFill>
              <a:srgbClr val="164153"/>
            </a:solidFill>
            <a:latin typeface="Arial"/>
            <a:cs typeface="Arial"/>
          </a:endParaRPr>
        </a:p>
      </xdr:txBody>
    </xdr:sp>
    <xdr:clientData/>
  </xdr:twoCellAnchor>
  <xdr:twoCellAnchor editAs="oneCell">
    <xdr:from>
      <xdr:col>0</xdr:col>
      <xdr:colOff>128220</xdr:colOff>
      <xdr:row>0</xdr:row>
      <xdr:rowOff>40822</xdr:rowOff>
    </xdr:from>
    <xdr:to>
      <xdr:col>1</xdr:col>
      <xdr:colOff>2326820</xdr:colOff>
      <xdr:row>2</xdr:row>
      <xdr:rowOff>2899306</xdr:rowOff>
    </xdr:to>
    <xdr:pic>
      <xdr:nvPicPr>
        <xdr:cNvPr id="3" name="Picture 2">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stretch>
          <a:fillRect/>
        </a:stretch>
      </xdr:blipFill>
      <xdr:spPr bwMode="auto">
        <a:xfrm>
          <a:off x="128220" y="40822"/>
          <a:ext cx="2343380" cy="5487384"/>
        </a:xfrm>
        <a:prstGeom prst="rect">
          <a:avLst/>
        </a:prstGeom>
        <a:noFill/>
        <a:ln>
          <a:noFill/>
        </a:ln>
      </xdr:spPr>
    </xdr:pic>
    <xdr:clientData/>
  </xdr:twoCellAnchor>
  <xdr:twoCellAnchor>
    <xdr:from>
      <xdr:col>1</xdr:col>
      <xdr:colOff>68037</xdr:colOff>
      <xdr:row>1</xdr:row>
      <xdr:rowOff>2272393</xdr:rowOff>
    </xdr:from>
    <xdr:to>
      <xdr:col>1</xdr:col>
      <xdr:colOff>2217964</xdr:colOff>
      <xdr:row>2</xdr:row>
      <xdr:rowOff>2422065</xdr:rowOff>
    </xdr:to>
    <xdr:sp macro="" textlink="">
      <xdr:nvSpPr>
        <xdr:cNvPr id="4" name="TextBox 3">
          <a:extLst>
            <a:ext uri="{FF2B5EF4-FFF2-40B4-BE49-F238E27FC236}">
              <a16:creationId xmlns:a16="http://schemas.microsoft.com/office/drawing/2014/main" xmlns="" id="{00000000-0008-0000-0200-000004000000}"/>
            </a:ext>
          </a:extLst>
        </xdr:cNvPr>
        <xdr:cNvSpPr txBox="1"/>
      </xdr:nvSpPr>
      <xdr:spPr>
        <a:xfrm>
          <a:off x="212817" y="2493373"/>
          <a:ext cx="2149927" cy="25575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0">
              <a:solidFill>
                <a:schemeClr val="bg1"/>
              </a:solidFill>
              <a:latin typeface="Arial"/>
              <a:cs typeface="Arial"/>
            </a:rPr>
            <a:t>Northern Cape</a:t>
          </a:r>
        </a:p>
        <a:p>
          <a:pPr algn="ctr"/>
          <a:r>
            <a:rPr lang="en-US" sz="1100" b="1" i="0">
              <a:solidFill>
                <a:schemeClr val="bg1"/>
              </a:solidFill>
              <a:latin typeface="Arial"/>
              <a:cs typeface="Arial"/>
            </a:rPr>
            <a:t>Department of Education</a:t>
          </a:r>
        </a:p>
        <a:p>
          <a:pPr algn="ctr"/>
          <a:r>
            <a:rPr lang="en-US" sz="1100" b="1" i="0">
              <a:solidFill>
                <a:schemeClr val="bg1"/>
              </a:solidFill>
              <a:latin typeface="Arial"/>
              <a:cs typeface="Arial"/>
            </a:rPr>
            <a:t>I.K Nkoane Education House</a:t>
          </a:r>
        </a:p>
        <a:p>
          <a:pPr algn="ctr"/>
          <a:r>
            <a:rPr lang="en-US" sz="1100" b="1" i="0">
              <a:solidFill>
                <a:schemeClr val="bg1"/>
              </a:solidFill>
              <a:latin typeface="Arial"/>
              <a:cs typeface="Arial"/>
            </a:rPr>
            <a:t>156 Barkly Road</a:t>
          </a:r>
        </a:p>
        <a:p>
          <a:pPr algn="ctr"/>
          <a:r>
            <a:rPr lang="en-US" sz="1100" b="1" i="0">
              <a:solidFill>
                <a:schemeClr val="bg1"/>
              </a:solidFill>
              <a:latin typeface="Arial"/>
              <a:cs typeface="Arial"/>
            </a:rPr>
            <a:t>Homestead</a:t>
          </a:r>
        </a:p>
        <a:p>
          <a:pPr algn="ctr"/>
          <a:r>
            <a:rPr lang="en-US" sz="1100" b="1" i="0">
              <a:solidFill>
                <a:schemeClr val="bg1"/>
              </a:solidFill>
              <a:latin typeface="Arial"/>
              <a:cs typeface="Arial"/>
            </a:rPr>
            <a:t>Kimberley 8301</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Private Bag X5029</a:t>
          </a:r>
        </a:p>
        <a:p>
          <a:pPr algn="ctr"/>
          <a:r>
            <a:rPr lang="en-US" sz="1100" b="1" i="0">
              <a:solidFill>
                <a:schemeClr val="bg1"/>
              </a:solidFill>
              <a:latin typeface="Arial"/>
              <a:cs typeface="Arial"/>
            </a:rPr>
            <a:t>Kimberley 8300</a:t>
          </a:r>
        </a:p>
        <a:p>
          <a:pPr algn="ctr"/>
          <a:r>
            <a:rPr lang="en-US" sz="1100" b="1" i="0">
              <a:solidFill>
                <a:schemeClr val="bg1"/>
              </a:solidFill>
              <a:latin typeface="Arial"/>
              <a:cs typeface="Arial"/>
            </a:rPr>
            <a:t>Republic of South Africa</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Tel: 053 839 6500</a:t>
          </a:r>
        </a:p>
        <a:p>
          <a:pPr algn="ctr"/>
          <a:r>
            <a:rPr lang="en-US" sz="1100" b="1" i="0">
              <a:solidFill>
                <a:schemeClr val="bg1"/>
              </a:solidFill>
              <a:latin typeface="Arial"/>
              <a:cs typeface="Arial"/>
            </a:rPr>
            <a:t>Fax: 053 839 6580/1</a:t>
          </a:r>
        </a:p>
        <a:p>
          <a:pPr algn="ctr"/>
          <a:r>
            <a:rPr lang="en-US" sz="1100" b="1" i="0">
              <a:solidFill>
                <a:schemeClr val="bg1"/>
              </a:solidFill>
              <a:latin typeface="Arial"/>
              <a:cs typeface="Arial"/>
            </a:rPr>
            <a:t>Web:ncdoe.ncpg.gov.za</a:t>
          </a:r>
        </a:p>
        <a:p>
          <a:pPr algn="ctr"/>
          <a:endParaRPr lang="en-US" sz="1100" b="1" i="0">
            <a:solidFill>
              <a:schemeClr val="bg1"/>
            </a:solidFill>
            <a:latin typeface="Arial"/>
            <a:cs typeface="Arial"/>
          </a:endParaRPr>
        </a:p>
      </xdr:txBody>
    </xdr:sp>
    <xdr:clientData/>
  </xdr:twoCellAnchor>
  <xdr:twoCellAnchor>
    <xdr:from>
      <xdr:col>7</xdr:col>
      <xdr:colOff>1201351</xdr:colOff>
      <xdr:row>1</xdr:row>
      <xdr:rowOff>8003</xdr:rowOff>
    </xdr:from>
    <xdr:to>
      <xdr:col>7</xdr:col>
      <xdr:colOff>1201351</xdr:colOff>
      <xdr:row>2</xdr:row>
      <xdr:rowOff>2818739</xdr:rowOff>
    </xdr:to>
    <xdr:sp macro="" textlink="">
      <xdr:nvSpPr>
        <xdr:cNvPr id="5" name="Straight Connector 3">
          <a:extLst>
            <a:ext uri="{FF2B5EF4-FFF2-40B4-BE49-F238E27FC236}">
              <a16:creationId xmlns:a16="http://schemas.microsoft.com/office/drawing/2014/main" xmlns="" id="{00000000-0008-0000-0200-000005000000}"/>
            </a:ext>
          </a:extLst>
        </xdr:cNvPr>
        <xdr:cNvSpPr>
          <a:spLocks noChangeShapeType="1"/>
        </xdr:cNvSpPr>
      </xdr:nvSpPr>
      <xdr:spPr bwMode="auto">
        <a:xfrm>
          <a:off x="10292011" y="228983"/>
          <a:ext cx="0" cy="5218656"/>
        </a:xfrm>
        <a:prstGeom prst="line">
          <a:avLst/>
        </a:prstGeom>
        <a:noFill/>
        <a:ln w="12700">
          <a:solidFill>
            <a:srgbClr val="164153"/>
          </a:solidFill>
          <a:round/>
          <a:headEnd/>
          <a:tailEnd/>
        </a:ln>
      </xdr:spPr>
    </xdr:sp>
    <xdr:clientData/>
  </xdr:twoCellAnchor>
  <xdr:twoCellAnchor>
    <xdr:from>
      <xdr:col>3</xdr:col>
      <xdr:colOff>635132</xdr:colOff>
      <xdr:row>1</xdr:row>
      <xdr:rowOff>2230442</xdr:rowOff>
    </xdr:from>
    <xdr:to>
      <xdr:col>7</xdr:col>
      <xdr:colOff>1143726</xdr:colOff>
      <xdr:row>2</xdr:row>
      <xdr:rowOff>224118</xdr:rowOff>
    </xdr:to>
    <xdr:sp macro="" textlink="">
      <xdr:nvSpPr>
        <xdr:cNvPr id="6" name="TextBox 5">
          <a:extLst>
            <a:ext uri="{FF2B5EF4-FFF2-40B4-BE49-F238E27FC236}">
              <a16:creationId xmlns:a16="http://schemas.microsoft.com/office/drawing/2014/main" xmlns="" id="{00000000-0008-0000-0200-000006000000}"/>
            </a:ext>
          </a:extLst>
        </xdr:cNvPr>
        <xdr:cNvSpPr txBox="1"/>
      </xdr:nvSpPr>
      <xdr:spPr>
        <a:xfrm>
          <a:off x="4757552" y="2451422"/>
          <a:ext cx="5476834" cy="4015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2400" b="1" i="0">
              <a:solidFill>
                <a:srgbClr val="164153"/>
              </a:solidFill>
              <a:latin typeface="Arial"/>
              <a:cs typeface="Arial"/>
            </a:rPr>
            <a:t>UNPRICED SPECIFICATION</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1500739</xdr:colOff>
      <xdr:row>24</xdr:row>
      <xdr:rowOff>353785</xdr:rowOff>
    </xdr:from>
    <xdr:to>
      <xdr:col>2</xdr:col>
      <xdr:colOff>2054681</xdr:colOff>
      <xdr:row>25</xdr:row>
      <xdr:rowOff>363311</xdr:rowOff>
    </xdr:to>
    <xdr:sp macro="" textlink="">
      <xdr:nvSpPr>
        <xdr:cNvPr id="2" name="Rectangle 72">
          <a:extLst>
            <a:ext uri="{FF2B5EF4-FFF2-40B4-BE49-F238E27FC236}">
              <a16:creationId xmlns:a16="http://schemas.microsoft.com/office/drawing/2014/main" xmlns="" id="{00000000-0008-0000-1200-000002000000}"/>
            </a:ext>
          </a:extLst>
        </xdr:cNvPr>
        <xdr:cNvSpPr>
          <a:spLocks noChangeArrowheads="1"/>
        </xdr:cNvSpPr>
      </xdr:nvSpPr>
      <xdr:spPr bwMode="auto">
        <a:xfrm>
          <a:off x="4113310" y="9266464"/>
          <a:ext cx="553942" cy="376918"/>
        </a:xfrm>
        <a:prstGeom prst="rect">
          <a:avLst/>
        </a:prstGeom>
        <a:solidFill>
          <a:schemeClr val="bg1">
            <a:lumMod val="85000"/>
            <a:alpha val="0"/>
          </a:schemeClr>
        </a:solidFill>
        <a:ln w="9525">
          <a:solidFill>
            <a:srgbClr val="000000"/>
          </a:solidFill>
          <a:miter lim="800000"/>
          <a:headEnd/>
          <a:tailEnd/>
        </a:ln>
      </xdr:spPr>
    </xdr:sp>
    <xdr:clientData/>
  </xdr:twoCellAnchor>
  <xdr:twoCellAnchor editAs="oneCell">
    <xdr:from>
      <xdr:col>1</xdr:col>
      <xdr:colOff>14729</xdr:colOff>
      <xdr:row>1</xdr:row>
      <xdr:rowOff>6483</xdr:rowOff>
    </xdr:from>
    <xdr:to>
      <xdr:col>4</xdr:col>
      <xdr:colOff>1318838</xdr:colOff>
      <xdr:row>1</xdr:row>
      <xdr:rowOff>1602527</xdr:rowOff>
    </xdr:to>
    <xdr:pic>
      <xdr:nvPicPr>
        <xdr:cNvPr id="3" name="Picture 2" descr="Department of Education (Logo)-01.jpg">
          <a:extLst>
            <a:ext uri="{FF2B5EF4-FFF2-40B4-BE49-F238E27FC236}">
              <a16:creationId xmlns:a16="http://schemas.microsoft.com/office/drawing/2014/main" xmlns="" id="{00000000-0008-0000-1200-000003000000}"/>
            </a:ext>
          </a:extLst>
        </xdr:cNvPr>
        <xdr:cNvPicPr>
          <a:picLocks noChangeAspect="1"/>
        </xdr:cNvPicPr>
      </xdr:nvPicPr>
      <xdr:blipFill>
        <a:blip xmlns:r="http://schemas.openxmlformats.org/officeDocument/2006/relationships" r:embed="rId1" cstate="print"/>
        <a:stretch>
          <a:fillRect/>
        </a:stretch>
      </xdr:blipFill>
      <xdr:spPr>
        <a:xfrm>
          <a:off x="167129" y="158883"/>
          <a:ext cx="7730763" cy="1596044"/>
        </a:xfrm>
        <a:prstGeom prst="rect">
          <a:avLst/>
        </a:prstGeom>
        <a:noFill/>
        <a:ln>
          <a:noFill/>
        </a:ln>
      </xdr:spPr>
    </xdr:pic>
    <xdr:clientData/>
  </xdr:twoCellAnchor>
  <xdr:twoCellAnchor>
    <xdr:from>
      <xdr:col>2</xdr:col>
      <xdr:colOff>1266265</xdr:colOff>
      <xdr:row>30</xdr:row>
      <xdr:rowOff>0</xdr:rowOff>
    </xdr:from>
    <xdr:to>
      <xdr:col>3</xdr:col>
      <xdr:colOff>1</xdr:colOff>
      <xdr:row>31</xdr:row>
      <xdr:rowOff>0</xdr:rowOff>
    </xdr:to>
    <xdr:sp macro="" textlink="">
      <xdr:nvSpPr>
        <xdr:cNvPr id="4" name="Rectangle 72">
          <a:extLst>
            <a:ext uri="{FF2B5EF4-FFF2-40B4-BE49-F238E27FC236}">
              <a16:creationId xmlns:a16="http://schemas.microsoft.com/office/drawing/2014/main" xmlns="" id="{00000000-0008-0000-1200-000004000000}"/>
            </a:ext>
          </a:extLst>
        </xdr:cNvPr>
        <xdr:cNvSpPr>
          <a:spLocks noChangeArrowheads="1"/>
        </xdr:cNvSpPr>
      </xdr:nvSpPr>
      <xdr:spPr bwMode="auto">
        <a:xfrm>
          <a:off x="3885640" y="11229975"/>
          <a:ext cx="800661" cy="371475"/>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5" name="Rectangle 72">
          <a:extLst>
            <a:ext uri="{FF2B5EF4-FFF2-40B4-BE49-F238E27FC236}">
              <a16:creationId xmlns:a16="http://schemas.microsoft.com/office/drawing/2014/main" xmlns="" id="{00000000-0008-0000-1200-000005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6" name="Rectangle 72">
          <a:extLst>
            <a:ext uri="{FF2B5EF4-FFF2-40B4-BE49-F238E27FC236}">
              <a16:creationId xmlns:a16="http://schemas.microsoft.com/office/drawing/2014/main" xmlns="" id="{00000000-0008-0000-1200-000006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7" name="Rectangle 72">
          <a:extLst>
            <a:ext uri="{FF2B5EF4-FFF2-40B4-BE49-F238E27FC236}">
              <a16:creationId xmlns:a16="http://schemas.microsoft.com/office/drawing/2014/main" xmlns="" id="{00000000-0008-0000-1200-000007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69396</xdr:colOff>
      <xdr:row>0</xdr:row>
      <xdr:rowOff>88446</xdr:rowOff>
    </xdr:from>
    <xdr:to>
      <xdr:col>2</xdr:col>
      <xdr:colOff>310243</xdr:colOff>
      <xdr:row>10</xdr:row>
      <xdr:rowOff>38099</xdr:rowOff>
    </xdr:to>
    <xdr:pic>
      <xdr:nvPicPr>
        <xdr:cNvPr id="2" name="Picture 2">
          <a:extLst>
            <a:ext uri="{FF2B5EF4-FFF2-40B4-BE49-F238E27FC236}">
              <a16:creationId xmlns:a16="http://schemas.microsoft.com/office/drawing/2014/main" xmlns="" id="{00000000-0008-0000-13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221796" y="88446"/>
          <a:ext cx="2345872" cy="5464628"/>
        </a:xfrm>
        <a:prstGeom prst="rect">
          <a:avLst/>
        </a:prstGeom>
        <a:noFill/>
        <a:ln w="9525">
          <a:noFill/>
          <a:miter lim="800000"/>
          <a:headEnd/>
          <a:tailEnd/>
        </a:ln>
      </xdr:spPr>
    </xdr:pic>
    <xdr:clientData/>
  </xdr:twoCellAnchor>
  <xdr:twoCellAnchor>
    <xdr:from>
      <xdr:col>8</xdr:col>
      <xdr:colOff>9525</xdr:colOff>
      <xdr:row>1</xdr:row>
      <xdr:rowOff>542925</xdr:rowOff>
    </xdr:from>
    <xdr:to>
      <xdr:col>8</xdr:col>
      <xdr:colOff>9525</xdr:colOff>
      <xdr:row>9</xdr:row>
      <xdr:rowOff>1952625</xdr:rowOff>
    </xdr:to>
    <xdr:sp macro="" textlink="">
      <xdr:nvSpPr>
        <xdr:cNvPr id="3" name="Straight Connector 3">
          <a:extLst>
            <a:ext uri="{FF2B5EF4-FFF2-40B4-BE49-F238E27FC236}">
              <a16:creationId xmlns:a16="http://schemas.microsoft.com/office/drawing/2014/main" xmlns="" id="{00000000-0008-0000-1300-000003000000}"/>
            </a:ext>
          </a:extLst>
        </xdr:cNvPr>
        <xdr:cNvSpPr>
          <a:spLocks noChangeShapeType="1"/>
        </xdr:cNvSpPr>
      </xdr:nvSpPr>
      <xdr:spPr bwMode="auto">
        <a:xfrm>
          <a:off x="11125200" y="733425"/>
          <a:ext cx="0" cy="4505325"/>
        </a:xfrm>
        <a:prstGeom prst="line">
          <a:avLst/>
        </a:prstGeom>
        <a:noFill/>
        <a:ln w="12700">
          <a:solidFill>
            <a:srgbClr val="164153"/>
          </a:solidFill>
          <a:round/>
          <a:headEnd/>
          <a:tailEnd/>
        </a:ln>
      </xdr:spPr>
    </xdr:sp>
    <xdr:clientData/>
  </xdr:twoCellAnchor>
  <xdr:twoCellAnchor>
    <xdr:from>
      <xdr:col>1</xdr:col>
      <xdr:colOff>232530</xdr:colOff>
      <xdr:row>6</xdr:row>
      <xdr:rowOff>237822</xdr:rowOff>
    </xdr:from>
    <xdr:to>
      <xdr:col>2</xdr:col>
      <xdr:colOff>136070</xdr:colOff>
      <xdr:row>9</xdr:row>
      <xdr:rowOff>1742814</xdr:rowOff>
    </xdr:to>
    <xdr:sp macro="" textlink="">
      <xdr:nvSpPr>
        <xdr:cNvPr id="4" name="TextBox 3">
          <a:extLst>
            <a:ext uri="{FF2B5EF4-FFF2-40B4-BE49-F238E27FC236}">
              <a16:creationId xmlns:a16="http://schemas.microsoft.com/office/drawing/2014/main" xmlns="" id="{00000000-0008-0000-1300-000004000000}"/>
            </a:ext>
          </a:extLst>
        </xdr:cNvPr>
        <xdr:cNvSpPr txBox="1"/>
      </xdr:nvSpPr>
      <xdr:spPr>
        <a:xfrm>
          <a:off x="384930" y="2619072"/>
          <a:ext cx="2008565" cy="2409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0">
              <a:solidFill>
                <a:schemeClr val="bg1"/>
              </a:solidFill>
              <a:latin typeface="Arial"/>
              <a:cs typeface="Arial"/>
            </a:rPr>
            <a:t>Northern Cape</a:t>
          </a:r>
        </a:p>
        <a:p>
          <a:pPr algn="ctr"/>
          <a:r>
            <a:rPr lang="en-US" sz="1100" b="1" i="0">
              <a:solidFill>
                <a:schemeClr val="bg1"/>
              </a:solidFill>
              <a:latin typeface="Arial"/>
              <a:cs typeface="Arial"/>
            </a:rPr>
            <a:t>Department of Education</a:t>
          </a:r>
        </a:p>
        <a:p>
          <a:pPr algn="ctr"/>
          <a:r>
            <a:rPr lang="en-US" sz="1100" b="1" i="0">
              <a:solidFill>
                <a:schemeClr val="bg1"/>
              </a:solidFill>
              <a:latin typeface="Arial"/>
              <a:cs typeface="Arial"/>
            </a:rPr>
            <a:t>I.K Nkoane Education House</a:t>
          </a:r>
        </a:p>
        <a:p>
          <a:pPr algn="ctr"/>
          <a:r>
            <a:rPr lang="en-US" sz="1100" b="1" i="0">
              <a:solidFill>
                <a:schemeClr val="bg1"/>
              </a:solidFill>
              <a:latin typeface="Arial"/>
              <a:cs typeface="Arial"/>
            </a:rPr>
            <a:t>156 Barkly Road</a:t>
          </a:r>
        </a:p>
        <a:p>
          <a:pPr algn="ctr"/>
          <a:r>
            <a:rPr lang="en-US" sz="1100" b="1" i="0">
              <a:solidFill>
                <a:schemeClr val="bg1"/>
              </a:solidFill>
              <a:latin typeface="Arial"/>
              <a:cs typeface="Arial"/>
            </a:rPr>
            <a:t>Homestead</a:t>
          </a:r>
        </a:p>
        <a:p>
          <a:pPr algn="ctr"/>
          <a:r>
            <a:rPr lang="en-US" sz="1100" b="1" i="0">
              <a:solidFill>
                <a:schemeClr val="bg1"/>
              </a:solidFill>
              <a:latin typeface="Arial"/>
              <a:cs typeface="Arial"/>
            </a:rPr>
            <a:t>Kimberley 8301</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Private Bag X5029</a:t>
          </a:r>
        </a:p>
        <a:p>
          <a:pPr algn="ctr"/>
          <a:r>
            <a:rPr lang="en-US" sz="1100" b="1" i="0">
              <a:solidFill>
                <a:schemeClr val="bg1"/>
              </a:solidFill>
              <a:latin typeface="Arial"/>
              <a:cs typeface="Arial"/>
            </a:rPr>
            <a:t>Kimberley 8300</a:t>
          </a:r>
        </a:p>
        <a:p>
          <a:pPr algn="ctr"/>
          <a:r>
            <a:rPr lang="en-US" sz="1100" b="1" i="0">
              <a:solidFill>
                <a:schemeClr val="bg1"/>
              </a:solidFill>
              <a:latin typeface="Arial"/>
              <a:cs typeface="Arial"/>
            </a:rPr>
            <a:t>Republic of South Africa</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Tel: 053 839 6500</a:t>
          </a:r>
        </a:p>
        <a:p>
          <a:pPr algn="ctr"/>
          <a:r>
            <a:rPr lang="en-US" sz="1100" b="1" i="0">
              <a:solidFill>
                <a:schemeClr val="bg1"/>
              </a:solidFill>
              <a:latin typeface="Arial"/>
              <a:cs typeface="Arial"/>
            </a:rPr>
            <a:t>Fax: 053 839 6580/1</a:t>
          </a:r>
        </a:p>
        <a:p>
          <a:pPr algn="ctr"/>
          <a:r>
            <a:rPr lang="en-US" sz="1100" b="1" i="0">
              <a:solidFill>
                <a:schemeClr val="bg1"/>
              </a:solidFill>
              <a:latin typeface="Arial"/>
              <a:cs typeface="Arial"/>
            </a:rPr>
            <a:t>Web:ncdoe.ncpg.gov.za</a:t>
          </a:r>
        </a:p>
        <a:p>
          <a:pPr algn="ctr"/>
          <a:endParaRPr lang="en-US" sz="1100" b="1" i="0">
            <a:solidFill>
              <a:schemeClr val="bg1"/>
            </a:solidFill>
            <a:latin typeface="Arial"/>
            <a:cs typeface="Arial"/>
          </a:endParaRPr>
        </a:p>
      </xdr:txBody>
    </xdr:sp>
    <xdr:clientData/>
  </xdr:twoCellAnchor>
  <xdr:twoCellAnchor>
    <xdr:from>
      <xdr:col>3</xdr:col>
      <xdr:colOff>127000</xdr:colOff>
      <xdr:row>7</xdr:row>
      <xdr:rowOff>42333</xdr:rowOff>
    </xdr:from>
    <xdr:to>
      <xdr:col>7</xdr:col>
      <xdr:colOff>1370806</xdr:colOff>
      <xdr:row>9</xdr:row>
      <xdr:rowOff>18836</xdr:rowOff>
    </xdr:to>
    <xdr:sp macro="" textlink="">
      <xdr:nvSpPr>
        <xdr:cNvPr id="5" name="TextBox 4">
          <a:extLst>
            <a:ext uri="{FF2B5EF4-FFF2-40B4-BE49-F238E27FC236}">
              <a16:creationId xmlns:a16="http://schemas.microsoft.com/office/drawing/2014/main" xmlns="" id="{00000000-0008-0000-1300-000005000000}"/>
            </a:ext>
          </a:extLst>
        </xdr:cNvPr>
        <xdr:cNvSpPr txBox="1"/>
      </xdr:nvSpPr>
      <xdr:spPr>
        <a:xfrm>
          <a:off x="5622925" y="2785533"/>
          <a:ext cx="5253831" cy="5194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2400" b="1" i="0">
              <a:solidFill>
                <a:srgbClr val="164153"/>
              </a:solidFill>
              <a:latin typeface="Arial"/>
              <a:cs typeface="Arial"/>
            </a:rPr>
            <a:t>PROGRESS</a:t>
          </a:r>
          <a:r>
            <a:rPr lang="en-US" sz="2400" b="1" i="0" baseline="0">
              <a:solidFill>
                <a:srgbClr val="164153"/>
              </a:solidFill>
              <a:latin typeface="Arial"/>
              <a:cs typeface="Arial"/>
            </a:rPr>
            <a:t> REPORT</a:t>
          </a:r>
          <a:endParaRPr lang="en-US" sz="2400" b="1" i="0">
            <a:solidFill>
              <a:srgbClr val="164153"/>
            </a:solidFill>
            <a:latin typeface="Arial"/>
            <a:cs typeface="Aria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1514346</xdr:colOff>
      <xdr:row>25</xdr:row>
      <xdr:rowOff>13607</xdr:rowOff>
    </xdr:from>
    <xdr:to>
      <xdr:col>3</xdr:col>
      <xdr:colOff>2</xdr:colOff>
      <xdr:row>26</xdr:row>
      <xdr:rowOff>23132</xdr:rowOff>
    </xdr:to>
    <xdr:sp macro="" textlink="">
      <xdr:nvSpPr>
        <xdr:cNvPr id="2" name="Rectangle 72">
          <a:extLst>
            <a:ext uri="{FF2B5EF4-FFF2-40B4-BE49-F238E27FC236}">
              <a16:creationId xmlns:a16="http://schemas.microsoft.com/office/drawing/2014/main" xmlns="" id="{00000000-0008-0000-1400-000002000000}"/>
            </a:ext>
          </a:extLst>
        </xdr:cNvPr>
        <xdr:cNvSpPr>
          <a:spLocks noChangeArrowheads="1"/>
        </xdr:cNvSpPr>
      </xdr:nvSpPr>
      <xdr:spPr bwMode="auto">
        <a:xfrm>
          <a:off x="4126917" y="9293678"/>
          <a:ext cx="553942" cy="376918"/>
        </a:xfrm>
        <a:prstGeom prst="rect">
          <a:avLst/>
        </a:prstGeom>
        <a:solidFill>
          <a:schemeClr val="bg1">
            <a:lumMod val="85000"/>
            <a:alpha val="0"/>
          </a:schemeClr>
        </a:solidFill>
        <a:ln w="9525">
          <a:solidFill>
            <a:srgbClr val="000000"/>
          </a:solidFill>
          <a:miter lim="800000"/>
          <a:headEnd/>
          <a:tailEnd/>
        </a:ln>
      </xdr:spPr>
    </xdr:sp>
    <xdr:clientData/>
  </xdr:twoCellAnchor>
  <xdr:twoCellAnchor editAs="oneCell">
    <xdr:from>
      <xdr:col>1</xdr:col>
      <xdr:colOff>14729</xdr:colOff>
      <xdr:row>1</xdr:row>
      <xdr:rowOff>6483</xdr:rowOff>
    </xdr:from>
    <xdr:to>
      <xdr:col>4</xdr:col>
      <xdr:colOff>1318838</xdr:colOff>
      <xdr:row>1</xdr:row>
      <xdr:rowOff>1602527</xdr:rowOff>
    </xdr:to>
    <xdr:pic>
      <xdr:nvPicPr>
        <xdr:cNvPr id="3" name="Picture 2" descr="Department of Education (Logo)-01.jpg">
          <a:extLst>
            <a:ext uri="{FF2B5EF4-FFF2-40B4-BE49-F238E27FC236}">
              <a16:creationId xmlns:a16="http://schemas.microsoft.com/office/drawing/2014/main" xmlns="" id="{00000000-0008-0000-1400-000003000000}"/>
            </a:ext>
          </a:extLst>
        </xdr:cNvPr>
        <xdr:cNvPicPr>
          <a:picLocks noChangeAspect="1"/>
        </xdr:cNvPicPr>
      </xdr:nvPicPr>
      <xdr:blipFill>
        <a:blip xmlns:r="http://schemas.openxmlformats.org/officeDocument/2006/relationships" r:embed="rId1" cstate="print"/>
        <a:stretch>
          <a:fillRect/>
        </a:stretch>
      </xdr:blipFill>
      <xdr:spPr>
        <a:xfrm>
          <a:off x="167129" y="158883"/>
          <a:ext cx="7730763" cy="1596044"/>
        </a:xfrm>
        <a:prstGeom prst="rect">
          <a:avLst/>
        </a:prstGeom>
        <a:noFill/>
        <a:ln>
          <a:noFill/>
        </a:ln>
      </xdr:spPr>
    </xdr:pic>
    <xdr:clientData/>
  </xdr:twoCellAnchor>
  <xdr:twoCellAnchor>
    <xdr:from>
      <xdr:col>2</xdr:col>
      <xdr:colOff>1266265</xdr:colOff>
      <xdr:row>30</xdr:row>
      <xdr:rowOff>0</xdr:rowOff>
    </xdr:from>
    <xdr:to>
      <xdr:col>3</xdr:col>
      <xdr:colOff>1</xdr:colOff>
      <xdr:row>31</xdr:row>
      <xdr:rowOff>0</xdr:rowOff>
    </xdr:to>
    <xdr:sp macro="" textlink="">
      <xdr:nvSpPr>
        <xdr:cNvPr id="4" name="Rectangle 72">
          <a:extLst>
            <a:ext uri="{FF2B5EF4-FFF2-40B4-BE49-F238E27FC236}">
              <a16:creationId xmlns:a16="http://schemas.microsoft.com/office/drawing/2014/main" xmlns="" id="{00000000-0008-0000-1400-000004000000}"/>
            </a:ext>
          </a:extLst>
        </xdr:cNvPr>
        <xdr:cNvSpPr>
          <a:spLocks noChangeArrowheads="1"/>
        </xdr:cNvSpPr>
      </xdr:nvSpPr>
      <xdr:spPr bwMode="auto">
        <a:xfrm>
          <a:off x="3885640" y="11229975"/>
          <a:ext cx="800661" cy="371475"/>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5" name="Rectangle 72">
          <a:extLst>
            <a:ext uri="{FF2B5EF4-FFF2-40B4-BE49-F238E27FC236}">
              <a16:creationId xmlns:a16="http://schemas.microsoft.com/office/drawing/2014/main" xmlns="" id="{00000000-0008-0000-1400-000005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6" name="Rectangle 72">
          <a:extLst>
            <a:ext uri="{FF2B5EF4-FFF2-40B4-BE49-F238E27FC236}">
              <a16:creationId xmlns:a16="http://schemas.microsoft.com/office/drawing/2014/main" xmlns="" id="{00000000-0008-0000-1400-000006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7" name="Rectangle 72">
          <a:extLst>
            <a:ext uri="{FF2B5EF4-FFF2-40B4-BE49-F238E27FC236}">
              <a16:creationId xmlns:a16="http://schemas.microsoft.com/office/drawing/2014/main" xmlns="" id="{00000000-0008-0000-1400-000007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8" name="Rectangle 72">
          <a:extLst>
            <a:ext uri="{FF2B5EF4-FFF2-40B4-BE49-F238E27FC236}">
              <a16:creationId xmlns:a16="http://schemas.microsoft.com/office/drawing/2014/main" xmlns="" id="{00000000-0008-0000-1400-000008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9" name="Rectangle 72">
          <a:extLst>
            <a:ext uri="{FF2B5EF4-FFF2-40B4-BE49-F238E27FC236}">
              <a16:creationId xmlns:a16="http://schemas.microsoft.com/office/drawing/2014/main" xmlns="" id="{00000000-0008-0000-1400-000009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69396</xdr:colOff>
      <xdr:row>0</xdr:row>
      <xdr:rowOff>88446</xdr:rowOff>
    </xdr:from>
    <xdr:to>
      <xdr:col>2</xdr:col>
      <xdr:colOff>310243</xdr:colOff>
      <xdr:row>10</xdr:row>
      <xdr:rowOff>38099</xdr:rowOff>
    </xdr:to>
    <xdr:pic>
      <xdr:nvPicPr>
        <xdr:cNvPr id="2" name="Picture 2">
          <a:extLst>
            <a:ext uri="{FF2B5EF4-FFF2-40B4-BE49-F238E27FC236}">
              <a16:creationId xmlns:a16="http://schemas.microsoft.com/office/drawing/2014/main" xmlns="" id="{00000000-0008-0000-15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221796" y="88446"/>
          <a:ext cx="2345872" cy="5464628"/>
        </a:xfrm>
        <a:prstGeom prst="rect">
          <a:avLst/>
        </a:prstGeom>
        <a:noFill/>
        <a:ln w="9525">
          <a:noFill/>
          <a:miter lim="800000"/>
          <a:headEnd/>
          <a:tailEnd/>
        </a:ln>
      </xdr:spPr>
    </xdr:pic>
    <xdr:clientData/>
  </xdr:twoCellAnchor>
  <xdr:twoCellAnchor>
    <xdr:from>
      <xdr:col>8</xdr:col>
      <xdr:colOff>9525</xdr:colOff>
      <xdr:row>1</xdr:row>
      <xdr:rowOff>542925</xdr:rowOff>
    </xdr:from>
    <xdr:to>
      <xdr:col>8</xdr:col>
      <xdr:colOff>9525</xdr:colOff>
      <xdr:row>9</xdr:row>
      <xdr:rowOff>1952625</xdr:rowOff>
    </xdr:to>
    <xdr:sp macro="" textlink="">
      <xdr:nvSpPr>
        <xdr:cNvPr id="3" name="Straight Connector 3">
          <a:extLst>
            <a:ext uri="{FF2B5EF4-FFF2-40B4-BE49-F238E27FC236}">
              <a16:creationId xmlns:a16="http://schemas.microsoft.com/office/drawing/2014/main" xmlns="" id="{00000000-0008-0000-1500-000003000000}"/>
            </a:ext>
          </a:extLst>
        </xdr:cNvPr>
        <xdr:cNvSpPr>
          <a:spLocks noChangeShapeType="1"/>
        </xdr:cNvSpPr>
      </xdr:nvSpPr>
      <xdr:spPr bwMode="auto">
        <a:xfrm>
          <a:off x="11125200" y="733425"/>
          <a:ext cx="0" cy="4505325"/>
        </a:xfrm>
        <a:prstGeom prst="line">
          <a:avLst/>
        </a:prstGeom>
        <a:noFill/>
        <a:ln w="12700">
          <a:solidFill>
            <a:srgbClr val="164153"/>
          </a:solidFill>
          <a:round/>
          <a:headEnd/>
          <a:tailEnd/>
        </a:ln>
      </xdr:spPr>
    </xdr:sp>
    <xdr:clientData/>
  </xdr:twoCellAnchor>
  <xdr:twoCellAnchor>
    <xdr:from>
      <xdr:col>1</xdr:col>
      <xdr:colOff>232530</xdr:colOff>
      <xdr:row>6</xdr:row>
      <xdr:rowOff>237822</xdr:rowOff>
    </xdr:from>
    <xdr:to>
      <xdr:col>2</xdr:col>
      <xdr:colOff>136070</xdr:colOff>
      <xdr:row>9</xdr:row>
      <xdr:rowOff>1742814</xdr:rowOff>
    </xdr:to>
    <xdr:sp macro="" textlink="">
      <xdr:nvSpPr>
        <xdr:cNvPr id="4" name="TextBox 3">
          <a:extLst>
            <a:ext uri="{FF2B5EF4-FFF2-40B4-BE49-F238E27FC236}">
              <a16:creationId xmlns:a16="http://schemas.microsoft.com/office/drawing/2014/main" xmlns="" id="{00000000-0008-0000-1500-000004000000}"/>
            </a:ext>
          </a:extLst>
        </xdr:cNvPr>
        <xdr:cNvSpPr txBox="1"/>
      </xdr:nvSpPr>
      <xdr:spPr>
        <a:xfrm>
          <a:off x="384930" y="2619072"/>
          <a:ext cx="2008565" cy="2409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0">
              <a:solidFill>
                <a:schemeClr val="bg1"/>
              </a:solidFill>
              <a:latin typeface="Arial"/>
              <a:cs typeface="Arial"/>
            </a:rPr>
            <a:t>Northern Cape</a:t>
          </a:r>
        </a:p>
        <a:p>
          <a:pPr algn="ctr"/>
          <a:r>
            <a:rPr lang="en-US" sz="1100" b="1" i="0">
              <a:solidFill>
                <a:schemeClr val="bg1"/>
              </a:solidFill>
              <a:latin typeface="Arial"/>
              <a:cs typeface="Arial"/>
            </a:rPr>
            <a:t>Department of Education</a:t>
          </a:r>
        </a:p>
        <a:p>
          <a:pPr algn="ctr"/>
          <a:r>
            <a:rPr lang="en-US" sz="1100" b="1" i="0">
              <a:solidFill>
                <a:schemeClr val="bg1"/>
              </a:solidFill>
              <a:latin typeface="Arial"/>
              <a:cs typeface="Arial"/>
            </a:rPr>
            <a:t>I.K Nkoane Education House</a:t>
          </a:r>
        </a:p>
        <a:p>
          <a:pPr algn="ctr"/>
          <a:r>
            <a:rPr lang="en-US" sz="1100" b="1" i="0">
              <a:solidFill>
                <a:schemeClr val="bg1"/>
              </a:solidFill>
              <a:latin typeface="Arial"/>
              <a:cs typeface="Arial"/>
            </a:rPr>
            <a:t>156 Barkly Road</a:t>
          </a:r>
        </a:p>
        <a:p>
          <a:pPr algn="ctr"/>
          <a:r>
            <a:rPr lang="en-US" sz="1100" b="1" i="0">
              <a:solidFill>
                <a:schemeClr val="bg1"/>
              </a:solidFill>
              <a:latin typeface="Arial"/>
              <a:cs typeface="Arial"/>
            </a:rPr>
            <a:t>Homestead</a:t>
          </a:r>
        </a:p>
        <a:p>
          <a:pPr algn="ctr"/>
          <a:r>
            <a:rPr lang="en-US" sz="1100" b="1" i="0">
              <a:solidFill>
                <a:schemeClr val="bg1"/>
              </a:solidFill>
              <a:latin typeface="Arial"/>
              <a:cs typeface="Arial"/>
            </a:rPr>
            <a:t>Kimberley 8301</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Private Bag X5029</a:t>
          </a:r>
        </a:p>
        <a:p>
          <a:pPr algn="ctr"/>
          <a:r>
            <a:rPr lang="en-US" sz="1100" b="1" i="0">
              <a:solidFill>
                <a:schemeClr val="bg1"/>
              </a:solidFill>
              <a:latin typeface="Arial"/>
              <a:cs typeface="Arial"/>
            </a:rPr>
            <a:t>Kimberley 8300</a:t>
          </a:r>
        </a:p>
        <a:p>
          <a:pPr algn="ctr"/>
          <a:r>
            <a:rPr lang="en-US" sz="1100" b="1" i="0">
              <a:solidFill>
                <a:schemeClr val="bg1"/>
              </a:solidFill>
              <a:latin typeface="Arial"/>
              <a:cs typeface="Arial"/>
            </a:rPr>
            <a:t>Republic of South Africa</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Tel: 053 839 6500</a:t>
          </a:r>
        </a:p>
        <a:p>
          <a:pPr algn="ctr"/>
          <a:r>
            <a:rPr lang="en-US" sz="1100" b="1" i="0">
              <a:solidFill>
                <a:schemeClr val="bg1"/>
              </a:solidFill>
              <a:latin typeface="Arial"/>
              <a:cs typeface="Arial"/>
            </a:rPr>
            <a:t>Fax: 053 839 6580/1</a:t>
          </a:r>
        </a:p>
        <a:p>
          <a:pPr algn="ctr"/>
          <a:r>
            <a:rPr lang="en-US" sz="1100" b="1" i="0">
              <a:solidFill>
                <a:schemeClr val="bg1"/>
              </a:solidFill>
              <a:latin typeface="Arial"/>
              <a:cs typeface="Arial"/>
            </a:rPr>
            <a:t>Web:ncdoe.ncpg.gov.za</a:t>
          </a:r>
        </a:p>
        <a:p>
          <a:pPr algn="ctr"/>
          <a:endParaRPr lang="en-US" sz="1100" b="1" i="0">
            <a:solidFill>
              <a:schemeClr val="bg1"/>
            </a:solidFill>
            <a:latin typeface="Arial"/>
            <a:cs typeface="Arial"/>
          </a:endParaRPr>
        </a:p>
      </xdr:txBody>
    </xdr:sp>
    <xdr:clientData/>
  </xdr:twoCellAnchor>
  <xdr:twoCellAnchor>
    <xdr:from>
      <xdr:col>3</xdr:col>
      <xdr:colOff>127000</xdr:colOff>
      <xdr:row>7</xdr:row>
      <xdr:rowOff>42333</xdr:rowOff>
    </xdr:from>
    <xdr:to>
      <xdr:col>7</xdr:col>
      <xdr:colOff>1370806</xdr:colOff>
      <xdr:row>9</xdr:row>
      <xdr:rowOff>18836</xdr:rowOff>
    </xdr:to>
    <xdr:sp macro="" textlink="">
      <xdr:nvSpPr>
        <xdr:cNvPr id="5" name="TextBox 4">
          <a:extLst>
            <a:ext uri="{FF2B5EF4-FFF2-40B4-BE49-F238E27FC236}">
              <a16:creationId xmlns:a16="http://schemas.microsoft.com/office/drawing/2014/main" xmlns="" id="{00000000-0008-0000-1500-000005000000}"/>
            </a:ext>
          </a:extLst>
        </xdr:cNvPr>
        <xdr:cNvSpPr txBox="1"/>
      </xdr:nvSpPr>
      <xdr:spPr>
        <a:xfrm>
          <a:off x="5622925" y="2785533"/>
          <a:ext cx="5253831" cy="5194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2400" b="1" i="0">
              <a:solidFill>
                <a:srgbClr val="164153"/>
              </a:solidFill>
              <a:latin typeface="Arial"/>
              <a:cs typeface="Arial"/>
            </a:rPr>
            <a:t>PROGRESS</a:t>
          </a:r>
          <a:r>
            <a:rPr lang="en-US" sz="2400" b="1" i="0" baseline="0">
              <a:solidFill>
                <a:srgbClr val="164153"/>
              </a:solidFill>
              <a:latin typeface="Arial"/>
              <a:cs typeface="Arial"/>
            </a:rPr>
            <a:t> REPORT</a:t>
          </a:r>
          <a:endParaRPr lang="en-US" sz="2400" b="1" i="0">
            <a:solidFill>
              <a:srgbClr val="164153"/>
            </a:solidFill>
            <a:latin typeface="Arial"/>
            <a:cs typeface="Aria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1514346</xdr:colOff>
      <xdr:row>24</xdr:row>
      <xdr:rowOff>353785</xdr:rowOff>
    </xdr:from>
    <xdr:to>
      <xdr:col>3</xdr:col>
      <xdr:colOff>2</xdr:colOff>
      <xdr:row>25</xdr:row>
      <xdr:rowOff>363311</xdr:rowOff>
    </xdr:to>
    <xdr:sp macro="" textlink="">
      <xdr:nvSpPr>
        <xdr:cNvPr id="2" name="Rectangle 72">
          <a:extLst>
            <a:ext uri="{FF2B5EF4-FFF2-40B4-BE49-F238E27FC236}">
              <a16:creationId xmlns:a16="http://schemas.microsoft.com/office/drawing/2014/main" xmlns="" id="{00000000-0008-0000-1600-000002000000}"/>
            </a:ext>
          </a:extLst>
        </xdr:cNvPr>
        <xdr:cNvSpPr>
          <a:spLocks noChangeArrowheads="1"/>
        </xdr:cNvSpPr>
      </xdr:nvSpPr>
      <xdr:spPr bwMode="auto">
        <a:xfrm>
          <a:off x="4126917" y="9266464"/>
          <a:ext cx="553942" cy="376918"/>
        </a:xfrm>
        <a:prstGeom prst="rect">
          <a:avLst/>
        </a:prstGeom>
        <a:solidFill>
          <a:schemeClr val="bg1">
            <a:lumMod val="85000"/>
            <a:alpha val="0"/>
          </a:schemeClr>
        </a:solidFill>
        <a:ln w="9525">
          <a:solidFill>
            <a:srgbClr val="000000"/>
          </a:solidFill>
          <a:miter lim="800000"/>
          <a:headEnd/>
          <a:tailEnd/>
        </a:ln>
      </xdr:spPr>
    </xdr:sp>
    <xdr:clientData/>
  </xdr:twoCellAnchor>
  <xdr:twoCellAnchor editAs="oneCell">
    <xdr:from>
      <xdr:col>1</xdr:col>
      <xdr:colOff>14729</xdr:colOff>
      <xdr:row>1</xdr:row>
      <xdr:rowOff>6483</xdr:rowOff>
    </xdr:from>
    <xdr:to>
      <xdr:col>4</xdr:col>
      <xdr:colOff>1318838</xdr:colOff>
      <xdr:row>1</xdr:row>
      <xdr:rowOff>1602527</xdr:rowOff>
    </xdr:to>
    <xdr:pic>
      <xdr:nvPicPr>
        <xdr:cNvPr id="3" name="Picture 2" descr="Department of Education (Logo)-01.jpg">
          <a:extLst>
            <a:ext uri="{FF2B5EF4-FFF2-40B4-BE49-F238E27FC236}">
              <a16:creationId xmlns:a16="http://schemas.microsoft.com/office/drawing/2014/main" xmlns="" id="{00000000-0008-0000-1600-000003000000}"/>
            </a:ext>
          </a:extLst>
        </xdr:cNvPr>
        <xdr:cNvPicPr>
          <a:picLocks noChangeAspect="1"/>
        </xdr:cNvPicPr>
      </xdr:nvPicPr>
      <xdr:blipFill>
        <a:blip xmlns:r="http://schemas.openxmlformats.org/officeDocument/2006/relationships" r:embed="rId1" cstate="print"/>
        <a:stretch>
          <a:fillRect/>
        </a:stretch>
      </xdr:blipFill>
      <xdr:spPr>
        <a:xfrm>
          <a:off x="167129" y="158883"/>
          <a:ext cx="7730763" cy="1596044"/>
        </a:xfrm>
        <a:prstGeom prst="rect">
          <a:avLst/>
        </a:prstGeom>
        <a:noFill/>
        <a:ln>
          <a:noFill/>
        </a:ln>
      </xdr:spPr>
    </xdr:pic>
    <xdr:clientData/>
  </xdr:twoCellAnchor>
  <xdr:twoCellAnchor>
    <xdr:from>
      <xdr:col>2</xdr:col>
      <xdr:colOff>1266265</xdr:colOff>
      <xdr:row>30</xdr:row>
      <xdr:rowOff>0</xdr:rowOff>
    </xdr:from>
    <xdr:to>
      <xdr:col>3</xdr:col>
      <xdr:colOff>1</xdr:colOff>
      <xdr:row>31</xdr:row>
      <xdr:rowOff>0</xdr:rowOff>
    </xdr:to>
    <xdr:sp macro="" textlink="">
      <xdr:nvSpPr>
        <xdr:cNvPr id="4" name="Rectangle 72">
          <a:extLst>
            <a:ext uri="{FF2B5EF4-FFF2-40B4-BE49-F238E27FC236}">
              <a16:creationId xmlns:a16="http://schemas.microsoft.com/office/drawing/2014/main" xmlns="" id="{00000000-0008-0000-1600-000004000000}"/>
            </a:ext>
          </a:extLst>
        </xdr:cNvPr>
        <xdr:cNvSpPr>
          <a:spLocks noChangeArrowheads="1"/>
        </xdr:cNvSpPr>
      </xdr:nvSpPr>
      <xdr:spPr bwMode="auto">
        <a:xfrm>
          <a:off x="3885640" y="11229975"/>
          <a:ext cx="800661" cy="371475"/>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5" name="Rectangle 72">
          <a:extLst>
            <a:ext uri="{FF2B5EF4-FFF2-40B4-BE49-F238E27FC236}">
              <a16:creationId xmlns:a16="http://schemas.microsoft.com/office/drawing/2014/main" xmlns="" id="{00000000-0008-0000-1600-000005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6" name="Rectangle 72">
          <a:extLst>
            <a:ext uri="{FF2B5EF4-FFF2-40B4-BE49-F238E27FC236}">
              <a16:creationId xmlns:a16="http://schemas.microsoft.com/office/drawing/2014/main" xmlns="" id="{00000000-0008-0000-1600-000006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7" name="Rectangle 72">
          <a:extLst>
            <a:ext uri="{FF2B5EF4-FFF2-40B4-BE49-F238E27FC236}">
              <a16:creationId xmlns:a16="http://schemas.microsoft.com/office/drawing/2014/main" xmlns="" id="{00000000-0008-0000-1600-000007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8" name="Rectangle 72">
          <a:extLst>
            <a:ext uri="{FF2B5EF4-FFF2-40B4-BE49-F238E27FC236}">
              <a16:creationId xmlns:a16="http://schemas.microsoft.com/office/drawing/2014/main" xmlns="" id="{00000000-0008-0000-1600-000008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9" name="Rectangle 72">
          <a:extLst>
            <a:ext uri="{FF2B5EF4-FFF2-40B4-BE49-F238E27FC236}">
              <a16:creationId xmlns:a16="http://schemas.microsoft.com/office/drawing/2014/main" xmlns="" id="{00000000-0008-0000-1600-000009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0" name="Rectangle 72">
          <a:extLst>
            <a:ext uri="{FF2B5EF4-FFF2-40B4-BE49-F238E27FC236}">
              <a16:creationId xmlns:a16="http://schemas.microsoft.com/office/drawing/2014/main" xmlns="" id="{00000000-0008-0000-1600-00000A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1" name="Rectangle 72">
          <a:extLst>
            <a:ext uri="{FF2B5EF4-FFF2-40B4-BE49-F238E27FC236}">
              <a16:creationId xmlns:a16="http://schemas.microsoft.com/office/drawing/2014/main" xmlns="" id="{00000000-0008-0000-1600-00000B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69396</xdr:colOff>
      <xdr:row>0</xdr:row>
      <xdr:rowOff>88446</xdr:rowOff>
    </xdr:from>
    <xdr:to>
      <xdr:col>2</xdr:col>
      <xdr:colOff>310243</xdr:colOff>
      <xdr:row>10</xdr:row>
      <xdr:rowOff>38099</xdr:rowOff>
    </xdr:to>
    <xdr:pic>
      <xdr:nvPicPr>
        <xdr:cNvPr id="2" name="Picture 2">
          <a:extLst>
            <a:ext uri="{FF2B5EF4-FFF2-40B4-BE49-F238E27FC236}">
              <a16:creationId xmlns:a16="http://schemas.microsoft.com/office/drawing/2014/main" xmlns="" id="{00000000-0008-0000-17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221796" y="88446"/>
          <a:ext cx="2345872" cy="5464628"/>
        </a:xfrm>
        <a:prstGeom prst="rect">
          <a:avLst/>
        </a:prstGeom>
        <a:noFill/>
        <a:ln w="9525">
          <a:noFill/>
          <a:miter lim="800000"/>
          <a:headEnd/>
          <a:tailEnd/>
        </a:ln>
      </xdr:spPr>
    </xdr:pic>
    <xdr:clientData/>
  </xdr:twoCellAnchor>
  <xdr:twoCellAnchor>
    <xdr:from>
      <xdr:col>8</xdr:col>
      <xdr:colOff>9525</xdr:colOff>
      <xdr:row>1</xdr:row>
      <xdr:rowOff>542925</xdr:rowOff>
    </xdr:from>
    <xdr:to>
      <xdr:col>8</xdr:col>
      <xdr:colOff>9525</xdr:colOff>
      <xdr:row>9</xdr:row>
      <xdr:rowOff>1952625</xdr:rowOff>
    </xdr:to>
    <xdr:sp macro="" textlink="">
      <xdr:nvSpPr>
        <xdr:cNvPr id="3" name="Straight Connector 3">
          <a:extLst>
            <a:ext uri="{FF2B5EF4-FFF2-40B4-BE49-F238E27FC236}">
              <a16:creationId xmlns:a16="http://schemas.microsoft.com/office/drawing/2014/main" xmlns="" id="{00000000-0008-0000-1700-000003000000}"/>
            </a:ext>
          </a:extLst>
        </xdr:cNvPr>
        <xdr:cNvSpPr>
          <a:spLocks noChangeShapeType="1"/>
        </xdr:cNvSpPr>
      </xdr:nvSpPr>
      <xdr:spPr bwMode="auto">
        <a:xfrm>
          <a:off x="11125200" y="733425"/>
          <a:ext cx="0" cy="4505325"/>
        </a:xfrm>
        <a:prstGeom prst="line">
          <a:avLst/>
        </a:prstGeom>
        <a:noFill/>
        <a:ln w="12700">
          <a:solidFill>
            <a:srgbClr val="164153"/>
          </a:solidFill>
          <a:round/>
          <a:headEnd/>
          <a:tailEnd/>
        </a:ln>
      </xdr:spPr>
    </xdr:sp>
    <xdr:clientData/>
  </xdr:twoCellAnchor>
  <xdr:twoCellAnchor>
    <xdr:from>
      <xdr:col>1</xdr:col>
      <xdr:colOff>232530</xdr:colOff>
      <xdr:row>6</xdr:row>
      <xdr:rowOff>237822</xdr:rowOff>
    </xdr:from>
    <xdr:to>
      <xdr:col>2</xdr:col>
      <xdr:colOff>136070</xdr:colOff>
      <xdr:row>9</xdr:row>
      <xdr:rowOff>1742814</xdr:rowOff>
    </xdr:to>
    <xdr:sp macro="" textlink="">
      <xdr:nvSpPr>
        <xdr:cNvPr id="4" name="TextBox 3">
          <a:extLst>
            <a:ext uri="{FF2B5EF4-FFF2-40B4-BE49-F238E27FC236}">
              <a16:creationId xmlns:a16="http://schemas.microsoft.com/office/drawing/2014/main" xmlns="" id="{00000000-0008-0000-1700-000004000000}"/>
            </a:ext>
          </a:extLst>
        </xdr:cNvPr>
        <xdr:cNvSpPr txBox="1"/>
      </xdr:nvSpPr>
      <xdr:spPr>
        <a:xfrm>
          <a:off x="384930" y="2619072"/>
          <a:ext cx="2008565" cy="2409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0">
              <a:solidFill>
                <a:schemeClr val="bg1"/>
              </a:solidFill>
              <a:latin typeface="Arial"/>
              <a:cs typeface="Arial"/>
            </a:rPr>
            <a:t>Northern Cape</a:t>
          </a:r>
        </a:p>
        <a:p>
          <a:pPr algn="ctr"/>
          <a:r>
            <a:rPr lang="en-US" sz="1100" b="1" i="0">
              <a:solidFill>
                <a:schemeClr val="bg1"/>
              </a:solidFill>
              <a:latin typeface="Arial"/>
              <a:cs typeface="Arial"/>
            </a:rPr>
            <a:t>Department of Education</a:t>
          </a:r>
        </a:p>
        <a:p>
          <a:pPr algn="ctr"/>
          <a:r>
            <a:rPr lang="en-US" sz="1100" b="1" i="0">
              <a:solidFill>
                <a:schemeClr val="bg1"/>
              </a:solidFill>
              <a:latin typeface="Arial"/>
              <a:cs typeface="Arial"/>
            </a:rPr>
            <a:t>I.K Nkoane Education House</a:t>
          </a:r>
        </a:p>
        <a:p>
          <a:pPr algn="ctr"/>
          <a:r>
            <a:rPr lang="en-US" sz="1100" b="1" i="0">
              <a:solidFill>
                <a:schemeClr val="bg1"/>
              </a:solidFill>
              <a:latin typeface="Arial"/>
              <a:cs typeface="Arial"/>
            </a:rPr>
            <a:t>156 Barkly Road</a:t>
          </a:r>
        </a:p>
        <a:p>
          <a:pPr algn="ctr"/>
          <a:r>
            <a:rPr lang="en-US" sz="1100" b="1" i="0">
              <a:solidFill>
                <a:schemeClr val="bg1"/>
              </a:solidFill>
              <a:latin typeface="Arial"/>
              <a:cs typeface="Arial"/>
            </a:rPr>
            <a:t>Homestead</a:t>
          </a:r>
        </a:p>
        <a:p>
          <a:pPr algn="ctr"/>
          <a:r>
            <a:rPr lang="en-US" sz="1100" b="1" i="0">
              <a:solidFill>
                <a:schemeClr val="bg1"/>
              </a:solidFill>
              <a:latin typeface="Arial"/>
              <a:cs typeface="Arial"/>
            </a:rPr>
            <a:t>Kimberley 8301</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Private Bag X5029</a:t>
          </a:r>
        </a:p>
        <a:p>
          <a:pPr algn="ctr"/>
          <a:r>
            <a:rPr lang="en-US" sz="1100" b="1" i="0">
              <a:solidFill>
                <a:schemeClr val="bg1"/>
              </a:solidFill>
              <a:latin typeface="Arial"/>
              <a:cs typeface="Arial"/>
            </a:rPr>
            <a:t>Kimberley 8300</a:t>
          </a:r>
        </a:p>
        <a:p>
          <a:pPr algn="ctr"/>
          <a:r>
            <a:rPr lang="en-US" sz="1100" b="1" i="0">
              <a:solidFill>
                <a:schemeClr val="bg1"/>
              </a:solidFill>
              <a:latin typeface="Arial"/>
              <a:cs typeface="Arial"/>
            </a:rPr>
            <a:t>Republic of South Africa</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Tel: 053 839 6500</a:t>
          </a:r>
        </a:p>
        <a:p>
          <a:pPr algn="ctr"/>
          <a:r>
            <a:rPr lang="en-US" sz="1100" b="1" i="0">
              <a:solidFill>
                <a:schemeClr val="bg1"/>
              </a:solidFill>
              <a:latin typeface="Arial"/>
              <a:cs typeface="Arial"/>
            </a:rPr>
            <a:t>Fax: 053 839 6580/1</a:t>
          </a:r>
        </a:p>
        <a:p>
          <a:pPr algn="ctr"/>
          <a:r>
            <a:rPr lang="en-US" sz="1100" b="1" i="0">
              <a:solidFill>
                <a:schemeClr val="bg1"/>
              </a:solidFill>
              <a:latin typeface="Arial"/>
              <a:cs typeface="Arial"/>
            </a:rPr>
            <a:t>Web:ncdoe.ncpg.gov.za</a:t>
          </a:r>
        </a:p>
        <a:p>
          <a:pPr algn="ctr"/>
          <a:endParaRPr lang="en-US" sz="1100" b="1" i="0">
            <a:solidFill>
              <a:schemeClr val="bg1"/>
            </a:solidFill>
            <a:latin typeface="Arial"/>
            <a:cs typeface="Arial"/>
          </a:endParaRPr>
        </a:p>
      </xdr:txBody>
    </xdr:sp>
    <xdr:clientData/>
  </xdr:twoCellAnchor>
  <xdr:twoCellAnchor>
    <xdr:from>
      <xdr:col>3</xdr:col>
      <xdr:colOff>127000</xdr:colOff>
      <xdr:row>7</xdr:row>
      <xdr:rowOff>42333</xdr:rowOff>
    </xdr:from>
    <xdr:to>
      <xdr:col>7</xdr:col>
      <xdr:colOff>1370806</xdr:colOff>
      <xdr:row>9</xdr:row>
      <xdr:rowOff>18836</xdr:rowOff>
    </xdr:to>
    <xdr:sp macro="" textlink="">
      <xdr:nvSpPr>
        <xdr:cNvPr id="5" name="TextBox 4">
          <a:extLst>
            <a:ext uri="{FF2B5EF4-FFF2-40B4-BE49-F238E27FC236}">
              <a16:creationId xmlns:a16="http://schemas.microsoft.com/office/drawing/2014/main" xmlns="" id="{00000000-0008-0000-1700-000005000000}"/>
            </a:ext>
          </a:extLst>
        </xdr:cNvPr>
        <xdr:cNvSpPr txBox="1"/>
      </xdr:nvSpPr>
      <xdr:spPr>
        <a:xfrm>
          <a:off x="5622925" y="2785533"/>
          <a:ext cx="5253831" cy="5194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2400" b="1" i="0">
              <a:solidFill>
                <a:srgbClr val="164153"/>
              </a:solidFill>
              <a:latin typeface="Arial"/>
              <a:cs typeface="Arial"/>
            </a:rPr>
            <a:t>PROGRESS</a:t>
          </a:r>
          <a:r>
            <a:rPr lang="en-US" sz="2400" b="1" i="0" baseline="0">
              <a:solidFill>
                <a:srgbClr val="164153"/>
              </a:solidFill>
              <a:latin typeface="Arial"/>
              <a:cs typeface="Arial"/>
            </a:rPr>
            <a:t> REPORT</a:t>
          </a:r>
          <a:endParaRPr lang="en-US" sz="2400" b="1" i="0">
            <a:solidFill>
              <a:srgbClr val="164153"/>
            </a:solidFill>
            <a:latin typeface="Arial"/>
            <a:cs typeface="Aria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1541560</xdr:colOff>
      <xdr:row>24</xdr:row>
      <xdr:rowOff>340177</xdr:rowOff>
    </xdr:from>
    <xdr:to>
      <xdr:col>3</xdr:col>
      <xdr:colOff>27216</xdr:colOff>
      <xdr:row>25</xdr:row>
      <xdr:rowOff>349703</xdr:rowOff>
    </xdr:to>
    <xdr:sp macro="" textlink="">
      <xdr:nvSpPr>
        <xdr:cNvPr id="2" name="Rectangle 72">
          <a:extLst>
            <a:ext uri="{FF2B5EF4-FFF2-40B4-BE49-F238E27FC236}">
              <a16:creationId xmlns:a16="http://schemas.microsoft.com/office/drawing/2014/main" xmlns="" id="{00000000-0008-0000-1800-000002000000}"/>
            </a:ext>
          </a:extLst>
        </xdr:cNvPr>
        <xdr:cNvSpPr>
          <a:spLocks noChangeArrowheads="1"/>
        </xdr:cNvSpPr>
      </xdr:nvSpPr>
      <xdr:spPr bwMode="auto">
        <a:xfrm>
          <a:off x="4154131" y="9252856"/>
          <a:ext cx="553942" cy="376918"/>
        </a:xfrm>
        <a:prstGeom prst="rect">
          <a:avLst/>
        </a:prstGeom>
        <a:solidFill>
          <a:schemeClr val="bg1">
            <a:lumMod val="85000"/>
            <a:alpha val="0"/>
          </a:schemeClr>
        </a:solidFill>
        <a:ln w="9525">
          <a:solidFill>
            <a:srgbClr val="000000"/>
          </a:solidFill>
          <a:miter lim="800000"/>
          <a:headEnd/>
          <a:tailEnd/>
        </a:ln>
      </xdr:spPr>
    </xdr:sp>
    <xdr:clientData/>
  </xdr:twoCellAnchor>
  <xdr:twoCellAnchor editAs="oneCell">
    <xdr:from>
      <xdr:col>1</xdr:col>
      <xdr:colOff>14729</xdr:colOff>
      <xdr:row>1</xdr:row>
      <xdr:rowOff>6483</xdr:rowOff>
    </xdr:from>
    <xdr:to>
      <xdr:col>4</xdr:col>
      <xdr:colOff>1318838</xdr:colOff>
      <xdr:row>1</xdr:row>
      <xdr:rowOff>1602527</xdr:rowOff>
    </xdr:to>
    <xdr:pic>
      <xdr:nvPicPr>
        <xdr:cNvPr id="3" name="Picture 2" descr="Department of Education (Logo)-01.jpg">
          <a:extLst>
            <a:ext uri="{FF2B5EF4-FFF2-40B4-BE49-F238E27FC236}">
              <a16:creationId xmlns:a16="http://schemas.microsoft.com/office/drawing/2014/main" xmlns="" id="{00000000-0008-0000-1800-000003000000}"/>
            </a:ext>
          </a:extLst>
        </xdr:cNvPr>
        <xdr:cNvPicPr>
          <a:picLocks noChangeAspect="1"/>
        </xdr:cNvPicPr>
      </xdr:nvPicPr>
      <xdr:blipFill>
        <a:blip xmlns:r="http://schemas.openxmlformats.org/officeDocument/2006/relationships" r:embed="rId1" cstate="print"/>
        <a:stretch>
          <a:fillRect/>
        </a:stretch>
      </xdr:blipFill>
      <xdr:spPr>
        <a:xfrm>
          <a:off x="167129" y="158883"/>
          <a:ext cx="7730763" cy="1596044"/>
        </a:xfrm>
        <a:prstGeom prst="rect">
          <a:avLst/>
        </a:prstGeom>
        <a:noFill/>
        <a:ln>
          <a:noFill/>
        </a:ln>
      </xdr:spPr>
    </xdr:pic>
    <xdr:clientData/>
  </xdr:twoCellAnchor>
  <xdr:twoCellAnchor>
    <xdr:from>
      <xdr:col>2</xdr:col>
      <xdr:colOff>1266265</xdr:colOff>
      <xdr:row>30</xdr:row>
      <xdr:rowOff>0</xdr:rowOff>
    </xdr:from>
    <xdr:to>
      <xdr:col>3</xdr:col>
      <xdr:colOff>1</xdr:colOff>
      <xdr:row>31</xdr:row>
      <xdr:rowOff>0</xdr:rowOff>
    </xdr:to>
    <xdr:sp macro="" textlink="">
      <xdr:nvSpPr>
        <xdr:cNvPr id="4" name="Rectangle 72">
          <a:extLst>
            <a:ext uri="{FF2B5EF4-FFF2-40B4-BE49-F238E27FC236}">
              <a16:creationId xmlns:a16="http://schemas.microsoft.com/office/drawing/2014/main" xmlns="" id="{00000000-0008-0000-1800-000004000000}"/>
            </a:ext>
          </a:extLst>
        </xdr:cNvPr>
        <xdr:cNvSpPr>
          <a:spLocks noChangeArrowheads="1"/>
        </xdr:cNvSpPr>
      </xdr:nvSpPr>
      <xdr:spPr bwMode="auto">
        <a:xfrm>
          <a:off x="3885640" y="11229975"/>
          <a:ext cx="800661" cy="371475"/>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5" name="Rectangle 72">
          <a:extLst>
            <a:ext uri="{FF2B5EF4-FFF2-40B4-BE49-F238E27FC236}">
              <a16:creationId xmlns:a16="http://schemas.microsoft.com/office/drawing/2014/main" xmlns="" id="{00000000-0008-0000-1800-000005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6" name="Rectangle 72">
          <a:extLst>
            <a:ext uri="{FF2B5EF4-FFF2-40B4-BE49-F238E27FC236}">
              <a16:creationId xmlns:a16="http://schemas.microsoft.com/office/drawing/2014/main" xmlns="" id="{00000000-0008-0000-1800-000006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7" name="Rectangle 72">
          <a:extLst>
            <a:ext uri="{FF2B5EF4-FFF2-40B4-BE49-F238E27FC236}">
              <a16:creationId xmlns:a16="http://schemas.microsoft.com/office/drawing/2014/main" xmlns="" id="{00000000-0008-0000-1800-000007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8" name="Rectangle 72">
          <a:extLst>
            <a:ext uri="{FF2B5EF4-FFF2-40B4-BE49-F238E27FC236}">
              <a16:creationId xmlns:a16="http://schemas.microsoft.com/office/drawing/2014/main" xmlns="" id="{00000000-0008-0000-1800-000008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9" name="Rectangle 72">
          <a:extLst>
            <a:ext uri="{FF2B5EF4-FFF2-40B4-BE49-F238E27FC236}">
              <a16:creationId xmlns:a16="http://schemas.microsoft.com/office/drawing/2014/main" xmlns="" id="{00000000-0008-0000-1800-000009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0" name="Rectangle 72">
          <a:extLst>
            <a:ext uri="{FF2B5EF4-FFF2-40B4-BE49-F238E27FC236}">
              <a16:creationId xmlns:a16="http://schemas.microsoft.com/office/drawing/2014/main" xmlns="" id="{00000000-0008-0000-1800-00000A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1" name="Rectangle 72">
          <a:extLst>
            <a:ext uri="{FF2B5EF4-FFF2-40B4-BE49-F238E27FC236}">
              <a16:creationId xmlns:a16="http://schemas.microsoft.com/office/drawing/2014/main" xmlns="" id="{00000000-0008-0000-1800-00000B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2" name="Rectangle 72">
          <a:extLst>
            <a:ext uri="{FF2B5EF4-FFF2-40B4-BE49-F238E27FC236}">
              <a16:creationId xmlns:a16="http://schemas.microsoft.com/office/drawing/2014/main" xmlns="" id="{00000000-0008-0000-1800-00000C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3" name="Rectangle 72">
          <a:extLst>
            <a:ext uri="{FF2B5EF4-FFF2-40B4-BE49-F238E27FC236}">
              <a16:creationId xmlns:a16="http://schemas.microsoft.com/office/drawing/2014/main" xmlns="" id="{00000000-0008-0000-1800-00000D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69396</xdr:colOff>
      <xdr:row>0</xdr:row>
      <xdr:rowOff>88446</xdr:rowOff>
    </xdr:from>
    <xdr:to>
      <xdr:col>2</xdr:col>
      <xdr:colOff>310243</xdr:colOff>
      <xdr:row>10</xdr:row>
      <xdr:rowOff>38099</xdr:rowOff>
    </xdr:to>
    <xdr:pic>
      <xdr:nvPicPr>
        <xdr:cNvPr id="2" name="Picture 2">
          <a:extLst>
            <a:ext uri="{FF2B5EF4-FFF2-40B4-BE49-F238E27FC236}">
              <a16:creationId xmlns:a16="http://schemas.microsoft.com/office/drawing/2014/main" xmlns="" id="{00000000-0008-0000-19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221796" y="88446"/>
          <a:ext cx="2345872" cy="5464628"/>
        </a:xfrm>
        <a:prstGeom prst="rect">
          <a:avLst/>
        </a:prstGeom>
        <a:noFill/>
        <a:ln w="9525">
          <a:noFill/>
          <a:miter lim="800000"/>
          <a:headEnd/>
          <a:tailEnd/>
        </a:ln>
      </xdr:spPr>
    </xdr:pic>
    <xdr:clientData/>
  </xdr:twoCellAnchor>
  <xdr:twoCellAnchor>
    <xdr:from>
      <xdr:col>8</xdr:col>
      <xdr:colOff>9525</xdr:colOff>
      <xdr:row>1</xdr:row>
      <xdr:rowOff>542925</xdr:rowOff>
    </xdr:from>
    <xdr:to>
      <xdr:col>8</xdr:col>
      <xdr:colOff>9525</xdr:colOff>
      <xdr:row>9</xdr:row>
      <xdr:rowOff>1952625</xdr:rowOff>
    </xdr:to>
    <xdr:sp macro="" textlink="">
      <xdr:nvSpPr>
        <xdr:cNvPr id="3" name="Straight Connector 3">
          <a:extLst>
            <a:ext uri="{FF2B5EF4-FFF2-40B4-BE49-F238E27FC236}">
              <a16:creationId xmlns:a16="http://schemas.microsoft.com/office/drawing/2014/main" xmlns="" id="{00000000-0008-0000-1900-000003000000}"/>
            </a:ext>
          </a:extLst>
        </xdr:cNvPr>
        <xdr:cNvSpPr>
          <a:spLocks noChangeShapeType="1"/>
        </xdr:cNvSpPr>
      </xdr:nvSpPr>
      <xdr:spPr bwMode="auto">
        <a:xfrm>
          <a:off x="11125200" y="733425"/>
          <a:ext cx="0" cy="4505325"/>
        </a:xfrm>
        <a:prstGeom prst="line">
          <a:avLst/>
        </a:prstGeom>
        <a:noFill/>
        <a:ln w="12700">
          <a:solidFill>
            <a:srgbClr val="164153"/>
          </a:solidFill>
          <a:round/>
          <a:headEnd/>
          <a:tailEnd/>
        </a:ln>
      </xdr:spPr>
    </xdr:sp>
    <xdr:clientData/>
  </xdr:twoCellAnchor>
  <xdr:twoCellAnchor>
    <xdr:from>
      <xdr:col>1</xdr:col>
      <xdr:colOff>232530</xdr:colOff>
      <xdr:row>6</xdr:row>
      <xdr:rowOff>237822</xdr:rowOff>
    </xdr:from>
    <xdr:to>
      <xdr:col>2</xdr:col>
      <xdr:colOff>136070</xdr:colOff>
      <xdr:row>9</xdr:row>
      <xdr:rowOff>1742814</xdr:rowOff>
    </xdr:to>
    <xdr:sp macro="" textlink="">
      <xdr:nvSpPr>
        <xdr:cNvPr id="4" name="TextBox 3">
          <a:extLst>
            <a:ext uri="{FF2B5EF4-FFF2-40B4-BE49-F238E27FC236}">
              <a16:creationId xmlns:a16="http://schemas.microsoft.com/office/drawing/2014/main" xmlns="" id="{00000000-0008-0000-1900-000004000000}"/>
            </a:ext>
          </a:extLst>
        </xdr:cNvPr>
        <xdr:cNvSpPr txBox="1"/>
      </xdr:nvSpPr>
      <xdr:spPr>
        <a:xfrm>
          <a:off x="384930" y="2619072"/>
          <a:ext cx="2008565" cy="2409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0">
              <a:solidFill>
                <a:schemeClr val="bg1"/>
              </a:solidFill>
              <a:latin typeface="Arial"/>
              <a:cs typeface="Arial"/>
            </a:rPr>
            <a:t>Northern Cape</a:t>
          </a:r>
        </a:p>
        <a:p>
          <a:pPr algn="ctr"/>
          <a:r>
            <a:rPr lang="en-US" sz="1100" b="1" i="0">
              <a:solidFill>
                <a:schemeClr val="bg1"/>
              </a:solidFill>
              <a:latin typeface="Arial"/>
              <a:cs typeface="Arial"/>
            </a:rPr>
            <a:t>Department of Education</a:t>
          </a:r>
        </a:p>
        <a:p>
          <a:pPr algn="ctr"/>
          <a:r>
            <a:rPr lang="en-US" sz="1100" b="1" i="0">
              <a:solidFill>
                <a:schemeClr val="bg1"/>
              </a:solidFill>
              <a:latin typeface="Arial"/>
              <a:cs typeface="Arial"/>
            </a:rPr>
            <a:t>I.K Nkoane Education House</a:t>
          </a:r>
        </a:p>
        <a:p>
          <a:pPr algn="ctr"/>
          <a:r>
            <a:rPr lang="en-US" sz="1100" b="1" i="0">
              <a:solidFill>
                <a:schemeClr val="bg1"/>
              </a:solidFill>
              <a:latin typeface="Arial"/>
              <a:cs typeface="Arial"/>
            </a:rPr>
            <a:t>156 Barkly Road</a:t>
          </a:r>
        </a:p>
        <a:p>
          <a:pPr algn="ctr"/>
          <a:r>
            <a:rPr lang="en-US" sz="1100" b="1" i="0">
              <a:solidFill>
                <a:schemeClr val="bg1"/>
              </a:solidFill>
              <a:latin typeface="Arial"/>
              <a:cs typeface="Arial"/>
            </a:rPr>
            <a:t>Homestead</a:t>
          </a:r>
        </a:p>
        <a:p>
          <a:pPr algn="ctr"/>
          <a:r>
            <a:rPr lang="en-US" sz="1100" b="1" i="0">
              <a:solidFill>
                <a:schemeClr val="bg1"/>
              </a:solidFill>
              <a:latin typeface="Arial"/>
              <a:cs typeface="Arial"/>
            </a:rPr>
            <a:t>Kimberley 8301</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Private Bag X5029</a:t>
          </a:r>
        </a:p>
        <a:p>
          <a:pPr algn="ctr"/>
          <a:r>
            <a:rPr lang="en-US" sz="1100" b="1" i="0">
              <a:solidFill>
                <a:schemeClr val="bg1"/>
              </a:solidFill>
              <a:latin typeface="Arial"/>
              <a:cs typeface="Arial"/>
            </a:rPr>
            <a:t>Kimberley 8300</a:t>
          </a:r>
        </a:p>
        <a:p>
          <a:pPr algn="ctr"/>
          <a:r>
            <a:rPr lang="en-US" sz="1100" b="1" i="0">
              <a:solidFill>
                <a:schemeClr val="bg1"/>
              </a:solidFill>
              <a:latin typeface="Arial"/>
              <a:cs typeface="Arial"/>
            </a:rPr>
            <a:t>Republic of South Africa</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Tel: 053 839 6500</a:t>
          </a:r>
        </a:p>
        <a:p>
          <a:pPr algn="ctr"/>
          <a:r>
            <a:rPr lang="en-US" sz="1100" b="1" i="0">
              <a:solidFill>
                <a:schemeClr val="bg1"/>
              </a:solidFill>
              <a:latin typeface="Arial"/>
              <a:cs typeface="Arial"/>
            </a:rPr>
            <a:t>Fax: 053 839 6580/1</a:t>
          </a:r>
        </a:p>
        <a:p>
          <a:pPr algn="ctr"/>
          <a:r>
            <a:rPr lang="en-US" sz="1100" b="1" i="0">
              <a:solidFill>
                <a:schemeClr val="bg1"/>
              </a:solidFill>
              <a:latin typeface="Arial"/>
              <a:cs typeface="Arial"/>
            </a:rPr>
            <a:t>Web:ncdoe.ncpg.gov.za</a:t>
          </a:r>
        </a:p>
        <a:p>
          <a:pPr algn="ctr"/>
          <a:endParaRPr lang="en-US" sz="1100" b="1" i="0">
            <a:solidFill>
              <a:schemeClr val="bg1"/>
            </a:solidFill>
            <a:latin typeface="Arial"/>
            <a:cs typeface="Arial"/>
          </a:endParaRPr>
        </a:p>
      </xdr:txBody>
    </xdr:sp>
    <xdr:clientData/>
  </xdr:twoCellAnchor>
  <xdr:twoCellAnchor>
    <xdr:from>
      <xdr:col>3</xdr:col>
      <xdr:colOff>127000</xdr:colOff>
      <xdr:row>7</xdr:row>
      <xdr:rowOff>42333</xdr:rowOff>
    </xdr:from>
    <xdr:to>
      <xdr:col>7</xdr:col>
      <xdr:colOff>1370806</xdr:colOff>
      <xdr:row>9</xdr:row>
      <xdr:rowOff>18836</xdr:rowOff>
    </xdr:to>
    <xdr:sp macro="" textlink="">
      <xdr:nvSpPr>
        <xdr:cNvPr id="5" name="TextBox 4">
          <a:extLst>
            <a:ext uri="{FF2B5EF4-FFF2-40B4-BE49-F238E27FC236}">
              <a16:creationId xmlns:a16="http://schemas.microsoft.com/office/drawing/2014/main" xmlns="" id="{00000000-0008-0000-1900-000005000000}"/>
            </a:ext>
          </a:extLst>
        </xdr:cNvPr>
        <xdr:cNvSpPr txBox="1"/>
      </xdr:nvSpPr>
      <xdr:spPr>
        <a:xfrm>
          <a:off x="5622925" y="2785533"/>
          <a:ext cx="5253831" cy="5194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2400" b="1" i="0">
              <a:solidFill>
                <a:srgbClr val="164153"/>
              </a:solidFill>
              <a:latin typeface="Arial"/>
              <a:cs typeface="Arial"/>
            </a:rPr>
            <a:t>PROGRESS</a:t>
          </a:r>
          <a:r>
            <a:rPr lang="en-US" sz="2400" b="1" i="0" baseline="0">
              <a:solidFill>
                <a:srgbClr val="164153"/>
              </a:solidFill>
              <a:latin typeface="Arial"/>
              <a:cs typeface="Arial"/>
            </a:rPr>
            <a:t> REPORT</a:t>
          </a:r>
          <a:endParaRPr lang="en-US" sz="2400" b="1" i="0">
            <a:solidFill>
              <a:srgbClr val="164153"/>
            </a:solidFill>
            <a:latin typeface="Arial"/>
            <a:cs typeface="Aria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1446310</xdr:colOff>
      <xdr:row>24</xdr:row>
      <xdr:rowOff>353785</xdr:rowOff>
    </xdr:from>
    <xdr:to>
      <xdr:col>2</xdr:col>
      <xdr:colOff>2000252</xdr:colOff>
      <xdr:row>25</xdr:row>
      <xdr:rowOff>363311</xdr:rowOff>
    </xdr:to>
    <xdr:sp macro="" textlink="">
      <xdr:nvSpPr>
        <xdr:cNvPr id="2" name="Rectangle 72">
          <a:extLst>
            <a:ext uri="{FF2B5EF4-FFF2-40B4-BE49-F238E27FC236}">
              <a16:creationId xmlns:a16="http://schemas.microsoft.com/office/drawing/2014/main" xmlns="" id="{00000000-0008-0000-1A00-000002000000}"/>
            </a:ext>
          </a:extLst>
        </xdr:cNvPr>
        <xdr:cNvSpPr>
          <a:spLocks noChangeArrowheads="1"/>
        </xdr:cNvSpPr>
      </xdr:nvSpPr>
      <xdr:spPr bwMode="auto">
        <a:xfrm>
          <a:off x="4058881" y="9266464"/>
          <a:ext cx="553942" cy="376918"/>
        </a:xfrm>
        <a:prstGeom prst="rect">
          <a:avLst/>
        </a:prstGeom>
        <a:solidFill>
          <a:schemeClr val="bg1">
            <a:lumMod val="85000"/>
            <a:alpha val="0"/>
          </a:schemeClr>
        </a:solidFill>
        <a:ln w="9525">
          <a:solidFill>
            <a:srgbClr val="000000"/>
          </a:solidFill>
          <a:miter lim="800000"/>
          <a:headEnd/>
          <a:tailEnd/>
        </a:ln>
      </xdr:spPr>
    </xdr:sp>
    <xdr:clientData/>
  </xdr:twoCellAnchor>
  <xdr:twoCellAnchor editAs="oneCell">
    <xdr:from>
      <xdr:col>1</xdr:col>
      <xdr:colOff>14729</xdr:colOff>
      <xdr:row>1</xdr:row>
      <xdr:rowOff>6483</xdr:rowOff>
    </xdr:from>
    <xdr:to>
      <xdr:col>4</xdr:col>
      <xdr:colOff>1318838</xdr:colOff>
      <xdr:row>1</xdr:row>
      <xdr:rowOff>1602527</xdr:rowOff>
    </xdr:to>
    <xdr:pic>
      <xdr:nvPicPr>
        <xdr:cNvPr id="3" name="Picture 2" descr="Department of Education (Logo)-01.jpg">
          <a:extLst>
            <a:ext uri="{FF2B5EF4-FFF2-40B4-BE49-F238E27FC236}">
              <a16:creationId xmlns:a16="http://schemas.microsoft.com/office/drawing/2014/main" xmlns="" id="{00000000-0008-0000-1A00-000003000000}"/>
            </a:ext>
          </a:extLst>
        </xdr:cNvPr>
        <xdr:cNvPicPr>
          <a:picLocks noChangeAspect="1"/>
        </xdr:cNvPicPr>
      </xdr:nvPicPr>
      <xdr:blipFill>
        <a:blip xmlns:r="http://schemas.openxmlformats.org/officeDocument/2006/relationships" r:embed="rId1" cstate="print"/>
        <a:stretch>
          <a:fillRect/>
        </a:stretch>
      </xdr:blipFill>
      <xdr:spPr>
        <a:xfrm>
          <a:off x="167129" y="158883"/>
          <a:ext cx="7730763" cy="1596044"/>
        </a:xfrm>
        <a:prstGeom prst="rect">
          <a:avLst/>
        </a:prstGeom>
        <a:noFill/>
        <a:ln>
          <a:noFill/>
        </a:ln>
      </xdr:spPr>
    </xdr:pic>
    <xdr:clientData/>
  </xdr:twoCellAnchor>
  <xdr:twoCellAnchor>
    <xdr:from>
      <xdr:col>2</xdr:col>
      <xdr:colOff>1266265</xdr:colOff>
      <xdr:row>30</xdr:row>
      <xdr:rowOff>0</xdr:rowOff>
    </xdr:from>
    <xdr:to>
      <xdr:col>3</xdr:col>
      <xdr:colOff>1</xdr:colOff>
      <xdr:row>31</xdr:row>
      <xdr:rowOff>0</xdr:rowOff>
    </xdr:to>
    <xdr:sp macro="" textlink="">
      <xdr:nvSpPr>
        <xdr:cNvPr id="4" name="Rectangle 72">
          <a:extLst>
            <a:ext uri="{FF2B5EF4-FFF2-40B4-BE49-F238E27FC236}">
              <a16:creationId xmlns:a16="http://schemas.microsoft.com/office/drawing/2014/main" xmlns="" id="{00000000-0008-0000-1A00-000004000000}"/>
            </a:ext>
          </a:extLst>
        </xdr:cNvPr>
        <xdr:cNvSpPr>
          <a:spLocks noChangeArrowheads="1"/>
        </xdr:cNvSpPr>
      </xdr:nvSpPr>
      <xdr:spPr bwMode="auto">
        <a:xfrm>
          <a:off x="3885640" y="11229975"/>
          <a:ext cx="800661" cy="371475"/>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5" name="Rectangle 72">
          <a:extLst>
            <a:ext uri="{FF2B5EF4-FFF2-40B4-BE49-F238E27FC236}">
              <a16:creationId xmlns:a16="http://schemas.microsoft.com/office/drawing/2014/main" xmlns="" id="{00000000-0008-0000-1A00-000005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6" name="Rectangle 72">
          <a:extLst>
            <a:ext uri="{FF2B5EF4-FFF2-40B4-BE49-F238E27FC236}">
              <a16:creationId xmlns:a16="http://schemas.microsoft.com/office/drawing/2014/main" xmlns="" id="{00000000-0008-0000-1A00-000006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7" name="Rectangle 72">
          <a:extLst>
            <a:ext uri="{FF2B5EF4-FFF2-40B4-BE49-F238E27FC236}">
              <a16:creationId xmlns:a16="http://schemas.microsoft.com/office/drawing/2014/main" xmlns="" id="{00000000-0008-0000-1A00-000007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8" name="Rectangle 72">
          <a:extLst>
            <a:ext uri="{FF2B5EF4-FFF2-40B4-BE49-F238E27FC236}">
              <a16:creationId xmlns:a16="http://schemas.microsoft.com/office/drawing/2014/main" xmlns="" id="{00000000-0008-0000-1A00-000008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9" name="Rectangle 72">
          <a:extLst>
            <a:ext uri="{FF2B5EF4-FFF2-40B4-BE49-F238E27FC236}">
              <a16:creationId xmlns:a16="http://schemas.microsoft.com/office/drawing/2014/main" xmlns="" id="{00000000-0008-0000-1A00-000009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10" name="Rectangle 72">
          <a:extLst>
            <a:ext uri="{FF2B5EF4-FFF2-40B4-BE49-F238E27FC236}">
              <a16:creationId xmlns:a16="http://schemas.microsoft.com/office/drawing/2014/main" xmlns="" id="{00000000-0008-0000-1A00-00000A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1" name="Rectangle 72">
          <a:extLst>
            <a:ext uri="{FF2B5EF4-FFF2-40B4-BE49-F238E27FC236}">
              <a16:creationId xmlns:a16="http://schemas.microsoft.com/office/drawing/2014/main" xmlns="" id="{00000000-0008-0000-1A00-00000B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2" name="Rectangle 72">
          <a:extLst>
            <a:ext uri="{FF2B5EF4-FFF2-40B4-BE49-F238E27FC236}">
              <a16:creationId xmlns:a16="http://schemas.microsoft.com/office/drawing/2014/main" xmlns="" id="{00000000-0008-0000-1A00-00000C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3" name="Rectangle 72">
          <a:extLst>
            <a:ext uri="{FF2B5EF4-FFF2-40B4-BE49-F238E27FC236}">
              <a16:creationId xmlns:a16="http://schemas.microsoft.com/office/drawing/2014/main" xmlns="" id="{00000000-0008-0000-1A00-00000D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4" name="Rectangle 72">
          <a:extLst>
            <a:ext uri="{FF2B5EF4-FFF2-40B4-BE49-F238E27FC236}">
              <a16:creationId xmlns:a16="http://schemas.microsoft.com/office/drawing/2014/main" xmlns="" id="{00000000-0008-0000-1A00-00000E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5" name="Rectangle 72">
          <a:extLst>
            <a:ext uri="{FF2B5EF4-FFF2-40B4-BE49-F238E27FC236}">
              <a16:creationId xmlns:a16="http://schemas.microsoft.com/office/drawing/2014/main" xmlns="" id="{00000000-0008-0000-1A00-00000F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69396</xdr:colOff>
      <xdr:row>0</xdr:row>
      <xdr:rowOff>88446</xdr:rowOff>
    </xdr:from>
    <xdr:to>
      <xdr:col>2</xdr:col>
      <xdr:colOff>310243</xdr:colOff>
      <xdr:row>10</xdr:row>
      <xdr:rowOff>38099</xdr:rowOff>
    </xdr:to>
    <xdr:pic>
      <xdr:nvPicPr>
        <xdr:cNvPr id="2" name="Picture 2">
          <a:extLst>
            <a:ext uri="{FF2B5EF4-FFF2-40B4-BE49-F238E27FC236}">
              <a16:creationId xmlns:a16="http://schemas.microsoft.com/office/drawing/2014/main" xmlns="" id="{00000000-0008-0000-1B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221796" y="88446"/>
          <a:ext cx="2345872" cy="5464628"/>
        </a:xfrm>
        <a:prstGeom prst="rect">
          <a:avLst/>
        </a:prstGeom>
        <a:noFill/>
        <a:ln w="9525">
          <a:noFill/>
          <a:miter lim="800000"/>
          <a:headEnd/>
          <a:tailEnd/>
        </a:ln>
      </xdr:spPr>
    </xdr:pic>
    <xdr:clientData/>
  </xdr:twoCellAnchor>
  <xdr:twoCellAnchor>
    <xdr:from>
      <xdr:col>8</xdr:col>
      <xdr:colOff>9525</xdr:colOff>
      <xdr:row>1</xdr:row>
      <xdr:rowOff>542925</xdr:rowOff>
    </xdr:from>
    <xdr:to>
      <xdr:col>8</xdr:col>
      <xdr:colOff>9525</xdr:colOff>
      <xdr:row>9</xdr:row>
      <xdr:rowOff>1952625</xdr:rowOff>
    </xdr:to>
    <xdr:sp macro="" textlink="">
      <xdr:nvSpPr>
        <xdr:cNvPr id="3" name="Straight Connector 3">
          <a:extLst>
            <a:ext uri="{FF2B5EF4-FFF2-40B4-BE49-F238E27FC236}">
              <a16:creationId xmlns:a16="http://schemas.microsoft.com/office/drawing/2014/main" xmlns="" id="{00000000-0008-0000-1B00-000003000000}"/>
            </a:ext>
          </a:extLst>
        </xdr:cNvPr>
        <xdr:cNvSpPr>
          <a:spLocks noChangeShapeType="1"/>
        </xdr:cNvSpPr>
      </xdr:nvSpPr>
      <xdr:spPr bwMode="auto">
        <a:xfrm>
          <a:off x="11125200" y="733425"/>
          <a:ext cx="0" cy="4505325"/>
        </a:xfrm>
        <a:prstGeom prst="line">
          <a:avLst/>
        </a:prstGeom>
        <a:noFill/>
        <a:ln w="12700">
          <a:solidFill>
            <a:srgbClr val="164153"/>
          </a:solidFill>
          <a:round/>
          <a:headEnd/>
          <a:tailEnd/>
        </a:ln>
      </xdr:spPr>
    </xdr:sp>
    <xdr:clientData/>
  </xdr:twoCellAnchor>
  <xdr:twoCellAnchor>
    <xdr:from>
      <xdr:col>1</xdr:col>
      <xdr:colOff>232530</xdr:colOff>
      <xdr:row>6</xdr:row>
      <xdr:rowOff>237822</xdr:rowOff>
    </xdr:from>
    <xdr:to>
      <xdr:col>2</xdr:col>
      <xdr:colOff>136070</xdr:colOff>
      <xdr:row>9</xdr:row>
      <xdr:rowOff>1742814</xdr:rowOff>
    </xdr:to>
    <xdr:sp macro="" textlink="">
      <xdr:nvSpPr>
        <xdr:cNvPr id="4" name="TextBox 3">
          <a:extLst>
            <a:ext uri="{FF2B5EF4-FFF2-40B4-BE49-F238E27FC236}">
              <a16:creationId xmlns:a16="http://schemas.microsoft.com/office/drawing/2014/main" xmlns="" id="{00000000-0008-0000-1B00-000004000000}"/>
            </a:ext>
          </a:extLst>
        </xdr:cNvPr>
        <xdr:cNvSpPr txBox="1"/>
      </xdr:nvSpPr>
      <xdr:spPr>
        <a:xfrm>
          <a:off x="384930" y="2619072"/>
          <a:ext cx="2008565" cy="2409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0">
              <a:solidFill>
                <a:schemeClr val="bg1"/>
              </a:solidFill>
              <a:latin typeface="Arial"/>
              <a:cs typeface="Arial"/>
            </a:rPr>
            <a:t>Northern Cape</a:t>
          </a:r>
        </a:p>
        <a:p>
          <a:pPr algn="ctr"/>
          <a:r>
            <a:rPr lang="en-US" sz="1100" b="1" i="0">
              <a:solidFill>
                <a:schemeClr val="bg1"/>
              </a:solidFill>
              <a:latin typeface="Arial"/>
              <a:cs typeface="Arial"/>
            </a:rPr>
            <a:t>Department of Education</a:t>
          </a:r>
        </a:p>
        <a:p>
          <a:pPr algn="ctr"/>
          <a:r>
            <a:rPr lang="en-US" sz="1100" b="1" i="0">
              <a:solidFill>
                <a:schemeClr val="bg1"/>
              </a:solidFill>
              <a:latin typeface="Arial"/>
              <a:cs typeface="Arial"/>
            </a:rPr>
            <a:t>I.K Nkoane Education House</a:t>
          </a:r>
        </a:p>
        <a:p>
          <a:pPr algn="ctr"/>
          <a:r>
            <a:rPr lang="en-US" sz="1100" b="1" i="0">
              <a:solidFill>
                <a:schemeClr val="bg1"/>
              </a:solidFill>
              <a:latin typeface="Arial"/>
              <a:cs typeface="Arial"/>
            </a:rPr>
            <a:t>156 Barkly Road</a:t>
          </a:r>
        </a:p>
        <a:p>
          <a:pPr algn="ctr"/>
          <a:r>
            <a:rPr lang="en-US" sz="1100" b="1" i="0">
              <a:solidFill>
                <a:schemeClr val="bg1"/>
              </a:solidFill>
              <a:latin typeface="Arial"/>
              <a:cs typeface="Arial"/>
            </a:rPr>
            <a:t>Homestead</a:t>
          </a:r>
        </a:p>
        <a:p>
          <a:pPr algn="ctr"/>
          <a:r>
            <a:rPr lang="en-US" sz="1100" b="1" i="0">
              <a:solidFill>
                <a:schemeClr val="bg1"/>
              </a:solidFill>
              <a:latin typeface="Arial"/>
              <a:cs typeface="Arial"/>
            </a:rPr>
            <a:t>Kimberley 8301</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Private Bag X5029</a:t>
          </a:r>
        </a:p>
        <a:p>
          <a:pPr algn="ctr"/>
          <a:r>
            <a:rPr lang="en-US" sz="1100" b="1" i="0">
              <a:solidFill>
                <a:schemeClr val="bg1"/>
              </a:solidFill>
              <a:latin typeface="Arial"/>
              <a:cs typeface="Arial"/>
            </a:rPr>
            <a:t>Kimberley 8300</a:t>
          </a:r>
        </a:p>
        <a:p>
          <a:pPr algn="ctr"/>
          <a:r>
            <a:rPr lang="en-US" sz="1100" b="1" i="0">
              <a:solidFill>
                <a:schemeClr val="bg1"/>
              </a:solidFill>
              <a:latin typeface="Arial"/>
              <a:cs typeface="Arial"/>
            </a:rPr>
            <a:t>Republic of South Africa</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Tel: 053 839 6500</a:t>
          </a:r>
        </a:p>
        <a:p>
          <a:pPr algn="ctr"/>
          <a:r>
            <a:rPr lang="en-US" sz="1100" b="1" i="0">
              <a:solidFill>
                <a:schemeClr val="bg1"/>
              </a:solidFill>
              <a:latin typeface="Arial"/>
              <a:cs typeface="Arial"/>
            </a:rPr>
            <a:t>Fax: 053 839 6580/1</a:t>
          </a:r>
        </a:p>
        <a:p>
          <a:pPr algn="ctr"/>
          <a:r>
            <a:rPr lang="en-US" sz="1100" b="1" i="0">
              <a:solidFill>
                <a:schemeClr val="bg1"/>
              </a:solidFill>
              <a:latin typeface="Arial"/>
              <a:cs typeface="Arial"/>
            </a:rPr>
            <a:t>Web:ncdoe.ncpg.gov.za</a:t>
          </a:r>
        </a:p>
        <a:p>
          <a:pPr algn="ctr"/>
          <a:endParaRPr lang="en-US" sz="1100" b="1" i="0">
            <a:solidFill>
              <a:schemeClr val="bg1"/>
            </a:solidFill>
            <a:latin typeface="Arial"/>
            <a:cs typeface="Arial"/>
          </a:endParaRPr>
        </a:p>
      </xdr:txBody>
    </xdr:sp>
    <xdr:clientData/>
  </xdr:twoCellAnchor>
  <xdr:twoCellAnchor>
    <xdr:from>
      <xdr:col>3</xdr:col>
      <xdr:colOff>127000</xdr:colOff>
      <xdr:row>7</xdr:row>
      <xdr:rowOff>42333</xdr:rowOff>
    </xdr:from>
    <xdr:to>
      <xdr:col>7</xdr:col>
      <xdr:colOff>1370806</xdr:colOff>
      <xdr:row>9</xdr:row>
      <xdr:rowOff>18836</xdr:rowOff>
    </xdr:to>
    <xdr:sp macro="" textlink="">
      <xdr:nvSpPr>
        <xdr:cNvPr id="5" name="TextBox 4">
          <a:extLst>
            <a:ext uri="{FF2B5EF4-FFF2-40B4-BE49-F238E27FC236}">
              <a16:creationId xmlns:a16="http://schemas.microsoft.com/office/drawing/2014/main" xmlns="" id="{00000000-0008-0000-1B00-000005000000}"/>
            </a:ext>
          </a:extLst>
        </xdr:cNvPr>
        <xdr:cNvSpPr txBox="1"/>
      </xdr:nvSpPr>
      <xdr:spPr>
        <a:xfrm>
          <a:off x="5622925" y="2785533"/>
          <a:ext cx="5253831" cy="5194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2400" b="1" i="0">
              <a:solidFill>
                <a:srgbClr val="164153"/>
              </a:solidFill>
              <a:latin typeface="Arial"/>
              <a:cs typeface="Arial"/>
            </a:rPr>
            <a:t>PROGRESS</a:t>
          </a:r>
          <a:r>
            <a:rPr lang="en-US" sz="2400" b="1" i="0" baseline="0">
              <a:solidFill>
                <a:srgbClr val="164153"/>
              </a:solidFill>
              <a:latin typeface="Arial"/>
              <a:cs typeface="Arial"/>
            </a:rPr>
            <a:t> REPORT</a:t>
          </a:r>
          <a:endParaRPr lang="en-US" sz="2400" b="1" i="0">
            <a:solidFill>
              <a:srgbClr val="164153"/>
            </a:solidFill>
            <a:latin typeface="Arial"/>
            <a:cs typeface="Aria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1514346</xdr:colOff>
      <xdr:row>25</xdr:row>
      <xdr:rowOff>0</xdr:rowOff>
    </xdr:from>
    <xdr:to>
      <xdr:col>3</xdr:col>
      <xdr:colOff>2</xdr:colOff>
      <xdr:row>26</xdr:row>
      <xdr:rowOff>9525</xdr:rowOff>
    </xdr:to>
    <xdr:sp macro="" textlink="">
      <xdr:nvSpPr>
        <xdr:cNvPr id="2" name="Rectangle 72">
          <a:extLst>
            <a:ext uri="{FF2B5EF4-FFF2-40B4-BE49-F238E27FC236}">
              <a16:creationId xmlns:a16="http://schemas.microsoft.com/office/drawing/2014/main" xmlns="" id="{00000000-0008-0000-1C00-000002000000}"/>
            </a:ext>
          </a:extLst>
        </xdr:cNvPr>
        <xdr:cNvSpPr>
          <a:spLocks noChangeArrowheads="1"/>
        </xdr:cNvSpPr>
      </xdr:nvSpPr>
      <xdr:spPr bwMode="auto">
        <a:xfrm>
          <a:off x="4126917" y="9280071"/>
          <a:ext cx="553942" cy="376918"/>
        </a:xfrm>
        <a:prstGeom prst="rect">
          <a:avLst/>
        </a:prstGeom>
        <a:solidFill>
          <a:schemeClr val="bg1">
            <a:lumMod val="85000"/>
            <a:alpha val="0"/>
          </a:schemeClr>
        </a:solidFill>
        <a:ln w="9525">
          <a:solidFill>
            <a:srgbClr val="000000"/>
          </a:solidFill>
          <a:miter lim="800000"/>
          <a:headEnd/>
          <a:tailEnd/>
        </a:ln>
      </xdr:spPr>
    </xdr:sp>
    <xdr:clientData/>
  </xdr:twoCellAnchor>
  <xdr:twoCellAnchor editAs="oneCell">
    <xdr:from>
      <xdr:col>1</xdr:col>
      <xdr:colOff>14729</xdr:colOff>
      <xdr:row>1</xdr:row>
      <xdr:rowOff>6483</xdr:rowOff>
    </xdr:from>
    <xdr:to>
      <xdr:col>4</xdr:col>
      <xdr:colOff>1318838</xdr:colOff>
      <xdr:row>1</xdr:row>
      <xdr:rowOff>1602527</xdr:rowOff>
    </xdr:to>
    <xdr:pic>
      <xdr:nvPicPr>
        <xdr:cNvPr id="3" name="Picture 2" descr="Department of Education (Logo)-01.jpg">
          <a:extLst>
            <a:ext uri="{FF2B5EF4-FFF2-40B4-BE49-F238E27FC236}">
              <a16:creationId xmlns:a16="http://schemas.microsoft.com/office/drawing/2014/main" xmlns="" id="{00000000-0008-0000-1C00-000003000000}"/>
            </a:ext>
          </a:extLst>
        </xdr:cNvPr>
        <xdr:cNvPicPr>
          <a:picLocks noChangeAspect="1"/>
        </xdr:cNvPicPr>
      </xdr:nvPicPr>
      <xdr:blipFill>
        <a:blip xmlns:r="http://schemas.openxmlformats.org/officeDocument/2006/relationships" r:embed="rId1" cstate="print"/>
        <a:stretch>
          <a:fillRect/>
        </a:stretch>
      </xdr:blipFill>
      <xdr:spPr>
        <a:xfrm>
          <a:off x="167129" y="158883"/>
          <a:ext cx="7730763" cy="1596044"/>
        </a:xfrm>
        <a:prstGeom prst="rect">
          <a:avLst/>
        </a:prstGeom>
        <a:noFill/>
        <a:ln>
          <a:noFill/>
        </a:ln>
      </xdr:spPr>
    </xdr:pic>
    <xdr:clientData/>
  </xdr:twoCellAnchor>
  <xdr:twoCellAnchor>
    <xdr:from>
      <xdr:col>2</xdr:col>
      <xdr:colOff>1266265</xdr:colOff>
      <xdr:row>30</xdr:row>
      <xdr:rowOff>0</xdr:rowOff>
    </xdr:from>
    <xdr:to>
      <xdr:col>3</xdr:col>
      <xdr:colOff>1</xdr:colOff>
      <xdr:row>31</xdr:row>
      <xdr:rowOff>0</xdr:rowOff>
    </xdr:to>
    <xdr:sp macro="" textlink="">
      <xdr:nvSpPr>
        <xdr:cNvPr id="4" name="Rectangle 72">
          <a:extLst>
            <a:ext uri="{FF2B5EF4-FFF2-40B4-BE49-F238E27FC236}">
              <a16:creationId xmlns:a16="http://schemas.microsoft.com/office/drawing/2014/main" xmlns="" id="{00000000-0008-0000-1C00-000004000000}"/>
            </a:ext>
          </a:extLst>
        </xdr:cNvPr>
        <xdr:cNvSpPr>
          <a:spLocks noChangeArrowheads="1"/>
        </xdr:cNvSpPr>
      </xdr:nvSpPr>
      <xdr:spPr bwMode="auto">
        <a:xfrm>
          <a:off x="3885640" y="11229975"/>
          <a:ext cx="800661" cy="371475"/>
        </a:xfrm>
        <a:prstGeom prst="rect">
          <a:avLst/>
        </a:prstGeom>
        <a:noFill/>
        <a:ln w="9525">
          <a:solidFill>
            <a:srgbClr val="000000"/>
          </a:solidFill>
          <a:miter lim="800000"/>
          <a:headEnd/>
          <a:tailEnd/>
        </a:ln>
      </xdr:spPr>
    </xdr:sp>
    <xdr:clientData/>
  </xdr:twoCellAnchor>
  <xdr:twoCellAnchor>
    <xdr:from>
      <xdr:col>7</xdr:col>
      <xdr:colOff>1373244</xdr:colOff>
      <xdr:row>29</xdr:row>
      <xdr:rowOff>376917</xdr:rowOff>
    </xdr:from>
    <xdr:to>
      <xdr:col>7</xdr:col>
      <xdr:colOff>1902279</xdr:colOff>
      <xdr:row>31</xdr:row>
      <xdr:rowOff>5442</xdr:rowOff>
    </xdr:to>
    <xdr:sp macro="" textlink="">
      <xdr:nvSpPr>
        <xdr:cNvPr id="5" name="Rectangle 72">
          <a:extLst>
            <a:ext uri="{FF2B5EF4-FFF2-40B4-BE49-F238E27FC236}">
              <a16:creationId xmlns:a16="http://schemas.microsoft.com/office/drawing/2014/main" xmlns="" id="{00000000-0008-0000-1C00-000005000000}"/>
            </a:ext>
          </a:extLst>
        </xdr:cNvPr>
        <xdr:cNvSpPr>
          <a:spLocks noChangeArrowheads="1"/>
        </xdr:cNvSpPr>
      </xdr:nvSpPr>
      <xdr:spPr bwMode="auto">
        <a:xfrm>
          <a:off x="12450819" y="11225892"/>
          <a:ext cx="424260"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6" name="Rectangle 72">
          <a:extLst>
            <a:ext uri="{FF2B5EF4-FFF2-40B4-BE49-F238E27FC236}">
              <a16:creationId xmlns:a16="http://schemas.microsoft.com/office/drawing/2014/main" xmlns="" id="{00000000-0008-0000-1C00-000006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7" name="Rectangle 72">
          <a:extLst>
            <a:ext uri="{FF2B5EF4-FFF2-40B4-BE49-F238E27FC236}">
              <a16:creationId xmlns:a16="http://schemas.microsoft.com/office/drawing/2014/main" xmlns="" id="{00000000-0008-0000-1C00-000007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8" name="Rectangle 72">
          <a:extLst>
            <a:ext uri="{FF2B5EF4-FFF2-40B4-BE49-F238E27FC236}">
              <a16:creationId xmlns:a16="http://schemas.microsoft.com/office/drawing/2014/main" xmlns="" id="{00000000-0008-0000-1C00-000008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9" name="Rectangle 72">
          <a:extLst>
            <a:ext uri="{FF2B5EF4-FFF2-40B4-BE49-F238E27FC236}">
              <a16:creationId xmlns:a16="http://schemas.microsoft.com/office/drawing/2014/main" xmlns="" id="{00000000-0008-0000-1C00-000009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0" name="Rectangle 72">
          <a:extLst>
            <a:ext uri="{FF2B5EF4-FFF2-40B4-BE49-F238E27FC236}">
              <a16:creationId xmlns:a16="http://schemas.microsoft.com/office/drawing/2014/main" xmlns="" id="{00000000-0008-0000-1C00-00000A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1" name="Rectangle 72">
          <a:extLst>
            <a:ext uri="{FF2B5EF4-FFF2-40B4-BE49-F238E27FC236}">
              <a16:creationId xmlns:a16="http://schemas.microsoft.com/office/drawing/2014/main" xmlns="" id="{00000000-0008-0000-1C00-00000B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twoCellAnchor>
    <xdr:from>
      <xdr:col>7</xdr:col>
      <xdr:colOff>1389530</xdr:colOff>
      <xdr:row>34</xdr:row>
      <xdr:rowOff>2721</xdr:rowOff>
    </xdr:from>
    <xdr:to>
      <xdr:col>8</xdr:col>
      <xdr:colOff>1532</xdr:colOff>
      <xdr:row>35</xdr:row>
      <xdr:rowOff>12246</xdr:rowOff>
    </xdr:to>
    <xdr:sp macro="" textlink="">
      <xdr:nvSpPr>
        <xdr:cNvPr id="12" name="Rectangle 72">
          <a:extLst>
            <a:ext uri="{FF2B5EF4-FFF2-40B4-BE49-F238E27FC236}">
              <a16:creationId xmlns:a16="http://schemas.microsoft.com/office/drawing/2014/main" xmlns="" id="{00000000-0008-0000-1C00-00000C000000}"/>
            </a:ext>
          </a:extLst>
        </xdr:cNvPr>
        <xdr:cNvSpPr>
          <a:spLocks noChangeArrowheads="1"/>
        </xdr:cNvSpPr>
      </xdr:nvSpPr>
      <xdr:spPr bwMode="auto">
        <a:xfrm>
          <a:off x="12467105" y="12718596"/>
          <a:ext cx="412227" cy="381000"/>
        </a:xfrm>
        <a:prstGeom prst="rect">
          <a:avLst/>
        </a:prstGeom>
        <a:noFill/>
        <a:ln w="9525">
          <a:solidFill>
            <a:srgbClr val="000000"/>
          </a:solidFill>
          <a:miter lim="800000"/>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69396</xdr:colOff>
      <xdr:row>0</xdr:row>
      <xdr:rowOff>88446</xdr:rowOff>
    </xdr:from>
    <xdr:to>
      <xdr:col>2</xdr:col>
      <xdr:colOff>310243</xdr:colOff>
      <xdr:row>10</xdr:row>
      <xdr:rowOff>38099</xdr:rowOff>
    </xdr:to>
    <xdr:pic>
      <xdr:nvPicPr>
        <xdr:cNvPr id="2" name="Picture 2">
          <a:extLst>
            <a:ext uri="{FF2B5EF4-FFF2-40B4-BE49-F238E27FC236}">
              <a16:creationId xmlns:a16="http://schemas.microsoft.com/office/drawing/2014/main" xmlns="" id="{00000000-0008-0000-1D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221796" y="88446"/>
          <a:ext cx="2345872" cy="5464628"/>
        </a:xfrm>
        <a:prstGeom prst="rect">
          <a:avLst/>
        </a:prstGeom>
        <a:noFill/>
        <a:ln w="9525">
          <a:noFill/>
          <a:miter lim="800000"/>
          <a:headEnd/>
          <a:tailEnd/>
        </a:ln>
      </xdr:spPr>
    </xdr:pic>
    <xdr:clientData/>
  </xdr:twoCellAnchor>
  <xdr:twoCellAnchor>
    <xdr:from>
      <xdr:col>8</xdr:col>
      <xdr:colOff>9525</xdr:colOff>
      <xdr:row>1</xdr:row>
      <xdr:rowOff>542925</xdr:rowOff>
    </xdr:from>
    <xdr:to>
      <xdr:col>8</xdr:col>
      <xdr:colOff>9525</xdr:colOff>
      <xdr:row>9</xdr:row>
      <xdr:rowOff>1952625</xdr:rowOff>
    </xdr:to>
    <xdr:sp macro="" textlink="">
      <xdr:nvSpPr>
        <xdr:cNvPr id="3" name="Straight Connector 3">
          <a:extLst>
            <a:ext uri="{FF2B5EF4-FFF2-40B4-BE49-F238E27FC236}">
              <a16:creationId xmlns:a16="http://schemas.microsoft.com/office/drawing/2014/main" xmlns="" id="{00000000-0008-0000-1D00-000003000000}"/>
            </a:ext>
          </a:extLst>
        </xdr:cNvPr>
        <xdr:cNvSpPr>
          <a:spLocks noChangeShapeType="1"/>
        </xdr:cNvSpPr>
      </xdr:nvSpPr>
      <xdr:spPr bwMode="auto">
        <a:xfrm>
          <a:off x="11125200" y="733425"/>
          <a:ext cx="0" cy="4505325"/>
        </a:xfrm>
        <a:prstGeom prst="line">
          <a:avLst/>
        </a:prstGeom>
        <a:noFill/>
        <a:ln w="12700">
          <a:solidFill>
            <a:srgbClr val="164153"/>
          </a:solidFill>
          <a:round/>
          <a:headEnd/>
          <a:tailEnd/>
        </a:ln>
      </xdr:spPr>
    </xdr:sp>
    <xdr:clientData/>
  </xdr:twoCellAnchor>
  <xdr:twoCellAnchor>
    <xdr:from>
      <xdr:col>1</xdr:col>
      <xdr:colOff>232530</xdr:colOff>
      <xdr:row>6</xdr:row>
      <xdr:rowOff>237822</xdr:rowOff>
    </xdr:from>
    <xdr:to>
      <xdr:col>2</xdr:col>
      <xdr:colOff>136070</xdr:colOff>
      <xdr:row>9</xdr:row>
      <xdr:rowOff>1742814</xdr:rowOff>
    </xdr:to>
    <xdr:sp macro="" textlink="">
      <xdr:nvSpPr>
        <xdr:cNvPr id="4" name="TextBox 3">
          <a:extLst>
            <a:ext uri="{FF2B5EF4-FFF2-40B4-BE49-F238E27FC236}">
              <a16:creationId xmlns:a16="http://schemas.microsoft.com/office/drawing/2014/main" xmlns="" id="{00000000-0008-0000-1D00-000004000000}"/>
            </a:ext>
          </a:extLst>
        </xdr:cNvPr>
        <xdr:cNvSpPr txBox="1"/>
      </xdr:nvSpPr>
      <xdr:spPr>
        <a:xfrm>
          <a:off x="384930" y="2619072"/>
          <a:ext cx="2008565" cy="2409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0">
              <a:solidFill>
                <a:schemeClr val="bg1"/>
              </a:solidFill>
              <a:latin typeface="Arial"/>
              <a:cs typeface="Arial"/>
            </a:rPr>
            <a:t>Northern Cape</a:t>
          </a:r>
        </a:p>
        <a:p>
          <a:pPr algn="ctr"/>
          <a:r>
            <a:rPr lang="en-US" sz="1100" b="1" i="0">
              <a:solidFill>
                <a:schemeClr val="bg1"/>
              </a:solidFill>
              <a:latin typeface="Arial"/>
              <a:cs typeface="Arial"/>
            </a:rPr>
            <a:t>Department of Education</a:t>
          </a:r>
        </a:p>
        <a:p>
          <a:pPr algn="ctr"/>
          <a:r>
            <a:rPr lang="en-US" sz="1100" b="1" i="0">
              <a:solidFill>
                <a:schemeClr val="bg1"/>
              </a:solidFill>
              <a:latin typeface="Arial"/>
              <a:cs typeface="Arial"/>
            </a:rPr>
            <a:t>I.K Nkoane Education House</a:t>
          </a:r>
        </a:p>
        <a:p>
          <a:pPr algn="ctr"/>
          <a:r>
            <a:rPr lang="en-US" sz="1100" b="1" i="0">
              <a:solidFill>
                <a:schemeClr val="bg1"/>
              </a:solidFill>
              <a:latin typeface="Arial"/>
              <a:cs typeface="Arial"/>
            </a:rPr>
            <a:t>156 Barkly Road</a:t>
          </a:r>
        </a:p>
        <a:p>
          <a:pPr algn="ctr"/>
          <a:r>
            <a:rPr lang="en-US" sz="1100" b="1" i="0">
              <a:solidFill>
                <a:schemeClr val="bg1"/>
              </a:solidFill>
              <a:latin typeface="Arial"/>
              <a:cs typeface="Arial"/>
            </a:rPr>
            <a:t>Homestead</a:t>
          </a:r>
        </a:p>
        <a:p>
          <a:pPr algn="ctr"/>
          <a:r>
            <a:rPr lang="en-US" sz="1100" b="1" i="0">
              <a:solidFill>
                <a:schemeClr val="bg1"/>
              </a:solidFill>
              <a:latin typeface="Arial"/>
              <a:cs typeface="Arial"/>
            </a:rPr>
            <a:t>Kimberley 8301</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Private Bag X5029</a:t>
          </a:r>
        </a:p>
        <a:p>
          <a:pPr algn="ctr"/>
          <a:r>
            <a:rPr lang="en-US" sz="1100" b="1" i="0">
              <a:solidFill>
                <a:schemeClr val="bg1"/>
              </a:solidFill>
              <a:latin typeface="Arial"/>
              <a:cs typeface="Arial"/>
            </a:rPr>
            <a:t>Kimberley 8300</a:t>
          </a:r>
        </a:p>
        <a:p>
          <a:pPr algn="ctr"/>
          <a:r>
            <a:rPr lang="en-US" sz="1100" b="1" i="0">
              <a:solidFill>
                <a:schemeClr val="bg1"/>
              </a:solidFill>
              <a:latin typeface="Arial"/>
              <a:cs typeface="Arial"/>
            </a:rPr>
            <a:t>Republic of South Africa</a:t>
          </a:r>
        </a:p>
        <a:p>
          <a:pPr algn="ctr"/>
          <a:endParaRPr lang="en-US" sz="1100" b="1" i="0">
            <a:solidFill>
              <a:schemeClr val="bg1"/>
            </a:solidFill>
            <a:latin typeface="Arial"/>
            <a:cs typeface="Arial"/>
          </a:endParaRPr>
        </a:p>
        <a:p>
          <a:pPr algn="ctr"/>
          <a:r>
            <a:rPr lang="en-US" sz="1100" b="1" i="0">
              <a:solidFill>
                <a:schemeClr val="bg1"/>
              </a:solidFill>
              <a:latin typeface="Arial"/>
              <a:cs typeface="Arial"/>
            </a:rPr>
            <a:t>Tel: 053 839 6500</a:t>
          </a:r>
        </a:p>
        <a:p>
          <a:pPr algn="ctr"/>
          <a:r>
            <a:rPr lang="en-US" sz="1100" b="1" i="0">
              <a:solidFill>
                <a:schemeClr val="bg1"/>
              </a:solidFill>
              <a:latin typeface="Arial"/>
              <a:cs typeface="Arial"/>
            </a:rPr>
            <a:t>Fax: 053 839 6580/1</a:t>
          </a:r>
        </a:p>
        <a:p>
          <a:pPr algn="ctr"/>
          <a:r>
            <a:rPr lang="en-US" sz="1100" b="1" i="0">
              <a:solidFill>
                <a:schemeClr val="bg1"/>
              </a:solidFill>
              <a:latin typeface="Arial"/>
              <a:cs typeface="Arial"/>
            </a:rPr>
            <a:t>Web:ncdoe.ncpg.gov.za</a:t>
          </a:r>
        </a:p>
        <a:p>
          <a:pPr algn="ctr"/>
          <a:endParaRPr lang="en-US" sz="1100" b="1" i="0">
            <a:solidFill>
              <a:schemeClr val="bg1"/>
            </a:solidFill>
            <a:latin typeface="Arial"/>
            <a:cs typeface="Arial"/>
          </a:endParaRPr>
        </a:p>
      </xdr:txBody>
    </xdr:sp>
    <xdr:clientData/>
  </xdr:twoCellAnchor>
  <xdr:twoCellAnchor>
    <xdr:from>
      <xdr:col>3</xdr:col>
      <xdr:colOff>127000</xdr:colOff>
      <xdr:row>7</xdr:row>
      <xdr:rowOff>42333</xdr:rowOff>
    </xdr:from>
    <xdr:to>
      <xdr:col>7</xdr:col>
      <xdr:colOff>1370806</xdr:colOff>
      <xdr:row>9</xdr:row>
      <xdr:rowOff>18836</xdr:rowOff>
    </xdr:to>
    <xdr:sp macro="" textlink="">
      <xdr:nvSpPr>
        <xdr:cNvPr id="5" name="TextBox 4">
          <a:extLst>
            <a:ext uri="{FF2B5EF4-FFF2-40B4-BE49-F238E27FC236}">
              <a16:creationId xmlns:a16="http://schemas.microsoft.com/office/drawing/2014/main" xmlns="" id="{00000000-0008-0000-1D00-000005000000}"/>
            </a:ext>
          </a:extLst>
        </xdr:cNvPr>
        <xdr:cNvSpPr txBox="1"/>
      </xdr:nvSpPr>
      <xdr:spPr>
        <a:xfrm>
          <a:off x="5622925" y="2785533"/>
          <a:ext cx="5253831" cy="5194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2400" b="1" i="0">
              <a:solidFill>
                <a:srgbClr val="164153"/>
              </a:solidFill>
              <a:latin typeface="Arial"/>
              <a:cs typeface="Arial"/>
            </a:rPr>
            <a:t>PROGRESS</a:t>
          </a:r>
          <a:r>
            <a:rPr lang="en-US" sz="2400" b="1" i="0" baseline="0">
              <a:solidFill>
                <a:srgbClr val="164153"/>
              </a:solidFill>
              <a:latin typeface="Arial"/>
              <a:cs typeface="Arial"/>
            </a:rPr>
            <a:t> REPORT</a:t>
          </a:r>
          <a:endParaRPr lang="en-US" sz="2400" b="1" i="0">
            <a:solidFill>
              <a:srgbClr val="164153"/>
            </a:solidFill>
            <a:latin typeface="Arial"/>
            <a:cs typeface="Aria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NCDOE_202021%20MTEF%20PROJECT%20LIST_Mariet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DCOM_PROGRESS REPORT 2019 (2"/>
      <sheetName val="SPORT FACILITIES"/>
      <sheetName val="WATER"/>
      <sheetName val="ELECTRICITY"/>
      <sheetName val="SANITATION"/>
      <sheetName val="PARKING"/>
      <sheetName val="INAPPROPRIATE"/>
      <sheetName val="CLASSROOM BLOCKS"/>
      <sheetName val="ECD CLASSROOM BLOCKS"/>
      <sheetName val="FENCING"/>
      <sheetName val="NUTRITION"/>
      <sheetName val="SCIENCE LAB"/>
      <sheetName val="ADMIN BLOCKS "/>
      <sheetName val="HALL"/>
      <sheetName val="MEDIA CENTRE"/>
      <sheetName val="ABLUTION BLOCK"/>
      <sheetName val="Sheet1"/>
      <sheetName val="Sheet2"/>
      <sheetName val="202021 PROJECT LIST"/>
      <sheetName val="201920 MTEF PLAN - SUMMARY"/>
      <sheetName val="201920 INCENTIVE PROJECT LIST"/>
      <sheetName val="ADMIN OFFICERS"/>
      <sheetName val="NEEDS REGISTER"/>
      <sheetName val="COMPLETED PROJECTS_LIST"/>
      <sheetName val="SANITATION PROGRESS REPORT"/>
      <sheetName val="201819 MTEF PLAN - SUMMARY"/>
      <sheetName val="HEDCOM_PROGRESS REPORT 201819"/>
      <sheetName val="MAINTENANCE PROGRESS REPORT"/>
      <sheetName val="HEDCOM_PROGRESS REPORT 201920"/>
      <sheetName val="EPWP STATS"/>
      <sheetName val="201920 SIGNED OFF PL"/>
      <sheetName val="201920 MAINTENANCE LIST"/>
      <sheetName val="DROPDOWN"/>
      <sheetName val="MASTER LIST 2019"/>
      <sheetName val="NEIMS RECON"/>
      <sheetName val="STANDARDIZE COST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2">
          <cell r="A2" t="str">
            <v xml:space="preserve">!XKUNKWESA OFF-SHOOT PRIMARY SCHOOL </v>
          </cell>
        </row>
        <row r="3">
          <cell r="A3" t="str">
            <v>!XUNKHWESA COMBINED SCHOOL</v>
          </cell>
        </row>
        <row r="4">
          <cell r="A4" t="str">
            <v>AALWYN INTERMEDIÊRE SKOOL</v>
          </cell>
        </row>
        <row r="5">
          <cell r="A5" t="str">
            <v>AB KOLWANE PRIMARY SCHOOL</v>
          </cell>
        </row>
        <row r="6">
          <cell r="A6" t="str">
            <v>AGANG-THUTO PRIMARY SCHOOL</v>
          </cell>
        </row>
        <row r="7">
          <cell r="A7" t="str">
            <v>AGGENEYS INTERNATIONAL ACADEMY</v>
          </cell>
        </row>
        <row r="8">
          <cell r="A8" t="str">
            <v>AGGENEYS LAERSKOOL</v>
          </cell>
        </row>
        <row r="9">
          <cell r="A9" t="str">
            <v>AJ FERREIRA SEKONDÊRE SKOOL</v>
          </cell>
        </row>
        <row r="10">
          <cell r="A10" t="str">
            <v>ALHEIT (NGK) PRIMÊRE SKOOL</v>
          </cell>
        </row>
        <row r="11">
          <cell r="A11" t="str">
            <v>ALPHA PRIMÊRE SKOOL</v>
          </cell>
        </row>
        <row r="12">
          <cell r="A12" t="str">
            <v>ANDERSON PRIMÊRE SKOOL</v>
          </cell>
        </row>
        <row r="13">
          <cell r="A13" t="str">
            <v>ASMANDIA PRIMARY SCHOOL</v>
          </cell>
        </row>
        <row r="14">
          <cell r="A14" t="str">
            <v>ASSMANG PRIMÊRE SKOOL</v>
          </cell>
        </row>
        <row r="15">
          <cell r="A15" t="str">
            <v>ASSUMPTA (RK) PRIMÊRE SKOOL</v>
          </cell>
        </row>
        <row r="16">
          <cell r="A16" t="str">
            <v>AUGRABIES AKADEMIE</v>
          </cell>
        </row>
        <row r="17">
          <cell r="A17" t="str">
            <v>AUGRABIES INTERMEDIATE SCHOOL</v>
          </cell>
        </row>
        <row r="18">
          <cell r="A18" t="str">
            <v>BA GA LOTLHARE INTERMEDIATE SCHOOL</v>
          </cell>
        </row>
      </sheetData>
      <sheetData sheetId="34"/>
      <sheetData sheetId="35"/>
    </sheetDataSet>
  </externalBook>
</externalLink>
</file>

<file path=xl/queryTables/queryTable1.xml><?xml version="1.0" encoding="utf-8"?>
<queryTable xmlns="http://schemas.openxmlformats.org/spreadsheetml/2006/main" name="Maint_Alloc Sheet1$" connectionId="1" autoFormatId="16" applyNumberFormats="0" applyBorderFormats="0" applyFontFormats="0" applyPatternFormats="0" applyAlignmentFormats="0" applyWidthHeightFormats="0">
  <queryTableRefresh nextId="8">
    <queryTableFields count="7">
      <queryTableField id="1" name="Natemis" tableColumnId="1"/>
      <queryTableField id="2" name="Institution Name" tableColumnId="2"/>
      <queryTableField id="3" name="District" tableColumnId="3"/>
      <queryTableField id="4" name="Quintile" tableColumnId="4"/>
      <queryTableField id="5" name="Maintenance_Total" tableColumnId="5"/>
      <queryTableField id="6" name="Maintenance_1st_Transfer_May" tableColumnId="6"/>
      <queryTableField id="7" name="Maintenance_Transfer_Nov" tableColumnId="7"/>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3" name="Table_Maint_Alloc_Sheet1" displayName="Table_Maint_Alloc_Sheet1" ref="A1:G570" tableType="queryTable" totalsRowShown="0">
  <autoFilter ref="A1:G570"/>
  <tableColumns count="7">
    <tableColumn id="1" uniqueName="1" name="Natemis" queryTableFieldId="1"/>
    <tableColumn id="2" uniqueName="2" name="Institution Name" queryTableFieldId="2"/>
    <tableColumn id="3" uniqueName="3" name="District" queryTableFieldId="3"/>
    <tableColumn id="4" uniqueName="4" name="Quintile" queryTableFieldId="4"/>
    <tableColumn id="5" uniqueName="5" name="Maintenance_Total" queryTableFieldId="5"/>
    <tableColumn id="6" uniqueName="6" name="Maintenance_1st_Transfer_May" queryTableFieldId="6"/>
    <tableColumn id="7" uniqueName="7" name="Maintenance_Transfer_Nov" queryTableFieldId="7"/>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2.bin"/><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14.bin"/><Relationship Id="rId4" Type="http://schemas.openxmlformats.org/officeDocument/2006/relationships/comments" Target="../comments5.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2.xml"/><Relationship Id="rId1" Type="http://schemas.openxmlformats.org/officeDocument/2006/relationships/printerSettings" Target="../printerSettings/printerSettings16.bin"/><Relationship Id="rId4" Type="http://schemas.openxmlformats.org/officeDocument/2006/relationships/comments" Target="../comments6.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0"/>
  <sheetViews>
    <sheetView workbookViewId="0">
      <selection activeCell="B34" sqref="B34"/>
    </sheetView>
  </sheetViews>
  <sheetFormatPr defaultRowHeight="13.2" x14ac:dyDescent="0.25"/>
  <cols>
    <col min="1" max="1" width="10.21875" bestFit="1" customWidth="1"/>
    <col min="2" max="2" width="57.44140625" bestFit="1" customWidth="1"/>
    <col min="3" max="3" width="23.44140625" bestFit="1" customWidth="1"/>
    <col min="4" max="4" width="9.77734375" bestFit="1" customWidth="1"/>
    <col min="5" max="5" width="19.77734375" bestFit="1" customWidth="1"/>
    <col min="6" max="6" width="31" bestFit="1" customWidth="1"/>
    <col min="7" max="7" width="27.21875" bestFit="1" customWidth="1"/>
  </cols>
  <sheetData>
    <row r="1" spans="1:7" x14ac:dyDescent="0.25">
      <c r="A1" t="s">
        <v>757</v>
      </c>
      <c r="B1" t="s">
        <v>758</v>
      </c>
      <c r="C1" t="s">
        <v>759</v>
      </c>
      <c r="D1" t="s">
        <v>760</v>
      </c>
      <c r="E1" t="s">
        <v>761</v>
      </c>
      <c r="F1" t="s">
        <v>762</v>
      </c>
      <c r="G1" t="s">
        <v>763</v>
      </c>
    </row>
    <row r="2" spans="1:7" x14ac:dyDescent="0.25">
      <c r="A2">
        <v>300016302</v>
      </c>
      <c r="B2" t="s">
        <v>119</v>
      </c>
      <c r="C2" t="s">
        <v>111</v>
      </c>
      <c r="D2">
        <v>1</v>
      </c>
      <c r="E2">
        <v>271467</v>
      </c>
      <c r="F2">
        <v>135733.5</v>
      </c>
      <c r="G2">
        <v>135733.5</v>
      </c>
    </row>
    <row r="3" spans="1:7" x14ac:dyDescent="0.25">
      <c r="A3">
        <v>300016201</v>
      </c>
      <c r="B3" t="s">
        <v>120</v>
      </c>
      <c r="C3" t="s">
        <v>764</v>
      </c>
      <c r="D3">
        <v>2</v>
      </c>
      <c r="E3">
        <v>67464</v>
      </c>
      <c r="F3">
        <v>33732</v>
      </c>
      <c r="G3">
        <v>33732</v>
      </c>
    </row>
    <row r="4" spans="1:7" x14ac:dyDescent="0.25">
      <c r="A4">
        <v>300105057</v>
      </c>
      <c r="B4" t="s">
        <v>765</v>
      </c>
      <c r="C4" t="s">
        <v>112</v>
      </c>
      <c r="D4">
        <v>3</v>
      </c>
      <c r="E4">
        <v>110233</v>
      </c>
      <c r="F4">
        <v>55116.5</v>
      </c>
      <c r="G4">
        <v>55116.5</v>
      </c>
    </row>
    <row r="5" spans="1:7" x14ac:dyDescent="0.25">
      <c r="A5">
        <v>300044221</v>
      </c>
      <c r="B5" t="s">
        <v>122</v>
      </c>
      <c r="C5" t="s">
        <v>113</v>
      </c>
      <c r="D5">
        <v>2</v>
      </c>
      <c r="E5">
        <v>5369</v>
      </c>
      <c r="F5">
        <v>2684.5</v>
      </c>
      <c r="G5">
        <v>2684.5</v>
      </c>
    </row>
    <row r="6" spans="1:7" x14ac:dyDescent="0.25">
      <c r="A6">
        <v>300034301</v>
      </c>
      <c r="B6" t="s">
        <v>123</v>
      </c>
      <c r="C6" t="s">
        <v>766</v>
      </c>
      <c r="D6">
        <v>5</v>
      </c>
      <c r="E6">
        <v>11582</v>
      </c>
      <c r="F6">
        <v>5791</v>
      </c>
      <c r="G6">
        <v>5791</v>
      </c>
    </row>
    <row r="7" spans="1:7" x14ac:dyDescent="0.25">
      <c r="A7">
        <v>300041401</v>
      </c>
      <c r="B7" t="s">
        <v>124</v>
      </c>
      <c r="C7" t="s">
        <v>113</v>
      </c>
      <c r="D7">
        <v>4</v>
      </c>
      <c r="E7">
        <v>142553</v>
      </c>
      <c r="F7">
        <v>71276.5</v>
      </c>
      <c r="G7">
        <v>71276.5</v>
      </c>
    </row>
    <row r="8" spans="1:7" x14ac:dyDescent="0.25">
      <c r="A8">
        <v>300043201</v>
      </c>
      <c r="B8" t="s">
        <v>125</v>
      </c>
      <c r="C8" t="s">
        <v>113</v>
      </c>
      <c r="D8">
        <v>4</v>
      </c>
      <c r="E8">
        <v>13547</v>
      </c>
      <c r="F8">
        <v>6773.5</v>
      </c>
      <c r="G8">
        <v>6773.5</v>
      </c>
    </row>
    <row r="9" spans="1:7" x14ac:dyDescent="0.25">
      <c r="A9">
        <v>300021201</v>
      </c>
      <c r="B9" t="s">
        <v>126</v>
      </c>
      <c r="C9" t="s">
        <v>764</v>
      </c>
      <c r="D9">
        <v>2</v>
      </c>
      <c r="E9">
        <v>178592</v>
      </c>
      <c r="F9">
        <v>89296</v>
      </c>
      <c r="G9">
        <v>89296</v>
      </c>
    </row>
    <row r="10" spans="1:7" x14ac:dyDescent="0.25">
      <c r="A10">
        <v>300016202</v>
      </c>
      <c r="B10" t="s">
        <v>127</v>
      </c>
      <c r="C10" t="s">
        <v>764</v>
      </c>
      <c r="D10">
        <v>2</v>
      </c>
      <c r="E10">
        <v>148886</v>
      </c>
      <c r="F10">
        <v>74443</v>
      </c>
      <c r="G10">
        <v>74443</v>
      </c>
    </row>
    <row r="11" spans="1:7" x14ac:dyDescent="0.25">
      <c r="A11">
        <v>300044201</v>
      </c>
      <c r="B11" t="s">
        <v>128</v>
      </c>
      <c r="C11" t="s">
        <v>113</v>
      </c>
      <c r="D11">
        <v>4</v>
      </c>
      <c r="E11">
        <v>82026</v>
      </c>
      <c r="F11">
        <v>41013</v>
      </c>
      <c r="G11">
        <v>41013</v>
      </c>
    </row>
    <row r="12" spans="1:7" x14ac:dyDescent="0.25">
      <c r="A12">
        <v>300044202</v>
      </c>
      <c r="B12" t="s">
        <v>129</v>
      </c>
      <c r="C12" t="s">
        <v>113</v>
      </c>
      <c r="D12">
        <v>4</v>
      </c>
      <c r="E12">
        <v>127008</v>
      </c>
      <c r="F12">
        <v>63504</v>
      </c>
      <c r="G12">
        <v>63504</v>
      </c>
    </row>
    <row r="13" spans="1:7" x14ac:dyDescent="0.25">
      <c r="A13">
        <v>300043202</v>
      </c>
      <c r="B13" t="s">
        <v>130</v>
      </c>
      <c r="C13" t="s">
        <v>113</v>
      </c>
      <c r="D13">
        <v>2</v>
      </c>
      <c r="E13">
        <v>68538</v>
      </c>
      <c r="F13">
        <v>34269</v>
      </c>
      <c r="G13">
        <v>34269</v>
      </c>
    </row>
    <row r="14" spans="1:7" x14ac:dyDescent="0.25">
      <c r="A14">
        <v>300043212</v>
      </c>
      <c r="B14" t="s">
        <v>131</v>
      </c>
      <c r="C14" t="s">
        <v>113</v>
      </c>
      <c r="D14">
        <v>2</v>
      </c>
      <c r="E14">
        <v>46885</v>
      </c>
      <c r="F14">
        <v>23442.5</v>
      </c>
      <c r="G14">
        <v>23442.5</v>
      </c>
    </row>
    <row r="15" spans="1:7" x14ac:dyDescent="0.25">
      <c r="A15">
        <v>300100037</v>
      </c>
      <c r="B15" t="s">
        <v>132</v>
      </c>
      <c r="C15" t="s">
        <v>112</v>
      </c>
      <c r="D15">
        <v>1</v>
      </c>
      <c r="E15">
        <v>100928</v>
      </c>
      <c r="F15">
        <v>50464</v>
      </c>
      <c r="G15">
        <v>50464</v>
      </c>
    </row>
    <row r="16" spans="1:7" x14ac:dyDescent="0.25">
      <c r="A16">
        <v>300100042</v>
      </c>
      <c r="B16" t="s">
        <v>133</v>
      </c>
      <c r="C16" t="s">
        <v>112</v>
      </c>
      <c r="D16">
        <v>1</v>
      </c>
      <c r="E16">
        <v>16106</v>
      </c>
      <c r="F16">
        <v>8053</v>
      </c>
      <c r="G16">
        <v>8053</v>
      </c>
    </row>
    <row r="17" spans="1:7" x14ac:dyDescent="0.25">
      <c r="A17">
        <v>300104042</v>
      </c>
      <c r="B17" t="s">
        <v>134</v>
      </c>
      <c r="C17" t="s">
        <v>112</v>
      </c>
      <c r="D17">
        <v>3</v>
      </c>
      <c r="E17">
        <v>67822</v>
      </c>
      <c r="F17">
        <v>33911</v>
      </c>
      <c r="G17">
        <v>33911</v>
      </c>
    </row>
    <row r="18" spans="1:7" x14ac:dyDescent="0.25">
      <c r="A18">
        <v>300100054</v>
      </c>
      <c r="B18" t="s">
        <v>135</v>
      </c>
      <c r="C18" t="s">
        <v>112</v>
      </c>
      <c r="D18">
        <v>1</v>
      </c>
      <c r="E18">
        <v>47601</v>
      </c>
      <c r="F18">
        <v>23800.5</v>
      </c>
      <c r="G18">
        <v>23800.5</v>
      </c>
    </row>
    <row r="19" spans="1:7" x14ac:dyDescent="0.25">
      <c r="A19">
        <v>300100055</v>
      </c>
      <c r="B19" t="s">
        <v>136</v>
      </c>
      <c r="C19" t="s">
        <v>112</v>
      </c>
      <c r="D19">
        <v>3</v>
      </c>
      <c r="E19">
        <v>186645</v>
      </c>
      <c r="F19">
        <v>93322.5</v>
      </c>
      <c r="G19">
        <v>93322.5</v>
      </c>
    </row>
    <row r="20" spans="1:7" x14ac:dyDescent="0.25">
      <c r="A20">
        <v>300106000</v>
      </c>
      <c r="B20" t="s">
        <v>137</v>
      </c>
      <c r="C20" t="s">
        <v>112</v>
      </c>
      <c r="D20">
        <v>1</v>
      </c>
      <c r="E20">
        <v>157655</v>
      </c>
      <c r="F20">
        <v>78827.5</v>
      </c>
      <c r="G20">
        <v>78827.5</v>
      </c>
    </row>
    <row r="21" spans="1:7" x14ac:dyDescent="0.25">
      <c r="A21">
        <v>300045219</v>
      </c>
      <c r="B21" t="s">
        <v>138</v>
      </c>
      <c r="C21" t="s">
        <v>112</v>
      </c>
      <c r="D21">
        <v>1</v>
      </c>
      <c r="E21">
        <v>268425</v>
      </c>
      <c r="F21">
        <v>134212.5</v>
      </c>
      <c r="G21">
        <v>134212.5</v>
      </c>
    </row>
    <row r="22" spans="1:7" x14ac:dyDescent="0.25">
      <c r="A22">
        <v>300017306</v>
      </c>
      <c r="B22" t="s">
        <v>139</v>
      </c>
      <c r="C22" t="s">
        <v>111</v>
      </c>
      <c r="D22">
        <v>1</v>
      </c>
      <c r="E22">
        <v>129202</v>
      </c>
      <c r="F22">
        <v>64601</v>
      </c>
      <c r="G22">
        <v>64601</v>
      </c>
    </row>
    <row r="23" spans="1:7" x14ac:dyDescent="0.25">
      <c r="A23">
        <v>300100081</v>
      </c>
      <c r="B23" t="s">
        <v>140</v>
      </c>
      <c r="C23" t="s">
        <v>112</v>
      </c>
      <c r="D23">
        <v>1</v>
      </c>
      <c r="E23">
        <v>17000</v>
      </c>
      <c r="F23">
        <v>8500</v>
      </c>
      <c r="G23">
        <v>8500</v>
      </c>
    </row>
    <row r="24" spans="1:7" x14ac:dyDescent="0.25">
      <c r="A24">
        <v>300013201</v>
      </c>
      <c r="B24" t="s">
        <v>141</v>
      </c>
      <c r="C24" t="s">
        <v>111</v>
      </c>
      <c r="D24">
        <v>3</v>
      </c>
      <c r="E24">
        <v>173760</v>
      </c>
      <c r="F24">
        <v>86880</v>
      </c>
      <c r="G24">
        <v>86880</v>
      </c>
    </row>
    <row r="25" spans="1:7" x14ac:dyDescent="0.25">
      <c r="A25">
        <v>300012301</v>
      </c>
      <c r="B25" t="s">
        <v>142</v>
      </c>
      <c r="C25" t="s">
        <v>111</v>
      </c>
      <c r="D25">
        <v>3</v>
      </c>
      <c r="E25">
        <v>143697</v>
      </c>
      <c r="F25">
        <v>71848.5</v>
      </c>
      <c r="G25">
        <v>71848.5</v>
      </c>
    </row>
    <row r="26" spans="1:7" x14ac:dyDescent="0.25">
      <c r="A26">
        <v>300013202</v>
      </c>
      <c r="B26" t="s">
        <v>708</v>
      </c>
      <c r="C26" t="s">
        <v>111</v>
      </c>
      <c r="D26">
        <v>3</v>
      </c>
      <c r="E26">
        <v>154076</v>
      </c>
      <c r="F26">
        <v>77038</v>
      </c>
      <c r="G26">
        <v>77038</v>
      </c>
    </row>
    <row r="27" spans="1:7" x14ac:dyDescent="0.25">
      <c r="A27">
        <v>300100095</v>
      </c>
      <c r="B27" t="s">
        <v>143</v>
      </c>
      <c r="C27" t="s">
        <v>112</v>
      </c>
      <c r="D27">
        <v>3</v>
      </c>
      <c r="E27">
        <v>163739</v>
      </c>
      <c r="F27">
        <v>81869.5</v>
      </c>
      <c r="G27">
        <v>81869.5</v>
      </c>
    </row>
    <row r="28" spans="1:7" x14ac:dyDescent="0.25">
      <c r="A28">
        <v>300100102</v>
      </c>
      <c r="B28" t="s">
        <v>144</v>
      </c>
      <c r="C28" t="s">
        <v>112</v>
      </c>
      <c r="D28">
        <v>1</v>
      </c>
      <c r="E28">
        <v>28095</v>
      </c>
      <c r="F28">
        <v>14047.5</v>
      </c>
      <c r="G28">
        <v>14047.5</v>
      </c>
    </row>
    <row r="29" spans="1:7" x14ac:dyDescent="0.25">
      <c r="A29">
        <v>300015201</v>
      </c>
      <c r="B29" t="s">
        <v>145</v>
      </c>
      <c r="C29" t="s">
        <v>111</v>
      </c>
      <c r="D29">
        <v>4</v>
      </c>
      <c r="E29">
        <v>141911</v>
      </c>
      <c r="F29">
        <v>70955.5</v>
      </c>
      <c r="G29">
        <v>70955.5</v>
      </c>
    </row>
    <row r="30" spans="1:7" x14ac:dyDescent="0.25">
      <c r="A30">
        <v>300024301</v>
      </c>
      <c r="B30" t="s">
        <v>146</v>
      </c>
      <c r="C30" t="s">
        <v>764</v>
      </c>
      <c r="D30">
        <v>2</v>
      </c>
      <c r="E30">
        <v>78380</v>
      </c>
      <c r="F30">
        <v>39190</v>
      </c>
      <c r="G30">
        <v>39190</v>
      </c>
    </row>
    <row r="31" spans="1:7" x14ac:dyDescent="0.25">
      <c r="A31">
        <v>300042301</v>
      </c>
      <c r="B31" t="s">
        <v>147</v>
      </c>
      <c r="C31" t="s">
        <v>113</v>
      </c>
      <c r="D31">
        <v>2</v>
      </c>
      <c r="E31">
        <v>83928</v>
      </c>
      <c r="F31">
        <v>41964</v>
      </c>
      <c r="G31">
        <v>41964</v>
      </c>
    </row>
    <row r="32" spans="1:7" x14ac:dyDescent="0.25">
      <c r="A32">
        <v>300045208</v>
      </c>
      <c r="B32" t="s">
        <v>148</v>
      </c>
      <c r="C32" t="s">
        <v>112</v>
      </c>
      <c r="D32">
        <v>5</v>
      </c>
      <c r="E32">
        <v>6553</v>
      </c>
      <c r="F32">
        <v>3276.5</v>
      </c>
      <c r="G32">
        <v>3276.5</v>
      </c>
    </row>
    <row r="33" spans="1:7" x14ac:dyDescent="0.25">
      <c r="A33">
        <v>300044401</v>
      </c>
      <c r="B33" t="s">
        <v>149</v>
      </c>
      <c r="C33" t="s">
        <v>113</v>
      </c>
      <c r="D33">
        <v>4</v>
      </c>
      <c r="E33">
        <v>139577</v>
      </c>
      <c r="F33">
        <v>69788.5</v>
      </c>
      <c r="G33">
        <v>69788.5</v>
      </c>
    </row>
    <row r="34" spans="1:7" x14ac:dyDescent="0.25">
      <c r="A34">
        <v>300042201</v>
      </c>
      <c r="B34" t="s">
        <v>150</v>
      </c>
      <c r="C34" t="s">
        <v>113</v>
      </c>
      <c r="D34">
        <v>2</v>
      </c>
      <c r="E34">
        <v>10200</v>
      </c>
      <c r="F34">
        <v>5100</v>
      </c>
      <c r="G34">
        <v>5100</v>
      </c>
    </row>
    <row r="35" spans="1:7" x14ac:dyDescent="0.25">
      <c r="A35">
        <v>300022202</v>
      </c>
      <c r="B35" t="s">
        <v>151</v>
      </c>
      <c r="C35" t="s">
        <v>764</v>
      </c>
      <c r="D35">
        <v>2</v>
      </c>
      <c r="E35">
        <v>14853</v>
      </c>
      <c r="F35">
        <v>7426.5</v>
      </c>
      <c r="G35">
        <v>7426.5</v>
      </c>
    </row>
    <row r="36" spans="1:7" x14ac:dyDescent="0.25">
      <c r="A36">
        <v>300100131</v>
      </c>
      <c r="B36" t="s">
        <v>152</v>
      </c>
      <c r="C36" t="s">
        <v>112</v>
      </c>
      <c r="D36">
        <v>1</v>
      </c>
      <c r="E36">
        <v>21295</v>
      </c>
      <c r="F36">
        <v>10647.5</v>
      </c>
      <c r="G36">
        <v>10647.5</v>
      </c>
    </row>
    <row r="37" spans="1:7" x14ac:dyDescent="0.25">
      <c r="A37">
        <v>300100134</v>
      </c>
      <c r="B37" t="s">
        <v>767</v>
      </c>
      <c r="C37" t="s">
        <v>112</v>
      </c>
      <c r="D37">
        <v>1</v>
      </c>
      <c r="E37">
        <v>18611</v>
      </c>
      <c r="F37">
        <v>9305.5</v>
      </c>
      <c r="G37">
        <v>9305.5</v>
      </c>
    </row>
    <row r="38" spans="1:7" x14ac:dyDescent="0.25">
      <c r="A38">
        <v>300100159</v>
      </c>
      <c r="B38" t="s">
        <v>153</v>
      </c>
      <c r="C38" t="s">
        <v>112</v>
      </c>
      <c r="D38">
        <v>1</v>
      </c>
      <c r="E38">
        <v>32927</v>
      </c>
      <c r="F38">
        <v>16463.5</v>
      </c>
      <c r="G38">
        <v>16463.5</v>
      </c>
    </row>
    <row r="39" spans="1:7" x14ac:dyDescent="0.25">
      <c r="A39">
        <v>300015203</v>
      </c>
      <c r="B39" t="s">
        <v>154</v>
      </c>
      <c r="C39" t="s">
        <v>111</v>
      </c>
      <c r="D39">
        <v>2</v>
      </c>
      <c r="E39">
        <v>119897</v>
      </c>
      <c r="F39">
        <v>59948.5</v>
      </c>
      <c r="G39">
        <v>59948.5</v>
      </c>
    </row>
    <row r="40" spans="1:7" x14ac:dyDescent="0.25">
      <c r="A40">
        <v>300100166</v>
      </c>
      <c r="B40" t="s">
        <v>155</v>
      </c>
      <c r="C40" t="s">
        <v>112</v>
      </c>
      <c r="D40">
        <v>1</v>
      </c>
      <c r="E40">
        <v>53327</v>
      </c>
      <c r="F40">
        <v>26663.5</v>
      </c>
      <c r="G40">
        <v>26663.5</v>
      </c>
    </row>
    <row r="41" spans="1:7" x14ac:dyDescent="0.25">
      <c r="A41">
        <v>300011404</v>
      </c>
      <c r="B41" t="s">
        <v>156</v>
      </c>
      <c r="C41" t="s">
        <v>764</v>
      </c>
      <c r="D41">
        <v>2</v>
      </c>
      <c r="E41">
        <v>167676</v>
      </c>
      <c r="F41">
        <v>83838</v>
      </c>
      <c r="G41">
        <v>83838</v>
      </c>
    </row>
    <row r="42" spans="1:7" x14ac:dyDescent="0.25">
      <c r="A42">
        <v>300011301</v>
      </c>
      <c r="B42" t="s">
        <v>157</v>
      </c>
      <c r="C42" t="s">
        <v>764</v>
      </c>
      <c r="D42">
        <v>2</v>
      </c>
      <c r="E42">
        <v>196845</v>
      </c>
      <c r="F42">
        <v>98422.5</v>
      </c>
      <c r="G42">
        <v>98422.5</v>
      </c>
    </row>
    <row r="43" spans="1:7" x14ac:dyDescent="0.25">
      <c r="A43">
        <v>300100181</v>
      </c>
      <c r="B43" t="s">
        <v>158</v>
      </c>
      <c r="C43" t="s">
        <v>111</v>
      </c>
      <c r="D43">
        <v>3</v>
      </c>
      <c r="E43">
        <v>132244</v>
      </c>
      <c r="F43">
        <v>66122</v>
      </c>
      <c r="G43">
        <v>66122</v>
      </c>
    </row>
    <row r="44" spans="1:7" x14ac:dyDescent="0.25">
      <c r="A44">
        <v>300013401</v>
      </c>
      <c r="B44" t="s">
        <v>159</v>
      </c>
      <c r="C44" t="s">
        <v>111</v>
      </c>
      <c r="D44">
        <v>3</v>
      </c>
      <c r="E44">
        <v>182529</v>
      </c>
      <c r="F44">
        <v>91264.5</v>
      </c>
      <c r="G44">
        <v>91264.5</v>
      </c>
    </row>
    <row r="45" spans="1:7" x14ac:dyDescent="0.25">
      <c r="A45">
        <v>300100200</v>
      </c>
      <c r="B45" t="s">
        <v>160</v>
      </c>
      <c r="C45" t="s">
        <v>112</v>
      </c>
      <c r="D45">
        <v>1</v>
      </c>
      <c r="E45">
        <v>46348</v>
      </c>
      <c r="F45">
        <v>23174</v>
      </c>
      <c r="G45">
        <v>23174</v>
      </c>
    </row>
    <row r="46" spans="1:7" x14ac:dyDescent="0.25">
      <c r="A46">
        <v>300100201</v>
      </c>
      <c r="B46" t="s">
        <v>161</v>
      </c>
      <c r="C46" t="s">
        <v>112</v>
      </c>
      <c r="D46">
        <v>1</v>
      </c>
      <c r="E46">
        <v>61201</v>
      </c>
      <c r="F46">
        <v>30600.5</v>
      </c>
      <c r="G46">
        <v>30600.5</v>
      </c>
    </row>
    <row r="47" spans="1:7" x14ac:dyDescent="0.25">
      <c r="A47">
        <v>300100208</v>
      </c>
      <c r="B47" t="s">
        <v>162</v>
      </c>
      <c r="C47" t="s">
        <v>112</v>
      </c>
      <c r="D47">
        <v>1</v>
      </c>
      <c r="E47">
        <v>36148</v>
      </c>
      <c r="F47">
        <v>18074</v>
      </c>
      <c r="G47">
        <v>18074</v>
      </c>
    </row>
    <row r="48" spans="1:7" x14ac:dyDescent="0.25">
      <c r="A48">
        <v>300100557</v>
      </c>
      <c r="B48" t="s">
        <v>163</v>
      </c>
      <c r="C48" t="s">
        <v>112</v>
      </c>
      <c r="D48">
        <v>1</v>
      </c>
      <c r="E48">
        <v>67464</v>
      </c>
      <c r="F48">
        <v>33732</v>
      </c>
      <c r="G48">
        <v>33732</v>
      </c>
    </row>
    <row r="49" spans="1:7" x14ac:dyDescent="0.25">
      <c r="A49">
        <v>300043301</v>
      </c>
      <c r="B49" t="s">
        <v>164</v>
      </c>
      <c r="C49" t="s">
        <v>113</v>
      </c>
      <c r="D49">
        <v>2</v>
      </c>
      <c r="E49">
        <v>92875</v>
      </c>
      <c r="F49">
        <v>46437.5</v>
      </c>
      <c r="G49">
        <v>46437.5</v>
      </c>
    </row>
    <row r="50" spans="1:7" x14ac:dyDescent="0.25">
      <c r="A50">
        <v>300034302</v>
      </c>
      <c r="B50" t="s">
        <v>165</v>
      </c>
      <c r="C50" t="s">
        <v>766</v>
      </c>
      <c r="D50">
        <v>2</v>
      </c>
      <c r="E50">
        <v>33464</v>
      </c>
      <c r="F50">
        <v>16732</v>
      </c>
      <c r="G50">
        <v>16732</v>
      </c>
    </row>
    <row r="51" spans="1:7" x14ac:dyDescent="0.25">
      <c r="A51">
        <v>300011202</v>
      </c>
      <c r="B51" t="s">
        <v>166</v>
      </c>
      <c r="C51" t="s">
        <v>764</v>
      </c>
      <c r="D51">
        <v>2</v>
      </c>
      <c r="E51">
        <v>27021</v>
      </c>
      <c r="F51">
        <v>13510.5</v>
      </c>
      <c r="G51">
        <v>13510.5</v>
      </c>
    </row>
    <row r="52" spans="1:7" x14ac:dyDescent="0.25">
      <c r="A52">
        <v>300032201</v>
      </c>
      <c r="B52" t="s">
        <v>167</v>
      </c>
      <c r="C52" t="s">
        <v>766</v>
      </c>
      <c r="D52">
        <v>4</v>
      </c>
      <c r="E52">
        <v>20489</v>
      </c>
      <c r="F52">
        <v>10244.5</v>
      </c>
      <c r="G52">
        <v>10244.5</v>
      </c>
    </row>
    <row r="53" spans="1:7" x14ac:dyDescent="0.25">
      <c r="A53">
        <v>300031201</v>
      </c>
      <c r="B53" t="s">
        <v>168</v>
      </c>
      <c r="C53" t="s">
        <v>766</v>
      </c>
      <c r="D53">
        <v>3</v>
      </c>
      <c r="E53">
        <v>7337</v>
      </c>
      <c r="F53">
        <v>3668.5</v>
      </c>
      <c r="G53">
        <v>3668.5</v>
      </c>
    </row>
    <row r="54" spans="1:7" x14ac:dyDescent="0.25">
      <c r="A54">
        <v>300100230</v>
      </c>
      <c r="B54" t="s">
        <v>169</v>
      </c>
      <c r="C54" t="s">
        <v>112</v>
      </c>
      <c r="D54">
        <v>1</v>
      </c>
      <c r="E54">
        <v>19327</v>
      </c>
      <c r="F54">
        <v>9663.5</v>
      </c>
      <c r="G54">
        <v>9663.5</v>
      </c>
    </row>
    <row r="55" spans="1:7" x14ac:dyDescent="0.25">
      <c r="A55">
        <v>300043401</v>
      </c>
      <c r="B55" t="s">
        <v>709</v>
      </c>
      <c r="C55" t="s">
        <v>113</v>
      </c>
      <c r="D55">
        <v>4</v>
      </c>
      <c r="E55">
        <v>137592</v>
      </c>
      <c r="F55">
        <v>68796</v>
      </c>
      <c r="G55">
        <v>68796</v>
      </c>
    </row>
    <row r="56" spans="1:7" x14ac:dyDescent="0.25">
      <c r="A56">
        <v>300024302</v>
      </c>
      <c r="B56" t="s">
        <v>768</v>
      </c>
      <c r="C56" t="s">
        <v>764</v>
      </c>
      <c r="D56">
        <v>4</v>
      </c>
      <c r="E56">
        <v>77394</v>
      </c>
      <c r="F56">
        <v>38697</v>
      </c>
      <c r="G56">
        <v>38697</v>
      </c>
    </row>
    <row r="57" spans="1:7" x14ac:dyDescent="0.25">
      <c r="A57">
        <v>300024202</v>
      </c>
      <c r="B57" t="s">
        <v>710</v>
      </c>
      <c r="C57" t="s">
        <v>764</v>
      </c>
      <c r="D57">
        <v>2</v>
      </c>
      <c r="E57">
        <v>204003</v>
      </c>
      <c r="F57">
        <v>102001.5</v>
      </c>
      <c r="G57">
        <v>102001.5</v>
      </c>
    </row>
    <row r="58" spans="1:7" x14ac:dyDescent="0.25">
      <c r="A58">
        <v>300034201</v>
      </c>
      <c r="B58" t="s">
        <v>170</v>
      </c>
      <c r="C58" t="s">
        <v>766</v>
      </c>
      <c r="D58">
        <v>4</v>
      </c>
      <c r="E58">
        <v>7166</v>
      </c>
      <c r="F58">
        <v>3583</v>
      </c>
      <c r="G58">
        <v>3583</v>
      </c>
    </row>
    <row r="59" spans="1:7" x14ac:dyDescent="0.25">
      <c r="A59">
        <v>300043204</v>
      </c>
      <c r="B59" t="s">
        <v>171</v>
      </c>
      <c r="C59" t="s">
        <v>113</v>
      </c>
      <c r="D59">
        <v>3</v>
      </c>
      <c r="E59">
        <v>75338</v>
      </c>
      <c r="F59">
        <v>37669</v>
      </c>
      <c r="G59">
        <v>37669</v>
      </c>
    </row>
    <row r="60" spans="1:7" x14ac:dyDescent="0.25">
      <c r="A60">
        <v>300023302</v>
      </c>
      <c r="B60" t="s">
        <v>172</v>
      </c>
      <c r="C60" t="s">
        <v>764</v>
      </c>
      <c r="D60">
        <v>4</v>
      </c>
      <c r="E60">
        <v>55787</v>
      </c>
      <c r="F60">
        <v>27893.5</v>
      </c>
      <c r="G60">
        <v>27893.5</v>
      </c>
    </row>
    <row r="61" spans="1:7" x14ac:dyDescent="0.25">
      <c r="A61">
        <v>300023203</v>
      </c>
      <c r="B61" t="s">
        <v>173</v>
      </c>
      <c r="C61" t="s">
        <v>764</v>
      </c>
      <c r="D61">
        <v>3</v>
      </c>
      <c r="E61">
        <v>141192</v>
      </c>
      <c r="F61">
        <v>70596</v>
      </c>
      <c r="G61">
        <v>70596</v>
      </c>
    </row>
    <row r="62" spans="1:7" x14ac:dyDescent="0.25">
      <c r="A62">
        <v>300100246</v>
      </c>
      <c r="B62" t="s">
        <v>174</v>
      </c>
      <c r="C62" t="s">
        <v>112</v>
      </c>
      <c r="D62">
        <v>1</v>
      </c>
      <c r="E62">
        <v>59948</v>
      </c>
      <c r="F62">
        <v>29974</v>
      </c>
      <c r="G62">
        <v>29974</v>
      </c>
    </row>
    <row r="63" spans="1:7" x14ac:dyDescent="0.25">
      <c r="A63">
        <v>300031202</v>
      </c>
      <c r="B63" t="s">
        <v>175</v>
      </c>
      <c r="C63" t="s">
        <v>766</v>
      </c>
      <c r="D63">
        <v>4</v>
      </c>
      <c r="E63">
        <v>65819</v>
      </c>
      <c r="F63">
        <v>32909.5</v>
      </c>
      <c r="G63">
        <v>32909.5</v>
      </c>
    </row>
    <row r="64" spans="1:7" x14ac:dyDescent="0.25">
      <c r="A64">
        <v>300031401</v>
      </c>
      <c r="B64" t="s">
        <v>176</v>
      </c>
      <c r="C64" t="s">
        <v>766</v>
      </c>
      <c r="D64">
        <v>4</v>
      </c>
      <c r="E64">
        <v>49392</v>
      </c>
      <c r="F64">
        <v>24696</v>
      </c>
      <c r="G64">
        <v>24696</v>
      </c>
    </row>
    <row r="65" spans="1:7" x14ac:dyDescent="0.25">
      <c r="A65">
        <v>300042223</v>
      </c>
      <c r="B65" t="s">
        <v>177</v>
      </c>
      <c r="C65" t="s">
        <v>113</v>
      </c>
      <c r="D65">
        <v>4</v>
      </c>
      <c r="E65">
        <v>11797</v>
      </c>
      <c r="F65">
        <v>5898.5</v>
      </c>
      <c r="G65">
        <v>5898.5</v>
      </c>
    </row>
    <row r="66" spans="1:7" x14ac:dyDescent="0.25">
      <c r="A66">
        <v>300017303</v>
      </c>
      <c r="B66" t="s">
        <v>178</v>
      </c>
      <c r="C66" t="s">
        <v>111</v>
      </c>
      <c r="D66">
        <v>3</v>
      </c>
      <c r="E66">
        <v>115065</v>
      </c>
      <c r="F66">
        <v>57532.5</v>
      </c>
      <c r="G66">
        <v>57532.5</v>
      </c>
    </row>
    <row r="67" spans="1:7" x14ac:dyDescent="0.25">
      <c r="A67">
        <v>300045302</v>
      </c>
      <c r="B67" t="s">
        <v>179</v>
      </c>
      <c r="C67" t="s">
        <v>113</v>
      </c>
      <c r="D67">
        <v>5</v>
      </c>
      <c r="E67">
        <v>44629</v>
      </c>
      <c r="F67">
        <v>22314.5</v>
      </c>
      <c r="G67">
        <v>22314.5</v>
      </c>
    </row>
    <row r="68" spans="1:7" x14ac:dyDescent="0.25">
      <c r="A68">
        <v>300045301</v>
      </c>
      <c r="B68" t="s">
        <v>180</v>
      </c>
      <c r="C68" t="s">
        <v>113</v>
      </c>
      <c r="D68">
        <v>2</v>
      </c>
      <c r="E68">
        <v>141728</v>
      </c>
      <c r="F68">
        <v>70864</v>
      </c>
      <c r="G68">
        <v>70864</v>
      </c>
    </row>
    <row r="69" spans="1:7" x14ac:dyDescent="0.25">
      <c r="A69">
        <v>300021101</v>
      </c>
      <c r="B69" t="s">
        <v>181</v>
      </c>
      <c r="C69" t="s">
        <v>764</v>
      </c>
      <c r="D69">
        <v>5</v>
      </c>
      <c r="E69">
        <v>13602</v>
      </c>
      <c r="F69">
        <v>6801</v>
      </c>
      <c r="G69">
        <v>6801</v>
      </c>
    </row>
    <row r="70" spans="1:7" x14ac:dyDescent="0.25">
      <c r="A70">
        <v>300044203</v>
      </c>
      <c r="B70" t="s">
        <v>182</v>
      </c>
      <c r="C70" t="s">
        <v>112</v>
      </c>
      <c r="D70">
        <v>1</v>
      </c>
      <c r="E70">
        <v>307078</v>
      </c>
      <c r="F70">
        <v>153539</v>
      </c>
      <c r="G70">
        <v>153539</v>
      </c>
    </row>
    <row r="71" spans="1:7" x14ac:dyDescent="0.25">
      <c r="A71">
        <v>300011304</v>
      </c>
      <c r="B71" t="s">
        <v>183</v>
      </c>
      <c r="C71" t="s">
        <v>111</v>
      </c>
      <c r="D71">
        <v>3</v>
      </c>
      <c r="E71">
        <v>136897</v>
      </c>
      <c r="F71">
        <v>68448.5</v>
      </c>
      <c r="G71">
        <v>68448.5</v>
      </c>
    </row>
    <row r="72" spans="1:7" x14ac:dyDescent="0.25">
      <c r="A72">
        <v>300013301</v>
      </c>
      <c r="B72" t="s">
        <v>184</v>
      </c>
      <c r="C72" t="s">
        <v>111</v>
      </c>
      <c r="D72">
        <v>2</v>
      </c>
      <c r="E72">
        <v>117391</v>
      </c>
      <c r="F72">
        <v>58695.5</v>
      </c>
      <c r="G72">
        <v>58695.5</v>
      </c>
    </row>
    <row r="73" spans="1:7" x14ac:dyDescent="0.25">
      <c r="A73">
        <v>300024203</v>
      </c>
      <c r="B73" t="s">
        <v>185</v>
      </c>
      <c r="C73" t="s">
        <v>764</v>
      </c>
      <c r="D73">
        <v>2</v>
      </c>
      <c r="E73">
        <v>46348</v>
      </c>
      <c r="F73">
        <v>23174</v>
      </c>
      <c r="G73">
        <v>23174</v>
      </c>
    </row>
    <row r="74" spans="1:7" x14ac:dyDescent="0.25">
      <c r="A74">
        <v>300100271</v>
      </c>
      <c r="B74" t="s">
        <v>186</v>
      </c>
      <c r="C74" t="s">
        <v>112</v>
      </c>
      <c r="D74">
        <v>1</v>
      </c>
      <c r="E74">
        <v>149602</v>
      </c>
      <c r="F74">
        <v>74801</v>
      </c>
      <c r="G74">
        <v>74801</v>
      </c>
    </row>
    <row r="75" spans="1:7" x14ac:dyDescent="0.25">
      <c r="A75">
        <v>300045203</v>
      </c>
      <c r="B75" t="s">
        <v>187</v>
      </c>
      <c r="C75" t="s">
        <v>113</v>
      </c>
      <c r="D75">
        <v>4</v>
      </c>
      <c r="E75">
        <v>149609</v>
      </c>
      <c r="F75">
        <v>74804.5</v>
      </c>
      <c r="G75">
        <v>74804.5</v>
      </c>
    </row>
    <row r="76" spans="1:7" x14ac:dyDescent="0.25">
      <c r="A76">
        <v>300033203</v>
      </c>
      <c r="B76" t="s">
        <v>188</v>
      </c>
      <c r="C76" t="s">
        <v>766</v>
      </c>
      <c r="D76">
        <v>2</v>
      </c>
      <c r="E76">
        <v>5095</v>
      </c>
      <c r="F76">
        <v>2547.5</v>
      </c>
      <c r="G76">
        <v>2547.5</v>
      </c>
    </row>
    <row r="77" spans="1:7" x14ac:dyDescent="0.25">
      <c r="A77">
        <v>300013302</v>
      </c>
      <c r="B77" t="s">
        <v>189</v>
      </c>
      <c r="C77" t="s">
        <v>111</v>
      </c>
      <c r="D77">
        <v>1</v>
      </c>
      <c r="E77">
        <v>106117</v>
      </c>
      <c r="F77">
        <v>53058.5</v>
      </c>
      <c r="G77">
        <v>53058.5</v>
      </c>
    </row>
    <row r="78" spans="1:7" x14ac:dyDescent="0.25">
      <c r="A78">
        <v>300100316</v>
      </c>
      <c r="B78" t="s">
        <v>190</v>
      </c>
      <c r="C78" t="s">
        <v>112</v>
      </c>
      <c r="D78">
        <v>1</v>
      </c>
      <c r="E78">
        <v>74443</v>
      </c>
      <c r="F78">
        <v>37221.5</v>
      </c>
      <c r="G78">
        <v>37221.5</v>
      </c>
    </row>
    <row r="79" spans="1:7" x14ac:dyDescent="0.25">
      <c r="A79">
        <v>300012302</v>
      </c>
      <c r="B79" t="s">
        <v>191</v>
      </c>
      <c r="C79" t="s">
        <v>111</v>
      </c>
      <c r="D79">
        <v>1</v>
      </c>
      <c r="E79">
        <v>188792</v>
      </c>
      <c r="F79">
        <v>94396</v>
      </c>
      <c r="G79">
        <v>94396</v>
      </c>
    </row>
    <row r="80" spans="1:7" x14ac:dyDescent="0.25">
      <c r="A80">
        <v>300024204</v>
      </c>
      <c r="B80" t="s">
        <v>192</v>
      </c>
      <c r="C80" t="s">
        <v>764</v>
      </c>
      <c r="D80">
        <v>2</v>
      </c>
      <c r="E80">
        <v>5095</v>
      </c>
      <c r="F80">
        <v>2547.5</v>
      </c>
      <c r="G80">
        <v>2547.5</v>
      </c>
    </row>
    <row r="81" spans="1:7" x14ac:dyDescent="0.25">
      <c r="A81">
        <v>300011305</v>
      </c>
      <c r="B81" t="s">
        <v>193</v>
      </c>
      <c r="C81" t="s">
        <v>764</v>
      </c>
      <c r="D81">
        <v>5</v>
      </c>
      <c r="E81">
        <v>18707</v>
      </c>
      <c r="F81">
        <v>9353.5</v>
      </c>
      <c r="G81">
        <v>9353.5</v>
      </c>
    </row>
    <row r="82" spans="1:7" x14ac:dyDescent="0.25">
      <c r="A82">
        <v>300015406</v>
      </c>
      <c r="B82" t="s">
        <v>194</v>
      </c>
      <c r="C82" t="s">
        <v>111</v>
      </c>
      <c r="D82">
        <v>2</v>
      </c>
      <c r="E82">
        <v>112560</v>
      </c>
      <c r="F82">
        <v>56280</v>
      </c>
      <c r="G82">
        <v>56280</v>
      </c>
    </row>
    <row r="83" spans="1:7" x14ac:dyDescent="0.25">
      <c r="A83">
        <v>300032301</v>
      </c>
      <c r="B83" t="s">
        <v>195</v>
      </c>
      <c r="C83" t="s">
        <v>766</v>
      </c>
      <c r="D83">
        <v>5</v>
      </c>
      <c r="E83">
        <v>92906</v>
      </c>
      <c r="F83">
        <v>46453</v>
      </c>
      <c r="G83">
        <v>46453</v>
      </c>
    </row>
    <row r="84" spans="1:7" x14ac:dyDescent="0.25">
      <c r="A84">
        <v>300031203</v>
      </c>
      <c r="B84" t="s">
        <v>769</v>
      </c>
      <c r="C84" t="s">
        <v>766</v>
      </c>
      <c r="D84">
        <v>5</v>
      </c>
      <c r="E84">
        <v>10219</v>
      </c>
      <c r="F84">
        <v>5109.5</v>
      </c>
      <c r="G84">
        <v>5109.5</v>
      </c>
    </row>
    <row r="85" spans="1:7" x14ac:dyDescent="0.25">
      <c r="A85">
        <v>300015206</v>
      </c>
      <c r="B85" t="s">
        <v>196</v>
      </c>
      <c r="C85" t="s">
        <v>111</v>
      </c>
      <c r="D85">
        <v>5</v>
      </c>
      <c r="E85">
        <v>77531</v>
      </c>
      <c r="F85">
        <v>38765.5</v>
      </c>
      <c r="G85">
        <v>38765.5</v>
      </c>
    </row>
    <row r="86" spans="1:7" x14ac:dyDescent="0.25">
      <c r="A86">
        <v>300100337</v>
      </c>
      <c r="B86" t="s">
        <v>197</v>
      </c>
      <c r="C86" t="s">
        <v>112</v>
      </c>
      <c r="D86">
        <v>1</v>
      </c>
      <c r="E86">
        <v>7695</v>
      </c>
      <c r="F86">
        <v>3847.5</v>
      </c>
      <c r="G86">
        <v>3847.5</v>
      </c>
    </row>
    <row r="87" spans="1:7" x14ac:dyDescent="0.25">
      <c r="A87">
        <v>300100345</v>
      </c>
      <c r="B87" t="s">
        <v>198</v>
      </c>
      <c r="C87" t="s">
        <v>112</v>
      </c>
      <c r="D87">
        <v>1</v>
      </c>
      <c r="E87">
        <v>28632</v>
      </c>
      <c r="F87">
        <v>14316</v>
      </c>
      <c r="G87">
        <v>14316</v>
      </c>
    </row>
    <row r="88" spans="1:7" x14ac:dyDescent="0.25">
      <c r="A88">
        <v>300031204</v>
      </c>
      <c r="B88" t="s">
        <v>199</v>
      </c>
      <c r="C88" t="s">
        <v>766</v>
      </c>
      <c r="D88">
        <v>4</v>
      </c>
      <c r="E88">
        <v>5095</v>
      </c>
      <c r="F88">
        <v>2547.5</v>
      </c>
      <c r="G88">
        <v>2547.5</v>
      </c>
    </row>
    <row r="89" spans="1:7" x14ac:dyDescent="0.25">
      <c r="A89">
        <v>300011303</v>
      </c>
      <c r="B89" t="s">
        <v>200</v>
      </c>
      <c r="C89" t="s">
        <v>111</v>
      </c>
      <c r="D89">
        <v>2</v>
      </c>
      <c r="E89">
        <v>162845</v>
      </c>
      <c r="F89">
        <v>81422.5</v>
      </c>
      <c r="G89">
        <v>81422.5</v>
      </c>
    </row>
    <row r="90" spans="1:7" x14ac:dyDescent="0.25">
      <c r="A90">
        <v>300015402</v>
      </c>
      <c r="B90" t="s">
        <v>201</v>
      </c>
      <c r="C90" t="s">
        <v>111</v>
      </c>
      <c r="D90">
        <v>3</v>
      </c>
      <c r="E90">
        <v>212056</v>
      </c>
      <c r="F90">
        <v>106028</v>
      </c>
      <c r="G90">
        <v>106028</v>
      </c>
    </row>
    <row r="91" spans="1:7" x14ac:dyDescent="0.25">
      <c r="A91">
        <v>300021202</v>
      </c>
      <c r="B91" t="s">
        <v>203</v>
      </c>
      <c r="C91" t="s">
        <v>764</v>
      </c>
      <c r="D91">
        <v>3</v>
      </c>
      <c r="E91">
        <v>96633</v>
      </c>
      <c r="F91">
        <v>48316.5</v>
      </c>
      <c r="G91">
        <v>48316.5</v>
      </c>
    </row>
    <row r="92" spans="1:7" x14ac:dyDescent="0.25">
      <c r="A92">
        <v>300015204</v>
      </c>
      <c r="B92" t="s">
        <v>204</v>
      </c>
      <c r="C92" t="s">
        <v>111</v>
      </c>
      <c r="D92">
        <v>3</v>
      </c>
      <c r="E92">
        <v>185392</v>
      </c>
      <c r="F92">
        <v>92696</v>
      </c>
      <c r="G92">
        <v>92696</v>
      </c>
    </row>
    <row r="93" spans="1:7" x14ac:dyDescent="0.25">
      <c r="A93">
        <v>300023401</v>
      </c>
      <c r="B93" t="s">
        <v>205</v>
      </c>
      <c r="C93" t="s">
        <v>764</v>
      </c>
      <c r="D93">
        <v>2</v>
      </c>
      <c r="E93">
        <v>36685</v>
      </c>
      <c r="F93">
        <v>18342.5</v>
      </c>
      <c r="G93">
        <v>18342.5</v>
      </c>
    </row>
    <row r="94" spans="1:7" x14ac:dyDescent="0.25">
      <c r="A94">
        <v>300017201</v>
      </c>
      <c r="B94" t="s">
        <v>206</v>
      </c>
      <c r="C94" t="s">
        <v>111</v>
      </c>
      <c r="D94">
        <v>2</v>
      </c>
      <c r="E94">
        <v>106475</v>
      </c>
      <c r="F94">
        <v>53237.5</v>
      </c>
      <c r="G94">
        <v>53237.5</v>
      </c>
    </row>
    <row r="95" spans="1:7" x14ac:dyDescent="0.25">
      <c r="A95">
        <v>300100363</v>
      </c>
      <c r="B95" t="s">
        <v>207</v>
      </c>
      <c r="C95" t="s">
        <v>112</v>
      </c>
      <c r="D95">
        <v>1</v>
      </c>
      <c r="E95">
        <v>43306</v>
      </c>
      <c r="F95">
        <v>21653</v>
      </c>
      <c r="G95">
        <v>21653</v>
      </c>
    </row>
    <row r="96" spans="1:7" x14ac:dyDescent="0.25">
      <c r="A96">
        <v>300023301</v>
      </c>
      <c r="B96" t="s">
        <v>208</v>
      </c>
      <c r="C96" t="s">
        <v>764</v>
      </c>
      <c r="D96">
        <v>2</v>
      </c>
      <c r="E96">
        <v>112202</v>
      </c>
      <c r="F96">
        <v>56101</v>
      </c>
      <c r="G96">
        <v>56101</v>
      </c>
    </row>
    <row r="97" spans="1:7" x14ac:dyDescent="0.25">
      <c r="A97">
        <v>300041101</v>
      </c>
      <c r="B97" t="s">
        <v>209</v>
      </c>
      <c r="C97" t="s">
        <v>113</v>
      </c>
      <c r="D97">
        <v>5</v>
      </c>
      <c r="E97">
        <v>18631</v>
      </c>
      <c r="F97">
        <v>9315.5</v>
      </c>
      <c r="G97">
        <v>9315.5</v>
      </c>
    </row>
    <row r="98" spans="1:7" x14ac:dyDescent="0.25">
      <c r="A98">
        <v>300031205</v>
      </c>
      <c r="B98" t="s">
        <v>770</v>
      </c>
      <c r="C98" t="s">
        <v>766</v>
      </c>
      <c r="D98">
        <v>4</v>
      </c>
      <c r="E98">
        <v>91287</v>
      </c>
      <c r="F98">
        <v>45643.5</v>
      </c>
      <c r="G98">
        <v>45643.5</v>
      </c>
    </row>
    <row r="99" spans="1:7" x14ac:dyDescent="0.25">
      <c r="A99">
        <v>300044204</v>
      </c>
      <c r="B99" t="s">
        <v>210</v>
      </c>
      <c r="C99" t="s">
        <v>113</v>
      </c>
      <c r="D99">
        <v>5</v>
      </c>
      <c r="E99">
        <v>5481</v>
      </c>
      <c r="F99">
        <v>2740.5</v>
      </c>
      <c r="G99">
        <v>2740.5</v>
      </c>
    </row>
    <row r="100" spans="1:7" x14ac:dyDescent="0.25">
      <c r="A100">
        <v>300032302</v>
      </c>
      <c r="B100" t="s">
        <v>211</v>
      </c>
      <c r="C100" t="s">
        <v>766</v>
      </c>
      <c r="D100">
        <v>5</v>
      </c>
      <c r="E100">
        <v>52313</v>
      </c>
      <c r="F100">
        <v>26156.5</v>
      </c>
      <c r="G100">
        <v>26156.5</v>
      </c>
    </row>
    <row r="101" spans="1:7" x14ac:dyDescent="0.25">
      <c r="A101">
        <v>300014209</v>
      </c>
      <c r="B101" t="s">
        <v>212</v>
      </c>
      <c r="C101" t="s">
        <v>111</v>
      </c>
      <c r="D101">
        <v>4</v>
      </c>
      <c r="E101">
        <v>111573</v>
      </c>
      <c r="F101">
        <v>55786.5</v>
      </c>
      <c r="G101">
        <v>55786.5</v>
      </c>
    </row>
    <row r="102" spans="1:7" x14ac:dyDescent="0.25">
      <c r="A102">
        <v>300011401</v>
      </c>
      <c r="B102" t="s">
        <v>213</v>
      </c>
      <c r="C102" t="s">
        <v>111</v>
      </c>
      <c r="D102">
        <v>4</v>
      </c>
      <c r="E102">
        <v>150218</v>
      </c>
      <c r="F102">
        <v>75109</v>
      </c>
      <c r="G102">
        <v>75109</v>
      </c>
    </row>
    <row r="103" spans="1:7" x14ac:dyDescent="0.25">
      <c r="A103">
        <v>300017407</v>
      </c>
      <c r="B103" t="s">
        <v>771</v>
      </c>
      <c r="C103" t="s">
        <v>111</v>
      </c>
      <c r="D103">
        <v>3</v>
      </c>
      <c r="E103">
        <v>103433</v>
      </c>
      <c r="F103">
        <v>51716.5</v>
      </c>
      <c r="G103">
        <v>51716.5</v>
      </c>
    </row>
    <row r="104" spans="1:7" x14ac:dyDescent="0.25">
      <c r="A104">
        <v>300012203</v>
      </c>
      <c r="B104" t="s">
        <v>772</v>
      </c>
      <c r="C104" t="s">
        <v>111</v>
      </c>
      <c r="D104">
        <v>4</v>
      </c>
      <c r="E104">
        <v>69779</v>
      </c>
      <c r="F104">
        <v>34889.5</v>
      </c>
      <c r="G104">
        <v>34889.5</v>
      </c>
    </row>
    <row r="105" spans="1:7" x14ac:dyDescent="0.25">
      <c r="A105">
        <v>300013216</v>
      </c>
      <c r="B105" t="s">
        <v>214</v>
      </c>
      <c r="C105" t="s">
        <v>111</v>
      </c>
      <c r="D105">
        <v>1</v>
      </c>
      <c r="E105">
        <v>143518</v>
      </c>
      <c r="F105">
        <v>71759</v>
      </c>
      <c r="G105">
        <v>71759</v>
      </c>
    </row>
    <row r="106" spans="1:7" x14ac:dyDescent="0.25">
      <c r="A106">
        <v>300041202</v>
      </c>
      <c r="B106" t="s">
        <v>215</v>
      </c>
      <c r="C106" t="s">
        <v>113</v>
      </c>
      <c r="D106">
        <v>5</v>
      </c>
      <c r="E106">
        <v>69876</v>
      </c>
      <c r="F106">
        <v>34938</v>
      </c>
      <c r="G106">
        <v>34938</v>
      </c>
    </row>
    <row r="107" spans="1:7" x14ac:dyDescent="0.25">
      <c r="A107">
        <v>300034303</v>
      </c>
      <c r="B107" t="s">
        <v>216</v>
      </c>
      <c r="C107" t="s">
        <v>766</v>
      </c>
      <c r="D107">
        <v>4</v>
      </c>
      <c r="E107">
        <v>60638</v>
      </c>
      <c r="F107">
        <v>30319</v>
      </c>
      <c r="G107">
        <v>30319</v>
      </c>
    </row>
    <row r="108" spans="1:7" x14ac:dyDescent="0.25">
      <c r="A108">
        <v>300043207</v>
      </c>
      <c r="B108" t="s">
        <v>217</v>
      </c>
      <c r="C108" t="s">
        <v>113</v>
      </c>
      <c r="D108">
        <v>3</v>
      </c>
      <c r="E108">
        <v>132960</v>
      </c>
      <c r="F108">
        <v>66480</v>
      </c>
      <c r="G108">
        <v>66480</v>
      </c>
    </row>
    <row r="109" spans="1:7" x14ac:dyDescent="0.25">
      <c r="A109">
        <v>300033301</v>
      </c>
      <c r="B109" t="s">
        <v>218</v>
      </c>
      <c r="C109" t="s">
        <v>766</v>
      </c>
      <c r="D109">
        <v>2</v>
      </c>
      <c r="E109">
        <v>34716</v>
      </c>
      <c r="F109">
        <v>17358</v>
      </c>
      <c r="G109">
        <v>17358</v>
      </c>
    </row>
    <row r="110" spans="1:7" x14ac:dyDescent="0.25">
      <c r="A110">
        <v>300042302</v>
      </c>
      <c r="B110" t="s">
        <v>219</v>
      </c>
      <c r="C110" t="s">
        <v>113</v>
      </c>
      <c r="D110">
        <v>2</v>
      </c>
      <c r="E110">
        <v>111128</v>
      </c>
      <c r="F110">
        <v>55564</v>
      </c>
      <c r="G110">
        <v>55564</v>
      </c>
    </row>
    <row r="111" spans="1:7" x14ac:dyDescent="0.25">
      <c r="A111">
        <v>300100383</v>
      </c>
      <c r="B111" t="s">
        <v>220</v>
      </c>
      <c r="C111" t="s">
        <v>112</v>
      </c>
      <c r="D111">
        <v>1</v>
      </c>
      <c r="E111">
        <v>80170</v>
      </c>
      <c r="F111">
        <v>40085</v>
      </c>
      <c r="G111">
        <v>40085</v>
      </c>
    </row>
    <row r="112" spans="1:7" x14ac:dyDescent="0.25">
      <c r="A112">
        <v>300100387</v>
      </c>
      <c r="B112" t="s">
        <v>221</v>
      </c>
      <c r="C112" t="s">
        <v>112</v>
      </c>
      <c r="D112">
        <v>1</v>
      </c>
      <c r="E112">
        <v>36148</v>
      </c>
      <c r="F112">
        <v>18074</v>
      </c>
      <c r="G112">
        <v>18074</v>
      </c>
    </row>
    <row r="113" spans="1:7" x14ac:dyDescent="0.25">
      <c r="A113">
        <v>300053201</v>
      </c>
      <c r="B113" t="s">
        <v>222</v>
      </c>
      <c r="C113" t="s">
        <v>112</v>
      </c>
      <c r="D113">
        <v>1</v>
      </c>
      <c r="E113">
        <v>145844</v>
      </c>
      <c r="F113">
        <v>72922</v>
      </c>
      <c r="G113">
        <v>72922</v>
      </c>
    </row>
    <row r="114" spans="1:7" x14ac:dyDescent="0.25">
      <c r="A114">
        <v>300100394</v>
      </c>
      <c r="B114" t="s">
        <v>223</v>
      </c>
      <c r="C114" t="s">
        <v>112</v>
      </c>
      <c r="D114">
        <v>1</v>
      </c>
      <c r="E114">
        <v>53864</v>
      </c>
      <c r="F114">
        <v>26932</v>
      </c>
      <c r="G114">
        <v>26932</v>
      </c>
    </row>
    <row r="115" spans="1:7" x14ac:dyDescent="0.25">
      <c r="A115">
        <v>300100395</v>
      </c>
      <c r="B115" t="s">
        <v>224</v>
      </c>
      <c r="C115" t="s">
        <v>112</v>
      </c>
      <c r="D115">
        <v>1</v>
      </c>
      <c r="E115">
        <v>109875</v>
      </c>
      <c r="F115">
        <v>54937.5</v>
      </c>
      <c r="G115">
        <v>54937.5</v>
      </c>
    </row>
    <row r="116" spans="1:7" x14ac:dyDescent="0.25">
      <c r="A116">
        <v>300100397</v>
      </c>
      <c r="B116" t="s">
        <v>225</v>
      </c>
      <c r="C116" t="s">
        <v>112</v>
      </c>
      <c r="D116">
        <v>3</v>
      </c>
      <c r="E116">
        <v>183782</v>
      </c>
      <c r="F116">
        <v>91891</v>
      </c>
      <c r="G116">
        <v>91891</v>
      </c>
    </row>
    <row r="117" spans="1:7" x14ac:dyDescent="0.25">
      <c r="A117">
        <v>300100401</v>
      </c>
      <c r="B117" t="s">
        <v>226</v>
      </c>
      <c r="C117" t="s">
        <v>112</v>
      </c>
      <c r="D117">
        <v>1</v>
      </c>
      <c r="E117">
        <v>12705</v>
      </c>
      <c r="F117">
        <v>6352.5</v>
      </c>
      <c r="G117">
        <v>6352.5</v>
      </c>
    </row>
    <row r="118" spans="1:7" x14ac:dyDescent="0.25">
      <c r="A118">
        <v>300100400</v>
      </c>
      <c r="B118" t="s">
        <v>227</v>
      </c>
      <c r="C118" t="s">
        <v>112</v>
      </c>
      <c r="D118">
        <v>1</v>
      </c>
      <c r="E118">
        <v>37937</v>
      </c>
      <c r="F118">
        <v>18968.5</v>
      </c>
      <c r="G118">
        <v>18968.5</v>
      </c>
    </row>
    <row r="119" spans="1:7" x14ac:dyDescent="0.25">
      <c r="A119">
        <v>300044208</v>
      </c>
      <c r="B119" t="s">
        <v>228</v>
      </c>
      <c r="C119" t="s">
        <v>112</v>
      </c>
      <c r="D119">
        <v>1</v>
      </c>
      <c r="E119">
        <v>163202</v>
      </c>
      <c r="F119">
        <v>81601</v>
      </c>
      <c r="G119">
        <v>81601</v>
      </c>
    </row>
    <row r="120" spans="1:7" x14ac:dyDescent="0.25">
      <c r="A120">
        <v>300100402</v>
      </c>
      <c r="B120" t="s">
        <v>229</v>
      </c>
      <c r="C120" t="s">
        <v>112</v>
      </c>
      <c r="D120">
        <v>3</v>
      </c>
      <c r="E120">
        <v>34358</v>
      </c>
      <c r="F120">
        <v>17179</v>
      </c>
      <c r="G120">
        <v>17179</v>
      </c>
    </row>
    <row r="121" spans="1:7" x14ac:dyDescent="0.25">
      <c r="A121">
        <v>300100403</v>
      </c>
      <c r="B121" t="s">
        <v>230</v>
      </c>
      <c r="C121" t="s">
        <v>112</v>
      </c>
      <c r="D121">
        <v>1</v>
      </c>
      <c r="E121">
        <v>32927</v>
      </c>
      <c r="F121">
        <v>16463.5</v>
      </c>
      <c r="G121">
        <v>16463.5</v>
      </c>
    </row>
    <row r="122" spans="1:7" x14ac:dyDescent="0.25">
      <c r="A122">
        <v>300100404</v>
      </c>
      <c r="B122" t="s">
        <v>231</v>
      </c>
      <c r="C122" t="s">
        <v>112</v>
      </c>
      <c r="D122">
        <v>1</v>
      </c>
      <c r="E122">
        <v>123833</v>
      </c>
      <c r="F122">
        <v>61916.5</v>
      </c>
      <c r="G122">
        <v>61916.5</v>
      </c>
    </row>
    <row r="123" spans="1:7" x14ac:dyDescent="0.25">
      <c r="A123">
        <v>300100405</v>
      </c>
      <c r="B123" t="s">
        <v>232</v>
      </c>
      <c r="C123" t="s">
        <v>112</v>
      </c>
      <c r="D123">
        <v>1</v>
      </c>
      <c r="E123">
        <v>57980</v>
      </c>
      <c r="F123">
        <v>28990</v>
      </c>
      <c r="G123">
        <v>28990</v>
      </c>
    </row>
    <row r="124" spans="1:7" x14ac:dyDescent="0.25">
      <c r="A124">
        <v>300100406</v>
      </c>
      <c r="B124" t="s">
        <v>233</v>
      </c>
      <c r="C124" t="s">
        <v>112</v>
      </c>
      <c r="D124">
        <v>1</v>
      </c>
      <c r="E124">
        <v>37043</v>
      </c>
      <c r="F124">
        <v>18521.5</v>
      </c>
      <c r="G124">
        <v>18521.5</v>
      </c>
    </row>
    <row r="125" spans="1:7" x14ac:dyDescent="0.25">
      <c r="A125">
        <v>300100410</v>
      </c>
      <c r="B125" t="s">
        <v>234</v>
      </c>
      <c r="C125" t="s">
        <v>112</v>
      </c>
      <c r="D125">
        <v>1</v>
      </c>
      <c r="E125">
        <v>73548</v>
      </c>
      <c r="F125">
        <v>36774</v>
      </c>
      <c r="G125">
        <v>36774</v>
      </c>
    </row>
    <row r="126" spans="1:7" x14ac:dyDescent="0.25">
      <c r="A126">
        <v>300100415</v>
      </c>
      <c r="B126" t="s">
        <v>235</v>
      </c>
      <c r="C126" t="s">
        <v>111</v>
      </c>
      <c r="D126">
        <v>3</v>
      </c>
      <c r="E126">
        <v>57264</v>
      </c>
      <c r="F126">
        <v>28632</v>
      </c>
      <c r="G126">
        <v>28632</v>
      </c>
    </row>
    <row r="127" spans="1:7" x14ac:dyDescent="0.25">
      <c r="A127">
        <v>300100418</v>
      </c>
      <c r="B127" t="s">
        <v>236</v>
      </c>
      <c r="C127" t="s">
        <v>112</v>
      </c>
      <c r="D127">
        <v>1</v>
      </c>
      <c r="E127">
        <v>11274</v>
      </c>
      <c r="F127">
        <v>5637</v>
      </c>
      <c r="G127">
        <v>5637</v>
      </c>
    </row>
    <row r="128" spans="1:7" x14ac:dyDescent="0.25">
      <c r="A128">
        <v>300022402</v>
      </c>
      <c r="B128" t="s">
        <v>237</v>
      </c>
      <c r="C128" t="s">
        <v>764</v>
      </c>
      <c r="D128">
        <v>4</v>
      </c>
      <c r="E128">
        <v>123636</v>
      </c>
      <c r="F128">
        <v>61818</v>
      </c>
      <c r="G128">
        <v>61818</v>
      </c>
    </row>
    <row r="129" spans="1:7" x14ac:dyDescent="0.25">
      <c r="A129">
        <v>300043208</v>
      </c>
      <c r="B129" t="s">
        <v>238</v>
      </c>
      <c r="C129" t="s">
        <v>113</v>
      </c>
      <c r="D129">
        <v>1</v>
      </c>
      <c r="E129">
        <v>22727</v>
      </c>
      <c r="F129">
        <v>11363.5</v>
      </c>
      <c r="G129">
        <v>11363.5</v>
      </c>
    </row>
    <row r="130" spans="1:7" x14ac:dyDescent="0.25">
      <c r="A130">
        <v>300100421</v>
      </c>
      <c r="B130" t="s">
        <v>239</v>
      </c>
      <c r="C130" t="s">
        <v>112</v>
      </c>
      <c r="D130">
        <v>1</v>
      </c>
      <c r="E130">
        <v>29885</v>
      </c>
      <c r="F130">
        <v>14942.5</v>
      </c>
      <c r="G130">
        <v>14942.5</v>
      </c>
    </row>
    <row r="131" spans="1:7" x14ac:dyDescent="0.25">
      <c r="A131">
        <v>300100426</v>
      </c>
      <c r="B131" t="s">
        <v>240</v>
      </c>
      <c r="C131" t="s">
        <v>112</v>
      </c>
      <c r="D131">
        <v>1</v>
      </c>
      <c r="E131">
        <v>26306</v>
      </c>
      <c r="F131">
        <v>13153</v>
      </c>
      <c r="G131">
        <v>13153</v>
      </c>
    </row>
    <row r="132" spans="1:7" x14ac:dyDescent="0.25">
      <c r="A132">
        <v>300100429</v>
      </c>
      <c r="B132" t="s">
        <v>241</v>
      </c>
      <c r="C132" t="s">
        <v>112</v>
      </c>
      <c r="D132">
        <v>1</v>
      </c>
      <c r="E132">
        <v>50106</v>
      </c>
      <c r="F132">
        <v>25053</v>
      </c>
      <c r="G132">
        <v>25053</v>
      </c>
    </row>
    <row r="133" spans="1:7" x14ac:dyDescent="0.25">
      <c r="A133">
        <v>300033304</v>
      </c>
      <c r="B133" t="s">
        <v>242</v>
      </c>
      <c r="C133" t="s">
        <v>766</v>
      </c>
      <c r="D133">
        <v>4</v>
      </c>
      <c r="E133">
        <v>19955</v>
      </c>
      <c r="F133">
        <v>9977.5</v>
      </c>
      <c r="G133">
        <v>9977.5</v>
      </c>
    </row>
    <row r="134" spans="1:7" x14ac:dyDescent="0.25">
      <c r="A134">
        <v>300100441</v>
      </c>
      <c r="B134" t="s">
        <v>243</v>
      </c>
      <c r="C134" t="s">
        <v>112</v>
      </c>
      <c r="D134">
        <v>1</v>
      </c>
      <c r="E134">
        <v>177339</v>
      </c>
      <c r="F134">
        <v>88669.5</v>
      </c>
      <c r="G134">
        <v>88669.5</v>
      </c>
    </row>
    <row r="135" spans="1:7" x14ac:dyDescent="0.25">
      <c r="A135">
        <v>300013203</v>
      </c>
      <c r="B135" t="s">
        <v>244</v>
      </c>
      <c r="C135" t="s">
        <v>111</v>
      </c>
      <c r="D135">
        <v>2</v>
      </c>
      <c r="E135">
        <v>95201</v>
      </c>
      <c r="F135">
        <v>47600.5</v>
      </c>
      <c r="G135">
        <v>47600.5</v>
      </c>
    </row>
    <row r="136" spans="1:7" x14ac:dyDescent="0.25">
      <c r="A136">
        <v>300100460</v>
      </c>
      <c r="B136" t="s">
        <v>245</v>
      </c>
      <c r="C136" t="s">
        <v>112</v>
      </c>
      <c r="D136">
        <v>1</v>
      </c>
      <c r="E136">
        <v>29169</v>
      </c>
      <c r="F136">
        <v>14584.5</v>
      </c>
      <c r="G136">
        <v>14584.5</v>
      </c>
    </row>
    <row r="137" spans="1:7" x14ac:dyDescent="0.25">
      <c r="A137">
        <v>300034203</v>
      </c>
      <c r="B137" t="s">
        <v>246</v>
      </c>
      <c r="C137" t="s">
        <v>766</v>
      </c>
      <c r="D137">
        <v>4</v>
      </c>
      <c r="E137">
        <v>5095</v>
      </c>
      <c r="F137">
        <v>2547.5</v>
      </c>
      <c r="G137">
        <v>2547.5</v>
      </c>
    </row>
    <row r="138" spans="1:7" x14ac:dyDescent="0.25">
      <c r="A138">
        <v>300013204</v>
      </c>
      <c r="B138" t="s">
        <v>247</v>
      </c>
      <c r="C138" t="s">
        <v>764</v>
      </c>
      <c r="D138">
        <v>1</v>
      </c>
      <c r="E138">
        <v>14853</v>
      </c>
      <c r="F138">
        <v>7426.5</v>
      </c>
      <c r="G138">
        <v>7426.5</v>
      </c>
    </row>
    <row r="139" spans="1:7" x14ac:dyDescent="0.25">
      <c r="A139">
        <v>300016403</v>
      </c>
      <c r="B139" t="s">
        <v>248</v>
      </c>
      <c r="C139" t="s">
        <v>111</v>
      </c>
      <c r="D139">
        <v>3</v>
      </c>
      <c r="E139">
        <v>123118</v>
      </c>
      <c r="F139">
        <v>61559</v>
      </c>
      <c r="G139">
        <v>61559</v>
      </c>
    </row>
    <row r="140" spans="1:7" x14ac:dyDescent="0.25">
      <c r="A140">
        <v>300016301</v>
      </c>
      <c r="B140" t="s">
        <v>249</v>
      </c>
      <c r="C140" t="s">
        <v>764</v>
      </c>
      <c r="D140">
        <v>2</v>
      </c>
      <c r="E140">
        <v>54222</v>
      </c>
      <c r="F140">
        <v>27111</v>
      </c>
      <c r="G140">
        <v>27111</v>
      </c>
    </row>
    <row r="141" spans="1:7" x14ac:dyDescent="0.25">
      <c r="A141">
        <v>300016203</v>
      </c>
      <c r="B141" t="s">
        <v>250</v>
      </c>
      <c r="C141" t="s">
        <v>111</v>
      </c>
      <c r="D141">
        <v>3</v>
      </c>
      <c r="E141">
        <v>222614</v>
      </c>
      <c r="F141">
        <v>111307</v>
      </c>
      <c r="G141">
        <v>111307</v>
      </c>
    </row>
    <row r="142" spans="1:7" x14ac:dyDescent="0.25">
      <c r="A142">
        <v>300041204</v>
      </c>
      <c r="B142" t="s">
        <v>251</v>
      </c>
      <c r="C142" t="s">
        <v>113</v>
      </c>
      <c r="D142">
        <v>1</v>
      </c>
      <c r="E142">
        <v>9484</v>
      </c>
      <c r="F142">
        <v>4742</v>
      </c>
      <c r="G142">
        <v>4742</v>
      </c>
    </row>
    <row r="143" spans="1:7" x14ac:dyDescent="0.25">
      <c r="A143">
        <v>300043302</v>
      </c>
      <c r="B143" t="s">
        <v>252</v>
      </c>
      <c r="C143" t="s">
        <v>113</v>
      </c>
      <c r="D143">
        <v>1</v>
      </c>
      <c r="E143">
        <v>122581</v>
      </c>
      <c r="F143">
        <v>61290.5</v>
      </c>
      <c r="G143">
        <v>61290.5</v>
      </c>
    </row>
    <row r="144" spans="1:7" x14ac:dyDescent="0.25">
      <c r="A144">
        <v>300100478</v>
      </c>
      <c r="B144" t="s">
        <v>253</v>
      </c>
      <c r="C144" t="s">
        <v>112</v>
      </c>
      <c r="D144">
        <v>3</v>
      </c>
      <c r="E144">
        <v>26843</v>
      </c>
      <c r="F144">
        <v>13421.5</v>
      </c>
      <c r="G144">
        <v>13421.5</v>
      </c>
    </row>
    <row r="145" spans="1:7" x14ac:dyDescent="0.25">
      <c r="A145">
        <v>300023210</v>
      </c>
      <c r="B145" t="s">
        <v>254</v>
      </c>
      <c r="C145" t="s">
        <v>764</v>
      </c>
      <c r="D145">
        <v>2</v>
      </c>
      <c r="E145">
        <v>156581</v>
      </c>
      <c r="F145">
        <v>78290.5</v>
      </c>
      <c r="G145">
        <v>78290.5</v>
      </c>
    </row>
    <row r="146" spans="1:7" x14ac:dyDescent="0.25">
      <c r="A146">
        <v>300033206</v>
      </c>
      <c r="B146" t="s">
        <v>255</v>
      </c>
      <c r="C146" t="s">
        <v>766</v>
      </c>
      <c r="D146">
        <v>4</v>
      </c>
      <c r="E146">
        <v>144097</v>
      </c>
      <c r="F146">
        <v>72048.5</v>
      </c>
      <c r="G146">
        <v>72048.5</v>
      </c>
    </row>
    <row r="147" spans="1:7" x14ac:dyDescent="0.25">
      <c r="A147">
        <v>300033401</v>
      </c>
      <c r="B147" t="s">
        <v>256</v>
      </c>
      <c r="C147" t="s">
        <v>766</v>
      </c>
      <c r="D147">
        <v>4</v>
      </c>
      <c r="E147">
        <v>87878</v>
      </c>
      <c r="F147">
        <v>43939</v>
      </c>
      <c r="G147">
        <v>43939</v>
      </c>
    </row>
    <row r="148" spans="1:7" x14ac:dyDescent="0.25">
      <c r="A148">
        <v>300021203</v>
      </c>
      <c r="B148" t="s">
        <v>257</v>
      </c>
      <c r="C148" t="s">
        <v>764</v>
      </c>
      <c r="D148">
        <v>1</v>
      </c>
      <c r="E148">
        <v>9663</v>
      </c>
      <c r="F148">
        <v>4831.5</v>
      </c>
      <c r="G148">
        <v>4831.5</v>
      </c>
    </row>
    <row r="149" spans="1:7" x14ac:dyDescent="0.25">
      <c r="A149">
        <v>300013205</v>
      </c>
      <c r="B149" t="s">
        <v>259</v>
      </c>
      <c r="C149" t="s">
        <v>111</v>
      </c>
      <c r="D149">
        <v>5</v>
      </c>
      <c r="E149">
        <v>19622</v>
      </c>
      <c r="F149">
        <v>9811</v>
      </c>
      <c r="G149">
        <v>9811</v>
      </c>
    </row>
    <row r="150" spans="1:7" x14ac:dyDescent="0.25">
      <c r="A150">
        <v>300012601</v>
      </c>
      <c r="B150" t="s">
        <v>260</v>
      </c>
      <c r="C150" t="s">
        <v>111</v>
      </c>
      <c r="D150">
        <v>5</v>
      </c>
      <c r="E150">
        <v>24750</v>
      </c>
      <c r="F150">
        <v>12375</v>
      </c>
      <c r="G150">
        <v>12375</v>
      </c>
    </row>
    <row r="151" spans="1:7" x14ac:dyDescent="0.25">
      <c r="A151">
        <v>300011501</v>
      </c>
      <c r="B151" t="s">
        <v>261</v>
      </c>
      <c r="C151" t="s">
        <v>111</v>
      </c>
      <c r="D151">
        <v>5</v>
      </c>
      <c r="E151">
        <v>48804</v>
      </c>
      <c r="F151">
        <v>24402</v>
      </c>
      <c r="G151">
        <v>24402</v>
      </c>
    </row>
    <row r="152" spans="1:7" x14ac:dyDescent="0.25">
      <c r="A152">
        <v>300012401</v>
      </c>
      <c r="B152" t="s">
        <v>262</v>
      </c>
      <c r="C152" t="s">
        <v>111</v>
      </c>
      <c r="D152">
        <v>5</v>
      </c>
      <c r="E152">
        <v>20688</v>
      </c>
      <c r="F152">
        <v>10344</v>
      </c>
      <c r="G152">
        <v>10344</v>
      </c>
    </row>
    <row r="153" spans="1:7" x14ac:dyDescent="0.25">
      <c r="A153">
        <v>300034206</v>
      </c>
      <c r="B153" t="s">
        <v>263</v>
      </c>
      <c r="C153" t="s">
        <v>766</v>
      </c>
      <c r="D153">
        <v>5</v>
      </c>
      <c r="E153">
        <v>6020</v>
      </c>
      <c r="F153">
        <v>3010</v>
      </c>
      <c r="G153">
        <v>3010</v>
      </c>
    </row>
    <row r="154" spans="1:7" x14ac:dyDescent="0.25">
      <c r="A154">
        <v>300031402</v>
      </c>
      <c r="B154" t="s">
        <v>264</v>
      </c>
      <c r="C154" t="s">
        <v>766</v>
      </c>
      <c r="D154">
        <v>5</v>
      </c>
      <c r="E154">
        <v>14734</v>
      </c>
      <c r="F154">
        <v>7367</v>
      </c>
      <c r="G154">
        <v>7367</v>
      </c>
    </row>
    <row r="155" spans="1:7" x14ac:dyDescent="0.25">
      <c r="A155">
        <v>300034304</v>
      </c>
      <c r="B155" t="s">
        <v>265</v>
      </c>
      <c r="C155" t="s">
        <v>766</v>
      </c>
      <c r="D155">
        <v>4</v>
      </c>
      <c r="E155">
        <v>59810</v>
      </c>
      <c r="F155">
        <v>29905</v>
      </c>
      <c r="G155">
        <v>29905</v>
      </c>
    </row>
    <row r="156" spans="1:7" x14ac:dyDescent="0.25">
      <c r="A156">
        <v>300033402</v>
      </c>
      <c r="B156" t="s">
        <v>266</v>
      </c>
      <c r="C156" t="s">
        <v>766</v>
      </c>
      <c r="D156">
        <v>5</v>
      </c>
      <c r="E156">
        <v>13171</v>
      </c>
      <c r="F156">
        <v>6585.5</v>
      </c>
      <c r="G156">
        <v>6585.5</v>
      </c>
    </row>
    <row r="157" spans="1:7" x14ac:dyDescent="0.25">
      <c r="A157">
        <v>300021401</v>
      </c>
      <c r="B157" t="s">
        <v>267</v>
      </c>
      <c r="C157" t="s">
        <v>764</v>
      </c>
      <c r="D157">
        <v>5</v>
      </c>
      <c r="E157">
        <v>15735</v>
      </c>
      <c r="F157">
        <v>7867.5</v>
      </c>
      <c r="G157">
        <v>7867.5</v>
      </c>
    </row>
    <row r="158" spans="1:7" x14ac:dyDescent="0.25">
      <c r="A158">
        <v>300015401</v>
      </c>
      <c r="B158" t="s">
        <v>268</v>
      </c>
      <c r="C158" t="s">
        <v>111</v>
      </c>
      <c r="D158">
        <v>5</v>
      </c>
      <c r="E158">
        <v>28651</v>
      </c>
      <c r="F158">
        <v>14325.5</v>
      </c>
      <c r="G158">
        <v>14325.5</v>
      </c>
    </row>
    <row r="159" spans="1:7" x14ac:dyDescent="0.25">
      <c r="A159">
        <v>300041402</v>
      </c>
      <c r="B159" t="s">
        <v>269</v>
      </c>
      <c r="C159" t="s">
        <v>113</v>
      </c>
      <c r="D159">
        <v>5</v>
      </c>
      <c r="E159">
        <v>35090</v>
      </c>
      <c r="F159">
        <v>17545</v>
      </c>
      <c r="G159">
        <v>17545</v>
      </c>
    </row>
    <row r="160" spans="1:7" x14ac:dyDescent="0.25">
      <c r="A160">
        <v>300033302</v>
      </c>
      <c r="B160" t="s">
        <v>270</v>
      </c>
      <c r="C160" t="s">
        <v>766</v>
      </c>
      <c r="D160">
        <v>5</v>
      </c>
      <c r="E160">
        <v>8954</v>
      </c>
      <c r="F160">
        <v>4477</v>
      </c>
      <c r="G160">
        <v>4477</v>
      </c>
    </row>
    <row r="161" spans="1:7" x14ac:dyDescent="0.25">
      <c r="A161">
        <v>300043402</v>
      </c>
      <c r="B161" t="s">
        <v>271</v>
      </c>
      <c r="C161" t="s">
        <v>113</v>
      </c>
      <c r="D161">
        <v>4</v>
      </c>
      <c r="E161">
        <v>89858</v>
      </c>
      <c r="F161">
        <v>44929</v>
      </c>
      <c r="G161">
        <v>44929</v>
      </c>
    </row>
    <row r="162" spans="1:7" x14ac:dyDescent="0.25">
      <c r="A162">
        <v>300017401</v>
      </c>
      <c r="B162" t="s">
        <v>272</v>
      </c>
      <c r="C162" t="s">
        <v>111</v>
      </c>
      <c r="D162">
        <v>4</v>
      </c>
      <c r="E162">
        <v>41675</v>
      </c>
      <c r="F162">
        <v>20837.5</v>
      </c>
      <c r="G162">
        <v>20837.5</v>
      </c>
    </row>
    <row r="163" spans="1:7" x14ac:dyDescent="0.25">
      <c r="A163">
        <v>300045401</v>
      </c>
      <c r="B163" t="s">
        <v>273</v>
      </c>
      <c r="C163" t="s">
        <v>112</v>
      </c>
      <c r="D163">
        <v>5</v>
      </c>
      <c r="E163">
        <v>39662</v>
      </c>
      <c r="F163">
        <v>19831</v>
      </c>
      <c r="G163">
        <v>19831</v>
      </c>
    </row>
    <row r="164" spans="1:7" x14ac:dyDescent="0.25">
      <c r="A164">
        <v>300044402</v>
      </c>
      <c r="B164" t="s">
        <v>274</v>
      </c>
      <c r="C164" t="s">
        <v>112</v>
      </c>
      <c r="D164">
        <v>5</v>
      </c>
      <c r="E164">
        <v>43205</v>
      </c>
      <c r="F164">
        <v>21602.5</v>
      </c>
      <c r="G164">
        <v>21602.5</v>
      </c>
    </row>
    <row r="165" spans="1:7" x14ac:dyDescent="0.25">
      <c r="A165">
        <v>300043403</v>
      </c>
      <c r="B165" t="s">
        <v>275</v>
      </c>
      <c r="C165" t="s">
        <v>113</v>
      </c>
      <c r="D165">
        <v>5</v>
      </c>
      <c r="E165">
        <v>9182</v>
      </c>
      <c r="F165">
        <v>4591</v>
      </c>
      <c r="G165">
        <v>4591</v>
      </c>
    </row>
    <row r="166" spans="1:7" x14ac:dyDescent="0.25">
      <c r="A166">
        <v>300032401</v>
      </c>
      <c r="B166" t="s">
        <v>276</v>
      </c>
      <c r="C166" t="s">
        <v>766</v>
      </c>
      <c r="D166">
        <v>5</v>
      </c>
      <c r="E166">
        <v>24460</v>
      </c>
      <c r="F166">
        <v>12230</v>
      </c>
      <c r="G166">
        <v>12230</v>
      </c>
    </row>
    <row r="167" spans="1:7" x14ac:dyDescent="0.25">
      <c r="A167">
        <v>300011402</v>
      </c>
      <c r="B167" t="s">
        <v>277</v>
      </c>
      <c r="C167" t="s">
        <v>111</v>
      </c>
      <c r="D167">
        <v>5</v>
      </c>
      <c r="E167">
        <v>42558</v>
      </c>
      <c r="F167">
        <v>21279</v>
      </c>
      <c r="G167">
        <v>21279</v>
      </c>
    </row>
    <row r="168" spans="1:7" x14ac:dyDescent="0.25">
      <c r="A168">
        <v>300042401</v>
      </c>
      <c r="B168" t="s">
        <v>278</v>
      </c>
      <c r="C168" t="s">
        <v>113</v>
      </c>
      <c r="D168">
        <v>4</v>
      </c>
      <c r="E168">
        <v>84121</v>
      </c>
      <c r="F168">
        <v>42060.5</v>
      </c>
      <c r="G168">
        <v>42060.5</v>
      </c>
    </row>
    <row r="169" spans="1:7" x14ac:dyDescent="0.25">
      <c r="A169">
        <v>300044403</v>
      </c>
      <c r="B169" t="s">
        <v>279</v>
      </c>
      <c r="C169" t="s">
        <v>113</v>
      </c>
      <c r="D169">
        <v>5</v>
      </c>
      <c r="E169">
        <v>36632</v>
      </c>
      <c r="F169">
        <v>18316</v>
      </c>
      <c r="G169">
        <v>18316</v>
      </c>
    </row>
    <row r="170" spans="1:7" x14ac:dyDescent="0.25">
      <c r="A170">
        <v>300024303</v>
      </c>
      <c r="B170" t="s">
        <v>280</v>
      </c>
      <c r="C170" t="s">
        <v>764</v>
      </c>
      <c r="D170">
        <v>4</v>
      </c>
      <c r="E170">
        <v>66749</v>
      </c>
      <c r="F170">
        <v>33374.5</v>
      </c>
      <c r="G170">
        <v>33374.5</v>
      </c>
    </row>
    <row r="171" spans="1:7" x14ac:dyDescent="0.25">
      <c r="A171">
        <v>300025301</v>
      </c>
      <c r="B171" t="s">
        <v>281</v>
      </c>
      <c r="C171" t="s">
        <v>764</v>
      </c>
      <c r="D171">
        <v>2</v>
      </c>
      <c r="E171">
        <v>148350</v>
      </c>
      <c r="F171">
        <v>74175</v>
      </c>
      <c r="G171">
        <v>74175</v>
      </c>
    </row>
    <row r="172" spans="1:7" x14ac:dyDescent="0.25">
      <c r="A172">
        <v>300022305</v>
      </c>
      <c r="B172" t="s">
        <v>282</v>
      </c>
      <c r="C172" t="s">
        <v>764</v>
      </c>
      <c r="D172">
        <v>3</v>
      </c>
      <c r="E172">
        <v>146560</v>
      </c>
      <c r="F172">
        <v>73280</v>
      </c>
      <c r="G172">
        <v>73280</v>
      </c>
    </row>
    <row r="173" spans="1:7" x14ac:dyDescent="0.25">
      <c r="A173">
        <v>300022303</v>
      </c>
      <c r="B173" t="s">
        <v>283</v>
      </c>
      <c r="C173" t="s">
        <v>764</v>
      </c>
      <c r="D173">
        <v>2</v>
      </c>
      <c r="E173">
        <v>87328</v>
      </c>
      <c r="F173">
        <v>43664</v>
      </c>
      <c r="G173">
        <v>43664</v>
      </c>
    </row>
    <row r="174" spans="1:7" x14ac:dyDescent="0.25">
      <c r="A174">
        <v>300041403</v>
      </c>
      <c r="B174" t="s">
        <v>284</v>
      </c>
      <c r="C174" t="s">
        <v>113</v>
      </c>
      <c r="D174">
        <v>5</v>
      </c>
      <c r="E174">
        <v>25527</v>
      </c>
      <c r="F174">
        <v>12763.5</v>
      </c>
      <c r="G174">
        <v>12763.5</v>
      </c>
    </row>
    <row r="175" spans="1:7" x14ac:dyDescent="0.25">
      <c r="A175">
        <v>300017402</v>
      </c>
      <c r="B175" t="s">
        <v>285</v>
      </c>
      <c r="C175" t="s">
        <v>111</v>
      </c>
      <c r="D175">
        <v>5</v>
      </c>
      <c r="E175">
        <v>23438</v>
      </c>
      <c r="F175">
        <v>11719</v>
      </c>
      <c r="G175">
        <v>11719</v>
      </c>
    </row>
    <row r="176" spans="1:7" x14ac:dyDescent="0.25">
      <c r="A176">
        <v>300017403</v>
      </c>
      <c r="B176" t="s">
        <v>286</v>
      </c>
      <c r="C176" t="s">
        <v>111</v>
      </c>
      <c r="D176">
        <v>4</v>
      </c>
      <c r="E176">
        <v>13561</v>
      </c>
      <c r="F176">
        <v>6780.5</v>
      </c>
      <c r="G176">
        <v>6780.5</v>
      </c>
    </row>
    <row r="177" spans="1:7" x14ac:dyDescent="0.25">
      <c r="A177">
        <v>300045403</v>
      </c>
      <c r="B177" t="s">
        <v>287</v>
      </c>
      <c r="C177" t="s">
        <v>112</v>
      </c>
      <c r="D177">
        <v>3</v>
      </c>
      <c r="E177">
        <v>160339</v>
      </c>
      <c r="F177">
        <v>80169.5</v>
      </c>
      <c r="G177">
        <v>80169.5</v>
      </c>
    </row>
    <row r="178" spans="1:7" x14ac:dyDescent="0.25">
      <c r="A178">
        <v>300014202</v>
      </c>
      <c r="B178" t="s">
        <v>288</v>
      </c>
      <c r="C178" t="s">
        <v>111</v>
      </c>
      <c r="D178">
        <v>3</v>
      </c>
      <c r="E178">
        <v>178234</v>
      </c>
      <c r="F178">
        <v>89117</v>
      </c>
      <c r="G178">
        <v>89117</v>
      </c>
    </row>
    <row r="179" spans="1:7" x14ac:dyDescent="0.25">
      <c r="A179">
        <v>300012402</v>
      </c>
      <c r="B179" t="s">
        <v>773</v>
      </c>
      <c r="C179" t="s">
        <v>111</v>
      </c>
      <c r="D179">
        <v>3</v>
      </c>
      <c r="E179">
        <v>151392</v>
      </c>
      <c r="F179">
        <v>75696</v>
      </c>
      <c r="G179">
        <v>75696</v>
      </c>
    </row>
    <row r="180" spans="1:7" x14ac:dyDescent="0.25">
      <c r="A180">
        <v>300022301</v>
      </c>
      <c r="B180" t="s">
        <v>289</v>
      </c>
      <c r="C180" t="s">
        <v>764</v>
      </c>
      <c r="D180">
        <v>4</v>
      </c>
      <c r="E180">
        <v>32965</v>
      </c>
      <c r="F180">
        <v>16482.5</v>
      </c>
      <c r="G180">
        <v>16482.5</v>
      </c>
    </row>
    <row r="181" spans="1:7" x14ac:dyDescent="0.25">
      <c r="A181">
        <v>300045303</v>
      </c>
      <c r="B181" t="s">
        <v>290</v>
      </c>
      <c r="C181" t="s">
        <v>112</v>
      </c>
      <c r="D181">
        <v>3</v>
      </c>
      <c r="E181">
        <v>131170</v>
      </c>
      <c r="F181">
        <v>65585</v>
      </c>
      <c r="G181">
        <v>65585</v>
      </c>
    </row>
    <row r="182" spans="1:7" x14ac:dyDescent="0.25">
      <c r="A182">
        <v>300044205</v>
      </c>
      <c r="B182" t="s">
        <v>291</v>
      </c>
      <c r="C182" t="s">
        <v>113</v>
      </c>
      <c r="D182">
        <v>2</v>
      </c>
      <c r="E182">
        <v>255362</v>
      </c>
      <c r="F182">
        <v>127681</v>
      </c>
      <c r="G182">
        <v>127681</v>
      </c>
    </row>
    <row r="183" spans="1:7" x14ac:dyDescent="0.25">
      <c r="A183">
        <v>300024206</v>
      </c>
      <c r="B183" t="s">
        <v>292</v>
      </c>
      <c r="C183" t="s">
        <v>764</v>
      </c>
      <c r="D183">
        <v>2</v>
      </c>
      <c r="E183">
        <v>16106</v>
      </c>
      <c r="F183">
        <v>8053</v>
      </c>
      <c r="G183">
        <v>8053</v>
      </c>
    </row>
    <row r="184" spans="1:7" x14ac:dyDescent="0.25">
      <c r="A184">
        <v>300015202</v>
      </c>
      <c r="B184" t="s">
        <v>293</v>
      </c>
      <c r="C184" t="s">
        <v>764</v>
      </c>
      <c r="D184">
        <v>1</v>
      </c>
      <c r="E184">
        <v>45632</v>
      </c>
      <c r="F184">
        <v>22816</v>
      </c>
      <c r="G184">
        <v>22816</v>
      </c>
    </row>
    <row r="185" spans="1:7" x14ac:dyDescent="0.25">
      <c r="A185">
        <v>300100526</v>
      </c>
      <c r="B185" t="s">
        <v>294</v>
      </c>
      <c r="C185" t="s">
        <v>112</v>
      </c>
      <c r="D185">
        <v>1</v>
      </c>
      <c r="E185">
        <v>37758</v>
      </c>
      <c r="F185">
        <v>18879</v>
      </c>
      <c r="G185">
        <v>18879</v>
      </c>
    </row>
    <row r="186" spans="1:7" x14ac:dyDescent="0.25">
      <c r="A186">
        <v>300100532</v>
      </c>
      <c r="B186" t="s">
        <v>295</v>
      </c>
      <c r="C186" t="s">
        <v>112</v>
      </c>
      <c r="D186">
        <v>1</v>
      </c>
      <c r="E186">
        <v>25948</v>
      </c>
      <c r="F186">
        <v>12974</v>
      </c>
      <c r="G186">
        <v>12974</v>
      </c>
    </row>
    <row r="187" spans="1:7" x14ac:dyDescent="0.25">
      <c r="A187">
        <v>300100535</v>
      </c>
      <c r="B187" t="s">
        <v>296</v>
      </c>
      <c r="C187" t="s">
        <v>112</v>
      </c>
      <c r="D187">
        <v>3</v>
      </c>
      <c r="E187">
        <v>110233</v>
      </c>
      <c r="F187">
        <v>55116.5</v>
      </c>
      <c r="G187">
        <v>55116.5</v>
      </c>
    </row>
    <row r="188" spans="1:7" x14ac:dyDescent="0.25">
      <c r="A188">
        <v>300024305</v>
      </c>
      <c r="B188" t="s">
        <v>297</v>
      </c>
      <c r="C188" t="s">
        <v>764</v>
      </c>
      <c r="D188">
        <v>3</v>
      </c>
      <c r="E188">
        <v>94128</v>
      </c>
      <c r="F188">
        <v>47064</v>
      </c>
      <c r="G188">
        <v>47064</v>
      </c>
    </row>
    <row r="189" spans="1:7" x14ac:dyDescent="0.25">
      <c r="A189">
        <v>300023280</v>
      </c>
      <c r="B189" t="s">
        <v>298</v>
      </c>
      <c r="C189" t="s">
        <v>764</v>
      </c>
      <c r="D189">
        <v>1</v>
      </c>
      <c r="E189">
        <v>76591</v>
      </c>
      <c r="F189">
        <v>38295.5</v>
      </c>
      <c r="G189">
        <v>38295.5</v>
      </c>
    </row>
    <row r="190" spans="1:7" x14ac:dyDescent="0.25">
      <c r="A190">
        <v>300100542</v>
      </c>
      <c r="B190" t="s">
        <v>299</v>
      </c>
      <c r="C190" t="s">
        <v>112</v>
      </c>
      <c r="D190">
        <v>1</v>
      </c>
      <c r="E190">
        <v>27916</v>
      </c>
      <c r="F190">
        <v>13958</v>
      </c>
      <c r="G190">
        <v>13958</v>
      </c>
    </row>
    <row r="191" spans="1:7" x14ac:dyDescent="0.25">
      <c r="A191">
        <v>300011204</v>
      </c>
      <c r="B191" t="s">
        <v>300</v>
      </c>
      <c r="C191" t="s">
        <v>111</v>
      </c>
      <c r="D191">
        <v>2</v>
      </c>
      <c r="E191">
        <v>183245</v>
      </c>
      <c r="F191">
        <v>91622.5</v>
      </c>
      <c r="G191">
        <v>91622.5</v>
      </c>
    </row>
    <row r="192" spans="1:7" x14ac:dyDescent="0.25">
      <c r="A192">
        <v>300100555</v>
      </c>
      <c r="B192" t="s">
        <v>301</v>
      </c>
      <c r="C192" t="s">
        <v>112</v>
      </c>
      <c r="D192">
        <v>3</v>
      </c>
      <c r="E192">
        <v>204898</v>
      </c>
      <c r="F192">
        <v>102449</v>
      </c>
      <c r="G192">
        <v>102449</v>
      </c>
    </row>
    <row r="193" spans="1:7" x14ac:dyDescent="0.25">
      <c r="A193">
        <v>300100561</v>
      </c>
      <c r="B193" t="s">
        <v>302</v>
      </c>
      <c r="C193" t="s">
        <v>112</v>
      </c>
      <c r="D193">
        <v>1</v>
      </c>
      <c r="E193">
        <v>37758</v>
      </c>
      <c r="F193">
        <v>18879</v>
      </c>
      <c r="G193">
        <v>18879</v>
      </c>
    </row>
    <row r="194" spans="1:7" x14ac:dyDescent="0.25">
      <c r="A194">
        <v>300100573</v>
      </c>
      <c r="B194" t="s">
        <v>303</v>
      </c>
      <c r="C194" t="s">
        <v>112</v>
      </c>
      <c r="D194">
        <v>1</v>
      </c>
      <c r="E194">
        <v>70506</v>
      </c>
      <c r="F194">
        <v>35253</v>
      </c>
      <c r="G194">
        <v>35253</v>
      </c>
    </row>
    <row r="195" spans="1:7" x14ac:dyDescent="0.25">
      <c r="A195">
        <v>300100575</v>
      </c>
      <c r="B195" t="s">
        <v>304</v>
      </c>
      <c r="C195" t="s">
        <v>112</v>
      </c>
      <c r="D195">
        <v>1</v>
      </c>
      <c r="E195">
        <v>12527</v>
      </c>
      <c r="F195">
        <v>6263.5</v>
      </c>
      <c r="G195">
        <v>6263.5</v>
      </c>
    </row>
    <row r="196" spans="1:7" x14ac:dyDescent="0.25">
      <c r="A196">
        <v>300017224</v>
      </c>
      <c r="B196" t="s">
        <v>305</v>
      </c>
      <c r="C196" t="s">
        <v>111</v>
      </c>
      <c r="D196">
        <v>1</v>
      </c>
      <c r="E196">
        <v>178771</v>
      </c>
      <c r="F196">
        <v>89385.5</v>
      </c>
      <c r="G196">
        <v>89385.5</v>
      </c>
    </row>
    <row r="197" spans="1:7" x14ac:dyDescent="0.25">
      <c r="A197">
        <v>300043309</v>
      </c>
      <c r="B197" t="s">
        <v>306</v>
      </c>
      <c r="C197" t="s">
        <v>113</v>
      </c>
      <c r="D197">
        <v>2</v>
      </c>
      <c r="E197">
        <v>88938</v>
      </c>
      <c r="F197">
        <v>44469</v>
      </c>
      <c r="G197">
        <v>44469</v>
      </c>
    </row>
    <row r="198" spans="1:7" x14ac:dyDescent="0.25">
      <c r="A198">
        <v>300041205</v>
      </c>
      <c r="B198" t="s">
        <v>307</v>
      </c>
      <c r="C198" t="s">
        <v>113</v>
      </c>
      <c r="D198">
        <v>1</v>
      </c>
      <c r="E198">
        <v>88759</v>
      </c>
      <c r="F198">
        <v>44379.5</v>
      </c>
      <c r="G198">
        <v>44379.5</v>
      </c>
    </row>
    <row r="199" spans="1:7" x14ac:dyDescent="0.25">
      <c r="A199">
        <v>300024207</v>
      </c>
      <c r="B199" t="s">
        <v>308</v>
      </c>
      <c r="C199" t="s">
        <v>764</v>
      </c>
      <c r="D199">
        <v>2</v>
      </c>
      <c r="E199">
        <v>44380</v>
      </c>
      <c r="F199">
        <v>22190</v>
      </c>
      <c r="G199">
        <v>22190</v>
      </c>
    </row>
    <row r="200" spans="1:7" x14ac:dyDescent="0.25">
      <c r="A200">
        <v>300022203</v>
      </c>
      <c r="B200" t="s">
        <v>309</v>
      </c>
      <c r="C200" t="s">
        <v>764</v>
      </c>
      <c r="D200">
        <v>4</v>
      </c>
      <c r="E200">
        <v>87980</v>
      </c>
      <c r="F200">
        <v>43990</v>
      </c>
      <c r="G200">
        <v>43990</v>
      </c>
    </row>
    <row r="201" spans="1:7" x14ac:dyDescent="0.25">
      <c r="A201">
        <v>300032303</v>
      </c>
      <c r="B201" t="s">
        <v>310</v>
      </c>
      <c r="C201" t="s">
        <v>766</v>
      </c>
      <c r="D201">
        <v>4</v>
      </c>
      <c r="E201">
        <v>26339</v>
      </c>
      <c r="F201">
        <v>13169.5</v>
      </c>
      <c r="G201">
        <v>13169.5</v>
      </c>
    </row>
    <row r="202" spans="1:7" x14ac:dyDescent="0.25">
      <c r="A202">
        <v>300031207</v>
      </c>
      <c r="B202" t="s">
        <v>311</v>
      </c>
      <c r="C202" t="s">
        <v>766</v>
      </c>
      <c r="D202">
        <v>4</v>
      </c>
      <c r="E202">
        <v>10433</v>
      </c>
      <c r="F202">
        <v>5216.5</v>
      </c>
      <c r="G202">
        <v>5216.5</v>
      </c>
    </row>
    <row r="203" spans="1:7" x14ac:dyDescent="0.25">
      <c r="A203">
        <v>300024209</v>
      </c>
      <c r="B203" t="s">
        <v>312</v>
      </c>
      <c r="C203" t="s">
        <v>764</v>
      </c>
      <c r="D203">
        <v>2</v>
      </c>
      <c r="E203">
        <v>173403</v>
      </c>
      <c r="F203">
        <v>86701.5</v>
      </c>
      <c r="G203">
        <v>86701.5</v>
      </c>
    </row>
    <row r="204" spans="1:7" x14ac:dyDescent="0.25">
      <c r="A204">
        <v>300017221</v>
      </c>
      <c r="B204" t="s">
        <v>313</v>
      </c>
      <c r="C204" t="s">
        <v>111</v>
      </c>
      <c r="D204">
        <v>1</v>
      </c>
      <c r="E204">
        <v>11453</v>
      </c>
      <c r="F204">
        <v>5726.5</v>
      </c>
      <c r="G204">
        <v>5726.5</v>
      </c>
    </row>
    <row r="205" spans="1:7" x14ac:dyDescent="0.25">
      <c r="A205">
        <v>300043303</v>
      </c>
      <c r="B205" t="s">
        <v>314</v>
      </c>
      <c r="C205" t="s">
        <v>113</v>
      </c>
      <c r="D205">
        <v>4</v>
      </c>
      <c r="E205">
        <v>133043</v>
      </c>
      <c r="F205">
        <v>66521.5</v>
      </c>
      <c r="G205">
        <v>66521.5</v>
      </c>
    </row>
    <row r="206" spans="1:7" x14ac:dyDescent="0.25">
      <c r="A206">
        <v>300043232</v>
      </c>
      <c r="B206" t="s">
        <v>315</v>
      </c>
      <c r="C206" t="s">
        <v>113</v>
      </c>
      <c r="D206">
        <v>3</v>
      </c>
      <c r="E206">
        <v>137076</v>
      </c>
      <c r="F206">
        <v>68538</v>
      </c>
      <c r="G206">
        <v>68538</v>
      </c>
    </row>
    <row r="207" spans="1:7" x14ac:dyDescent="0.25">
      <c r="A207">
        <v>300042304</v>
      </c>
      <c r="B207" t="s">
        <v>316</v>
      </c>
      <c r="C207" t="s">
        <v>113</v>
      </c>
      <c r="D207">
        <v>3</v>
      </c>
      <c r="E207">
        <v>114349</v>
      </c>
      <c r="F207">
        <v>57174.5</v>
      </c>
      <c r="G207">
        <v>57174.5</v>
      </c>
    </row>
    <row r="208" spans="1:7" x14ac:dyDescent="0.25">
      <c r="A208">
        <v>300032205</v>
      </c>
      <c r="B208" t="s">
        <v>774</v>
      </c>
      <c r="C208" t="s">
        <v>766</v>
      </c>
      <c r="D208">
        <v>4</v>
      </c>
      <c r="E208">
        <v>16812</v>
      </c>
      <c r="F208">
        <v>8406</v>
      </c>
      <c r="G208">
        <v>8406</v>
      </c>
    </row>
    <row r="209" spans="1:7" x14ac:dyDescent="0.25">
      <c r="A209">
        <v>300100629</v>
      </c>
      <c r="B209" t="s">
        <v>317</v>
      </c>
      <c r="C209" t="s">
        <v>112</v>
      </c>
      <c r="D209">
        <v>1</v>
      </c>
      <c r="E209">
        <v>32032</v>
      </c>
      <c r="F209">
        <v>16016</v>
      </c>
      <c r="G209">
        <v>16016</v>
      </c>
    </row>
    <row r="210" spans="1:7" x14ac:dyDescent="0.25">
      <c r="A210">
        <v>300021204</v>
      </c>
      <c r="B210" t="s">
        <v>318</v>
      </c>
      <c r="C210" t="s">
        <v>764</v>
      </c>
      <c r="D210">
        <v>2</v>
      </c>
      <c r="E210">
        <v>148350</v>
      </c>
      <c r="F210">
        <v>74175</v>
      </c>
      <c r="G210">
        <v>74175</v>
      </c>
    </row>
    <row r="211" spans="1:7" x14ac:dyDescent="0.25">
      <c r="A211">
        <v>300043304</v>
      </c>
      <c r="B211" t="s">
        <v>319</v>
      </c>
      <c r="C211" t="s">
        <v>113</v>
      </c>
      <c r="D211">
        <v>2</v>
      </c>
      <c r="E211">
        <v>52253</v>
      </c>
      <c r="F211">
        <v>26126.5</v>
      </c>
      <c r="G211">
        <v>26126.5</v>
      </c>
    </row>
    <row r="212" spans="1:7" x14ac:dyDescent="0.25">
      <c r="A212">
        <v>300016401</v>
      </c>
      <c r="B212" t="s">
        <v>320</v>
      </c>
      <c r="C212" t="s">
        <v>764</v>
      </c>
      <c r="D212">
        <v>2</v>
      </c>
      <c r="E212">
        <v>88401</v>
      </c>
      <c r="F212">
        <v>44200.5</v>
      </c>
      <c r="G212">
        <v>44200.5</v>
      </c>
    </row>
    <row r="213" spans="1:7" x14ac:dyDescent="0.25">
      <c r="A213">
        <v>300100641</v>
      </c>
      <c r="B213" t="s">
        <v>321</v>
      </c>
      <c r="C213" t="s">
        <v>112</v>
      </c>
      <c r="D213">
        <v>1</v>
      </c>
      <c r="E213">
        <v>30064</v>
      </c>
      <c r="F213">
        <v>15032</v>
      </c>
      <c r="G213">
        <v>15032</v>
      </c>
    </row>
    <row r="214" spans="1:7" x14ac:dyDescent="0.25">
      <c r="A214">
        <v>300100646</v>
      </c>
      <c r="B214" t="s">
        <v>322</v>
      </c>
      <c r="C214" t="s">
        <v>112</v>
      </c>
      <c r="D214">
        <v>1</v>
      </c>
      <c r="E214">
        <v>74443</v>
      </c>
      <c r="F214">
        <v>37221.5</v>
      </c>
      <c r="G214">
        <v>37221.5</v>
      </c>
    </row>
    <row r="215" spans="1:7" x14ac:dyDescent="0.25">
      <c r="A215">
        <v>300041206</v>
      </c>
      <c r="B215" t="s">
        <v>323</v>
      </c>
      <c r="C215" t="s">
        <v>113</v>
      </c>
      <c r="D215">
        <v>4</v>
      </c>
      <c r="E215">
        <v>128177</v>
      </c>
      <c r="F215">
        <v>64088.5</v>
      </c>
      <c r="G215">
        <v>64088.5</v>
      </c>
    </row>
    <row r="216" spans="1:7" x14ac:dyDescent="0.25">
      <c r="A216">
        <v>300042305</v>
      </c>
      <c r="B216" t="s">
        <v>324</v>
      </c>
      <c r="C216" t="s">
        <v>113</v>
      </c>
      <c r="D216">
        <v>4</v>
      </c>
      <c r="E216">
        <v>91377</v>
      </c>
      <c r="F216">
        <v>45688.5</v>
      </c>
      <c r="G216">
        <v>45688.5</v>
      </c>
    </row>
    <row r="217" spans="1:7" x14ac:dyDescent="0.25">
      <c r="A217">
        <v>300042303</v>
      </c>
      <c r="B217" t="s">
        <v>325</v>
      </c>
      <c r="C217" t="s">
        <v>113</v>
      </c>
      <c r="D217">
        <v>4</v>
      </c>
      <c r="E217">
        <v>71883</v>
      </c>
      <c r="F217">
        <v>35941.5</v>
      </c>
      <c r="G217">
        <v>35941.5</v>
      </c>
    </row>
    <row r="218" spans="1:7" x14ac:dyDescent="0.25">
      <c r="A218">
        <v>300016207</v>
      </c>
      <c r="B218" t="s">
        <v>326</v>
      </c>
      <c r="C218" t="s">
        <v>764</v>
      </c>
      <c r="D218">
        <v>1</v>
      </c>
      <c r="E218">
        <v>5095</v>
      </c>
      <c r="F218">
        <v>2547.5</v>
      </c>
      <c r="G218">
        <v>2547.5</v>
      </c>
    </row>
    <row r="219" spans="1:7" x14ac:dyDescent="0.25">
      <c r="A219">
        <v>300034305</v>
      </c>
      <c r="B219" t="s">
        <v>327</v>
      </c>
      <c r="C219" t="s">
        <v>113</v>
      </c>
      <c r="D219">
        <v>2</v>
      </c>
      <c r="E219">
        <v>87686</v>
      </c>
      <c r="F219">
        <v>43843</v>
      </c>
      <c r="G219">
        <v>43843</v>
      </c>
    </row>
    <row r="220" spans="1:7" x14ac:dyDescent="0.25">
      <c r="A220">
        <v>300034307</v>
      </c>
      <c r="B220" t="s">
        <v>328</v>
      </c>
      <c r="C220" t="s">
        <v>113</v>
      </c>
      <c r="D220">
        <v>2</v>
      </c>
      <c r="E220">
        <v>107191</v>
      </c>
      <c r="F220">
        <v>53595.5</v>
      </c>
      <c r="G220">
        <v>53595.5</v>
      </c>
    </row>
    <row r="221" spans="1:7" x14ac:dyDescent="0.25">
      <c r="A221">
        <v>300021205</v>
      </c>
      <c r="B221" t="s">
        <v>329</v>
      </c>
      <c r="C221" t="s">
        <v>764</v>
      </c>
      <c r="D221">
        <v>2</v>
      </c>
      <c r="E221">
        <v>22011</v>
      </c>
      <c r="F221">
        <v>11005.5</v>
      </c>
      <c r="G221">
        <v>11005.5</v>
      </c>
    </row>
    <row r="222" spans="1:7" x14ac:dyDescent="0.25">
      <c r="A222">
        <v>300012207</v>
      </c>
      <c r="B222" t="s">
        <v>330</v>
      </c>
      <c r="C222" t="s">
        <v>111</v>
      </c>
      <c r="D222">
        <v>4</v>
      </c>
      <c r="E222">
        <v>152744</v>
      </c>
      <c r="F222">
        <v>76372</v>
      </c>
      <c r="G222">
        <v>76372</v>
      </c>
    </row>
    <row r="223" spans="1:7" x14ac:dyDescent="0.25">
      <c r="A223">
        <v>300014302</v>
      </c>
      <c r="B223" t="s">
        <v>331</v>
      </c>
      <c r="C223" t="s">
        <v>111</v>
      </c>
      <c r="D223">
        <v>1</v>
      </c>
      <c r="E223">
        <v>209193</v>
      </c>
      <c r="F223">
        <v>104596.5</v>
      </c>
      <c r="G223">
        <v>104596.5</v>
      </c>
    </row>
    <row r="224" spans="1:7" x14ac:dyDescent="0.25">
      <c r="A224">
        <v>300100690</v>
      </c>
      <c r="B224" t="s">
        <v>332</v>
      </c>
      <c r="C224" t="s">
        <v>111</v>
      </c>
      <c r="D224">
        <v>2</v>
      </c>
      <c r="E224">
        <v>162487</v>
      </c>
      <c r="F224">
        <v>81243.5</v>
      </c>
      <c r="G224">
        <v>81243.5</v>
      </c>
    </row>
    <row r="225" spans="1:7" x14ac:dyDescent="0.25">
      <c r="A225">
        <v>300100691</v>
      </c>
      <c r="B225" t="s">
        <v>333</v>
      </c>
      <c r="C225" t="s">
        <v>111</v>
      </c>
      <c r="D225">
        <v>3</v>
      </c>
      <c r="E225">
        <v>117212</v>
      </c>
      <c r="F225">
        <v>58606</v>
      </c>
      <c r="G225">
        <v>58606</v>
      </c>
    </row>
    <row r="226" spans="1:7" x14ac:dyDescent="0.25">
      <c r="A226">
        <v>300045206</v>
      </c>
      <c r="B226" t="s">
        <v>334</v>
      </c>
      <c r="C226" t="s">
        <v>113</v>
      </c>
      <c r="D226">
        <v>3</v>
      </c>
      <c r="E226">
        <v>27200</v>
      </c>
      <c r="F226">
        <v>13600</v>
      </c>
      <c r="G226">
        <v>13600</v>
      </c>
    </row>
    <row r="227" spans="1:7" x14ac:dyDescent="0.25">
      <c r="A227">
        <v>300032305</v>
      </c>
      <c r="B227" t="s">
        <v>335</v>
      </c>
      <c r="C227" t="s">
        <v>766</v>
      </c>
      <c r="D227">
        <v>1</v>
      </c>
      <c r="E227">
        <v>92517</v>
      </c>
      <c r="F227">
        <v>46258.5</v>
      </c>
      <c r="G227">
        <v>46258.5</v>
      </c>
    </row>
    <row r="228" spans="1:7" x14ac:dyDescent="0.25">
      <c r="A228">
        <v>300032202</v>
      </c>
      <c r="B228" t="s">
        <v>336</v>
      </c>
      <c r="C228" t="s">
        <v>766</v>
      </c>
      <c r="D228">
        <v>1</v>
      </c>
      <c r="E228">
        <v>18432</v>
      </c>
      <c r="F228">
        <v>9216</v>
      </c>
      <c r="G228">
        <v>9216</v>
      </c>
    </row>
    <row r="229" spans="1:7" x14ac:dyDescent="0.25">
      <c r="A229">
        <v>300100707</v>
      </c>
      <c r="B229" t="s">
        <v>337</v>
      </c>
      <c r="C229" t="s">
        <v>112</v>
      </c>
      <c r="D229">
        <v>1</v>
      </c>
      <c r="E229">
        <v>58696</v>
      </c>
      <c r="F229">
        <v>29348</v>
      </c>
      <c r="G229">
        <v>29348</v>
      </c>
    </row>
    <row r="230" spans="1:7" x14ac:dyDescent="0.25">
      <c r="A230">
        <v>300044206</v>
      </c>
      <c r="B230" t="s">
        <v>338</v>
      </c>
      <c r="C230" t="s">
        <v>113</v>
      </c>
      <c r="D230">
        <v>3</v>
      </c>
      <c r="E230">
        <v>17716</v>
      </c>
      <c r="F230">
        <v>8858</v>
      </c>
      <c r="G230">
        <v>8858</v>
      </c>
    </row>
    <row r="231" spans="1:7" x14ac:dyDescent="0.25">
      <c r="A231">
        <v>300100715</v>
      </c>
      <c r="B231" t="s">
        <v>775</v>
      </c>
      <c r="C231" t="s">
        <v>112</v>
      </c>
      <c r="D231">
        <v>1</v>
      </c>
      <c r="E231">
        <v>22548</v>
      </c>
      <c r="F231">
        <v>11274</v>
      </c>
      <c r="G231">
        <v>11274</v>
      </c>
    </row>
    <row r="232" spans="1:7" x14ac:dyDescent="0.25">
      <c r="A232">
        <v>300015209</v>
      </c>
      <c r="B232" t="s">
        <v>339</v>
      </c>
      <c r="C232" t="s">
        <v>111</v>
      </c>
      <c r="D232">
        <v>2</v>
      </c>
      <c r="E232">
        <v>148350</v>
      </c>
      <c r="F232">
        <v>74175</v>
      </c>
      <c r="G232">
        <v>74175</v>
      </c>
    </row>
    <row r="233" spans="1:7" x14ac:dyDescent="0.25">
      <c r="A233">
        <v>300015403</v>
      </c>
      <c r="B233" t="s">
        <v>340</v>
      </c>
      <c r="C233" t="s">
        <v>111</v>
      </c>
      <c r="D233">
        <v>5</v>
      </c>
      <c r="E233">
        <v>23813</v>
      </c>
      <c r="F233">
        <v>11906.5</v>
      </c>
      <c r="G233">
        <v>11906.5</v>
      </c>
    </row>
    <row r="234" spans="1:7" x14ac:dyDescent="0.25">
      <c r="A234">
        <v>300011403</v>
      </c>
      <c r="B234" t="s">
        <v>341</v>
      </c>
      <c r="C234" t="s">
        <v>111</v>
      </c>
      <c r="D234">
        <v>5</v>
      </c>
      <c r="E234">
        <v>29375</v>
      </c>
      <c r="F234">
        <v>14687.5</v>
      </c>
      <c r="G234">
        <v>14687.5</v>
      </c>
    </row>
    <row r="235" spans="1:7" x14ac:dyDescent="0.25">
      <c r="A235">
        <v>300014203</v>
      </c>
      <c r="B235" t="s">
        <v>342</v>
      </c>
      <c r="C235" t="s">
        <v>111</v>
      </c>
      <c r="D235">
        <v>5</v>
      </c>
      <c r="E235">
        <v>27546</v>
      </c>
      <c r="F235">
        <v>13773</v>
      </c>
      <c r="G235">
        <v>13773</v>
      </c>
    </row>
    <row r="236" spans="1:7" x14ac:dyDescent="0.25">
      <c r="A236">
        <v>300045207</v>
      </c>
      <c r="B236" t="s">
        <v>343</v>
      </c>
      <c r="C236" t="s">
        <v>112</v>
      </c>
      <c r="D236">
        <v>2</v>
      </c>
      <c r="E236">
        <v>32569</v>
      </c>
      <c r="F236">
        <v>16284.5</v>
      </c>
      <c r="G236">
        <v>16284.5</v>
      </c>
    </row>
    <row r="237" spans="1:7" x14ac:dyDescent="0.25">
      <c r="A237">
        <v>300041207</v>
      </c>
      <c r="B237" t="s">
        <v>344</v>
      </c>
      <c r="C237" t="s">
        <v>113</v>
      </c>
      <c r="D237">
        <v>1</v>
      </c>
      <c r="E237">
        <v>12705</v>
      </c>
      <c r="F237">
        <v>6352.5</v>
      </c>
      <c r="G237">
        <v>6352.5</v>
      </c>
    </row>
    <row r="238" spans="1:7" x14ac:dyDescent="0.25">
      <c r="A238">
        <v>300032203</v>
      </c>
      <c r="B238" t="s">
        <v>345</v>
      </c>
      <c r="C238" t="s">
        <v>766</v>
      </c>
      <c r="D238">
        <v>3</v>
      </c>
      <c r="E238">
        <v>14495</v>
      </c>
      <c r="F238">
        <v>7247.5</v>
      </c>
      <c r="G238">
        <v>7247.5</v>
      </c>
    </row>
    <row r="239" spans="1:7" x14ac:dyDescent="0.25">
      <c r="A239">
        <v>300100754</v>
      </c>
      <c r="B239" t="s">
        <v>346</v>
      </c>
      <c r="C239" t="s">
        <v>112</v>
      </c>
      <c r="D239">
        <v>1</v>
      </c>
      <c r="E239">
        <v>36327</v>
      </c>
      <c r="F239">
        <v>18163.5</v>
      </c>
      <c r="G239">
        <v>18163.5</v>
      </c>
    </row>
    <row r="240" spans="1:7" x14ac:dyDescent="0.25">
      <c r="A240">
        <v>300045216</v>
      </c>
      <c r="B240" t="s">
        <v>347</v>
      </c>
      <c r="C240" t="s">
        <v>111</v>
      </c>
      <c r="D240">
        <v>2</v>
      </c>
      <c r="E240">
        <v>11632</v>
      </c>
      <c r="F240">
        <v>5816</v>
      </c>
      <c r="G240">
        <v>5816</v>
      </c>
    </row>
    <row r="241" spans="1:7" x14ac:dyDescent="0.25">
      <c r="A241">
        <v>300100760</v>
      </c>
      <c r="B241" t="s">
        <v>348</v>
      </c>
      <c r="C241" t="s">
        <v>112</v>
      </c>
      <c r="D241">
        <v>1</v>
      </c>
      <c r="E241">
        <v>62811</v>
      </c>
      <c r="F241">
        <v>31405.5</v>
      </c>
      <c r="G241">
        <v>31405.5</v>
      </c>
    </row>
    <row r="242" spans="1:7" x14ac:dyDescent="0.25">
      <c r="A242">
        <v>300100769</v>
      </c>
      <c r="B242" t="s">
        <v>349</v>
      </c>
      <c r="C242" t="s">
        <v>112</v>
      </c>
      <c r="D242">
        <v>1</v>
      </c>
      <c r="E242">
        <v>221540</v>
      </c>
      <c r="F242">
        <v>110770</v>
      </c>
      <c r="G242">
        <v>110770</v>
      </c>
    </row>
    <row r="243" spans="1:7" x14ac:dyDescent="0.25">
      <c r="A243">
        <v>300100774</v>
      </c>
      <c r="B243" t="s">
        <v>350</v>
      </c>
      <c r="C243" t="s">
        <v>112</v>
      </c>
      <c r="D243">
        <v>1</v>
      </c>
      <c r="E243">
        <v>112381</v>
      </c>
      <c r="F243">
        <v>56190.5</v>
      </c>
      <c r="G243">
        <v>56190.5</v>
      </c>
    </row>
    <row r="244" spans="1:7" x14ac:dyDescent="0.25">
      <c r="A244">
        <v>300100778</v>
      </c>
      <c r="B244" t="s">
        <v>351</v>
      </c>
      <c r="C244" t="s">
        <v>112</v>
      </c>
      <c r="D244">
        <v>1</v>
      </c>
      <c r="E244">
        <v>92875</v>
      </c>
      <c r="F244">
        <v>46437.5</v>
      </c>
      <c r="G244">
        <v>46437.5</v>
      </c>
    </row>
    <row r="245" spans="1:7" x14ac:dyDescent="0.25">
      <c r="A245">
        <v>300045402</v>
      </c>
      <c r="B245" t="s">
        <v>352</v>
      </c>
      <c r="C245" t="s">
        <v>113</v>
      </c>
      <c r="D245">
        <v>4</v>
      </c>
      <c r="E245">
        <v>96228</v>
      </c>
      <c r="F245">
        <v>48114</v>
      </c>
      <c r="G245">
        <v>48114</v>
      </c>
    </row>
    <row r="246" spans="1:7" x14ac:dyDescent="0.25">
      <c r="A246">
        <v>300034205</v>
      </c>
      <c r="B246" t="s">
        <v>353</v>
      </c>
      <c r="C246" t="s">
        <v>766</v>
      </c>
      <c r="D246">
        <v>2</v>
      </c>
      <c r="E246">
        <v>82854</v>
      </c>
      <c r="F246">
        <v>41427</v>
      </c>
      <c r="G246">
        <v>41427</v>
      </c>
    </row>
    <row r="247" spans="1:7" x14ac:dyDescent="0.25">
      <c r="A247">
        <v>300012206</v>
      </c>
      <c r="B247" t="s">
        <v>354</v>
      </c>
      <c r="C247" t="s">
        <v>111</v>
      </c>
      <c r="D247">
        <v>4</v>
      </c>
      <c r="E247">
        <v>45864</v>
      </c>
      <c r="F247">
        <v>22932</v>
      </c>
      <c r="G247">
        <v>22932</v>
      </c>
    </row>
    <row r="248" spans="1:7" x14ac:dyDescent="0.25">
      <c r="A248">
        <v>300033209</v>
      </c>
      <c r="B248" t="s">
        <v>355</v>
      </c>
      <c r="C248" t="s">
        <v>766</v>
      </c>
      <c r="D248">
        <v>5</v>
      </c>
      <c r="E248">
        <v>8915</v>
      </c>
      <c r="F248">
        <v>4457.5</v>
      </c>
      <c r="G248">
        <v>4457.5</v>
      </c>
    </row>
    <row r="249" spans="1:7" x14ac:dyDescent="0.25">
      <c r="A249">
        <v>300042203</v>
      </c>
      <c r="B249" t="s">
        <v>356</v>
      </c>
      <c r="C249" t="s">
        <v>113</v>
      </c>
      <c r="D249">
        <v>2</v>
      </c>
      <c r="E249">
        <v>18969</v>
      </c>
      <c r="F249">
        <v>9484.5</v>
      </c>
      <c r="G249">
        <v>9484.5</v>
      </c>
    </row>
    <row r="250" spans="1:7" x14ac:dyDescent="0.25">
      <c r="A250">
        <v>300021207</v>
      </c>
      <c r="B250" t="s">
        <v>357</v>
      </c>
      <c r="C250" t="s">
        <v>764</v>
      </c>
      <c r="D250">
        <v>5</v>
      </c>
      <c r="E250">
        <v>14592</v>
      </c>
      <c r="F250">
        <v>7296</v>
      </c>
      <c r="G250">
        <v>7296</v>
      </c>
    </row>
    <row r="251" spans="1:7" x14ac:dyDescent="0.25">
      <c r="A251">
        <v>300014204</v>
      </c>
      <c r="B251" t="s">
        <v>358</v>
      </c>
      <c r="C251" t="s">
        <v>111</v>
      </c>
      <c r="D251">
        <v>5</v>
      </c>
      <c r="E251">
        <v>28080</v>
      </c>
      <c r="F251">
        <v>14040</v>
      </c>
      <c r="G251">
        <v>14040</v>
      </c>
    </row>
    <row r="252" spans="1:7" x14ac:dyDescent="0.25">
      <c r="A252">
        <v>300033204</v>
      </c>
      <c r="B252" t="s">
        <v>359</v>
      </c>
      <c r="C252" t="s">
        <v>766</v>
      </c>
      <c r="D252">
        <v>1</v>
      </c>
      <c r="E252">
        <v>5095</v>
      </c>
      <c r="F252">
        <v>2547.5</v>
      </c>
      <c r="G252">
        <v>2547.5</v>
      </c>
    </row>
    <row r="253" spans="1:7" x14ac:dyDescent="0.25">
      <c r="A253">
        <v>300016208</v>
      </c>
      <c r="B253" t="s">
        <v>360</v>
      </c>
      <c r="C253" t="s">
        <v>111</v>
      </c>
      <c r="D253">
        <v>5</v>
      </c>
      <c r="E253">
        <v>26289</v>
      </c>
      <c r="F253">
        <v>13144.5</v>
      </c>
      <c r="G253">
        <v>13144.5</v>
      </c>
    </row>
    <row r="254" spans="1:7" x14ac:dyDescent="0.25">
      <c r="A254">
        <v>300031208</v>
      </c>
      <c r="B254" t="s">
        <v>361</v>
      </c>
      <c r="C254" t="s">
        <v>766</v>
      </c>
      <c r="D254">
        <v>5</v>
      </c>
      <c r="E254">
        <v>9716</v>
      </c>
      <c r="F254">
        <v>4858</v>
      </c>
      <c r="G254">
        <v>4858</v>
      </c>
    </row>
    <row r="255" spans="1:7" x14ac:dyDescent="0.25">
      <c r="A255">
        <v>300043213</v>
      </c>
      <c r="B255" t="s">
        <v>362</v>
      </c>
      <c r="C255" t="s">
        <v>113</v>
      </c>
      <c r="D255">
        <v>4</v>
      </c>
      <c r="E255">
        <v>31532</v>
      </c>
      <c r="F255">
        <v>15766</v>
      </c>
      <c r="G255">
        <v>15766</v>
      </c>
    </row>
    <row r="256" spans="1:7" x14ac:dyDescent="0.25">
      <c r="A256">
        <v>300013207</v>
      </c>
      <c r="B256" t="s">
        <v>363</v>
      </c>
      <c r="C256" t="s">
        <v>111</v>
      </c>
      <c r="D256">
        <v>2</v>
      </c>
      <c r="E256">
        <v>76412</v>
      </c>
      <c r="F256">
        <v>38206</v>
      </c>
      <c r="G256">
        <v>38206</v>
      </c>
    </row>
    <row r="257" spans="1:7" x14ac:dyDescent="0.25">
      <c r="A257">
        <v>300017202</v>
      </c>
      <c r="B257" t="s">
        <v>364</v>
      </c>
      <c r="C257" t="s">
        <v>111</v>
      </c>
      <c r="D257">
        <v>4</v>
      </c>
      <c r="E257">
        <v>70560</v>
      </c>
      <c r="F257">
        <v>35280</v>
      </c>
      <c r="G257">
        <v>35280</v>
      </c>
    </row>
    <row r="258" spans="1:7" x14ac:dyDescent="0.25">
      <c r="A258">
        <v>300045209</v>
      </c>
      <c r="B258" t="s">
        <v>365</v>
      </c>
      <c r="C258" t="s">
        <v>112</v>
      </c>
      <c r="D258">
        <v>5</v>
      </c>
      <c r="E258">
        <v>14173</v>
      </c>
      <c r="F258">
        <v>7086.5</v>
      </c>
      <c r="G258">
        <v>7086.5</v>
      </c>
    </row>
    <row r="259" spans="1:7" x14ac:dyDescent="0.25">
      <c r="A259">
        <v>300044209</v>
      </c>
      <c r="B259" t="s">
        <v>366</v>
      </c>
      <c r="C259" t="s">
        <v>112</v>
      </c>
      <c r="D259">
        <v>5</v>
      </c>
      <c r="E259">
        <v>71285</v>
      </c>
      <c r="F259">
        <v>35642.5</v>
      </c>
      <c r="G259">
        <v>35642.5</v>
      </c>
    </row>
    <row r="260" spans="1:7" x14ac:dyDescent="0.25">
      <c r="A260">
        <v>300045210</v>
      </c>
      <c r="B260" t="s">
        <v>367</v>
      </c>
      <c r="C260" t="s">
        <v>112</v>
      </c>
      <c r="D260">
        <v>5</v>
      </c>
      <c r="E260">
        <v>29299</v>
      </c>
      <c r="F260">
        <v>14649.5</v>
      </c>
      <c r="G260">
        <v>14649.5</v>
      </c>
    </row>
    <row r="261" spans="1:7" x14ac:dyDescent="0.25">
      <c r="A261">
        <v>300041210</v>
      </c>
      <c r="B261" t="s">
        <v>368</v>
      </c>
      <c r="C261" t="s">
        <v>113</v>
      </c>
      <c r="D261">
        <v>5</v>
      </c>
      <c r="E261">
        <v>40577</v>
      </c>
      <c r="F261">
        <v>20288.5</v>
      </c>
      <c r="G261">
        <v>20288.5</v>
      </c>
    </row>
    <row r="262" spans="1:7" x14ac:dyDescent="0.25">
      <c r="A262">
        <v>300044211</v>
      </c>
      <c r="B262" t="s">
        <v>369</v>
      </c>
      <c r="C262" t="s">
        <v>113</v>
      </c>
      <c r="D262">
        <v>5</v>
      </c>
      <c r="E262">
        <v>32537</v>
      </c>
      <c r="F262">
        <v>16268.5</v>
      </c>
      <c r="G262">
        <v>16268.5</v>
      </c>
    </row>
    <row r="263" spans="1:7" x14ac:dyDescent="0.25">
      <c r="A263">
        <v>300044212</v>
      </c>
      <c r="B263" t="s">
        <v>370</v>
      </c>
      <c r="C263" t="s">
        <v>113</v>
      </c>
      <c r="D263">
        <v>1</v>
      </c>
      <c r="E263">
        <v>5369</v>
      </c>
      <c r="F263">
        <v>2684.5</v>
      </c>
      <c r="G263">
        <v>2684.5</v>
      </c>
    </row>
    <row r="264" spans="1:7" x14ac:dyDescent="0.25">
      <c r="A264">
        <v>300043214</v>
      </c>
      <c r="B264" t="s">
        <v>371</v>
      </c>
      <c r="C264" t="s">
        <v>113</v>
      </c>
      <c r="D264">
        <v>5</v>
      </c>
      <c r="E264">
        <v>12344</v>
      </c>
      <c r="F264">
        <v>6172</v>
      </c>
      <c r="G264">
        <v>6172</v>
      </c>
    </row>
    <row r="265" spans="1:7" x14ac:dyDescent="0.25">
      <c r="A265">
        <v>300045211</v>
      </c>
      <c r="B265" t="s">
        <v>372</v>
      </c>
      <c r="C265" t="s">
        <v>112</v>
      </c>
      <c r="D265">
        <v>5</v>
      </c>
      <c r="E265">
        <v>31547</v>
      </c>
      <c r="F265">
        <v>15773.5</v>
      </c>
      <c r="G265">
        <v>15773.5</v>
      </c>
    </row>
    <row r="266" spans="1:7" x14ac:dyDescent="0.25">
      <c r="A266">
        <v>300016210</v>
      </c>
      <c r="B266" t="s">
        <v>373</v>
      </c>
      <c r="C266" t="s">
        <v>111</v>
      </c>
      <c r="D266">
        <v>5</v>
      </c>
      <c r="E266">
        <v>80531</v>
      </c>
      <c r="F266">
        <v>40265.5</v>
      </c>
      <c r="G266">
        <v>40265.5</v>
      </c>
    </row>
    <row r="267" spans="1:7" x14ac:dyDescent="0.25">
      <c r="A267">
        <v>300017203</v>
      </c>
      <c r="B267" t="s">
        <v>374</v>
      </c>
      <c r="C267" t="s">
        <v>111</v>
      </c>
      <c r="D267">
        <v>4</v>
      </c>
      <c r="E267">
        <v>23814</v>
      </c>
      <c r="F267">
        <v>11907</v>
      </c>
      <c r="G267">
        <v>11907</v>
      </c>
    </row>
    <row r="268" spans="1:7" x14ac:dyDescent="0.25">
      <c r="A268">
        <v>300043216</v>
      </c>
      <c r="B268" t="s">
        <v>375</v>
      </c>
      <c r="C268" t="s">
        <v>113</v>
      </c>
      <c r="D268">
        <v>1</v>
      </c>
      <c r="E268">
        <v>35611</v>
      </c>
      <c r="F268">
        <v>17805.5</v>
      </c>
      <c r="G268">
        <v>17805.5</v>
      </c>
    </row>
    <row r="269" spans="1:7" x14ac:dyDescent="0.25">
      <c r="A269">
        <v>300044302</v>
      </c>
      <c r="B269" t="s">
        <v>376</v>
      </c>
      <c r="C269" t="s">
        <v>112</v>
      </c>
      <c r="D269">
        <v>3</v>
      </c>
      <c r="E269">
        <v>164634</v>
      </c>
      <c r="F269">
        <v>82317</v>
      </c>
      <c r="G269">
        <v>82317</v>
      </c>
    </row>
    <row r="270" spans="1:7" x14ac:dyDescent="0.25">
      <c r="A270">
        <v>300100817</v>
      </c>
      <c r="B270" t="s">
        <v>377</v>
      </c>
      <c r="C270" t="s">
        <v>112</v>
      </c>
      <c r="D270">
        <v>1</v>
      </c>
      <c r="E270">
        <v>183424</v>
      </c>
      <c r="F270">
        <v>91712</v>
      </c>
      <c r="G270">
        <v>91712</v>
      </c>
    </row>
    <row r="271" spans="1:7" x14ac:dyDescent="0.25">
      <c r="A271">
        <v>300100821</v>
      </c>
      <c r="B271" t="s">
        <v>378</v>
      </c>
      <c r="C271" t="s">
        <v>112</v>
      </c>
      <c r="D271">
        <v>1</v>
      </c>
      <c r="E271">
        <v>40980</v>
      </c>
      <c r="F271">
        <v>20490</v>
      </c>
      <c r="G271">
        <v>20490</v>
      </c>
    </row>
    <row r="272" spans="1:7" x14ac:dyDescent="0.25">
      <c r="A272">
        <v>300043305</v>
      </c>
      <c r="B272" t="s">
        <v>379</v>
      </c>
      <c r="C272" t="s">
        <v>113</v>
      </c>
      <c r="D272">
        <v>2</v>
      </c>
      <c r="E272">
        <v>65675</v>
      </c>
      <c r="F272">
        <v>32837.5</v>
      </c>
      <c r="G272">
        <v>32837.5</v>
      </c>
    </row>
    <row r="273" spans="1:7" x14ac:dyDescent="0.25">
      <c r="A273">
        <v>300100840</v>
      </c>
      <c r="B273" t="s">
        <v>380</v>
      </c>
      <c r="C273" t="s">
        <v>112</v>
      </c>
      <c r="D273">
        <v>1</v>
      </c>
      <c r="E273">
        <v>61559</v>
      </c>
      <c r="F273">
        <v>30779.5</v>
      </c>
      <c r="G273">
        <v>30779.5</v>
      </c>
    </row>
    <row r="274" spans="1:7" x14ac:dyDescent="0.25">
      <c r="A274">
        <v>300017222</v>
      </c>
      <c r="B274" t="s">
        <v>381</v>
      </c>
      <c r="C274" t="s">
        <v>111</v>
      </c>
      <c r="D274">
        <v>1</v>
      </c>
      <c r="E274">
        <v>6442</v>
      </c>
      <c r="F274">
        <v>3221</v>
      </c>
      <c r="G274">
        <v>3221</v>
      </c>
    </row>
    <row r="275" spans="1:7" x14ac:dyDescent="0.25">
      <c r="A275">
        <v>300032306</v>
      </c>
      <c r="B275" t="s">
        <v>382</v>
      </c>
      <c r="C275" t="s">
        <v>766</v>
      </c>
      <c r="D275">
        <v>1</v>
      </c>
      <c r="E275">
        <v>17716</v>
      </c>
      <c r="F275">
        <v>8858</v>
      </c>
      <c r="G275">
        <v>8858</v>
      </c>
    </row>
    <row r="276" spans="1:7" x14ac:dyDescent="0.25">
      <c r="A276">
        <v>300032211</v>
      </c>
      <c r="B276" t="s">
        <v>383</v>
      </c>
      <c r="C276" t="s">
        <v>766</v>
      </c>
      <c r="D276">
        <v>1</v>
      </c>
      <c r="E276">
        <v>5095</v>
      </c>
      <c r="F276">
        <v>2547.5</v>
      </c>
      <c r="G276">
        <v>2547.5</v>
      </c>
    </row>
    <row r="277" spans="1:7" x14ac:dyDescent="0.25">
      <c r="A277">
        <v>300100869</v>
      </c>
      <c r="B277" t="s">
        <v>384</v>
      </c>
      <c r="C277" t="s">
        <v>112</v>
      </c>
      <c r="D277">
        <v>1</v>
      </c>
      <c r="E277">
        <v>116496</v>
      </c>
      <c r="F277">
        <v>58248</v>
      </c>
      <c r="G277">
        <v>58248</v>
      </c>
    </row>
    <row r="278" spans="1:7" x14ac:dyDescent="0.25">
      <c r="A278">
        <v>300100873</v>
      </c>
      <c r="B278" t="s">
        <v>385</v>
      </c>
      <c r="C278" t="s">
        <v>112</v>
      </c>
      <c r="D278">
        <v>1</v>
      </c>
      <c r="E278">
        <v>163023</v>
      </c>
      <c r="F278">
        <v>81511.5</v>
      </c>
      <c r="G278">
        <v>81511.5</v>
      </c>
    </row>
    <row r="279" spans="1:7" x14ac:dyDescent="0.25">
      <c r="A279">
        <v>300100890</v>
      </c>
      <c r="B279" t="s">
        <v>386</v>
      </c>
      <c r="C279" t="s">
        <v>112</v>
      </c>
      <c r="D279">
        <v>1</v>
      </c>
      <c r="E279">
        <v>61201</v>
      </c>
      <c r="F279">
        <v>30600.5</v>
      </c>
      <c r="G279">
        <v>30600.5</v>
      </c>
    </row>
    <row r="280" spans="1:7" x14ac:dyDescent="0.25">
      <c r="A280">
        <v>300014401</v>
      </c>
      <c r="B280" t="s">
        <v>387</v>
      </c>
      <c r="C280" t="s">
        <v>111</v>
      </c>
      <c r="D280">
        <v>2</v>
      </c>
      <c r="E280">
        <v>101644</v>
      </c>
      <c r="F280">
        <v>50822</v>
      </c>
      <c r="G280">
        <v>50822</v>
      </c>
    </row>
    <row r="281" spans="1:7" x14ac:dyDescent="0.25">
      <c r="A281">
        <v>300044210</v>
      </c>
      <c r="B281" t="s">
        <v>388</v>
      </c>
      <c r="C281" t="s">
        <v>113</v>
      </c>
      <c r="D281">
        <v>5</v>
      </c>
      <c r="E281">
        <v>54656</v>
      </c>
      <c r="F281">
        <v>27328</v>
      </c>
      <c r="G281">
        <v>27328</v>
      </c>
    </row>
    <row r="282" spans="1:7" x14ac:dyDescent="0.25">
      <c r="A282">
        <v>300033211</v>
      </c>
      <c r="B282" t="s">
        <v>389</v>
      </c>
      <c r="C282" t="s">
        <v>766</v>
      </c>
      <c r="D282">
        <v>4</v>
      </c>
      <c r="E282">
        <v>19319</v>
      </c>
      <c r="F282">
        <v>9659.5</v>
      </c>
      <c r="G282">
        <v>9659.5</v>
      </c>
    </row>
    <row r="283" spans="1:7" x14ac:dyDescent="0.25">
      <c r="A283">
        <v>300033305</v>
      </c>
      <c r="B283" t="s">
        <v>390</v>
      </c>
      <c r="C283" t="s">
        <v>766</v>
      </c>
      <c r="D283">
        <v>3</v>
      </c>
      <c r="E283">
        <v>68359</v>
      </c>
      <c r="F283">
        <v>34179.5</v>
      </c>
      <c r="G283">
        <v>34179.5</v>
      </c>
    </row>
    <row r="284" spans="1:7" x14ac:dyDescent="0.25">
      <c r="A284">
        <v>300100917</v>
      </c>
      <c r="B284" t="s">
        <v>391</v>
      </c>
      <c r="C284" t="s">
        <v>112</v>
      </c>
      <c r="D284">
        <v>1</v>
      </c>
      <c r="E284">
        <v>28274</v>
      </c>
      <c r="F284">
        <v>14137</v>
      </c>
      <c r="G284">
        <v>14137</v>
      </c>
    </row>
    <row r="285" spans="1:7" x14ac:dyDescent="0.25">
      <c r="A285">
        <v>300100923</v>
      </c>
      <c r="B285" t="s">
        <v>392</v>
      </c>
      <c r="C285" t="s">
        <v>112</v>
      </c>
      <c r="D285">
        <v>1</v>
      </c>
      <c r="E285">
        <v>11632</v>
      </c>
      <c r="F285">
        <v>5816</v>
      </c>
      <c r="G285">
        <v>5816</v>
      </c>
    </row>
    <row r="286" spans="1:7" x14ac:dyDescent="0.25">
      <c r="A286">
        <v>300041211</v>
      </c>
      <c r="B286" t="s">
        <v>393</v>
      </c>
      <c r="C286" t="s">
        <v>113</v>
      </c>
      <c r="D286">
        <v>1</v>
      </c>
      <c r="E286">
        <v>20400</v>
      </c>
      <c r="F286">
        <v>10200</v>
      </c>
      <c r="G286">
        <v>10200</v>
      </c>
    </row>
    <row r="287" spans="1:7" x14ac:dyDescent="0.25">
      <c r="A287">
        <v>300043231</v>
      </c>
      <c r="B287" t="s">
        <v>394</v>
      </c>
      <c r="C287" t="s">
        <v>113</v>
      </c>
      <c r="D287">
        <v>3</v>
      </c>
      <c r="E287">
        <v>162487</v>
      </c>
      <c r="F287">
        <v>81243.5</v>
      </c>
      <c r="G287">
        <v>81243.5</v>
      </c>
    </row>
    <row r="288" spans="1:7" x14ac:dyDescent="0.25">
      <c r="A288">
        <v>300023304</v>
      </c>
      <c r="B288" t="s">
        <v>395</v>
      </c>
      <c r="C288" t="s">
        <v>764</v>
      </c>
      <c r="D288">
        <v>4</v>
      </c>
      <c r="E288">
        <v>148366</v>
      </c>
      <c r="F288">
        <v>74183</v>
      </c>
      <c r="G288">
        <v>74183</v>
      </c>
    </row>
    <row r="289" spans="1:7" x14ac:dyDescent="0.25">
      <c r="A289">
        <v>300042210</v>
      </c>
      <c r="B289" t="s">
        <v>396</v>
      </c>
      <c r="C289" t="s">
        <v>113</v>
      </c>
      <c r="D289">
        <v>2</v>
      </c>
      <c r="E289">
        <v>18432</v>
      </c>
      <c r="F289">
        <v>9216</v>
      </c>
      <c r="G289">
        <v>9216</v>
      </c>
    </row>
    <row r="290" spans="1:7" x14ac:dyDescent="0.25">
      <c r="A290">
        <v>300014206</v>
      </c>
      <c r="B290" t="s">
        <v>397</v>
      </c>
      <c r="C290" t="s">
        <v>111</v>
      </c>
      <c r="D290">
        <v>3</v>
      </c>
      <c r="E290">
        <v>180203</v>
      </c>
      <c r="F290">
        <v>90101.5</v>
      </c>
      <c r="G290">
        <v>90101.5</v>
      </c>
    </row>
    <row r="291" spans="1:7" x14ac:dyDescent="0.25">
      <c r="A291">
        <v>300043217</v>
      </c>
      <c r="B291" t="s">
        <v>398</v>
      </c>
      <c r="C291" t="s">
        <v>113</v>
      </c>
      <c r="D291">
        <v>1</v>
      </c>
      <c r="E291">
        <v>82496</v>
      </c>
      <c r="F291">
        <v>41248</v>
      </c>
      <c r="G291">
        <v>41248</v>
      </c>
    </row>
    <row r="292" spans="1:7" x14ac:dyDescent="0.25">
      <c r="A292">
        <v>300043218</v>
      </c>
      <c r="B292" t="s">
        <v>399</v>
      </c>
      <c r="C292" t="s">
        <v>113</v>
      </c>
      <c r="D292">
        <v>3</v>
      </c>
      <c r="E292">
        <v>50106</v>
      </c>
      <c r="F292">
        <v>25053</v>
      </c>
      <c r="G292">
        <v>25053</v>
      </c>
    </row>
    <row r="293" spans="1:7" x14ac:dyDescent="0.25">
      <c r="A293">
        <v>300022304</v>
      </c>
      <c r="B293" t="s">
        <v>400</v>
      </c>
      <c r="C293" t="s">
        <v>764</v>
      </c>
      <c r="D293">
        <v>2</v>
      </c>
      <c r="E293">
        <v>29169</v>
      </c>
      <c r="F293">
        <v>14584.5</v>
      </c>
      <c r="G293">
        <v>14584.5</v>
      </c>
    </row>
    <row r="294" spans="1:7" x14ac:dyDescent="0.25">
      <c r="A294">
        <v>300100971</v>
      </c>
      <c r="B294" t="s">
        <v>401</v>
      </c>
      <c r="C294" t="s">
        <v>112</v>
      </c>
      <c r="D294">
        <v>1</v>
      </c>
      <c r="E294">
        <v>66033</v>
      </c>
      <c r="F294">
        <v>33016.5</v>
      </c>
      <c r="G294">
        <v>33016.5</v>
      </c>
    </row>
    <row r="295" spans="1:7" x14ac:dyDescent="0.25">
      <c r="A295">
        <v>300100980</v>
      </c>
      <c r="B295" t="s">
        <v>402</v>
      </c>
      <c r="C295" t="s">
        <v>112</v>
      </c>
      <c r="D295">
        <v>1</v>
      </c>
      <c r="E295">
        <v>18790</v>
      </c>
      <c r="F295">
        <v>9395</v>
      </c>
      <c r="G295">
        <v>9395</v>
      </c>
    </row>
    <row r="296" spans="1:7" x14ac:dyDescent="0.25">
      <c r="A296">
        <v>300100993</v>
      </c>
      <c r="B296" t="s">
        <v>711</v>
      </c>
      <c r="C296" t="s">
        <v>112</v>
      </c>
      <c r="D296">
        <v>1</v>
      </c>
      <c r="E296">
        <v>15390</v>
      </c>
      <c r="F296">
        <v>7695</v>
      </c>
      <c r="G296">
        <v>7695</v>
      </c>
    </row>
    <row r="297" spans="1:7" x14ac:dyDescent="0.25">
      <c r="A297">
        <v>300100999</v>
      </c>
      <c r="B297" t="s">
        <v>403</v>
      </c>
      <c r="C297" t="s">
        <v>112</v>
      </c>
      <c r="D297">
        <v>1</v>
      </c>
      <c r="E297">
        <v>105759</v>
      </c>
      <c r="F297">
        <v>52879.5</v>
      </c>
      <c r="G297">
        <v>52879.5</v>
      </c>
    </row>
    <row r="298" spans="1:7" x14ac:dyDescent="0.25">
      <c r="A298">
        <v>300101004</v>
      </c>
      <c r="B298" t="s">
        <v>404</v>
      </c>
      <c r="C298" t="s">
        <v>112</v>
      </c>
      <c r="D298">
        <v>1</v>
      </c>
      <c r="E298">
        <v>180382</v>
      </c>
      <c r="F298">
        <v>90191</v>
      </c>
      <c r="G298">
        <v>90191</v>
      </c>
    </row>
    <row r="299" spans="1:7" x14ac:dyDescent="0.25">
      <c r="A299">
        <v>300044303</v>
      </c>
      <c r="B299" t="s">
        <v>405</v>
      </c>
      <c r="C299" t="s">
        <v>112</v>
      </c>
      <c r="D299">
        <v>2</v>
      </c>
      <c r="E299">
        <v>90728</v>
      </c>
      <c r="F299">
        <v>45364</v>
      </c>
      <c r="G299">
        <v>45364</v>
      </c>
    </row>
    <row r="300" spans="1:7" x14ac:dyDescent="0.25">
      <c r="A300">
        <v>300101010</v>
      </c>
      <c r="B300" t="s">
        <v>406</v>
      </c>
      <c r="C300" t="s">
        <v>112</v>
      </c>
      <c r="D300">
        <v>1</v>
      </c>
      <c r="E300">
        <v>56906</v>
      </c>
      <c r="F300">
        <v>28453</v>
      </c>
      <c r="G300">
        <v>28453</v>
      </c>
    </row>
    <row r="301" spans="1:7" x14ac:dyDescent="0.25">
      <c r="A301">
        <v>300101011</v>
      </c>
      <c r="B301" t="s">
        <v>407</v>
      </c>
      <c r="C301" t="s">
        <v>112</v>
      </c>
      <c r="D301">
        <v>1</v>
      </c>
      <c r="E301">
        <v>30600</v>
      </c>
      <c r="F301">
        <v>15300</v>
      </c>
      <c r="G301">
        <v>15300</v>
      </c>
    </row>
    <row r="302" spans="1:7" x14ac:dyDescent="0.25">
      <c r="A302">
        <v>300101030</v>
      </c>
      <c r="B302" t="s">
        <v>408</v>
      </c>
      <c r="C302" t="s">
        <v>112</v>
      </c>
      <c r="D302">
        <v>3</v>
      </c>
      <c r="E302">
        <v>35432</v>
      </c>
      <c r="F302">
        <v>17716</v>
      </c>
      <c r="G302">
        <v>17716</v>
      </c>
    </row>
    <row r="303" spans="1:7" x14ac:dyDescent="0.25">
      <c r="A303">
        <v>300101035</v>
      </c>
      <c r="B303" t="s">
        <v>409</v>
      </c>
      <c r="C303" t="s">
        <v>112</v>
      </c>
      <c r="D303">
        <v>1</v>
      </c>
      <c r="E303">
        <v>19327</v>
      </c>
      <c r="F303">
        <v>9663.5</v>
      </c>
      <c r="G303">
        <v>9663.5</v>
      </c>
    </row>
    <row r="304" spans="1:7" x14ac:dyDescent="0.25">
      <c r="A304">
        <v>300101037</v>
      </c>
      <c r="B304" t="s">
        <v>410</v>
      </c>
      <c r="C304" t="s">
        <v>112</v>
      </c>
      <c r="D304">
        <v>1</v>
      </c>
      <c r="E304">
        <v>29885</v>
      </c>
      <c r="F304">
        <v>14942.5</v>
      </c>
      <c r="G304">
        <v>14942.5</v>
      </c>
    </row>
    <row r="305" spans="1:7" x14ac:dyDescent="0.25">
      <c r="A305">
        <v>300033307</v>
      </c>
      <c r="B305" t="s">
        <v>411</v>
      </c>
      <c r="C305" t="s">
        <v>766</v>
      </c>
      <c r="D305">
        <v>2</v>
      </c>
      <c r="E305">
        <v>102538</v>
      </c>
      <c r="F305">
        <v>51269</v>
      </c>
      <c r="G305">
        <v>51269</v>
      </c>
    </row>
    <row r="306" spans="1:7" x14ac:dyDescent="0.25">
      <c r="A306">
        <v>300101056</v>
      </c>
      <c r="B306" t="s">
        <v>412</v>
      </c>
      <c r="C306" t="s">
        <v>112</v>
      </c>
      <c r="D306">
        <v>1</v>
      </c>
      <c r="E306">
        <v>81780</v>
      </c>
      <c r="F306">
        <v>40890</v>
      </c>
      <c r="G306">
        <v>40890</v>
      </c>
    </row>
    <row r="307" spans="1:7" x14ac:dyDescent="0.25">
      <c r="A307">
        <v>300101061</v>
      </c>
      <c r="B307" t="s">
        <v>413</v>
      </c>
      <c r="C307" t="s">
        <v>112</v>
      </c>
      <c r="D307">
        <v>1</v>
      </c>
      <c r="E307">
        <v>55653</v>
      </c>
      <c r="F307">
        <v>27826.5</v>
      </c>
      <c r="G307">
        <v>27826.5</v>
      </c>
    </row>
    <row r="308" spans="1:7" x14ac:dyDescent="0.25">
      <c r="A308">
        <v>300101063</v>
      </c>
      <c r="B308" t="s">
        <v>414</v>
      </c>
      <c r="C308" t="s">
        <v>112</v>
      </c>
      <c r="D308">
        <v>1</v>
      </c>
      <c r="E308">
        <v>49211</v>
      </c>
      <c r="F308">
        <v>24605.5</v>
      </c>
      <c r="G308">
        <v>24605.5</v>
      </c>
    </row>
    <row r="309" spans="1:7" x14ac:dyDescent="0.25">
      <c r="A309">
        <v>300016212</v>
      </c>
      <c r="B309" t="s">
        <v>415</v>
      </c>
      <c r="C309" t="s">
        <v>111</v>
      </c>
      <c r="D309">
        <v>2</v>
      </c>
      <c r="E309">
        <v>63348</v>
      </c>
      <c r="F309">
        <v>31674</v>
      </c>
      <c r="G309">
        <v>31674</v>
      </c>
    </row>
    <row r="310" spans="1:7" x14ac:dyDescent="0.25">
      <c r="A310">
        <v>300101079</v>
      </c>
      <c r="B310" t="s">
        <v>416</v>
      </c>
      <c r="C310" t="s">
        <v>112</v>
      </c>
      <c r="D310">
        <v>1</v>
      </c>
      <c r="E310">
        <v>48495</v>
      </c>
      <c r="F310">
        <v>24247.5</v>
      </c>
      <c r="G310">
        <v>24247.5</v>
      </c>
    </row>
    <row r="311" spans="1:7" x14ac:dyDescent="0.25">
      <c r="A311">
        <v>300104003</v>
      </c>
      <c r="B311" t="s">
        <v>417</v>
      </c>
      <c r="C311" t="s">
        <v>112</v>
      </c>
      <c r="D311">
        <v>1</v>
      </c>
      <c r="E311">
        <v>25769</v>
      </c>
      <c r="F311">
        <v>12884.5</v>
      </c>
      <c r="G311">
        <v>12884.5</v>
      </c>
    </row>
    <row r="312" spans="1:7" x14ac:dyDescent="0.25">
      <c r="A312">
        <v>300101090</v>
      </c>
      <c r="B312" t="s">
        <v>418</v>
      </c>
      <c r="C312" t="s">
        <v>112</v>
      </c>
      <c r="D312">
        <v>3</v>
      </c>
      <c r="E312">
        <v>110770</v>
      </c>
      <c r="F312">
        <v>55385</v>
      </c>
      <c r="G312">
        <v>55385</v>
      </c>
    </row>
    <row r="313" spans="1:7" x14ac:dyDescent="0.25">
      <c r="A313">
        <v>300032206</v>
      </c>
      <c r="B313" t="s">
        <v>419</v>
      </c>
      <c r="C313" t="s">
        <v>766</v>
      </c>
      <c r="D313">
        <v>4</v>
      </c>
      <c r="E313">
        <v>9947</v>
      </c>
      <c r="F313">
        <v>4973.5</v>
      </c>
      <c r="G313">
        <v>4973.5</v>
      </c>
    </row>
    <row r="314" spans="1:7" x14ac:dyDescent="0.25">
      <c r="A314">
        <v>300101098</v>
      </c>
      <c r="B314" t="s">
        <v>420</v>
      </c>
      <c r="C314" t="s">
        <v>112</v>
      </c>
      <c r="D314">
        <v>1</v>
      </c>
      <c r="E314">
        <v>9126</v>
      </c>
      <c r="F314">
        <v>4563</v>
      </c>
      <c r="G314">
        <v>4563</v>
      </c>
    </row>
    <row r="315" spans="1:7" x14ac:dyDescent="0.25">
      <c r="A315">
        <v>300101099</v>
      </c>
      <c r="B315" t="s">
        <v>421</v>
      </c>
      <c r="C315" t="s">
        <v>112</v>
      </c>
      <c r="D315">
        <v>1</v>
      </c>
      <c r="E315">
        <v>12705</v>
      </c>
      <c r="F315">
        <v>6352.5</v>
      </c>
      <c r="G315">
        <v>6352.5</v>
      </c>
    </row>
    <row r="316" spans="1:7" x14ac:dyDescent="0.25">
      <c r="A316">
        <v>300101105</v>
      </c>
      <c r="B316" t="s">
        <v>422</v>
      </c>
      <c r="C316" t="s">
        <v>112</v>
      </c>
      <c r="D316">
        <v>1</v>
      </c>
      <c r="E316">
        <v>31316</v>
      </c>
      <c r="F316">
        <v>15658</v>
      </c>
      <c r="G316">
        <v>15658</v>
      </c>
    </row>
    <row r="317" spans="1:7" x14ac:dyDescent="0.25">
      <c r="A317">
        <v>300101121</v>
      </c>
      <c r="B317" t="s">
        <v>423</v>
      </c>
      <c r="C317" t="s">
        <v>112</v>
      </c>
      <c r="D317">
        <v>1</v>
      </c>
      <c r="E317">
        <v>13958</v>
      </c>
      <c r="F317">
        <v>6979</v>
      </c>
      <c r="G317">
        <v>6979</v>
      </c>
    </row>
    <row r="318" spans="1:7" x14ac:dyDescent="0.25">
      <c r="A318">
        <v>300101123</v>
      </c>
      <c r="B318" t="s">
        <v>424</v>
      </c>
      <c r="C318" t="s">
        <v>112</v>
      </c>
      <c r="D318">
        <v>1</v>
      </c>
      <c r="E318">
        <v>70864</v>
      </c>
      <c r="F318">
        <v>35432</v>
      </c>
      <c r="G318">
        <v>35432</v>
      </c>
    </row>
    <row r="319" spans="1:7" x14ac:dyDescent="0.25">
      <c r="A319">
        <v>300101125</v>
      </c>
      <c r="B319" t="s">
        <v>425</v>
      </c>
      <c r="C319" t="s">
        <v>112</v>
      </c>
      <c r="D319">
        <v>1</v>
      </c>
      <c r="E319">
        <v>5095</v>
      </c>
      <c r="F319">
        <v>2547.5</v>
      </c>
      <c r="G319">
        <v>2547.5</v>
      </c>
    </row>
    <row r="320" spans="1:7" x14ac:dyDescent="0.25">
      <c r="A320">
        <v>300015207</v>
      </c>
      <c r="B320" t="s">
        <v>426</v>
      </c>
      <c r="C320" t="s">
        <v>111</v>
      </c>
      <c r="D320">
        <v>2</v>
      </c>
      <c r="E320">
        <v>104865</v>
      </c>
      <c r="F320">
        <v>52432.5</v>
      </c>
      <c r="G320">
        <v>52432.5</v>
      </c>
    </row>
    <row r="321" spans="1:7" x14ac:dyDescent="0.25">
      <c r="A321">
        <v>300104002</v>
      </c>
      <c r="B321" t="s">
        <v>427</v>
      </c>
      <c r="C321" t="s">
        <v>112</v>
      </c>
      <c r="D321">
        <v>3</v>
      </c>
      <c r="E321">
        <v>8232</v>
      </c>
      <c r="F321">
        <v>4116</v>
      </c>
      <c r="G321">
        <v>4116</v>
      </c>
    </row>
    <row r="322" spans="1:7" x14ac:dyDescent="0.25">
      <c r="A322">
        <v>300032307</v>
      </c>
      <c r="B322" t="s">
        <v>776</v>
      </c>
      <c r="C322" t="s">
        <v>766</v>
      </c>
      <c r="D322">
        <v>4</v>
      </c>
      <c r="E322">
        <v>40909</v>
      </c>
      <c r="F322">
        <v>20454.5</v>
      </c>
      <c r="G322">
        <v>20454.5</v>
      </c>
    </row>
    <row r="323" spans="1:7" x14ac:dyDescent="0.25">
      <c r="A323">
        <v>300101163</v>
      </c>
      <c r="B323" t="s">
        <v>428</v>
      </c>
      <c r="C323" t="s">
        <v>112</v>
      </c>
      <c r="D323">
        <v>1</v>
      </c>
      <c r="E323">
        <v>22727</v>
      </c>
      <c r="F323">
        <v>11363.5</v>
      </c>
      <c r="G323">
        <v>11363.5</v>
      </c>
    </row>
    <row r="324" spans="1:7" x14ac:dyDescent="0.25">
      <c r="A324">
        <v>300042212</v>
      </c>
      <c r="B324" t="s">
        <v>429</v>
      </c>
      <c r="C324" t="s">
        <v>113</v>
      </c>
      <c r="D324">
        <v>2</v>
      </c>
      <c r="E324">
        <v>15927</v>
      </c>
      <c r="F324">
        <v>7963.5</v>
      </c>
      <c r="G324">
        <v>7963.5</v>
      </c>
    </row>
    <row r="325" spans="1:7" x14ac:dyDescent="0.25">
      <c r="A325">
        <v>300101178</v>
      </c>
      <c r="B325" t="s">
        <v>430</v>
      </c>
      <c r="C325" t="s">
        <v>112</v>
      </c>
      <c r="D325">
        <v>1</v>
      </c>
      <c r="E325">
        <v>16821</v>
      </c>
      <c r="F325">
        <v>8410.5</v>
      </c>
      <c r="G325">
        <v>8410.5</v>
      </c>
    </row>
    <row r="326" spans="1:7" x14ac:dyDescent="0.25">
      <c r="A326">
        <v>300024213</v>
      </c>
      <c r="B326" t="s">
        <v>431</v>
      </c>
      <c r="C326" t="s">
        <v>764</v>
      </c>
      <c r="D326">
        <v>2</v>
      </c>
      <c r="E326">
        <v>5095</v>
      </c>
      <c r="F326">
        <v>0</v>
      </c>
      <c r="G326">
        <v>0</v>
      </c>
    </row>
    <row r="327" spans="1:7" x14ac:dyDescent="0.25">
      <c r="A327">
        <v>300101196</v>
      </c>
      <c r="B327" t="s">
        <v>432</v>
      </c>
      <c r="C327" t="s">
        <v>112</v>
      </c>
      <c r="D327">
        <v>1</v>
      </c>
      <c r="E327">
        <v>9663</v>
      </c>
      <c r="F327">
        <v>4831.5</v>
      </c>
      <c r="G327">
        <v>4831.5</v>
      </c>
    </row>
    <row r="328" spans="1:7" x14ac:dyDescent="0.25">
      <c r="A328">
        <v>300033214</v>
      </c>
      <c r="B328" t="s">
        <v>433</v>
      </c>
      <c r="C328" t="s">
        <v>766</v>
      </c>
      <c r="D328">
        <v>2</v>
      </c>
      <c r="E328">
        <v>15748</v>
      </c>
      <c r="F328">
        <v>7874</v>
      </c>
      <c r="G328">
        <v>7874</v>
      </c>
    </row>
    <row r="329" spans="1:7" x14ac:dyDescent="0.25">
      <c r="A329">
        <v>300101239</v>
      </c>
      <c r="B329" t="s">
        <v>777</v>
      </c>
      <c r="C329" t="s">
        <v>112</v>
      </c>
      <c r="D329">
        <v>1</v>
      </c>
      <c r="E329">
        <v>20579</v>
      </c>
      <c r="F329">
        <v>10289.5</v>
      </c>
      <c r="G329">
        <v>10289.5</v>
      </c>
    </row>
    <row r="330" spans="1:7" x14ac:dyDescent="0.25">
      <c r="A330">
        <v>300101273</v>
      </c>
      <c r="B330" t="s">
        <v>434</v>
      </c>
      <c r="C330" t="s">
        <v>112</v>
      </c>
      <c r="D330">
        <v>1</v>
      </c>
      <c r="E330">
        <v>57980</v>
      </c>
      <c r="F330">
        <v>28990</v>
      </c>
      <c r="G330">
        <v>28990</v>
      </c>
    </row>
    <row r="331" spans="1:7" x14ac:dyDescent="0.25">
      <c r="A331">
        <v>300017404</v>
      </c>
      <c r="B331" t="s">
        <v>435</v>
      </c>
      <c r="C331" t="s">
        <v>111</v>
      </c>
      <c r="D331">
        <v>1</v>
      </c>
      <c r="E331">
        <v>185392</v>
      </c>
      <c r="F331">
        <v>92696</v>
      </c>
      <c r="G331">
        <v>92696</v>
      </c>
    </row>
    <row r="332" spans="1:7" x14ac:dyDescent="0.25">
      <c r="A332">
        <v>300101304</v>
      </c>
      <c r="B332" t="s">
        <v>436</v>
      </c>
      <c r="C332" t="s">
        <v>112</v>
      </c>
      <c r="D332">
        <v>1</v>
      </c>
      <c r="E332">
        <v>143518</v>
      </c>
      <c r="F332">
        <v>71759</v>
      </c>
      <c r="G332">
        <v>71759</v>
      </c>
    </row>
    <row r="333" spans="1:7" x14ac:dyDescent="0.25">
      <c r="A333">
        <v>300011206</v>
      </c>
      <c r="B333" t="s">
        <v>437</v>
      </c>
      <c r="C333" t="s">
        <v>111</v>
      </c>
      <c r="D333">
        <v>2</v>
      </c>
      <c r="E333">
        <v>141371</v>
      </c>
      <c r="F333">
        <v>70685.5</v>
      </c>
      <c r="G333">
        <v>70685.5</v>
      </c>
    </row>
    <row r="334" spans="1:7" x14ac:dyDescent="0.25">
      <c r="A334">
        <v>300101360</v>
      </c>
      <c r="B334" t="s">
        <v>438</v>
      </c>
      <c r="C334" t="s">
        <v>112</v>
      </c>
      <c r="D334">
        <v>1</v>
      </c>
      <c r="E334">
        <v>14495</v>
      </c>
      <c r="F334">
        <v>7247.5</v>
      </c>
      <c r="G334">
        <v>7247.5</v>
      </c>
    </row>
    <row r="335" spans="1:7" x14ac:dyDescent="0.25">
      <c r="A335">
        <v>300011207</v>
      </c>
      <c r="B335" t="s">
        <v>439</v>
      </c>
      <c r="C335" t="s">
        <v>111</v>
      </c>
      <c r="D335">
        <v>2</v>
      </c>
      <c r="E335">
        <v>96454</v>
      </c>
      <c r="F335">
        <v>48227</v>
      </c>
      <c r="G335">
        <v>48227</v>
      </c>
    </row>
    <row r="336" spans="1:7" x14ac:dyDescent="0.25">
      <c r="A336">
        <v>300021403</v>
      </c>
      <c r="B336" t="s">
        <v>712</v>
      </c>
      <c r="C336" t="s">
        <v>764</v>
      </c>
      <c r="D336">
        <v>3</v>
      </c>
      <c r="E336">
        <v>101644</v>
      </c>
      <c r="F336">
        <v>50822</v>
      </c>
      <c r="G336">
        <v>50822</v>
      </c>
    </row>
    <row r="337" spans="1:7" x14ac:dyDescent="0.25">
      <c r="A337">
        <v>300101371</v>
      </c>
      <c r="B337" t="s">
        <v>440</v>
      </c>
      <c r="C337" t="s">
        <v>111</v>
      </c>
      <c r="D337">
        <v>3</v>
      </c>
      <c r="E337">
        <v>86075</v>
      </c>
      <c r="F337">
        <v>43037.5</v>
      </c>
      <c r="G337">
        <v>43037.5</v>
      </c>
    </row>
    <row r="338" spans="1:7" x14ac:dyDescent="0.25">
      <c r="A338">
        <v>300101373</v>
      </c>
      <c r="B338" t="s">
        <v>441</v>
      </c>
      <c r="C338" t="s">
        <v>112</v>
      </c>
      <c r="D338">
        <v>1</v>
      </c>
      <c r="E338">
        <v>113275</v>
      </c>
      <c r="F338">
        <v>56637.5</v>
      </c>
      <c r="G338">
        <v>56637.5</v>
      </c>
    </row>
    <row r="339" spans="1:7" x14ac:dyDescent="0.25">
      <c r="A339">
        <v>300042306</v>
      </c>
      <c r="B339" t="s">
        <v>442</v>
      </c>
      <c r="C339" t="s">
        <v>113</v>
      </c>
      <c r="D339">
        <v>4</v>
      </c>
      <c r="E339">
        <v>74088</v>
      </c>
      <c r="F339">
        <v>37044</v>
      </c>
      <c r="G339">
        <v>37044</v>
      </c>
    </row>
    <row r="340" spans="1:7" x14ac:dyDescent="0.25">
      <c r="A340">
        <v>300043307</v>
      </c>
      <c r="B340" t="s">
        <v>443</v>
      </c>
      <c r="C340" t="s">
        <v>764</v>
      </c>
      <c r="D340">
        <v>5</v>
      </c>
      <c r="E340">
        <v>38344</v>
      </c>
      <c r="F340">
        <v>19172</v>
      </c>
      <c r="G340">
        <v>19172</v>
      </c>
    </row>
    <row r="341" spans="1:7" x14ac:dyDescent="0.25">
      <c r="A341">
        <v>300013210</v>
      </c>
      <c r="B341" t="s">
        <v>444</v>
      </c>
      <c r="C341" t="s">
        <v>111</v>
      </c>
      <c r="D341">
        <v>3</v>
      </c>
      <c r="E341">
        <v>129202</v>
      </c>
      <c r="F341">
        <v>64601</v>
      </c>
      <c r="G341">
        <v>64601</v>
      </c>
    </row>
    <row r="342" spans="1:7" x14ac:dyDescent="0.25">
      <c r="A342">
        <v>300101402</v>
      </c>
      <c r="B342" t="s">
        <v>445</v>
      </c>
      <c r="C342" t="s">
        <v>112</v>
      </c>
      <c r="D342">
        <v>1</v>
      </c>
      <c r="E342">
        <v>60843</v>
      </c>
      <c r="F342">
        <v>30421.5</v>
      </c>
      <c r="G342">
        <v>30421.5</v>
      </c>
    </row>
    <row r="343" spans="1:7" x14ac:dyDescent="0.25">
      <c r="A343">
        <v>300101450</v>
      </c>
      <c r="B343" t="s">
        <v>446</v>
      </c>
      <c r="C343" t="s">
        <v>112</v>
      </c>
      <c r="D343">
        <v>1</v>
      </c>
      <c r="E343">
        <v>171076</v>
      </c>
      <c r="F343">
        <v>85538</v>
      </c>
      <c r="G343">
        <v>85538</v>
      </c>
    </row>
    <row r="344" spans="1:7" x14ac:dyDescent="0.25">
      <c r="A344">
        <v>300012210</v>
      </c>
      <c r="B344" t="s">
        <v>447</v>
      </c>
      <c r="C344" t="s">
        <v>111</v>
      </c>
      <c r="D344">
        <v>3</v>
      </c>
      <c r="E344">
        <v>105223</v>
      </c>
      <c r="F344">
        <v>52611.5</v>
      </c>
      <c r="G344">
        <v>52611.5</v>
      </c>
    </row>
    <row r="345" spans="1:7" x14ac:dyDescent="0.25">
      <c r="A345">
        <v>300031302</v>
      </c>
      <c r="B345" t="s">
        <v>448</v>
      </c>
      <c r="C345" t="s">
        <v>766</v>
      </c>
      <c r="D345">
        <v>5</v>
      </c>
      <c r="E345">
        <v>29063</v>
      </c>
      <c r="F345">
        <v>14531.5</v>
      </c>
      <c r="G345">
        <v>14531.5</v>
      </c>
    </row>
    <row r="346" spans="1:7" x14ac:dyDescent="0.25">
      <c r="A346">
        <v>300101486</v>
      </c>
      <c r="B346" t="s">
        <v>713</v>
      </c>
      <c r="C346" t="s">
        <v>112</v>
      </c>
      <c r="D346">
        <v>1</v>
      </c>
      <c r="E346">
        <v>86612</v>
      </c>
      <c r="F346">
        <v>43306</v>
      </c>
      <c r="G346">
        <v>43306</v>
      </c>
    </row>
    <row r="347" spans="1:7" x14ac:dyDescent="0.25">
      <c r="A347">
        <v>300101492</v>
      </c>
      <c r="B347" t="s">
        <v>449</v>
      </c>
      <c r="C347" t="s">
        <v>112</v>
      </c>
      <c r="D347">
        <v>1</v>
      </c>
      <c r="E347">
        <v>73191</v>
      </c>
      <c r="F347">
        <v>36595.5</v>
      </c>
      <c r="G347">
        <v>36595.5</v>
      </c>
    </row>
    <row r="348" spans="1:7" x14ac:dyDescent="0.25">
      <c r="A348">
        <v>300101503</v>
      </c>
      <c r="B348" t="s">
        <v>450</v>
      </c>
      <c r="C348" t="s">
        <v>112</v>
      </c>
      <c r="D348">
        <v>1</v>
      </c>
      <c r="E348">
        <v>28811</v>
      </c>
      <c r="F348">
        <v>14405.5</v>
      </c>
      <c r="G348">
        <v>14405.5</v>
      </c>
    </row>
    <row r="349" spans="1:7" x14ac:dyDescent="0.25">
      <c r="A349">
        <v>300042213</v>
      </c>
      <c r="B349" t="s">
        <v>451</v>
      </c>
      <c r="C349" t="s">
        <v>113</v>
      </c>
      <c r="D349">
        <v>3</v>
      </c>
      <c r="E349">
        <v>102180</v>
      </c>
      <c r="F349">
        <v>51090</v>
      </c>
      <c r="G349">
        <v>51090</v>
      </c>
    </row>
    <row r="350" spans="1:7" x14ac:dyDescent="0.25">
      <c r="A350">
        <v>300101496</v>
      </c>
      <c r="B350" t="s">
        <v>452</v>
      </c>
      <c r="C350" t="s">
        <v>112</v>
      </c>
      <c r="D350">
        <v>1</v>
      </c>
      <c r="E350">
        <v>32390</v>
      </c>
      <c r="F350">
        <v>16195</v>
      </c>
      <c r="G350">
        <v>16195</v>
      </c>
    </row>
    <row r="351" spans="1:7" x14ac:dyDescent="0.25">
      <c r="A351">
        <v>300057201</v>
      </c>
      <c r="B351" t="s">
        <v>778</v>
      </c>
      <c r="C351" t="s">
        <v>112</v>
      </c>
      <c r="D351">
        <v>2</v>
      </c>
      <c r="E351">
        <v>143339</v>
      </c>
      <c r="F351">
        <v>71669.5</v>
      </c>
      <c r="G351">
        <v>71669.5</v>
      </c>
    </row>
    <row r="352" spans="1:7" x14ac:dyDescent="0.25">
      <c r="A352">
        <v>300013211</v>
      </c>
      <c r="B352" t="s">
        <v>453</v>
      </c>
      <c r="C352" t="s">
        <v>111</v>
      </c>
      <c r="D352">
        <v>5</v>
      </c>
      <c r="E352">
        <v>39738</v>
      </c>
      <c r="F352">
        <v>19869</v>
      </c>
      <c r="G352">
        <v>19869</v>
      </c>
    </row>
    <row r="353" spans="1:7" x14ac:dyDescent="0.25">
      <c r="A353">
        <v>300033308</v>
      </c>
      <c r="B353" t="s">
        <v>454</v>
      </c>
      <c r="C353" t="s">
        <v>766</v>
      </c>
      <c r="D353">
        <v>4</v>
      </c>
      <c r="E353">
        <v>74954</v>
      </c>
      <c r="F353">
        <v>37477</v>
      </c>
      <c r="G353">
        <v>37477</v>
      </c>
    </row>
    <row r="354" spans="1:7" x14ac:dyDescent="0.25">
      <c r="A354">
        <v>300045304</v>
      </c>
      <c r="B354" t="s">
        <v>455</v>
      </c>
      <c r="C354" t="s">
        <v>112</v>
      </c>
      <c r="D354">
        <v>2</v>
      </c>
      <c r="E354">
        <v>235140</v>
      </c>
      <c r="F354">
        <v>117570</v>
      </c>
      <c r="G354">
        <v>117570</v>
      </c>
    </row>
    <row r="355" spans="1:7" x14ac:dyDescent="0.25">
      <c r="A355">
        <v>300034207</v>
      </c>
      <c r="B355" t="s">
        <v>456</v>
      </c>
      <c r="C355" t="s">
        <v>766</v>
      </c>
      <c r="D355">
        <v>1</v>
      </c>
      <c r="E355">
        <v>14853</v>
      </c>
      <c r="F355">
        <v>7426.5</v>
      </c>
      <c r="G355">
        <v>7426.5</v>
      </c>
    </row>
    <row r="356" spans="1:7" x14ac:dyDescent="0.25">
      <c r="A356">
        <v>300023209</v>
      </c>
      <c r="B356" t="s">
        <v>457</v>
      </c>
      <c r="C356" t="s">
        <v>764</v>
      </c>
      <c r="D356">
        <v>1</v>
      </c>
      <c r="E356">
        <v>44738</v>
      </c>
      <c r="F356">
        <v>22369</v>
      </c>
      <c r="G356">
        <v>22369</v>
      </c>
    </row>
    <row r="357" spans="1:7" x14ac:dyDescent="0.25">
      <c r="A357">
        <v>300023303</v>
      </c>
      <c r="B357" t="s">
        <v>458</v>
      </c>
      <c r="C357" t="s">
        <v>764</v>
      </c>
      <c r="D357">
        <v>4</v>
      </c>
      <c r="E357">
        <v>82446</v>
      </c>
      <c r="F357">
        <v>41223</v>
      </c>
      <c r="G357">
        <v>41223</v>
      </c>
    </row>
    <row r="358" spans="1:7" x14ac:dyDescent="0.25">
      <c r="A358">
        <v>300034208</v>
      </c>
      <c r="B358" t="s">
        <v>459</v>
      </c>
      <c r="C358" t="s">
        <v>766</v>
      </c>
      <c r="D358">
        <v>1</v>
      </c>
      <c r="E358">
        <v>8053</v>
      </c>
      <c r="F358">
        <v>4026.5</v>
      </c>
      <c r="G358">
        <v>4026.5</v>
      </c>
    </row>
    <row r="359" spans="1:7" x14ac:dyDescent="0.25">
      <c r="A359">
        <v>300101550</v>
      </c>
      <c r="B359" t="s">
        <v>714</v>
      </c>
      <c r="C359" t="s">
        <v>112</v>
      </c>
      <c r="D359">
        <v>1</v>
      </c>
      <c r="E359">
        <v>32211</v>
      </c>
      <c r="F359">
        <v>16105.5</v>
      </c>
      <c r="G359">
        <v>16105.5</v>
      </c>
    </row>
    <row r="360" spans="1:7" x14ac:dyDescent="0.25">
      <c r="A360">
        <v>300101553</v>
      </c>
      <c r="B360" t="s">
        <v>460</v>
      </c>
      <c r="C360" t="s">
        <v>112</v>
      </c>
      <c r="D360">
        <v>1</v>
      </c>
      <c r="E360">
        <v>8948</v>
      </c>
      <c r="F360">
        <v>4474</v>
      </c>
      <c r="G360">
        <v>4474</v>
      </c>
    </row>
    <row r="361" spans="1:7" x14ac:dyDescent="0.25">
      <c r="A361">
        <v>300034309</v>
      </c>
      <c r="B361" t="s">
        <v>461</v>
      </c>
      <c r="C361" t="s">
        <v>766</v>
      </c>
      <c r="D361">
        <v>4</v>
      </c>
      <c r="E361">
        <v>41750</v>
      </c>
      <c r="F361">
        <v>20875</v>
      </c>
      <c r="G361">
        <v>20875</v>
      </c>
    </row>
    <row r="362" spans="1:7" x14ac:dyDescent="0.25">
      <c r="A362">
        <v>300034306</v>
      </c>
      <c r="B362" t="s">
        <v>462</v>
      </c>
      <c r="C362" t="s">
        <v>766</v>
      </c>
      <c r="D362">
        <v>5</v>
      </c>
      <c r="E362">
        <v>59344</v>
      </c>
      <c r="F362">
        <v>29672</v>
      </c>
      <c r="G362">
        <v>29672</v>
      </c>
    </row>
    <row r="363" spans="1:7" x14ac:dyDescent="0.25">
      <c r="A363">
        <v>300101562</v>
      </c>
      <c r="B363" t="s">
        <v>463</v>
      </c>
      <c r="C363" t="s">
        <v>112</v>
      </c>
      <c r="D363">
        <v>1</v>
      </c>
      <c r="E363">
        <v>106117</v>
      </c>
      <c r="F363">
        <v>53058.5</v>
      </c>
      <c r="G363">
        <v>53058.5</v>
      </c>
    </row>
    <row r="364" spans="1:7" x14ac:dyDescent="0.25">
      <c r="A364">
        <v>300101564</v>
      </c>
      <c r="B364" t="s">
        <v>464</v>
      </c>
      <c r="C364" t="s">
        <v>111</v>
      </c>
      <c r="D364">
        <v>1</v>
      </c>
      <c r="E364">
        <v>175550</v>
      </c>
      <c r="F364">
        <v>87775</v>
      </c>
      <c r="G364">
        <v>87775</v>
      </c>
    </row>
    <row r="365" spans="1:7" x14ac:dyDescent="0.25">
      <c r="A365">
        <v>300011208</v>
      </c>
      <c r="B365" t="s">
        <v>465</v>
      </c>
      <c r="C365" t="s">
        <v>764</v>
      </c>
      <c r="D365">
        <v>2</v>
      </c>
      <c r="E365">
        <v>14316</v>
      </c>
      <c r="F365">
        <v>7158</v>
      </c>
      <c r="G365">
        <v>7158</v>
      </c>
    </row>
    <row r="366" spans="1:7" x14ac:dyDescent="0.25">
      <c r="A366">
        <v>300013215</v>
      </c>
      <c r="B366" t="s">
        <v>466</v>
      </c>
      <c r="C366" t="s">
        <v>111</v>
      </c>
      <c r="D366">
        <v>3</v>
      </c>
      <c r="E366">
        <v>184319</v>
      </c>
      <c r="F366">
        <v>92159.5</v>
      </c>
      <c r="G366">
        <v>92159.5</v>
      </c>
    </row>
    <row r="367" spans="1:7" x14ac:dyDescent="0.25">
      <c r="A367">
        <v>300041212</v>
      </c>
      <c r="B367" t="s">
        <v>467</v>
      </c>
      <c r="C367" t="s">
        <v>113</v>
      </c>
      <c r="D367">
        <v>4</v>
      </c>
      <c r="E367">
        <v>63063</v>
      </c>
      <c r="F367">
        <v>31531.5</v>
      </c>
      <c r="G367">
        <v>31531.5</v>
      </c>
    </row>
    <row r="368" spans="1:7" x14ac:dyDescent="0.25">
      <c r="A368">
        <v>300101568</v>
      </c>
      <c r="B368" t="s">
        <v>468</v>
      </c>
      <c r="C368" t="s">
        <v>112</v>
      </c>
      <c r="D368">
        <v>1</v>
      </c>
      <c r="E368">
        <v>173939</v>
      </c>
      <c r="F368">
        <v>86969.5</v>
      </c>
      <c r="G368">
        <v>86969.5</v>
      </c>
    </row>
    <row r="369" spans="1:7" x14ac:dyDescent="0.25">
      <c r="A369">
        <v>300042214</v>
      </c>
      <c r="B369" t="s">
        <v>469</v>
      </c>
      <c r="C369" t="s">
        <v>113</v>
      </c>
      <c r="D369">
        <v>5</v>
      </c>
      <c r="E369">
        <v>24422</v>
      </c>
      <c r="F369">
        <v>12211</v>
      </c>
      <c r="G369">
        <v>12211</v>
      </c>
    </row>
    <row r="370" spans="1:7" x14ac:dyDescent="0.25">
      <c r="A370">
        <v>300022214</v>
      </c>
      <c r="B370" t="s">
        <v>470</v>
      </c>
      <c r="C370" t="s">
        <v>764</v>
      </c>
      <c r="D370">
        <v>3</v>
      </c>
      <c r="E370">
        <v>158013</v>
      </c>
      <c r="F370">
        <v>79006.5</v>
      </c>
      <c r="G370">
        <v>79006.5</v>
      </c>
    </row>
    <row r="371" spans="1:7" x14ac:dyDescent="0.25">
      <c r="A371">
        <v>300041213</v>
      </c>
      <c r="B371" t="s">
        <v>471</v>
      </c>
      <c r="C371" t="s">
        <v>113</v>
      </c>
      <c r="D371">
        <v>5</v>
      </c>
      <c r="E371">
        <v>107438</v>
      </c>
      <c r="F371">
        <v>53719</v>
      </c>
      <c r="G371">
        <v>53719</v>
      </c>
    </row>
    <row r="372" spans="1:7" x14ac:dyDescent="0.25">
      <c r="A372">
        <v>300043221</v>
      </c>
      <c r="B372" t="s">
        <v>472</v>
      </c>
      <c r="C372" t="s">
        <v>113</v>
      </c>
      <c r="D372">
        <v>4</v>
      </c>
      <c r="E372">
        <v>85223</v>
      </c>
      <c r="F372">
        <v>42611.5</v>
      </c>
      <c r="G372">
        <v>42611.5</v>
      </c>
    </row>
    <row r="373" spans="1:7" x14ac:dyDescent="0.25">
      <c r="A373">
        <v>300101579</v>
      </c>
      <c r="B373" t="s">
        <v>473</v>
      </c>
      <c r="C373" t="s">
        <v>112</v>
      </c>
      <c r="D373">
        <v>3</v>
      </c>
      <c r="E373">
        <v>47422</v>
      </c>
      <c r="F373">
        <v>23711</v>
      </c>
      <c r="G373">
        <v>23711</v>
      </c>
    </row>
    <row r="374" spans="1:7" x14ac:dyDescent="0.25">
      <c r="A374">
        <v>300021404</v>
      </c>
      <c r="B374" t="s">
        <v>474</v>
      </c>
      <c r="C374" t="s">
        <v>764</v>
      </c>
      <c r="D374">
        <v>2</v>
      </c>
      <c r="E374">
        <v>150855</v>
      </c>
      <c r="F374">
        <v>75427.5</v>
      </c>
      <c r="G374">
        <v>75427.5</v>
      </c>
    </row>
    <row r="375" spans="1:7" x14ac:dyDescent="0.25">
      <c r="A375">
        <v>300101596</v>
      </c>
      <c r="B375" t="s">
        <v>475</v>
      </c>
      <c r="C375" t="s">
        <v>111</v>
      </c>
      <c r="D375">
        <v>3</v>
      </c>
      <c r="E375">
        <v>143339</v>
      </c>
      <c r="F375">
        <v>71669.5</v>
      </c>
      <c r="G375">
        <v>71669.5</v>
      </c>
    </row>
    <row r="376" spans="1:7" x14ac:dyDescent="0.25">
      <c r="A376">
        <v>300042402</v>
      </c>
      <c r="B376" t="s">
        <v>476</v>
      </c>
      <c r="C376" t="s">
        <v>113</v>
      </c>
      <c r="D376">
        <v>1</v>
      </c>
      <c r="E376">
        <v>210087</v>
      </c>
      <c r="F376">
        <v>105043.5</v>
      </c>
      <c r="G376">
        <v>105043.5</v>
      </c>
    </row>
    <row r="377" spans="1:7" x14ac:dyDescent="0.25">
      <c r="A377">
        <v>300041220</v>
      </c>
      <c r="B377" t="s">
        <v>477</v>
      </c>
      <c r="C377" t="s">
        <v>113</v>
      </c>
      <c r="D377">
        <v>3</v>
      </c>
      <c r="E377">
        <v>142444</v>
      </c>
      <c r="F377">
        <v>71222</v>
      </c>
      <c r="G377">
        <v>71222</v>
      </c>
    </row>
    <row r="378" spans="1:7" x14ac:dyDescent="0.25">
      <c r="A378">
        <v>300101598</v>
      </c>
      <c r="B378" t="s">
        <v>478</v>
      </c>
      <c r="C378" t="s">
        <v>112</v>
      </c>
      <c r="D378">
        <v>2</v>
      </c>
      <c r="E378">
        <v>31674</v>
      </c>
      <c r="F378">
        <v>15837</v>
      </c>
      <c r="G378">
        <v>15837</v>
      </c>
    </row>
    <row r="379" spans="1:7" x14ac:dyDescent="0.25">
      <c r="A379">
        <v>300101600</v>
      </c>
      <c r="B379" t="s">
        <v>479</v>
      </c>
      <c r="C379" t="s">
        <v>111</v>
      </c>
      <c r="D379">
        <v>3</v>
      </c>
      <c r="E379">
        <v>162308</v>
      </c>
      <c r="F379">
        <v>81154</v>
      </c>
      <c r="G379">
        <v>81154</v>
      </c>
    </row>
    <row r="380" spans="1:7" x14ac:dyDescent="0.25">
      <c r="A380">
        <v>300024215</v>
      </c>
      <c r="B380" t="s">
        <v>480</v>
      </c>
      <c r="C380" t="s">
        <v>764</v>
      </c>
      <c r="D380">
        <v>2</v>
      </c>
      <c r="E380">
        <v>6800</v>
      </c>
      <c r="F380">
        <v>3400</v>
      </c>
      <c r="G380">
        <v>3400</v>
      </c>
    </row>
    <row r="381" spans="1:7" x14ac:dyDescent="0.25">
      <c r="A381">
        <v>300034209</v>
      </c>
      <c r="B381" t="s">
        <v>481</v>
      </c>
      <c r="C381" t="s">
        <v>766</v>
      </c>
      <c r="D381">
        <v>1</v>
      </c>
      <c r="E381">
        <v>7516</v>
      </c>
      <c r="F381">
        <v>3758</v>
      </c>
      <c r="G381">
        <v>3758</v>
      </c>
    </row>
    <row r="382" spans="1:7" x14ac:dyDescent="0.25">
      <c r="A382">
        <v>300034308</v>
      </c>
      <c r="B382" t="s">
        <v>482</v>
      </c>
      <c r="C382" t="s">
        <v>766</v>
      </c>
      <c r="D382">
        <v>3</v>
      </c>
      <c r="E382">
        <v>66212</v>
      </c>
      <c r="F382">
        <v>33106</v>
      </c>
      <c r="G382">
        <v>33106</v>
      </c>
    </row>
    <row r="383" spans="1:7" x14ac:dyDescent="0.25">
      <c r="A383">
        <v>300043222</v>
      </c>
      <c r="B383" t="s">
        <v>483</v>
      </c>
      <c r="C383" t="s">
        <v>113</v>
      </c>
      <c r="D383">
        <v>3</v>
      </c>
      <c r="E383">
        <v>53864</v>
      </c>
      <c r="F383">
        <v>26932</v>
      </c>
      <c r="G383">
        <v>26932</v>
      </c>
    </row>
    <row r="384" spans="1:7" x14ac:dyDescent="0.25">
      <c r="A384">
        <v>300101614</v>
      </c>
      <c r="B384" t="s">
        <v>484</v>
      </c>
      <c r="C384" t="s">
        <v>112</v>
      </c>
      <c r="D384">
        <v>3</v>
      </c>
      <c r="E384">
        <v>35611</v>
      </c>
      <c r="F384">
        <v>17805.5</v>
      </c>
      <c r="G384">
        <v>17805.5</v>
      </c>
    </row>
    <row r="385" spans="1:7" x14ac:dyDescent="0.25">
      <c r="A385">
        <v>300014212</v>
      </c>
      <c r="B385" t="s">
        <v>485</v>
      </c>
      <c r="C385" t="s">
        <v>111</v>
      </c>
      <c r="D385">
        <v>3</v>
      </c>
      <c r="E385">
        <v>178055</v>
      </c>
      <c r="F385">
        <v>89027.5</v>
      </c>
      <c r="G385">
        <v>89027.5</v>
      </c>
    </row>
    <row r="386" spans="1:7" x14ac:dyDescent="0.25">
      <c r="A386">
        <v>300015404</v>
      </c>
      <c r="B386" t="s">
        <v>486</v>
      </c>
      <c r="C386" t="s">
        <v>111</v>
      </c>
      <c r="D386">
        <v>3</v>
      </c>
      <c r="E386">
        <v>149602</v>
      </c>
      <c r="F386">
        <v>74801</v>
      </c>
      <c r="G386">
        <v>74801</v>
      </c>
    </row>
    <row r="387" spans="1:7" x14ac:dyDescent="0.25">
      <c r="A387">
        <v>300021402</v>
      </c>
      <c r="B387" t="s">
        <v>487</v>
      </c>
      <c r="C387" t="s">
        <v>764</v>
      </c>
      <c r="D387">
        <v>1</v>
      </c>
      <c r="E387">
        <v>120075</v>
      </c>
      <c r="F387">
        <v>60037.5</v>
      </c>
      <c r="G387">
        <v>60037.5</v>
      </c>
    </row>
    <row r="388" spans="1:7" x14ac:dyDescent="0.25">
      <c r="A388">
        <v>300021304</v>
      </c>
      <c r="B388" t="s">
        <v>488</v>
      </c>
      <c r="C388" t="s">
        <v>764</v>
      </c>
      <c r="D388">
        <v>2</v>
      </c>
      <c r="E388">
        <v>112381</v>
      </c>
      <c r="F388">
        <v>56190.5</v>
      </c>
      <c r="G388">
        <v>56190.5</v>
      </c>
    </row>
    <row r="389" spans="1:7" x14ac:dyDescent="0.25">
      <c r="A389">
        <v>300023402</v>
      </c>
      <c r="B389" t="s">
        <v>489</v>
      </c>
      <c r="C389" t="s">
        <v>764</v>
      </c>
      <c r="D389">
        <v>2</v>
      </c>
      <c r="E389">
        <v>66569</v>
      </c>
      <c r="F389">
        <v>33284.5</v>
      </c>
      <c r="G389">
        <v>33284.5</v>
      </c>
    </row>
    <row r="390" spans="1:7" x14ac:dyDescent="0.25">
      <c r="A390">
        <v>300101617</v>
      </c>
      <c r="B390" t="s">
        <v>490</v>
      </c>
      <c r="C390" t="s">
        <v>112</v>
      </c>
      <c r="D390">
        <v>3</v>
      </c>
      <c r="E390">
        <v>119718</v>
      </c>
      <c r="F390">
        <v>59859</v>
      </c>
      <c r="G390">
        <v>59859</v>
      </c>
    </row>
    <row r="391" spans="1:7" x14ac:dyDescent="0.25">
      <c r="A391">
        <v>300041138</v>
      </c>
      <c r="B391" t="s">
        <v>491</v>
      </c>
      <c r="C391" t="s">
        <v>113</v>
      </c>
      <c r="D391">
        <v>1</v>
      </c>
      <c r="E391">
        <v>40801</v>
      </c>
      <c r="F391">
        <v>20400.5</v>
      </c>
      <c r="G391">
        <v>20400.5</v>
      </c>
    </row>
    <row r="392" spans="1:7" x14ac:dyDescent="0.25">
      <c r="A392">
        <v>300021305</v>
      </c>
      <c r="B392" t="s">
        <v>492</v>
      </c>
      <c r="C392" t="s">
        <v>764</v>
      </c>
      <c r="D392">
        <v>1</v>
      </c>
      <c r="E392">
        <v>18074</v>
      </c>
      <c r="F392">
        <v>9037</v>
      </c>
      <c r="G392">
        <v>9037</v>
      </c>
    </row>
    <row r="393" spans="1:7" x14ac:dyDescent="0.25">
      <c r="A393">
        <v>300021306</v>
      </c>
      <c r="B393" t="s">
        <v>715</v>
      </c>
      <c r="C393" t="s">
        <v>764</v>
      </c>
      <c r="D393">
        <v>2</v>
      </c>
      <c r="E393">
        <v>98244</v>
      </c>
      <c r="F393">
        <v>49122</v>
      </c>
      <c r="G393">
        <v>49122</v>
      </c>
    </row>
    <row r="394" spans="1:7" x14ac:dyDescent="0.25">
      <c r="A394">
        <v>300021208</v>
      </c>
      <c r="B394" t="s">
        <v>493</v>
      </c>
      <c r="C394" t="s">
        <v>764</v>
      </c>
      <c r="D394">
        <v>1</v>
      </c>
      <c r="E394">
        <v>42948</v>
      </c>
      <c r="F394">
        <v>21474</v>
      </c>
      <c r="G394">
        <v>21474</v>
      </c>
    </row>
    <row r="395" spans="1:7" x14ac:dyDescent="0.25">
      <c r="A395">
        <v>300101655</v>
      </c>
      <c r="B395" t="s">
        <v>494</v>
      </c>
      <c r="C395" t="s">
        <v>112</v>
      </c>
      <c r="D395">
        <v>3</v>
      </c>
      <c r="E395">
        <v>116139</v>
      </c>
      <c r="F395">
        <v>58069.5</v>
      </c>
      <c r="G395">
        <v>58069.5</v>
      </c>
    </row>
    <row r="396" spans="1:7" x14ac:dyDescent="0.25">
      <c r="A396">
        <v>300011210</v>
      </c>
      <c r="B396" t="s">
        <v>495</v>
      </c>
      <c r="C396" t="s">
        <v>764</v>
      </c>
      <c r="D396">
        <v>1</v>
      </c>
      <c r="E396">
        <v>32927</v>
      </c>
      <c r="F396">
        <v>16463.5</v>
      </c>
      <c r="G396">
        <v>16463.5</v>
      </c>
    </row>
    <row r="397" spans="1:7" x14ac:dyDescent="0.25">
      <c r="A397">
        <v>300013306</v>
      </c>
      <c r="B397" t="s">
        <v>497</v>
      </c>
      <c r="C397" t="s">
        <v>111</v>
      </c>
      <c r="D397">
        <v>2</v>
      </c>
      <c r="E397">
        <v>26664</v>
      </c>
      <c r="F397">
        <v>13332</v>
      </c>
      <c r="G397">
        <v>13332</v>
      </c>
    </row>
    <row r="398" spans="1:7" x14ac:dyDescent="0.25">
      <c r="A398">
        <v>300031304</v>
      </c>
      <c r="B398" t="s">
        <v>498</v>
      </c>
      <c r="C398" t="s">
        <v>766</v>
      </c>
      <c r="D398">
        <v>4</v>
      </c>
      <c r="E398">
        <v>31091</v>
      </c>
      <c r="F398">
        <v>15545.5</v>
      </c>
      <c r="G398">
        <v>15545.5</v>
      </c>
    </row>
    <row r="399" spans="1:7" x14ac:dyDescent="0.25">
      <c r="A399">
        <v>300032308</v>
      </c>
      <c r="B399" t="s">
        <v>499</v>
      </c>
      <c r="C399" t="s">
        <v>766</v>
      </c>
      <c r="D399">
        <v>4</v>
      </c>
      <c r="E399">
        <v>30319</v>
      </c>
      <c r="F399">
        <v>15159.5</v>
      </c>
      <c r="G399">
        <v>15159.5</v>
      </c>
    </row>
    <row r="400" spans="1:7" x14ac:dyDescent="0.25">
      <c r="A400">
        <v>300031209</v>
      </c>
      <c r="B400" t="s">
        <v>500</v>
      </c>
      <c r="C400" t="s">
        <v>766</v>
      </c>
      <c r="D400">
        <v>5</v>
      </c>
      <c r="E400">
        <v>35156</v>
      </c>
      <c r="F400">
        <v>17578</v>
      </c>
      <c r="G400">
        <v>17578</v>
      </c>
    </row>
    <row r="401" spans="1:7" x14ac:dyDescent="0.25">
      <c r="A401">
        <v>300044217</v>
      </c>
      <c r="B401" t="s">
        <v>501</v>
      </c>
      <c r="C401" t="s">
        <v>113</v>
      </c>
      <c r="D401">
        <v>3</v>
      </c>
      <c r="E401">
        <v>132781</v>
      </c>
      <c r="F401">
        <v>66390.5</v>
      </c>
      <c r="G401">
        <v>66390.5</v>
      </c>
    </row>
    <row r="402" spans="1:7" x14ac:dyDescent="0.25">
      <c r="A402">
        <v>300022302</v>
      </c>
      <c r="B402" t="s">
        <v>502</v>
      </c>
      <c r="C402" t="s">
        <v>764</v>
      </c>
      <c r="D402">
        <v>5</v>
      </c>
      <c r="E402">
        <v>12611</v>
      </c>
      <c r="F402">
        <v>6305.5</v>
      </c>
      <c r="G402">
        <v>6305.5</v>
      </c>
    </row>
    <row r="403" spans="1:7" x14ac:dyDescent="0.25">
      <c r="A403">
        <v>300022206</v>
      </c>
      <c r="B403" t="s">
        <v>503</v>
      </c>
      <c r="C403" t="s">
        <v>764</v>
      </c>
      <c r="D403">
        <v>4</v>
      </c>
      <c r="E403">
        <v>68114</v>
      </c>
      <c r="F403">
        <v>34057</v>
      </c>
      <c r="G403">
        <v>34057</v>
      </c>
    </row>
    <row r="404" spans="1:7" x14ac:dyDescent="0.25">
      <c r="A404">
        <v>300012212</v>
      </c>
      <c r="B404" t="s">
        <v>504</v>
      </c>
      <c r="C404" t="s">
        <v>111</v>
      </c>
      <c r="D404">
        <v>4</v>
      </c>
      <c r="E404">
        <v>92116</v>
      </c>
      <c r="F404">
        <v>46058</v>
      </c>
      <c r="G404">
        <v>46058</v>
      </c>
    </row>
    <row r="405" spans="1:7" x14ac:dyDescent="0.25">
      <c r="A405">
        <v>300033313</v>
      </c>
      <c r="B405" t="s">
        <v>779</v>
      </c>
      <c r="C405" t="s">
        <v>766</v>
      </c>
      <c r="D405">
        <v>2</v>
      </c>
      <c r="E405">
        <v>35253</v>
      </c>
      <c r="F405">
        <v>17626.5</v>
      </c>
      <c r="G405">
        <v>17626.5</v>
      </c>
    </row>
    <row r="406" spans="1:7" x14ac:dyDescent="0.25">
      <c r="A406">
        <v>300033306</v>
      </c>
      <c r="B406" t="s">
        <v>505</v>
      </c>
      <c r="C406" t="s">
        <v>766</v>
      </c>
      <c r="D406">
        <v>2</v>
      </c>
      <c r="E406">
        <v>66212</v>
      </c>
      <c r="F406">
        <v>33106</v>
      </c>
      <c r="G406">
        <v>33106</v>
      </c>
    </row>
    <row r="407" spans="1:7" x14ac:dyDescent="0.25">
      <c r="A407">
        <v>300101691</v>
      </c>
      <c r="B407" t="s">
        <v>506</v>
      </c>
      <c r="C407" t="s">
        <v>112</v>
      </c>
      <c r="D407">
        <v>2</v>
      </c>
      <c r="E407">
        <v>83391</v>
      </c>
      <c r="F407">
        <v>41695.5</v>
      </c>
      <c r="G407">
        <v>41695.5</v>
      </c>
    </row>
    <row r="408" spans="1:7" x14ac:dyDescent="0.25">
      <c r="A408">
        <v>300101753</v>
      </c>
      <c r="B408" t="s">
        <v>507</v>
      </c>
      <c r="C408" t="s">
        <v>112</v>
      </c>
      <c r="D408">
        <v>1</v>
      </c>
      <c r="E408">
        <v>62454</v>
      </c>
      <c r="F408">
        <v>31227</v>
      </c>
      <c r="G408">
        <v>31227</v>
      </c>
    </row>
    <row r="409" spans="1:7" x14ac:dyDescent="0.25">
      <c r="A409">
        <v>300044404</v>
      </c>
      <c r="B409" t="s">
        <v>508</v>
      </c>
      <c r="C409" t="s">
        <v>113</v>
      </c>
      <c r="D409">
        <v>2</v>
      </c>
      <c r="E409">
        <v>168750</v>
      </c>
      <c r="F409">
        <v>84375</v>
      </c>
      <c r="G409">
        <v>84375</v>
      </c>
    </row>
    <row r="410" spans="1:7" x14ac:dyDescent="0.25">
      <c r="A410">
        <v>300022208</v>
      </c>
      <c r="B410" t="s">
        <v>509</v>
      </c>
      <c r="C410" t="s">
        <v>764</v>
      </c>
      <c r="D410">
        <v>3</v>
      </c>
      <c r="E410">
        <v>150139</v>
      </c>
      <c r="F410">
        <v>75069.5</v>
      </c>
      <c r="G410">
        <v>75069.5</v>
      </c>
    </row>
    <row r="411" spans="1:7" x14ac:dyDescent="0.25">
      <c r="A411">
        <v>300044220</v>
      </c>
      <c r="B411" t="s">
        <v>510</v>
      </c>
      <c r="C411" t="s">
        <v>113</v>
      </c>
      <c r="D411">
        <v>2</v>
      </c>
      <c r="E411">
        <v>37580</v>
      </c>
      <c r="F411">
        <v>18790</v>
      </c>
      <c r="G411">
        <v>18790</v>
      </c>
    </row>
    <row r="412" spans="1:7" x14ac:dyDescent="0.25">
      <c r="A412">
        <v>300017220</v>
      </c>
      <c r="B412" t="s">
        <v>511</v>
      </c>
      <c r="C412" t="s">
        <v>111</v>
      </c>
      <c r="D412">
        <v>3</v>
      </c>
      <c r="E412">
        <v>110770</v>
      </c>
      <c r="F412">
        <v>55385</v>
      </c>
      <c r="G412">
        <v>55385</v>
      </c>
    </row>
    <row r="413" spans="1:7" x14ac:dyDescent="0.25">
      <c r="A413">
        <v>300101776</v>
      </c>
      <c r="B413" t="s">
        <v>512</v>
      </c>
      <c r="C413" t="s">
        <v>112</v>
      </c>
      <c r="D413">
        <v>3</v>
      </c>
      <c r="E413">
        <v>45095</v>
      </c>
      <c r="F413">
        <v>22547.5</v>
      </c>
      <c r="G413">
        <v>22547.5</v>
      </c>
    </row>
    <row r="414" spans="1:7" x14ac:dyDescent="0.25">
      <c r="A414">
        <v>300012304</v>
      </c>
      <c r="B414" t="s">
        <v>513</v>
      </c>
      <c r="C414" t="s">
        <v>111</v>
      </c>
      <c r="D414">
        <v>1</v>
      </c>
      <c r="E414">
        <v>103075</v>
      </c>
      <c r="F414">
        <v>51537.5</v>
      </c>
      <c r="G414">
        <v>51537.5</v>
      </c>
    </row>
    <row r="415" spans="1:7" x14ac:dyDescent="0.25">
      <c r="A415">
        <v>300017208</v>
      </c>
      <c r="B415" t="s">
        <v>514</v>
      </c>
      <c r="C415" t="s">
        <v>111</v>
      </c>
      <c r="D415">
        <v>3</v>
      </c>
      <c r="E415">
        <v>58517</v>
      </c>
      <c r="F415">
        <v>29258.5</v>
      </c>
      <c r="G415">
        <v>29258.5</v>
      </c>
    </row>
    <row r="416" spans="1:7" x14ac:dyDescent="0.25">
      <c r="A416">
        <v>300101783</v>
      </c>
      <c r="B416" t="s">
        <v>515</v>
      </c>
      <c r="C416" t="s">
        <v>112</v>
      </c>
      <c r="D416">
        <v>3</v>
      </c>
      <c r="E416">
        <v>65854</v>
      </c>
      <c r="F416">
        <v>32927</v>
      </c>
      <c r="G416">
        <v>32927</v>
      </c>
    </row>
    <row r="417" spans="1:7" x14ac:dyDescent="0.25">
      <c r="A417">
        <v>300101790</v>
      </c>
      <c r="B417" t="s">
        <v>516</v>
      </c>
      <c r="C417" t="s">
        <v>112</v>
      </c>
      <c r="D417">
        <v>3</v>
      </c>
      <c r="E417">
        <v>6442</v>
      </c>
      <c r="F417">
        <v>3221</v>
      </c>
      <c r="G417">
        <v>3221</v>
      </c>
    </row>
    <row r="418" spans="1:7" x14ac:dyDescent="0.25">
      <c r="A418">
        <v>300101812</v>
      </c>
      <c r="B418" t="s">
        <v>780</v>
      </c>
      <c r="C418" t="s">
        <v>112</v>
      </c>
      <c r="D418">
        <v>3</v>
      </c>
      <c r="E418">
        <v>18969</v>
      </c>
      <c r="F418">
        <v>9484.5</v>
      </c>
      <c r="G418">
        <v>9484.5</v>
      </c>
    </row>
    <row r="419" spans="1:7" x14ac:dyDescent="0.25">
      <c r="A419">
        <v>300101813</v>
      </c>
      <c r="B419" t="s">
        <v>517</v>
      </c>
      <c r="C419" t="s">
        <v>111</v>
      </c>
      <c r="D419">
        <v>3</v>
      </c>
      <c r="E419">
        <v>167855</v>
      </c>
      <c r="F419">
        <v>83927.5</v>
      </c>
      <c r="G419">
        <v>83927.5</v>
      </c>
    </row>
    <row r="420" spans="1:7" x14ac:dyDescent="0.25">
      <c r="A420">
        <v>300101821</v>
      </c>
      <c r="B420" t="s">
        <v>716</v>
      </c>
      <c r="C420" t="s">
        <v>112</v>
      </c>
      <c r="D420">
        <v>3</v>
      </c>
      <c r="E420">
        <v>161592</v>
      </c>
      <c r="F420">
        <v>80796</v>
      </c>
      <c r="G420">
        <v>80796</v>
      </c>
    </row>
    <row r="421" spans="1:7" x14ac:dyDescent="0.25">
      <c r="A421">
        <v>300101825</v>
      </c>
      <c r="B421" t="s">
        <v>518</v>
      </c>
      <c r="C421" t="s">
        <v>112</v>
      </c>
      <c r="D421">
        <v>3</v>
      </c>
      <c r="E421">
        <v>37043</v>
      </c>
      <c r="F421">
        <v>18521.5</v>
      </c>
      <c r="G421">
        <v>18521.5</v>
      </c>
    </row>
    <row r="422" spans="1:7" x14ac:dyDescent="0.25">
      <c r="A422">
        <v>300101827</v>
      </c>
      <c r="B422" t="s">
        <v>519</v>
      </c>
      <c r="C422" t="s">
        <v>112</v>
      </c>
      <c r="D422">
        <v>3</v>
      </c>
      <c r="E422">
        <v>172508</v>
      </c>
      <c r="F422">
        <v>86254</v>
      </c>
      <c r="G422">
        <v>86254</v>
      </c>
    </row>
    <row r="423" spans="1:7" x14ac:dyDescent="0.25">
      <c r="A423">
        <v>300014207</v>
      </c>
      <c r="B423" t="s">
        <v>520</v>
      </c>
      <c r="C423" t="s">
        <v>111</v>
      </c>
      <c r="D423">
        <v>2</v>
      </c>
      <c r="E423">
        <v>99138</v>
      </c>
      <c r="F423">
        <v>49569</v>
      </c>
      <c r="G423">
        <v>49569</v>
      </c>
    </row>
    <row r="424" spans="1:7" x14ac:dyDescent="0.25">
      <c r="A424">
        <v>300101836</v>
      </c>
      <c r="B424" t="s">
        <v>521</v>
      </c>
      <c r="C424" t="s">
        <v>112</v>
      </c>
      <c r="D424">
        <v>3</v>
      </c>
      <c r="E424">
        <v>5547</v>
      </c>
      <c r="F424">
        <v>2773.5</v>
      </c>
      <c r="G424">
        <v>2773.5</v>
      </c>
    </row>
    <row r="425" spans="1:7" x14ac:dyDescent="0.25">
      <c r="A425">
        <v>300042215</v>
      </c>
      <c r="B425" t="s">
        <v>522</v>
      </c>
      <c r="C425" t="s">
        <v>113</v>
      </c>
      <c r="D425">
        <v>1</v>
      </c>
      <c r="E425">
        <v>19863</v>
      </c>
      <c r="F425">
        <v>9931.5</v>
      </c>
      <c r="G425">
        <v>9931.5</v>
      </c>
    </row>
    <row r="426" spans="1:7" x14ac:dyDescent="0.25">
      <c r="A426">
        <v>300041301</v>
      </c>
      <c r="B426" t="s">
        <v>523</v>
      </c>
      <c r="C426" t="s">
        <v>113</v>
      </c>
      <c r="D426">
        <v>1</v>
      </c>
      <c r="E426">
        <v>165708</v>
      </c>
      <c r="F426">
        <v>82854</v>
      </c>
      <c r="G426">
        <v>82854</v>
      </c>
    </row>
    <row r="427" spans="1:7" x14ac:dyDescent="0.25">
      <c r="A427">
        <v>300014208</v>
      </c>
      <c r="B427" t="s">
        <v>524</v>
      </c>
      <c r="C427" t="s">
        <v>111</v>
      </c>
      <c r="D427">
        <v>1</v>
      </c>
      <c r="E427">
        <v>229772</v>
      </c>
      <c r="F427">
        <v>114886</v>
      </c>
      <c r="G427">
        <v>114886</v>
      </c>
    </row>
    <row r="428" spans="1:7" x14ac:dyDescent="0.25">
      <c r="A428">
        <v>300014303</v>
      </c>
      <c r="B428" t="s">
        <v>525</v>
      </c>
      <c r="C428" t="s">
        <v>111</v>
      </c>
      <c r="D428">
        <v>1</v>
      </c>
      <c r="E428">
        <v>233351</v>
      </c>
      <c r="F428">
        <v>116675.5</v>
      </c>
      <c r="G428">
        <v>116675.5</v>
      </c>
    </row>
    <row r="429" spans="1:7" x14ac:dyDescent="0.25">
      <c r="A429">
        <v>300101851</v>
      </c>
      <c r="B429" t="s">
        <v>526</v>
      </c>
      <c r="C429" t="s">
        <v>112</v>
      </c>
      <c r="D429">
        <v>3</v>
      </c>
      <c r="E429">
        <v>119002</v>
      </c>
      <c r="F429">
        <v>59501</v>
      </c>
      <c r="G429">
        <v>59501</v>
      </c>
    </row>
    <row r="430" spans="1:7" x14ac:dyDescent="0.25">
      <c r="A430">
        <v>300033309</v>
      </c>
      <c r="B430" t="s">
        <v>527</v>
      </c>
      <c r="C430" t="s">
        <v>766</v>
      </c>
      <c r="D430">
        <v>4</v>
      </c>
      <c r="E430">
        <v>43218</v>
      </c>
      <c r="F430">
        <v>21609</v>
      </c>
      <c r="G430">
        <v>21609</v>
      </c>
    </row>
    <row r="431" spans="1:7" x14ac:dyDescent="0.25">
      <c r="A431">
        <v>300017223</v>
      </c>
      <c r="B431" t="s">
        <v>528</v>
      </c>
      <c r="C431" t="s">
        <v>111</v>
      </c>
      <c r="D431">
        <v>1</v>
      </c>
      <c r="E431">
        <v>172866</v>
      </c>
      <c r="F431">
        <v>86433</v>
      </c>
      <c r="G431">
        <v>86433</v>
      </c>
    </row>
    <row r="432" spans="1:7" x14ac:dyDescent="0.25">
      <c r="A432">
        <v>300016404</v>
      </c>
      <c r="B432" t="s">
        <v>529</v>
      </c>
      <c r="C432" t="s">
        <v>111</v>
      </c>
      <c r="D432">
        <v>3</v>
      </c>
      <c r="E432">
        <v>149423</v>
      </c>
      <c r="F432">
        <v>74711.5</v>
      </c>
      <c r="G432">
        <v>74711.5</v>
      </c>
    </row>
    <row r="433" spans="1:7" x14ac:dyDescent="0.25">
      <c r="A433">
        <v>300016214</v>
      </c>
      <c r="B433" t="s">
        <v>530</v>
      </c>
      <c r="C433" t="s">
        <v>111</v>
      </c>
      <c r="D433">
        <v>3</v>
      </c>
      <c r="E433">
        <v>237109</v>
      </c>
      <c r="F433">
        <v>118554.5</v>
      </c>
      <c r="G433">
        <v>118554.5</v>
      </c>
    </row>
    <row r="434" spans="1:7" x14ac:dyDescent="0.25">
      <c r="A434">
        <v>300031210</v>
      </c>
      <c r="B434" t="s">
        <v>531</v>
      </c>
      <c r="C434" t="s">
        <v>766</v>
      </c>
      <c r="D434">
        <v>2</v>
      </c>
      <c r="E434">
        <v>14853</v>
      </c>
      <c r="F434">
        <v>7426.5</v>
      </c>
      <c r="G434">
        <v>7426.5</v>
      </c>
    </row>
    <row r="435" spans="1:7" x14ac:dyDescent="0.25">
      <c r="A435">
        <v>300043224</v>
      </c>
      <c r="B435" t="s">
        <v>532</v>
      </c>
      <c r="C435" t="s">
        <v>113</v>
      </c>
      <c r="D435">
        <v>3</v>
      </c>
      <c r="E435">
        <v>246593</v>
      </c>
      <c r="F435">
        <v>123296.5</v>
      </c>
      <c r="G435">
        <v>123296.5</v>
      </c>
    </row>
    <row r="436" spans="1:7" x14ac:dyDescent="0.25">
      <c r="A436">
        <v>300101862</v>
      </c>
      <c r="B436" t="s">
        <v>533</v>
      </c>
      <c r="C436" t="s">
        <v>112</v>
      </c>
      <c r="D436">
        <v>3</v>
      </c>
      <c r="E436">
        <v>19327</v>
      </c>
      <c r="F436">
        <v>9663.5</v>
      </c>
      <c r="G436">
        <v>9663.5</v>
      </c>
    </row>
    <row r="437" spans="1:7" x14ac:dyDescent="0.25">
      <c r="A437">
        <v>300032402</v>
      </c>
      <c r="B437" t="s">
        <v>717</v>
      </c>
      <c r="C437" t="s">
        <v>766</v>
      </c>
      <c r="D437">
        <v>5</v>
      </c>
      <c r="E437">
        <v>22125</v>
      </c>
      <c r="F437">
        <v>11062.5</v>
      </c>
      <c r="G437">
        <v>11062.5</v>
      </c>
    </row>
    <row r="438" spans="1:7" x14ac:dyDescent="0.25">
      <c r="A438">
        <v>300022210</v>
      </c>
      <c r="B438" t="s">
        <v>534</v>
      </c>
      <c r="C438" t="s">
        <v>764</v>
      </c>
      <c r="D438">
        <v>1</v>
      </c>
      <c r="E438">
        <v>18432</v>
      </c>
      <c r="F438">
        <v>9216</v>
      </c>
      <c r="G438">
        <v>9216</v>
      </c>
    </row>
    <row r="439" spans="1:7" x14ac:dyDescent="0.25">
      <c r="A439">
        <v>300031305</v>
      </c>
      <c r="B439" t="s">
        <v>535</v>
      </c>
      <c r="C439" t="s">
        <v>766</v>
      </c>
      <c r="D439">
        <v>5</v>
      </c>
      <c r="E439">
        <v>22125</v>
      </c>
      <c r="F439">
        <v>11062.5</v>
      </c>
      <c r="G439">
        <v>11062.5</v>
      </c>
    </row>
    <row r="440" spans="1:7" x14ac:dyDescent="0.25">
      <c r="A440">
        <v>300011211</v>
      </c>
      <c r="B440" t="s">
        <v>536</v>
      </c>
      <c r="C440" t="s">
        <v>764</v>
      </c>
      <c r="D440">
        <v>1</v>
      </c>
      <c r="E440">
        <v>13242</v>
      </c>
      <c r="F440">
        <v>6621</v>
      </c>
      <c r="G440">
        <v>6621</v>
      </c>
    </row>
    <row r="441" spans="1:7" x14ac:dyDescent="0.25">
      <c r="A441">
        <v>300042403</v>
      </c>
      <c r="B441" t="s">
        <v>718</v>
      </c>
      <c r="C441" t="s">
        <v>113</v>
      </c>
      <c r="D441">
        <v>3</v>
      </c>
      <c r="E441">
        <v>193445</v>
      </c>
      <c r="F441">
        <v>96722.5</v>
      </c>
      <c r="G441">
        <v>96722.5</v>
      </c>
    </row>
    <row r="442" spans="1:7" x14ac:dyDescent="0.25">
      <c r="A442">
        <v>300043306</v>
      </c>
      <c r="B442" t="s">
        <v>537</v>
      </c>
      <c r="C442" t="s">
        <v>113</v>
      </c>
      <c r="D442">
        <v>4</v>
      </c>
      <c r="E442">
        <v>126236</v>
      </c>
      <c r="F442">
        <v>63118</v>
      </c>
      <c r="G442">
        <v>63118</v>
      </c>
    </row>
    <row r="443" spans="1:7" x14ac:dyDescent="0.25">
      <c r="A443">
        <v>300016220</v>
      </c>
      <c r="B443" t="s">
        <v>538</v>
      </c>
      <c r="C443" t="s">
        <v>764</v>
      </c>
      <c r="D443">
        <v>1</v>
      </c>
      <c r="E443">
        <v>50106</v>
      </c>
      <c r="F443">
        <v>25053</v>
      </c>
      <c r="G443">
        <v>25053</v>
      </c>
    </row>
    <row r="444" spans="1:7" x14ac:dyDescent="0.25">
      <c r="A444">
        <v>300101901</v>
      </c>
      <c r="B444" t="s">
        <v>539</v>
      </c>
      <c r="C444" t="s">
        <v>112</v>
      </c>
      <c r="D444">
        <v>3</v>
      </c>
      <c r="E444">
        <v>72296</v>
      </c>
      <c r="F444">
        <v>36148</v>
      </c>
      <c r="G444">
        <v>36148</v>
      </c>
    </row>
    <row r="445" spans="1:7" x14ac:dyDescent="0.25">
      <c r="A445">
        <v>300101920</v>
      </c>
      <c r="B445" t="s">
        <v>540</v>
      </c>
      <c r="C445" t="s">
        <v>112</v>
      </c>
      <c r="D445">
        <v>3</v>
      </c>
      <c r="E445">
        <v>45632</v>
      </c>
      <c r="F445">
        <v>22816</v>
      </c>
      <c r="G445">
        <v>22816</v>
      </c>
    </row>
    <row r="446" spans="1:7" x14ac:dyDescent="0.25">
      <c r="A446">
        <v>300101919</v>
      </c>
      <c r="B446" t="s">
        <v>719</v>
      </c>
      <c r="C446" t="s">
        <v>112</v>
      </c>
      <c r="D446">
        <v>3</v>
      </c>
      <c r="E446">
        <v>220824</v>
      </c>
      <c r="F446">
        <v>110412</v>
      </c>
      <c r="G446">
        <v>110412</v>
      </c>
    </row>
    <row r="447" spans="1:7" x14ac:dyDescent="0.25">
      <c r="A447">
        <v>300101922</v>
      </c>
      <c r="B447" t="s">
        <v>720</v>
      </c>
      <c r="C447" t="s">
        <v>112</v>
      </c>
      <c r="D447">
        <v>3</v>
      </c>
      <c r="E447">
        <v>31495</v>
      </c>
      <c r="F447">
        <v>15747.5</v>
      </c>
      <c r="G447">
        <v>15747.5</v>
      </c>
    </row>
    <row r="448" spans="1:7" x14ac:dyDescent="0.25">
      <c r="A448">
        <v>300101955</v>
      </c>
      <c r="B448" t="s">
        <v>541</v>
      </c>
      <c r="C448" t="s">
        <v>112</v>
      </c>
      <c r="D448">
        <v>1</v>
      </c>
      <c r="E448">
        <v>73370</v>
      </c>
      <c r="F448">
        <v>36685</v>
      </c>
      <c r="G448">
        <v>36685</v>
      </c>
    </row>
    <row r="449" spans="1:7" x14ac:dyDescent="0.25">
      <c r="A449">
        <v>300101974</v>
      </c>
      <c r="B449" t="s">
        <v>542</v>
      </c>
      <c r="C449" t="s">
        <v>112</v>
      </c>
      <c r="D449">
        <v>3</v>
      </c>
      <c r="E449">
        <v>55475</v>
      </c>
      <c r="F449">
        <v>27737.5</v>
      </c>
      <c r="G449">
        <v>27737.5</v>
      </c>
    </row>
    <row r="450" spans="1:7" x14ac:dyDescent="0.25">
      <c r="A450">
        <v>300017210</v>
      </c>
      <c r="B450" t="s">
        <v>543</v>
      </c>
      <c r="C450" t="s">
        <v>111</v>
      </c>
      <c r="D450">
        <v>1</v>
      </c>
      <c r="E450">
        <v>7158</v>
      </c>
      <c r="F450">
        <v>3579</v>
      </c>
      <c r="G450">
        <v>3579</v>
      </c>
    </row>
    <row r="451" spans="1:7" x14ac:dyDescent="0.25">
      <c r="A451">
        <v>300101985</v>
      </c>
      <c r="B451" t="s">
        <v>544</v>
      </c>
      <c r="C451" t="s">
        <v>112</v>
      </c>
      <c r="D451">
        <v>3</v>
      </c>
      <c r="E451">
        <v>126697</v>
      </c>
      <c r="F451">
        <v>63348.5</v>
      </c>
      <c r="G451">
        <v>63348.5</v>
      </c>
    </row>
    <row r="452" spans="1:7" x14ac:dyDescent="0.25">
      <c r="A452">
        <v>300101991</v>
      </c>
      <c r="B452" t="s">
        <v>545</v>
      </c>
      <c r="C452" t="s">
        <v>112</v>
      </c>
      <c r="D452">
        <v>3</v>
      </c>
      <c r="E452">
        <v>22548</v>
      </c>
      <c r="F452">
        <v>11274</v>
      </c>
      <c r="G452">
        <v>11274</v>
      </c>
    </row>
    <row r="453" spans="1:7" x14ac:dyDescent="0.25">
      <c r="A453">
        <v>300044214</v>
      </c>
      <c r="B453" t="s">
        <v>546</v>
      </c>
      <c r="C453" t="s">
        <v>113</v>
      </c>
      <c r="D453">
        <v>3</v>
      </c>
      <c r="E453">
        <v>18074</v>
      </c>
      <c r="F453">
        <v>9037</v>
      </c>
      <c r="G453">
        <v>9037</v>
      </c>
    </row>
    <row r="454" spans="1:7" x14ac:dyDescent="0.25">
      <c r="A454">
        <v>300043226</v>
      </c>
      <c r="B454" t="s">
        <v>547</v>
      </c>
      <c r="C454" t="s">
        <v>113</v>
      </c>
      <c r="D454">
        <v>4</v>
      </c>
      <c r="E454">
        <v>97792</v>
      </c>
      <c r="F454">
        <v>48896</v>
      </c>
      <c r="G454">
        <v>48896</v>
      </c>
    </row>
    <row r="455" spans="1:7" x14ac:dyDescent="0.25">
      <c r="A455">
        <v>300101998</v>
      </c>
      <c r="B455" t="s">
        <v>548</v>
      </c>
      <c r="C455" t="s">
        <v>112</v>
      </c>
      <c r="D455">
        <v>3</v>
      </c>
      <c r="E455">
        <v>75696</v>
      </c>
      <c r="F455">
        <v>37848</v>
      </c>
      <c r="G455">
        <v>37848</v>
      </c>
    </row>
    <row r="456" spans="1:7" x14ac:dyDescent="0.25">
      <c r="A456">
        <v>300101999</v>
      </c>
      <c r="B456" t="s">
        <v>549</v>
      </c>
      <c r="C456" t="s">
        <v>111</v>
      </c>
      <c r="D456">
        <v>3</v>
      </c>
      <c r="E456">
        <v>86791</v>
      </c>
      <c r="F456">
        <v>43395.5</v>
      </c>
      <c r="G456">
        <v>43395.5</v>
      </c>
    </row>
    <row r="457" spans="1:7" x14ac:dyDescent="0.25">
      <c r="A457">
        <v>300044304</v>
      </c>
      <c r="B457" t="s">
        <v>550</v>
      </c>
      <c r="C457" t="s">
        <v>112</v>
      </c>
      <c r="D457">
        <v>2</v>
      </c>
      <c r="E457">
        <v>217245</v>
      </c>
      <c r="F457">
        <v>108622.5</v>
      </c>
      <c r="G457">
        <v>108622.5</v>
      </c>
    </row>
    <row r="458" spans="1:7" x14ac:dyDescent="0.25">
      <c r="A458">
        <v>300044218</v>
      </c>
      <c r="B458" t="s">
        <v>551</v>
      </c>
      <c r="C458" t="s">
        <v>112</v>
      </c>
      <c r="D458">
        <v>2</v>
      </c>
      <c r="E458">
        <v>104686</v>
      </c>
      <c r="F458">
        <v>52343</v>
      </c>
      <c r="G458">
        <v>52343</v>
      </c>
    </row>
    <row r="459" spans="1:7" x14ac:dyDescent="0.25">
      <c r="A459">
        <v>300032207</v>
      </c>
      <c r="B459" t="s">
        <v>552</v>
      </c>
      <c r="C459" t="s">
        <v>766</v>
      </c>
      <c r="D459">
        <v>4</v>
      </c>
      <c r="E459">
        <v>5095</v>
      </c>
      <c r="F459">
        <v>2547.5</v>
      </c>
      <c r="G459">
        <v>2547.5</v>
      </c>
    </row>
    <row r="460" spans="1:7" x14ac:dyDescent="0.25">
      <c r="A460">
        <v>300016215</v>
      </c>
      <c r="B460" t="s">
        <v>781</v>
      </c>
      <c r="C460" t="s">
        <v>111</v>
      </c>
      <c r="D460">
        <v>2</v>
      </c>
      <c r="E460">
        <v>207940</v>
      </c>
      <c r="F460">
        <v>103970</v>
      </c>
      <c r="G460">
        <v>103970</v>
      </c>
    </row>
    <row r="461" spans="1:7" x14ac:dyDescent="0.25">
      <c r="A461">
        <v>300022306</v>
      </c>
      <c r="B461" t="s">
        <v>553</v>
      </c>
      <c r="C461" t="s">
        <v>764</v>
      </c>
      <c r="D461">
        <v>3</v>
      </c>
      <c r="E461">
        <v>98065</v>
      </c>
      <c r="F461">
        <v>49032.5</v>
      </c>
      <c r="G461">
        <v>49032.5</v>
      </c>
    </row>
    <row r="462" spans="1:7" x14ac:dyDescent="0.25">
      <c r="A462">
        <v>300042217</v>
      </c>
      <c r="B462" t="s">
        <v>554</v>
      </c>
      <c r="C462" t="s">
        <v>113</v>
      </c>
      <c r="D462">
        <v>2</v>
      </c>
      <c r="E462">
        <v>27379</v>
      </c>
      <c r="F462">
        <v>13689.5</v>
      </c>
      <c r="G462">
        <v>13689.5</v>
      </c>
    </row>
    <row r="463" spans="1:7" x14ac:dyDescent="0.25">
      <c r="A463">
        <v>300032208</v>
      </c>
      <c r="B463" t="s">
        <v>555</v>
      </c>
      <c r="C463" t="s">
        <v>766</v>
      </c>
      <c r="D463">
        <v>1</v>
      </c>
      <c r="E463">
        <v>10379</v>
      </c>
      <c r="F463">
        <v>5189.5</v>
      </c>
      <c r="G463">
        <v>5189.5</v>
      </c>
    </row>
    <row r="464" spans="1:7" x14ac:dyDescent="0.25">
      <c r="A464">
        <v>300032209</v>
      </c>
      <c r="B464" t="s">
        <v>556</v>
      </c>
      <c r="C464" t="s">
        <v>766</v>
      </c>
      <c r="D464">
        <v>5</v>
      </c>
      <c r="E464">
        <v>18136</v>
      </c>
      <c r="F464">
        <v>9068</v>
      </c>
      <c r="G464">
        <v>9068</v>
      </c>
    </row>
    <row r="465" spans="1:7" x14ac:dyDescent="0.25">
      <c r="A465">
        <v>300023215</v>
      </c>
      <c r="B465" t="s">
        <v>557</v>
      </c>
      <c r="C465" t="s">
        <v>764</v>
      </c>
      <c r="D465">
        <v>3</v>
      </c>
      <c r="E465">
        <v>105938</v>
      </c>
      <c r="F465">
        <v>52969</v>
      </c>
      <c r="G465">
        <v>52969</v>
      </c>
    </row>
    <row r="466" spans="1:7" x14ac:dyDescent="0.25">
      <c r="A466">
        <v>300034210</v>
      </c>
      <c r="B466" t="s">
        <v>558</v>
      </c>
      <c r="C466" t="s">
        <v>766</v>
      </c>
      <c r="D466">
        <v>2</v>
      </c>
      <c r="E466">
        <v>6621</v>
      </c>
      <c r="F466">
        <v>0</v>
      </c>
      <c r="G466">
        <v>0</v>
      </c>
    </row>
    <row r="467" spans="1:7" x14ac:dyDescent="0.25">
      <c r="A467">
        <v>300031306</v>
      </c>
      <c r="B467" t="s">
        <v>559</v>
      </c>
      <c r="C467" t="s">
        <v>766</v>
      </c>
      <c r="D467">
        <v>5</v>
      </c>
      <c r="E467">
        <v>32344</v>
      </c>
      <c r="F467">
        <v>16172</v>
      </c>
      <c r="G467">
        <v>16172</v>
      </c>
    </row>
    <row r="468" spans="1:7" x14ac:dyDescent="0.25">
      <c r="A468">
        <v>300021211</v>
      </c>
      <c r="B468" t="s">
        <v>560</v>
      </c>
      <c r="C468" t="s">
        <v>764</v>
      </c>
      <c r="D468">
        <v>1</v>
      </c>
      <c r="E468">
        <v>174118</v>
      </c>
      <c r="F468">
        <v>87059</v>
      </c>
      <c r="G468">
        <v>87059</v>
      </c>
    </row>
    <row r="469" spans="1:7" x14ac:dyDescent="0.25">
      <c r="A469">
        <v>300042307</v>
      </c>
      <c r="B469" t="s">
        <v>561</v>
      </c>
      <c r="C469" t="s">
        <v>113</v>
      </c>
      <c r="D469">
        <v>2</v>
      </c>
      <c r="E469">
        <v>26485</v>
      </c>
      <c r="F469">
        <v>13242.5</v>
      </c>
      <c r="G469">
        <v>13242.5</v>
      </c>
    </row>
    <row r="470" spans="1:7" x14ac:dyDescent="0.25">
      <c r="A470">
        <v>300016216</v>
      </c>
      <c r="B470" t="s">
        <v>562</v>
      </c>
      <c r="C470" t="s">
        <v>111</v>
      </c>
      <c r="D470">
        <v>2</v>
      </c>
      <c r="E470">
        <v>143697</v>
      </c>
      <c r="F470">
        <v>71848.5</v>
      </c>
      <c r="G470">
        <v>71848.5</v>
      </c>
    </row>
    <row r="471" spans="1:7" x14ac:dyDescent="0.25">
      <c r="A471">
        <v>300034310</v>
      </c>
      <c r="B471" t="s">
        <v>563</v>
      </c>
      <c r="C471" t="s">
        <v>766</v>
      </c>
      <c r="D471">
        <v>2</v>
      </c>
      <c r="E471">
        <v>54043</v>
      </c>
      <c r="F471">
        <v>27021.5</v>
      </c>
      <c r="G471">
        <v>27021.5</v>
      </c>
    </row>
    <row r="472" spans="1:7" x14ac:dyDescent="0.25">
      <c r="A472">
        <v>300013209</v>
      </c>
      <c r="B472" t="s">
        <v>564</v>
      </c>
      <c r="C472" t="s">
        <v>111</v>
      </c>
      <c r="D472">
        <v>5</v>
      </c>
      <c r="E472">
        <v>25984</v>
      </c>
      <c r="F472">
        <v>12992</v>
      </c>
      <c r="G472">
        <v>12992</v>
      </c>
    </row>
    <row r="473" spans="1:7" x14ac:dyDescent="0.25">
      <c r="A473">
        <v>300031403</v>
      </c>
      <c r="B473" t="s">
        <v>565</v>
      </c>
      <c r="C473" t="s">
        <v>766</v>
      </c>
      <c r="D473">
        <v>4</v>
      </c>
      <c r="E473">
        <v>57992</v>
      </c>
      <c r="F473">
        <v>28996</v>
      </c>
      <c r="G473">
        <v>28996</v>
      </c>
    </row>
    <row r="474" spans="1:7" x14ac:dyDescent="0.25">
      <c r="A474">
        <v>300031211</v>
      </c>
      <c r="B474" t="s">
        <v>566</v>
      </c>
      <c r="C474" t="s">
        <v>766</v>
      </c>
      <c r="D474">
        <v>4</v>
      </c>
      <c r="E474">
        <v>7892</v>
      </c>
      <c r="F474">
        <v>3946</v>
      </c>
      <c r="G474">
        <v>3946</v>
      </c>
    </row>
    <row r="475" spans="1:7" x14ac:dyDescent="0.25">
      <c r="A475">
        <v>300043308</v>
      </c>
      <c r="B475" t="s">
        <v>567</v>
      </c>
      <c r="C475" t="s">
        <v>113</v>
      </c>
      <c r="D475">
        <v>2</v>
      </c>
      <c r="E475">
        <v>162845</v>
      </c>
      <c r="F475">
        <v>81422.5</v>
      </c>
      <c r="G475">
        <v>81422.5</v>
      </c>
    </row>
    <row r="476" spans="1:7" x14ac:dyDescent="0.25">
      <c r="A476">
        <v>300022215</v>
      </c>
      <c r="B476" t="s">
        <v>721</v>
      </c>
      <c r="C476" t="s">
        <v>764</v>
      </c>
      <c r="D476">
        <v>3</v>
      </c>
      <c r="E476">
        <v>81601</v>
      </c>
      <c r="F476">
        <v>40800.5</v>
      </c>
      <c r="G476">
        <v>40800.5</v>
      </c>
    </row>
    <row r="477" spans="1:7" x14ac:dyDescent="0.25">
      <c r="A477">
        <v>300016303</v>
      </c>
      <c r="B477" t="s">
        <v>568</v>
      </c>
      <c r="C477" t="s">
        <v>111</v>
      </c>
      <c r="D477">
        <v>1</v>
      </c>
      <c r="E477">
        <v>39727</v>
      </c>
      <c r="F477">
        <v>19863.5</v>
      </c>
      <c r="G477">
        <v>19863.5</v>
      </c>
    </row>
    <row r="478" spans="1:7" x14ac:dyDescent="0.25">
      <c r="A478">
        <v>300022307</v>
      </c>
      <c r="B478" t="s">
        <v>569</v>
      </c>
      <c r="C478" t="s">
        <v>764</v>
      </c>
      <c r="D478">
        <v>2</v>
      </c>
      <c r="E478">
        <v>140655</v>
      </c>
      <c r="F478">
        <v>70327.5</v>
      </c>
      <c r="G478">
        <v>70327.5</v>
      </c>
    </row>
    <row r="479" spans="1:7" x14ac:dyDescent="0.25">
      <c r="A479">
        <v>300033303</v>
      </c>
      <c r="B479" t="s">
        <v>722</v>
      </c>
      <c r="C479" t="s">
        <v>766</v>
      </c>
      <c r="D479">
        <v>4</v>
      </c>
      <c r="E479">
        <v>22556</v>
      </c>
      <c r="F479">
        <v>11278</v>
      </c>
      <c r="G479">
        <v>11278</v>
      </c>
    </row>
    <row r="480" spans="1:7" x14ac:dyDescent="0.25">
      <c r="A480">
        <v>300042218</v>
      </c>
      <c r="B480" t="s">
        <v>570</v>
      </c>
      <c r="C480" t="s">
        <v>113</v>
      </c>
      <c r="D480">
        <v>3</v>
      </c>
      <c r="E480">
        <v>45990</v>
      </c>
      <c r="F480">
        <v>22995</v>
      </c>
      <c r="G480">
        <v>22995</v>
      </c>
    </row>
    <row r="481" spans="1:7" x14ac:dyDescent="0.25">
      <c r="A481">
        <v>300041216</v>
      </c>
      <c r="B481" t="s">
        <v>571</v>
      </c>
      <c r="C481" t="s">
        <v>113</v>
      </c>
      <c r="D481">
        <v>1</v>
      </c>
      <c r="E481">
        <v>6263</v>
      </c>
      <c r="F481">
        <v>3131.5</v>
      </c>
      <c r="G481">
        <v>3131.5</v>
      </c>
    </row>
    <row r="482" spans="1:7" x14ac:dyDescent="0.25">
      <c r="A482">
        <v>300012216</v>
      </c>
      <c r="B482" t="s">
        <v>572</v>
      </c>
      <c r="C482" t="s">
        <v>111</v>
      </c>
      <c r="D482">
        <v>2</v>
      </c>
      <c r="E482">
        <v>45632</v>
      </c>
      <c r="F482">
        <v>22816</v>
      </c>
      <c r="G482">
        <v>22816</v>
      </c>
    </row>
    <row r="483" spans="1:7" x14ac:dyDescent="0.25">
      <c r="A483">
        <v>300012217</v>
      </c>
      <c r="B483" t="s">
        <v>573</v>
      </c>
      <c r="C483" t="s">
        <v>111</v>
      </c>
      <c r="D483">
        <v>3</v>
      </c>
      <c r="E483">
        <v>32211</v>
      </c>
      <c r="F483">
        <v>16105.5</v>
      </c>
      <c r="G483">
        <v>16105.5</v>
      </c>
    </row>
    <row r="484" spans="1:7" x14ac:dyDescent="0.25">
      <c r="A484">
        <v>300016402</v>
      </c>
      <c r="B484" t="s">
        <v>574</v>
      </c>
      <c r="C484" t="s">
        <v>111</v>
      </c>
      <c r="D484">
        <v>2</v>
      </c>
      <c r="E484">
        <v>215814</v>
      </c>
      <c r="F484">
        <v>107907</v>
      </c>
      <c r="G484">
        <v>107907</v>
      </c>
    </row>
    <row r="485" spans="1:7" x14ac:dyDescent="0.25">
      <c r="A485">
        <v>300012403</v>
      </c>
      <c r="B485" t="s">
        <v>575</v>
      </c>
      <c r="C485" t="s">
        <v>111</v>
      </c>
      <c r="D485">
        <v>2</v>
      </c>
      <c r="E485">
        <v>172508</v>
      </c>
      <c r="F485">
        <v>86254</v>
      </c>
      <c r="G485">
        <v>86254</v>
      </c>
    </row>
    <row r="486" spans="1:7" x14ac:dyDescent="0.25">
      <c r="A486">
        <v>300102079</v>
      </c>
      <c r="B486" t="s">
        <v>576</v>
      </c>
      <c r="C486" t="s">
        <v>112</v>
      </c>
      <c r="D486">
        <v>3</v>
      </c>
      <c r="E486">
        <v>15748</v>
      </c>
      <c r="F486">
        <v>7874</v>
      </c>
      <c r="G486">
        <v>7874</v>
      </c>
    </row>
    <row r="487" spans="1:7" x14ac:dyDescent="0.25">
      <c r="A487">
        <v>300102081</v>
      </c>
      <c r="B487" t="s">
        <v>577</v>
      </c>
      <c r="C487" t="s">
        <v>112</v>
      </c>
      <c r="D487">
        <v>3</v>
      </c>
      <c r="E487">
        <v>92517</v>
      </c>
      <c r="F487">
        <v>46258.5</v>
      </c>
      <c r="G487">
        <v>46258.5</v>
      </c>
    </row>
    <row r="488" spans="1:7" x14ac:dyDescent="0.25">
      <c r="A488">
        <v>300102117</v>
      </c>
      <c r="B488" t="s">
        <v>578</v>
      </c>
      <c r="C488" t="s">
        <v>112</v>
      </c>
      <c r="D488">
        <v>3</v>
      </c>
      <c r="E488">
        <v>50285</v>
      </c>
      <c r="F488">
        <v>25142.5</v>
      </c>
      <c r="G488">
        <v>25142.5</v>
      </c>
    </row>
    <row r="489" spans="1:7" x14ac:dyDescent="0.25">
      <c r="A489">
        <v>300017213</v>
      </c>
      <c r="B489" t="s">
        <v>782</v>
      </c>
      <c r="C489" t="s">
        <v>111</v>
      </c>
      <c r="D489">
        <v>2</v>
      </c>
      <c r="E489">
        <v>187182</v>
      </c>
      <c r="F489">
        <v>93591</v>
      </c>
      <c r="G489">
        <v>93591</v>
      </c>
    </row>
    <row r="490" spans="1:7" x14ac:dyDescent="0.25">
      <c r="A490">
        <v>300017405</v>
      </c>
      <c r="B490" t="s">
        <v>579</v>
      </c>
      <c r="C490" t="s">
        <v>111</v>
      </c>
      <c r="D490">
        <v>1</v>
      </c>
      <c r="E490">
        <v>209729</v>
      </c>
      <c r="F490">
        <v>104864.5</v>
      </c>
      <c r="G490">
        <v>104864.5</v>
      </c>
    </row>
    <row r="491" spans="1:7" x14ac:dyDescent="0.25">
      <c r="A491">
        <v>300102193</v>
      </c>
      <c r="B491" t="s">
        <v>580</v>
      </c>
      <c r="C491" t="s">
        <v>112</v>
      </c>
      <c r="D491">
        <v>3</v>
      </c>
      <c r="E491">
        <v>53148</v>
      </c>
      <c r="F491">
        <v>26574</v>
      </c>
      <c r="G491">
        <v>26574</v>
      </c>
    </row>
    <row r="492" spans="1:7" x14ac:dyDescent="0.25">
      <c r="A492">
        <v>300043227</v>
      </c>
      <c r="B492" t="s">
        <v>783</v>
      </c>
      <c r="C492" t="s">
        <v>113</v>
      </c>
      <c r="D492">
        <v>2</v>
      </c>
      <c r="E492">
        <v>60127</v>
      </c>
      <c r="F492">
        <v>30063.5</v>
      </c>
      <c r="G492">
        <v>30063.5</v>
      </c>
    </row>
    <row r="493" spans="1:7" x14ac:dyDescent="0.25">
      <c r="A493">
        <v>300102200</v>
      </c>
      <c r="B493" t="s">
        <v>581</v>
      </c>
      <c r="C493" t="s">
        <v>112</v>
      </c>
      <c r="D493">
        <v>3</v>
      </c>
      <c r="E493">
        <v>20400</v>
      </c>
      <c r="F493">
        <v>10200</v>
      </c>
      <c r="G493">
        <v>10200</v>
      </c>
    </row>
    <row r="494" spans="1:7" x14ac:dyDescent="0.25">
      <c r="A494">
        <v>300102209</v>
      </c>
      <c r="B494" t="s">
        <v>582</v>
      </c>
      <c r="C494" t="s">
        <v>112</v>
      </c>
      <c r="D494">
        <v>3</v>
      </c>
      <c r="E494">
        <v>32748</v>
      </c>
      <c r="F494">
        <v>16374</v>
      </c>
      <c r="G494">
        <v>16374</v>
      </c>
    </row>
    <row r="495" spans="1:7" x14ac:dyDescent="0.25">
      <c r="A495">
        <v>300012219</v>
      </c>
      <c r="B495" t="s">
        <v>583</v>
      </c>
      <c r="C495" t="s">
        <v>111</v>
      </c>
      <c r="D495">
        <v>2</v>
      </c>
      <c r="E495">
        <v>129381</v>
      </c>
      <c r="F495">
        <v>64690.5</v>
      </c>
      <c r="G495">
        <v>64690.5</v>
      </c>
    </row>
    <row r="496" spans="1:7" x14ac:dyDescent="0.25">
      <c r="A496">
        <v>300102234</v>
      </c>
      <c r="B496" t="s">
        <v>584</v>
      </c>
      <c r="C496" t="s">
        <v>112</v>
      </c>
      <c r="D496">
        <v>3</v>
      </c>
      <c r="E496">
        <v>54759</v>
      </c>
      <c r="F496">
        <v>27379.5</v>
      </c>
      <c r="G496">
        <v>27379.5</v>
      </c>
    </row>
    <row r="497" spans="1:7" x14ac:dyDescent="0.25">
      <c r="A497">
        <v>300015405</v>
      </c>
      <c r="B497" t="s">
        <v>585</v>
      </c>
      <c r="C497" t="s">
        <v>111</v>
      </c>
      <c r="D497">
        <v>2</v>
      </c>
      <c r="E497">
        <v>109875</v>
      </c>
      <c r="F497">
        <v>54937.5</v>
      </c>
      <c r="G497">
        <v>54937.5</v>
      </c>
    </row>
    <row r="498" spans="1:7" x14ac:dyDescent="0.25">
      <c r="A498">
        <v>300016206</v>
      </c>
      <c r="B498" t="s">
        <v>586</v>
      </c>
      <c r="C498" t="s">
        <v>111</v>
      </c>
      <c r="D498">
        <v>2</v>
      </c>
      <c r="E498">
        <v>198277</v>
      </c>
      <c r="F498">
        <v>99138.5</v>
      </c>
      <c r="G498">
        <v>99138.5</v>
      </c>
    </row>
    <row r="499" spans="1:7" x14ac:dyDescent="0.25">
      <c r="A499">
        <v>300102261</v>
      </c>
      <c r="B499" t="s">
        <v>587</v>
      </c>
      <c r="C499" t="s">
        <v>112</v>
      </c>
      <c r="D499">
        <v>3</v>
      </c>
      <c r="E499">
        <v>54580</v>
      </c>
      <c r="F499">
        <v>27290</v>
      </c>
      <c r="G499">
        <v>27290</v>
      </c>
    </row>
    <row r="500" spans="1:7" x14ac:dyDescent="0.25">
      <c r="A500">
        <v>300104019</v>
      </c>
      <c r="B500" t="s">
        <v>588</v>
      </c>
      <c r="C500" t="s">
        <v>112</v>
      </c>
      <c r="D500">
        <v>3</v>
      </c>
      <c r="E500">
        <v>55296</v>
      </c>
      <c r="F500">
        <v>27648</v>
      </c>
      <c r="G500">
        <v>27648</v>
      </c>
    </row>
    <row r="501" spans="1:7" x14ac:dyDescent="0.25">
      <c r="A501">
        <v>300102050</v>
      </c>
      <c r="B501" t="s">
        <v>589</v>
      </c>
      <c r="C501" t="s">
        <v>112</v>
      </c>
      <c r="D501">
        <v>2</v>
      </c>
      <c r="E501">
        <v>93949</v>
      </c>
      <c r="F501">
        <v>46974.5</v>
      </c>
      <c r="G501">
        <v>46974.5</v>
      </c>
    </row>
    <row r="502" spans="1:7" x14ac:dyDescent="0.25">
      <c r="A502">
        <v>300032210</v>
      </c>
      <c r="B502" t="s">
        <v>590</v>
      </c>
      <c r="C502" t="s">
        <v>766</v>
      </c>
      <c r="D502">
        <v>1</v>
      </c>
      <c r="E502">
        <v>5095</v>
      </c>
      <c r="F502">
        <v>2547.5</v>
      </c>
      <c r="G502">
        <v>2547.5</v>
      </c>
    </row>
    <row r="503" spans="1:7" x14ac:dyDescent="0.25">
      <c r="A503">
        <v>300043229</v>
      </c>
      <c r="B503" t="s">
        <v>784</v>
      </c>
      <c r="C503" t="s">
        <v>113</v>
      </c>
      <c r="D503">
        <v>2</v>
      </c>
      <c r="E503">
        <v>17716</v>
      </c>
      <c r="F503">
        <v>8858</v>
      </c>
      <c r="G503">
        <v>8858</v>
      </c>
    </row>
    <row r="504" spans="1:7" x14ac:dyDescent="0.25">
      <c r="A504">
        <v>300013305</v>
      </c>
      <c r="B504" t="s">
        <v>591</v>
      </c>
      <c r="C504" t="s">
        <v>111</v>
      </c>
      <c r="D504">
        <v>3</v>
      </c>
      <c r="E504">
        <v>16642</v>
      </c>
      <c r="F504">
        <v>8321</v>
      </c>
      <c r="G504">
        <v>8321</v>
      </c>
    </row>
    <row r="505" spans="1:7" x14ac:dyDescent="0.25">
      <c r="A505">
        <v>300023403</v>
      </c>
      <c r="B505" t="s">
        <v>592</v>
      </c>
      <c r="C505" t="s">
        <v>764</v>
      </c>
      <c r="D505">
        <v>2</v>
      </c>
      <c r="E505">
        <v>186824</v>
      </c>
      <c r="F505">
        <v>93412</v>
      </c>
      <c r="G505">
        <v>93412</v>
      </c>
    </row>
    <row r="506" spans="1:7" x14ac:dyDescent="0.25">
      <c r="A506">
        <v>300023306</v>
      </c>
      <c r="B506" t="s">
        <v>593</v>
      </c>
      <c r="C506" t="s">
        <v>764</v>
      </c>
      <c r="D506">
        <v>1</v>
      </c>
      <c r="E506">
        <v>36327</v>
      </c>
      <c r="F506">
        <v>18163.5</v>
      </c>
      <c r="G506">
        <v>18163.5</v>
      </c>
    </row>
    <row r="507" spans="1:7" x14ac:dyDescent="0.25">
      <c r="A507">
        <v>300017304</v>
      </c>
      <c r="B507" t="s">
        <v>594</v>
      </c>
      <c r="C507" t="s">
        <v>111</v>
      </c>
      <c r="D507">
        <v>1</v>
      </c>
      <c r="E507">
        <v>157476</v>
      </c>
      <c r="F507">
        <v>78738</v>
      </c>
      <c r="G507">
        <v>78738</v>
      </c>
    </row>
    <row r="508" spans="1:7" x14ac:dyDescent="0.25">
      <c r="A508">
        <v>300042219</v>
      </c>
      <c r="B508" t="s">
        <v>595</v>
      </c>
      <c r="C508" t="s">
        <v>113</v>
      </c>
      <c r="D508">
        <v>2</v>
      </c>
      <c r="E508">
        <v>33643</v>
      </c>
      <c r="F508">
        <v>16821.5</v>
      </c>
      <c r="G508">
        <v>16821.5</v>
      </c>
    </row>
    <row r="509" spans="1:7" x14ac:dyDescent="0.25">
      <c r="A509">
        <v>300015208</v>
      </c>
      <c r="B509" t="s">
        <v>596</v>
      </c>
      <c r="C509" t="s">
        <v>764</v>
      </c>
      <c r="D509">
        <v>1</v>
      </c>
      <c r="E509">
        <v>7695</v>
      </c>
      <c r="F509">
        <v>3847.5</v>
      </c>
      <c r="G509">
        <v>3847.5</v>
      </c>
    </row>
    <row r="510" spans="1:7" x14ac:dyDescent="0.25">
      <c r="A510">
        <v>300011214</v>
      </c>
      <c r="B510" t="s">
        <v>597</v>
      </c>
      <c r="C510" t="s">
        <v>764</v>
      </c>
      <c r="D510">
        <v>4</v>
      </c>
      <c r="E510">
        <v>230935</v>
      </c>
      <c r="F510">
        <v>115467.5</v>
      </c>
      <c r="G510">
        <v>115467.5</v>
      </c>
    </row>
    <row r="511" spans="1:7" x14ac:dyDescent="0.25">
      <c r="A511">
        <v>300013402</v>
      </c>
      <c r="B511" t="s">
        <v>598</v>
      </c>
      <c r="C511" t="s">
        <v>111</v>
      </c>
      <c r="D511">
        <v>5</v>
      </c>
      <c r="E511">
        <v>28215</v>
      </c>
      <c r="F511">
        <v>14107.5</v>
      </c>
      <c r="G511">
        <v>14107.5</v>
      </c>
    </row>
    <row r="512" spans="1:7" x14ac:dyDescent="0.25">
      <c r="A512">
        <v>300017409</v>
      </c>
      <c r="B512" t="s">
        <v>599</v>
      </c>
      <c r="C512" t="s">
        <v>111</v>
      </c>
      <c r="D512">
        <v>3</v>
      </c>
      <c r="E512">
        <v>144771</v>
      </c>
      <c r="F512">
        <v>72385.5</v>
      </c>
      <c r="G512">
        <v>72385.5</v>
      </c>
    </row>
    <row r="513" spans="1:7" x14ac:dyDescent="0.25">
      <c r="A513">
        <v>300017214</v>
      </c>
      <c r="B513" t="s">
        <v>600</v>
      </c>
      <c r="C513" t="s">
        <v>111</v>
      </c>
      <c r="D513">
        <v>3</v>
      </c>
      <c r="E513">
        <v>196308</v>
      </c>
      <c r="F513">
        <v>98154</v>
      </c>
      <c r="G513">
        <v>98154</v>
      </c>
    </row>
    <row r="514" spans="1:7" x14ac:dyDescent="0.25">
      <c r="A514">
        <v>300024221</v>
      </c>
      <c r="B514" t="s">
        <v>601</v>
      </c>
      <c r="C514" t="s">
        <v>764</v>
      </c>
      <c r="D514">
        <v>2</v>
      </c>
      <c r="E514">
        <v>9663</v>
      </c>
      <c r="F514">
        <v>4831.5</v>
      </c>
      <c r="G514">
        <v>4831.5</v>
      </c>
    </row>
    <row r="515" spans="1:7" x14ac:dyDescent="0.25">
      <c r="A515">
        <v>300024306</v>
      </c>
      <c r="B515" t="s">
        <v>602</v>
      </c>
      <c r="C515" t="s">
        <v>764</v>
      </c>
      <c r="D515">
        <v>4</v>
      </c>
      <c r="E515">
        <v>86546</v>
      </c>
      <c r="F515">
        <v>43273</v>
      </c>
      <c r="G515">
        <v>43273</v>
      </c>
    </row>
    <row r="516" spans="1:7" x14ac:dyDescent="0.25">
      <c r="A516">
        <v>300022309</v>
      </c>
      <c r="B516" t="s">
        <v>603</v>
      </c>
      <c r="C516" t="s">
        <v>764</v>
      </c>
      <c r="D516">
        <v>2</v>
      </c>
      <c r="E516">
        <v>63169</v>
      </c>
      <c r="F516">
        <v>31584.5</v>
      </c>
      <c r="G516">
        <v>31584.5</v>
      </c>
    </row>
    <row r="517" spans="1:7" x14ac:dyDescent="0.25">
      <c r="A517">
        <v>300045213</v>
      </c>
      <c r="B517" t="s">
        <v>604</v>
      </c>
      <c r="C517" t="s">
        <v>112</v>
      </c>
      <c r="D517">
        <v>2</v>
      </c>
      <c r="E517">
        <v>115602</v>
      </c>
      <c r="F517">
        <v>57801</v>
      </c>
      <c r="G517">
        <v>57801</v>
      </c>
    </row>
    <row r="518" spans="1:7" x14ac:dyDescent="0.25">
      <c r="A518">
        <v>300041215</v>
      </c>
      <c r="B518" t="s">
        <v>605</v>
      </c>
      <c r="C518" t="s">
        <v>113</v>
      </c>
      <c r="D518">
        <v>2</v>
      </c>
      <c r="E518">
        <v>189508</v>
      </c>
      <c r="F518">
        <v>94754</v>
      </c>
      <c r="G518">
        <v>94754</v>
      </c>
    </row>
    <row r="519" spans="1:7" x14ac:dyDescent="0.25">
      <c r="A519">
        <v>300016217</v>
      </c>
      <c r="B519" t="s">
        <v>606</v>
      </c>
      <c r="C519" t="s">
        <v>111</v>
      </c>
      <c r="D519">
        <v>3</v>
      </c>
      <c r="E519">
        <v>204898</v>
      </c>
      <c r="F519">
        <v>102449</v>
      </c>
      <c r="G519">
        <v>102449</v>
      </c>
    </row>
    <row r="520" spans="1:7" x14ac:dyDescent="0.25">
      <c r="A520">
        <v>300021405</v>
      </c>
      <c r="B520" t="s">
        <v>607</v>
      </c>
      <c r="C520" t="s">
        <v>764</v>
      </c>
      <c r="D520">
        <v>2</v>
      </c>
      <c r="E520">
        <v>153897</v>
      </c>
      <c r="F520">
        <v>76948.5</v>
      </c>
      <c r="G520">
        <v>76948.5</v>
      </c>
    </row>
    <row r="521" spans="1:7" x14ac:dyDescent="0.25">
      <c r="A521">
        <v>300024304</v>
      </c>
      <c r="B521" t="s">
        <v>608</v>
      </c>
      <c r="C521" t="s">
        <v>764</v>
      </c>
      <c r="D521">
        <v>2</v>
      </c>
      <c r="E521">
        <v>105223</v>
      </c>
      <c r="F521">
        <v>52611.5</v>
      </c>
      <c r="G521">
        <v>52611.5</v>
      </c>
    </row>
    <row r="522" spans="1:7" x14ac:dyDescent="0.25">
      <c r="A522">
        <v>300024307</v>
      </c>
      <c r="B522" t="s">
        <v>609</v>
      </c>
      <c r="C522" t="s">
        <v>764</v>
      </c>
      <c r="D522">
        <v>2</v>
      </c>
      <c r="E522">
        <v>128844</v>
      </c>
      <c r="F522">
        <v>64422</v>
      </c>
      <c r="G522">
        <v>64422</v>
      </c>
    </row>
    <row r="523" spans="1:7" x14ac:dyDescent="0.25">
      <c r="A523">
        <v>300031212</v>
      </c>
      <c r="B523" t="s">
        <v>610</v>
      </c>
      <c r="C523" t="s">
        <v>766</v>
      </c>
      <c r="D523">
        <v>3</v>
      </c>
      <c r="E523">
        <v>13958</v>
      </c>
      <c r="F523">
        <v>6979</v>
      </c>
      <c r="G523">
        <v>6979</v>
      </c>
    </row>
    <row r="524" spans="1:7" x14ac:dyDescent="0.25">
      <c r="A524">
        <v>300021307</v>
      </c>
      <c r="B524" t="s">
        <v>611</v>
      </c>
      <c r="C524" t="s">
        <v>764</v>
      </c>
      <c r="D524">
        <v>1</v>
      </c>
      <c r="E524">
        <v>60485</v>
      </c>
      <c r="F524">
        <v>30242.5</v>
      </c>
      <c r="G524">
        <v>30242.5</v>
      </c>
    </row>
    <row r="525" spans="1:7" x14ac:dyDescent="0.25">
      <c r="A525">
        <v>300102314</v>
      </c>
      <c r="B525" t="s">
        <v>612</v>
      </c>
      <c r="C525" t="s">
        <v>112</v>
      </c>
      <c r="D525">
        <v>3</v>
      </c>
      <c r="E525">
        <v>160518</v>
      </c>
      <c r="F525">
        <v>80259</v>
      </c>
      <c r="G525">
        <v>80259</v>
      </c>
    </row>
    <row r="526" spans="1:7" x14ac:dyDescent="0.25">
      <c r="A526">
        <v>300023217</v>
      </c>
      <c r="B526" t="s">
        <v>613</v>
      </c>
      <c r="C526" t="s">
        <v>764</v>
      </c>
      <c r="D526">
        <v>1</v>
      </c>
      <c r="E526">
        <v>13600</v>
      </c>
      <c r="F526">
        <v>6800</v>
      </c>
      <c r="G526">
        <v>6800</v>
      </c>
    </row>
    <row r="527" spans="1:7" x14ac:dyDescent="0.25">
      <c r="A527">
        <v>300043215</v>
      </c>
      <c r="B527" t="s">
        <v>614</v>
      </c>
      <c r="C527" t="s">
        <v>764</v>
      </c>
      <c r="D527">
        <v>1</v>
      </c>
      <c r="E527">
        <v>12527</v>
      </c>
      <c r="F527">
        <v>6263.5</v>
      </c>
      <c r="G527">
        <v>6263.5</v>
      </c>
    </row>
    <row r="528" spans="1:7" x14ac:dyDescent="0.25">
      <c r="A528">
        <v>300012208</v>
      </c>
      <c r="B528" t="s">
        <v>615</v>
      </c>
      <c r="C528" t="s">
        <v>111</v>
      </c>
      <c r="D528">
        <v>4</v>
      </c>
      <c r="E528">
        <v>72104</v>
      </c>
      <c r="F528">
        <v>36052</v>
      </c>
      <c r="G528">
        <v>36052</v>
      </c>
    </row>
    <row r="529" spans="1:7" x14ac:dyDescent="0.25">
      <c r="A529">
        <v>300041217</v>
      </c>
      <c r="B529" t="s">
        <v>616</v>
      </c>
      <c r="C529" t="s">
        <v>113</v>
      </c>
      <c r="D529">
        <v>4</v>
      </c>
      <c r="E529">
        <v>85417</v>
      </c>
      <c r="F529">
        <v>42708.5</v>
      </c>
      <c r="G529">
        <v>42708.5</v>
      </c>
    </row>
    <row r="530" spans="1:7" x14ac:dyDescent="0.25">
      <c r="A530">
        <v>300042220</v>
      </c>
      <c r="B530" t="s">
        <v>617</v>
      </c>
      <c r="C530" t="s">
        <v>113</v>
      </c>
      <c r="D530">
        <v>2</v>
      </c>
      <c r="E530">
        <v>10200</v>
      </c>
      <c r="F530">
        <v>5100</v>
      </c>
      <c r="G530">
        <v>5100</v>
      </c>
    </row>
    <row r="531" spans="1:7" x14ac:dyDescent="0.25">
      <c r="A531">
        <v>300041219</v>
      </c>
      <c r="B531" t="s">
        <v>618</v>
      </c>
      <c r="C531" t="s">
        <v>113</v>
      </c>
      <c r="D531">
        <v>1</v>
      </c>
      <c r="E531">
        <v>13600</v>
      </c>
      <c r="F531">
        <v>6800</v>
      </c>
      <c r="G531">
        <v>6800</v>
      </c>
    </row>
    <row r="532" spans="1:7" x14ac:dyDescent="0.25">
      <c r="A532">
        <v>300012404</v>
      </c>
      <c r="B532" t="s">
        <v>619</v>
      </c>
      <c r="C532" t="s">
        <v>111</v>
      </c>
      <c r="D532">
        <v>2</v>
      </c>
      <c r="E532">
        <v>218498</v>
      </c>
      <c r="F532">
        <v>109249</v>
      </c>
      <c r="G532">
        <v>109249</v>
      </c>
    </row>
    <row r="533" spans="1:7" x14ac:dyDescent="0.25">
      <c r="A533">
        <v>300042221</v>
      </c>
      <c r="B533" t="s">
        <v>620</v>
      </c>
      <c r="C533" t="s">
        <v>113</v>
      </c>
      <c r="D533">
        <v>3</v>
      </c>
      <c r="E533">
        <v>9126</v>
      </c>
      <c r="F533">
        <v>4563</v>
      </c>
      <c r="G533">
        <v>4563</v>
      </c>
    </row>
    <row r="534" spans="1:7" x14ac:dyDescent="0.25">
      <c r="A534">
        <v>300017215</v>
      </c>
      <c r="B534" t="s">
        <v>621</v>
      </c>
      <c r="C534" t="s">
        <v>111</v>
      </c>
      <c r="D534">
        <v>2</v>
      </c>
      <c r="E534">
        <v>178592</v>
      </c>
      <c r="F534">
        <v>89296</v>
      </c>
      <c r="G534">
        <v>89296</v>
      </c>
    </row>
    <row r="535" spans="1:7" x14ac:dyDescent="0.25">
      <c r="A535">
        <v>300017305</v>
      </c>
      <c r="B535" t="s">
        <v>622</v>
      </c>
      <c r="C535" t="s">
        <v>111</v>
      </c>
      <c r="D535">
        <v>2</v>
      </c>
      <c r="E535">
        <v>124191</v>
      </c>
      <c r="F535">
        <v>62095.5</v>
      </c>
      <c r="G535">
        <v>62095.5</v>
      </c>
    </row>
    <row r="536" spans="1:7" x14ac:dyDescent="0.25">
      <c r="A536">
        <v>300012220</v>
      </c>
      <c r="B536" t="s">
        <v>623</v>
      </c>
      <c r="C536" t="s">
        <v>111</v>
      </c>
      <c r="D536">
        <v>3</v>
      </c>
      <c r="E536">
        <v>13421</v>
      </c>
      <c r="F536">
        <v>6710.5</v>
      </c>
      <c r="G536">
        <v>6710.5</v>
      </c>
    </row>
    <row r="537" spans="1:7" x14ac:dyDescent="0.25">
      <c r="A537">
        <v>300041218</v>
      </c>
      <c r="B537" t="s">
        <v>624</v>
      </c>
      <c r="C537" t="s">
        <v>113</v>
      </c>
      <c r="D537">
        <v>1</v>
      </c>
      <c r="E537">
        <v>16821</v>
      </c>
      <c r="F537">
        <v>8410.5</v>
      </c>
      <c r="G537">
        <v>8410.5</v>
      </c>
    </row>
    <row r="538" spans="1:7" x14ac:dyDescent="0.25">
      <c r="A538">
        <v>300011302</v>
      </c>
      <c r="B538" t="s">
        <v>723</v>
      </c>
      <c r="C538" t="s">
        <v>764</v>
      </c>
      <c r="D538">
        <v>4</v>
      </c>
      <c r="E538">
        <v>98161</v>
      </c>
      <c r="F538">
        <v>49080.5</v>
      </c>
      <c r="G538">
        <v>49080.5</v>
      </c>
    </row>
    <row r="539" spans="1:7" x14ac:dyDescent="0.25">
      <c r="A539">
        <v>300016218</v>
      </c>
      <c r="B539" t="s">
        <v>625</v>
      </c>
      <c r="C539" t="s">
        <v>111</v>
      </c>
      <c r="D539">
        <v>4</v>
      </c>
      <c r="E539">
        <v>72765</v>
      </c>
      <c r="F539">
        <v>36382.5</v>
      </c>
      <c r="G539">
        <v>36382.5</v>
      </c>
    </row>
    <row r="540" spans="1:7" x14ac:dyDescent="0.25">
      <c r="A540">
        <v>300042222</v>
      </c>
      <c r="B540" t="s">
        <v>626</v>
      </c>
      <c r="C540" t="s">
        <v>113</v>
      </c>
      <c r="D540">
        <v>4</v>
      </c>
      <c r="E540">
        <v>141782</v>
      </c>
      <c r="F540">
        <v>70891</v>
      </c>
      <c r="G540">
        <v>70891</v>
      </c>
    </row>
    <row r="541" spans="1:7" x14ac:dyDescent="0.25">
      <c r="A541">
        <v>300014403</v>
      </c>
      <c r="B541" t="s">
        <v>627</v>
      </c>
      <c r="C541" t="s">
        <v>111</v>
      </c>
      <c r="D541">
        <v>4</v>
      </c>
      <c r="E541">
        <v>123774</v>
      </c>
      <c r="F541">
        <v>61887</v>
      </c>
      <c r="G541">
        <v>61887</v>
      </c>
    </row>
    <row r="542" spans="1:7" x14ac:dyDescent="0.25">
      <c r="A542">
        <v>300021212</v>
      </c>
      <c r="B542" t="s">
        <v>628</v>
      </c>
      <c r="C542" t="s">
        <v>764</v>
      </c>
      <c r="D542">
        <v>2</v>
      </c>
      <c r="E542">
        <v>65317</v>
      </c>
      <c r="F542">
        <v>32658.5</v>
      </c>
      <c r="G542">
        <v>32658.5</v>
      </c>
    </row>
    <row r="543" spans="1:7" x14ac:dyDescent="0.25">
      <c r="A543">
        <v>300034212</v>
      </c>
      <c r="B543" t="s">
        <v>629</v>
      </c>
      <c r="C543" t="s">
        <v>766</v>
      </c>
      <c r="D543">
        <v>3</v>
      </c>
      <c r="E543">
        <v>6621</v>
      </c>
      <c r="F543">
        <v>3310.5</v>
      </c>
      <c r="G543">
        <v>3310.5</v>
      </c>
    </row>
    <row r="544" spans="1:7" x14ac:dyDescent="0.25">
      <c r="A544">
        <v>300045218</v>
      </c>
      <c r="B544" t="s">
        <v>630</v>
      </c>
      <c r="C544" t="s">
        <v>112</v>
      </c>
      <c r="D544">
        <v>2</v>
      </c>
      <c r="E544">
        <v>181634</v>
      </c>
      <c r="F544">
        <v>90817</v>
      </c>
      <c r="G544">
        <v>90817</v>
      </c>
    </row>
    <row r="545" spans="1:7" x14ac:dyDescent="0.25">
      <c r="A545">
        <v>300016219</v>
      </c>
      <c r="B545" t="s">
        <v>785</v>
      </c>
      <c r="C545" t="s">
        <v>111</v>
      </c>
      <c r="D545">
        <v>2</v>
      </c>
      <c r="E545">
        <v>151034</v>
      </c>
      <c r="F545">
        <v>75517</v>
      </c>
      <c r="G545">
        <v>75517</v>
      </c>
    </row>
    <row r="546" spans="1:7" x14ac:dyDescent="0.25">
      <c r="A546">
        <v>300021213</v>
      </c>
      <c r="B546" t="s">
        <v>631</v>
      </c>
      <c r="C546" t="s">
        <v>764</v>
      </c>
      <c r="D546">
        <v>3</v>
      </c>
      <c r="E546">
        <v>65854</v>
      </c>
      <c r="F546">
        <v>32927</v>
      </c>
      <c r="G546">
        <v>32927</v>
      </c>
    </row>
    <row r="549" spans="1:7" x14ac:dyDescent="0.25">
      <c r="A549">
        <v>545</v>
      </c>
      <c r="E549">
        <v>42432989</v>
      </c>
      <c r="F549">
        <v>21210636.5</v>
      </c>
      <c r="G549">
        <v>21210636.5</v>
      </c>
    </row>
    <row r="559" spans="1:7" x14ac:dyDescent="0.25">
      <c r="E559">
        <v>44541611</v>
      </c>
    </row>
    <row r="560" spans="1:7" x14ac:dyDescent="0.25">
      <c r="E560">
        <v>44825886</v>
      </c>
    </row>
    <row r="562" spans="5:5" x14ac:dyDescent="0.25">
      <c r="E562">
        <v>284275</v>
      </c>
    </row>
    <row r="569" spans="5:5" x14ac:dyDescent="0.25">
      <c r="E569">
        <v>18</v>
      </c>
    </row>
    <row r="570" spans="5:5" x14ac:dyDescent="0.25">
      <c r="E570">
        <v>17</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4"/>
  <sheetViews>
    <sheetView view="pageBreakPreview" topLeftCell="A46" zoomScale="110" zoomScaleNormal="100" zoomScaleSheetLayoutView="110" workbookViewId="0">
      <selection activeCell="A23" sqref="A23:E23"/>
    </sheetView>
  </sheetViews>
  <sheetFormatPr defaultColWidth="9.21875" defaultRowHeight="13.8" x14ac:dyDescent="0.25"/>
  <cols>
    <col min="1" max="1" width="30.21875" style="333" customWidth="1"/>
    <col min="2" max="2" width="31.5546875" style="333" customWidth="1"/>
    <col min="3" max="3" width="15" style="333" customWidth="1"/>
    <col min="4" max="5" width="25.21875" style="333" customWidth="1"/>
    <col min="6" max="16384" width="9.21875" style="333"/>
  </cols>
  <sheetData>
    <row r="1" spans="1:5" s="330" customFormat="1" ht="33" customHeight="1" x14ac:dyDescent="0.25">
      <c r="A1" s="390" t="s">
        <v>677</v>
      </c>
      <c r="B1" s="390"/>
      <c r="C1" s="390"/>
      <c r="D1" s="390"/>
      <c r="E1" s="390"/>
    </row>
    <row r="2" spans="1:5" ht="12.75" customHeight="1" x14ac:dyDescent="0.25">
      <c r="A2" s="331"/>
      <c r="B2" s="331"/>
      <c r="C2" s="332"/>
      <c r="D2" s="332"/>
      <c r="E2" s="332"/>
    </row>
    <row r="3" spans="1:5" ht="15.6" x14ac:dyDescent="0.25">
      <c r="A3" s="381" t="s">
        <v>851</v>
      </c>
      <c r="B3" s="381"/>
      <c r="C3" s="381"/>
      <c r="D3" s="381"/>
      <c r="E3" s="381"/>
    </row>
    <row r="4" spans="1:5" ht="53.25" customHeight="1" x14ac:dyDescent="0.25">
      <c r="A4" s="387" t="s">
        <v>852</v>
      </c>
      <c r="B4" s="391"/>
      <c r="C4" s="391"/>
      <c r="D4" s="391"/>
      <c r="E4" s="391"/>
    </row>
    <row r="5" spans="1:5" ht="10.5" customHeight="1" x14ac:dyDescent="0.3">
      <c r="A5" s="377" t="s">
        <v>98</v>
      </c>
      <c r="B5" s="378"/>
      <c r="C5" s="378"/>
      <c r="D5" s="378"/>
      <c r="E5" s="378"/>
    </row>
    <row r="6" spans="1:5" ht="21" customHeight="1" x14ac:dyDescent="0.25">
      <c r="A6" s="381" t="s">
        <v>853</v>
      </c>
      <c r="B6" s="381"/>
      <c r="C6" s="381"/>
      <c r="D6" s="381"/>
      <c r="E6" s="381"/>
    </row>
    <row r="7" spans="1:5" s="334" customFormat="1" ht="59.25" customHeight="1" x14ac:dyDescent="0.25">
      <c r="A7" s="385" t="s">
        <v>883</v>
      </c>
      <c r="B7" s="392"/>
      <c r="C7" s="392"/>
      <c r="D7" s="392"/>
      <c r="E7" s="392"/>
    </row>
    <row r="8" spans="1:5" ht="0.75" customHeight="1" x14ac:dyDescent="0.25">
      <c r="A8" s="335"/>
      <c r="B8" s="335"/>
      <c r="C8" s="332"/>
      <c r="D8" s="332"/>
      <c r="E8" s="332"/>
    </row>
    <row r="9" spans="1:5" ht="23.25" customHeight="1" x14ac:dyDescent="0.25">
      <c r="A9" s="381" t="s">
        <v>854</v>
      </c>
      <c r="B9" s="381"/>
      <c r="C9" s="381"/>
      <c r="D9" s="381"/>
      <c r="E9" s="381"/>
    </row>
    <row r="10" spans="1:5" ht="120" customHeight="1" x14ac:dyDescent="0.3">
      <c r="A10" s="393" t="s">
        <v>884</v>
      </c>
      <c r="B10" s="394"/>
      <c r="C10" s="394"/>
      <c r="D10" s="394"/>
      <c r="E10" s="394"/>
    </row>
    <row r="11" spans="1:5" ht="15" customHeight="1" x14ac:dyDescent="0.3">
      <c r="A11" s="395" t="s">
        <v>685</v>
      </c>
      <c r="B11" s="396"/>
      <c r="C11" s="396"/>
      <c r="D11" s="396"/>
      <c r="E11" s="396"/>
    </row>
    <row r="12" spans="1:5" ht="15.6" x14ac:dyDescent="0.25">
      <c r="A12" s="381" t="s">
        <v>855</v>
      </c>
      <c r="B12" s="381"/>
      <c r="C12" s="381"/>
      <c r="D12" s="381"/>
      <c r="E12" s="381"/>
    </row>
    <row r="13" spans="1:5" ht="66.75" customHeight="1" x14ac:dyDescent="0.25">
      <c r="A13" s="387" t="s">
        <v>856</v>
      </c>
      <c r="B13" s="387"/>
      <c r="C13" s="387"/>
      <c r="D13" s="387"/>
      <c r="E13" s="387"/>
    </row>
    <row r="14" spans="1:5" ht="8.25" customHeight="1" x14ac:dyDescent="0.25">
      <c r="A14" s="336"/>
      <c r="B14" s="336"/>
      <c r="C14" s="332"/>
      <c r="D14" s="332"/>
      <c r="E14" s="332"/>
    </row>
    <row r="15" spans="1:5" ht="15.6" x14ac:dyDescent="0.25">
      <c r="A15" s="381" t="s">
        <v>857</v>
      </c>
      <c r="B15" s="381"/>
      <c r="C15" s="381"/>
      <c r="D15" s="381"/>
      <c r="E15" s="381"/>
    </row>
    <row r="16" spans="1:5" ht="36.75" customHeight="1" x14ac:dyDescent="0.25">
      <c r="A16" s="387" t="s">
        <v>965</v>
      </c>
      <c r="B16" s="387"/>
      <c r="C16" s="387"/>
      <c r="D16" s="387"/>
      <c r="E16" s="387"/>
    </row>
    <row r="17" spans="1:5" ht="8.25" customHeight="1" x14ac:dyDescent="0.3">
      <c r="A17" s="388" t="s">
        <v>689</v>
      </c>
      <c r="B17" s="378"/>
      <c r="C17" s="378"/>
      <c r="D17" s="378"/>
      <c r="E17" s="378"/>
    </row>
    <row r="18" spans="1:5" ht="15.6" x14ac:dyDescent="0.25">
      <c r="A18" s="381" t="s">
        <v>858</v>
      </c>
      <c r="B18" s="381"/>
      <c r="C18" s="381"/>
      <c r="D18" s="381"/>
      <c r="E18" s="381"/>
    </row>
    <row r="19" spans="1:5" ht="36" customHeight="1" x14ac:dyDescent="0.25">
      <c r="A19" s="385" t="s">
        <v>966</v>
      </c>
      <c r="B19" s="385"/>
      <c r="C19" s="385"/>
      <c r="D19" s="385"/>
      <c r="E19" s="385"/>
    </row>
    <row r="20" spans="1:5" ht="11.25" customHeight="1" x14ac:dyDescent="0.25">
      <c r="A20" s="387"/>
      <c r="B20" s="387"/>
      <c r="C20" s="387"/>
      <c r="D20" s="387"/>
      <c r="E20" s="387"/>
    </row>
    <row r="21" spans="1:5" ht="7.5" hidden="1" customHeight="1" x14ac:dyDescent="0.25">
      <c r="A21" s="337"/>
      <c r="B21" s="337"/>
      <c r="C21" s="332"/>
      <c r="D21" s="332"/>
      <c r="E21" s="332"/>
    </row>
    <row r="22" spans="1:5" ht="15.75" customHeight="1" x14ac:dyDescent="0.25">
      <c r="A22" s="381" t="s">
        <v>859</v>
      </c>
      <c r="B22" s="376"/>
      <c r="C22" s="376"/>
      <c r="D22" s="376"/>
      <c r="E22" s="376"/>
    </row>
    <row r="23" spans="1:5" ht="49.5" customHeight="1" x14ac:dyDescent="0.25">
      <c r="A23" s="389" t="s">
        <v>963</v>
      </c>
      <c r="B23" s="389"/>
      <c r="C23" s="389"/>
      <c r="D23" s="389"/>
      <c r="E23" s="389"/>
    </row>
    <row r="24" spans="1:5" ht="16.5" customHeight="1" x14ac:dyDescent="0.25">
      <c r="A24" s="387"/>
      <c r="B24" s="376"/>
      <c r="C24" s="376"/>
      <c r="D24" s="376"/>
      <c r="E24" s="376"/>
    </row>
    <row r="25" spans="1:5" ht="21" customHeight="1" x14ac:dyDescent="0.25">
      <c r="A25" s="338" t="s">
        <v>860</v>
      </c>
      <c r="B25" s="338"/>
      <c r="C25" s="338"/>
      <c r="D25" s="338"/>
      <c r="E25" s="338"/>
    </row>
    <row r="26" spans="1:5" s="340" customFormat="1" ht="98.25" customHeight="1" x14ac:dyDescent="0.25">
      <c r="A26" s="385" t="s">
        <v>861</v>
      </c>
      <c r="B26" s="386"/>
      <c r="C26" s="386"/>
      <c r="D26" s="386"/>
      <c r="E26" s="386"/>
    </row>
    <row r="27" spans="1:5" ht="27.75" customHeight="1" x14ac:dyDescent="0.25">
      <c r="A27" s="381" t="s">
        <v>862</v>
      </c>
      <c r="B27" s="381"/>
      <c r="C27" s="381"/>
      <c r="D27" s="381"/>
      <c r="E27" s="381"/>
    </row>
    <row r="28" spans="1:5" ht="127.5" customHeight="1" x14ac:dyDescent="0.25">
      <c r="A28" s="385" t="s">
        <v>863</v>
      </c>
      <c r="B28" s="386"/>
      <c r="C28" s="386"/>
      <c r="D28" s="386"/>
      <c r="E28" s="386"/>
    </row>
    <row r="29" spans="1:5" ht="33" customHeight="1" x14ac:dyDescent="0.25">
      <c r="A29" s="381" t="s">
        <v>864</v>
      </c>
      <c r="B29" s="376"/>
      <c r="C29" s="376"/>
      <c r="D29" s="376"/>
      <c r="E29" s="376"/>
    </row>
    <row r="30" spans="1:5" ht="39.75" customHeight="1" x14ac:dyDescent="0.25">
      <c r="A30" s="379" t="s">
        <v>865</v>
      </c>
      <c r="B30" s="380"/>
      <c r="C30" s="380"/>
      <c r="D30" s="380"/>
      <c r="E30" s="380"/>
    </row>
    <row r="31" spans="1:5" ht="33" customHeight="1" x14ac:dyDescent="0.25">
      <c r="A31" s="381" t="s">
        <v>866</v>
      </c>
      <c r="B31" s="376"/>
      <c r="C31" s="376"/>
      <c r="D31" s="376"/>
      <c r="E31" s="376"/>
    </row>
    <row r="32" spans="1:5" ht="48.75" customHeight="1" x14ac:dyDescent="0.25">
      <c r="A32" s="375" t="s">
        <v>867</v>
      </c>
      <c r="B32" s="382"/>
      <c r="C32" s="382"/>
      <c r="D32" s="382"/>
      <c r="E32" s="382"/>
    </row>
    <row r="33" spans="1:5" ht="32.25" customHeight="1" x14ac:dyDescent="0.25">
      <c r="A33" s="381" t="s">
        <v>868</v>
      </c>
      <c r="B33" s="376"/>
      <c r="C33" s="376"/>
      <c r="D33" s="376"/>
      <c r="E33" s="376"/>
    </row>
    <row r="34" spans="1:5" ht="26.25" customHeight="1" x14ac:dyDescent="0.25">
      <c r="A34" s="375" t="s">
        <v>869</v>
      </c>
      <c r="B34" s="382"/>
      <c r="C34" s="382"/>
      <c r="D34" s="382"/>
      <c r="E34" s="382"/>
    </row>
    <row r="35" spans="1:5" ht="15.75" hidden="1" customHeight="1" x14ac:dyDescent="0.25">
      <c r="A35" s="375"/>
      <c r="B35" s="376"/>
      <c r="C35" s="376"/>
      <c r="D35" s="376"/>
      <c r="E35" s="376"/>
    </row>
    <row r="36" spans="1:5" ht="29.25" customHeight="1" x14ac:dyDescent="0.25">
      <c r="A36" s="381" t="s">
        <v>870</v>
      </c>
      <c r="B36" s="381"/>
      <c r="C36" s="381"/>
      <c r="D36" s="381"/>
      <c r="E36" s="381"/>
    </row>
    <row r="37" spans="1:5" ht="15.75" customHeight="1" x14ac:dyDescent="0.25">
      <c r="A37" s="383"/>
      <c r="B37" s="384"/>
      <c r="C37" s="384"/>
      <c r="D37" s="384"/>
      <c r="E37" s="384"/>
    </row>
    <row r="38" spans="1:5" ht="82.5" customHeight="1" x14ac:dyDescent="0.25">
      <c r="A38" s="375" t="s">
        <v>871</v>
      </c>
      <c r="B38" s="376"/>
      <c r="C38" s="376"/>
      <c r="D38" s="376"/>
      <c r="E38" s="376"/>
    </row>
    <row r="39" spans="1:5" ht="44.25" customHeight="1" x14ac:dyDescent="0.25">
      <c r="A39" s="385" t="s">
        <v>872</v>
      </c>
      <c r="B39" s="386"/>
      <c r="C39" s="386"/>
      <c r="D39" s="386"/>
      <c r="E39" s="386"/>
    </row>
    <row r="40" spans="1:5" ht="54" customHeight="1" x14ac:dyDescent="0.25">
      <c r="A40" s="375" t="s">
        <v>873</v>
      </c>
      <c r="B40" s="376"/>
      <c r="C40" s="376"/>
      <c r="D40" s="376"/>
      <c r="E40" s="376"/>
    </row>
    <row r="41" spans="1:5" ht="55.5" customHeight="1" x14ac:dyDescent="0.25">
      <c r="A41" s="375" t="s">
        <v>874</v>
      </c>
      <c r="B41" s="376"/>
      <c r="C41" s="376"/>
      <c r="D41" s="376"/>
      <c r="E41" s="376"/>
    </row>
    <row r="42" spans="1:5" ht="39.75" customHeight="1" x14ac:dyDescent="0.25">
      <c r="A42" s="375" t="s">
        <v>875</v>
      </c>
      <c r="B42" s="376"/>
      <c r="C42" s="376"/>
      <c r="D42" s="376"/>
      <c r="E42" s="376"/>
    </row>
    <row r="43" spans="1:5" ht="39.75" customHeight="1" x14ac:dyDescent="0.25">
      <c r="A43" s="375" t="s">
        <v>876</v>
      </c>
      <c r="B43" s="376"/>
      <c r="C43" s="376"/>
      <c r="D43" s="376"/>
      <c r="E43" s="376"/>
    </row>
    <row r="44" spans="1:5" ht="39.75" customHeight="1" x14ac:dyDescent="0.25">
      <c r="A44" s="375" t="s">
        <v>877</v>
      </c>
      <c r="B44" s="376"/>
      <c r="C44" s="376"/>
      <c r="D44" s="376"/>
      <c r="E44" s="376"/>
    </row>
    <row r="45" spans="1:5" ht="59.25" customHeight="1" x14ac:dyDescent="0.25">
      <c r="A45" s="375" t="s">
        <v>878</v>
      </c>
      <c r="B45" s="376"/>
      <c r="C45" s="376"/>
      <c r="D45" s="376"/>
      <c r="E45" s="376"/>
    </row>
    <row r="46" spans="1:5" ht="75" customHeight="1" x14ac:dyDescent="0.25">
      <c r="A46" s="375" t="s">
        <v>879</v>
      </c>
      <c r="B46" s="376"/>
      <c r="C46" s="376"/>
      <c r="D46" s="376"/>
      <c r="E46" s="376"/>
    </row>
    <row r="47" spans="1:5" ht="59.25" customHeight="1" x14ac:dyDescent="0.25">
      <c r="A47" s="375" t="s">
        <v>880</v>
      </c>
      <c r="B47" s="376"/>
      <c r="C47" s="376"/>
      <c r="D47" s="376"/>
      <c r="E47" s="376"/>
    </row>
    <row r="48" spans="1:5" ht="56.25" customHeight="1" x14ac:dyDescent="0.25">
      <c r="A48" s="375" t="s">
        <v>885</v>
      </c>
      <c r="B48" s="376"/>
      <c r="C48" s="376"/>
      <c r="D48" s="376"/>
      <c r="E48" s="376"/>
    </row>
    <row r="49" spans="1:5" ht="36" customHeight="1" x14ac:dyDescent="0.25">
      <c r="A49" s="375" t="s">
        <v>881</v>
      </c>
      <c r="B49" s="376"/>
      <c r="C49" s="376"/>
      <c r="D49" s="376"/>
      <c r="E49" s="376"/>
    </row>
    <row r="50" spans="1:5" ht="45.75" customHeight="1" x14ac:dyDescent="0.3">
      <c r="A50" s="377" t="s">
        <v>882</v>
      </c>
      <c r="B50" s="378"/>
      <c r="C50" s="378"/>
      <c r="D50" s="378"/>
      <c r="E50" s="378"/>
    </row>
    <row r="51" spans="1:5" ht="58.5" customHeight="1" x14ac:dyDescent="0.3">
      <c r="A51" s="377"/>
      <c r="B51" s="378"/>
      <c r="C51" s="378"/>
      <c r="D51" s="378"/>
      <c r="E51" s="378"/>
    </row>
    <row r="52" spans="1:5" ht="58.5" customHeight="1" x14ac:dyDescent="0.3">
      <c r="A52" s="335"/>
      <c r="B52" s="339"/>
      <c r="C52" s="339"/>
      <c r="D52" s="339"/>
      <c r="E52" s="339"/>
    </row>
    <row r="53" spans="1:5" ht="58.5" customHeight="1" x14ac:dyDescent="0.3">
      <c r="A53" s="335"/>
      <c r="B53" s="339"/>
      <c r="C53" s="339"/>
      <c r="D53" s="339"/>
      <c r="E53" s="339"/>
    </row>
    <row r="54" spans="1:5" ht="58.5" customHeight="1" x14ac:dyDescent="0.3">
      <c r="A54" s="335"/>
      <c r="B54" s="339"/>
      <c r="C54" s="339"/>
      <c r="D54" s="339"/>
      <c r="E54" s="339"/>
    </row>
  </sheetData>
  <mergeCells count="46">
    <mergeCell ref="A15:E15"/>
    <mergeCell ref="A1:E1"/>
    <mergeCell ref="A3:E3"/>
    <mergeCell ref="A4:E4"/>
    <mergeCell ref="A5:E5"/>
    <mergeCell ref="A6:E6"/>
    <mergeCell ref="A7:E7"/>
    <mergeCell ref="A9:E9"/>
    <mergeCell ref="A10:E10"/>
    <mergeCell ref="A11:E11"/>
    <mergeCell ref="A12:E12"/>
    <mergeCell ref="A13:E13"/>
    <mergeCell ref="A29:E29"/>
    <mergeCell ref="A16:E16"/>
    <mergeCell ref="A17:E17"/>
    <mergeCell ref="A18:E18"/>
    <mergeCell ref="A19:E19"/>
    <mergeCell ref="A20:E20"/>
    <mergeCell ref="A22:E22"/>
    <mergeCell ref="A23:E23"/>
    <mergeCell ref="A24:E24"/>
    <mergeCell ref="A26:E26"/>
    <mergeCell ref="A27:E27"/>
    <mergeCell ref="A28:E28"/>
    <mergeCell ref="A41:E41"/>
    <mergeCell ref="A30:E30"/>
    <mergeCell ref="A31:E31"/>
    <mergeCell ref="A32:E32"/>
    <mergeCell ref="A33:E33"/>
    <mergeCell ref="A34:E34"/>
    <mergeCell ref="A35:E35"/>
    <mergeCell ref="A36:E36"/>
    <mergeCell ref="A37:E37"/>
    <mergeCell ref="A38:E38"/>
    <mergeCell ref="A39:E39"/>
    <mergeCell ref="A40:E40"/>
    <mergeCell ref="A48:E48"/>
    <mergeCell ref="A49:E49"/>
    <mergeCell ref="A50:E50"/>
    <mergeCell ref="A51:E51"/>
    <mergeCell ref="A42:E42"/>
    <mergeCell ref="A43:E43"/>
    <mergeCell ref="A44:E44"/>
    <mergeCell ref="A45:E45"/>
    <mergeCell ref="A46:E46"/>
    <mergeCell ref="A47:E47"/>
  </mergeCells>
  <pageMargins left="0.25" right="0.25" top="0.31" bottom="0.32" header="0.3" footer="0.3"/>
  <pageSetup paperSize="9" scale="79"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K60"/>
  <sheetViews>
    <sheetView showGridLines="0" view="pageBreakPreview" topLeftCell="B61" zoomScale="98" zoomScaleSheetLayoutView="98" workbookViewId="0">
      <selection activeCell="C27" sqref="C27:D27"/>
    </sheetView>
  </sheetViews>
  <sheetFormatPr defaultColWidth="9.21875" defaultRowHeight="17.399999999999999" x14ac:dyDescent="0.3"/>
  <cols>
    <col min="1" max="1" width="2.21875" style="198" customWidth="1"/>
    <col min="2" max="2" width="55.21875" style="198" customWidth="1"/>
    <col min="3" max="3" width="49.5546875" style="198" customWidth="1"/>
    <col min="4" max="4" width="52.44140625" style="198" customWidth="1"/>
    <col min="5" max="5" width="2.77734375" style="198" customWidth="1"/>
    <col min="6" max="6" width="6.77734375" style="198" customWidth="1"/>
    <col min="7" max="7" width="9.21875" style="198"/>
    <col min="8" max="9" width="0" style="198" hidden="1" customWidth="1"/>
    <col min="10" max="16384" width="9.21875" style="198"/>
  </cols>
  <sheetData>
    <row r="1" spans="1:7" ht="9.75" customHeight="1" x14ac:dyDescent="0.3">
      <c r="A1" s="287"/>
      <c r="B1" s="288"/>
      <c r="C1" s="288"/>
      <c r="D1" s="289"/>
      <c r="E1" s="290"/>
      <c r="F1" s="194"/>
    </row>
    <row r="2" spans="1:7" ht="43.5" customHeight="1" x14ac:dyDescent="0.3">
      <c r="A2" s="291"/>
      <c r="B2" s="397" t="s">
        <v>659</v>
      </c>
      <c r="C2" s="397"/>
      <c r="D2" s="397"/>
      <c r="E2" s="292"/>
      <c r="F2" s="194"/>
    </row>
    <row r="3" spans="1:7" ht="9.75" customHeight="1" x14ac:dyDescent="0.3">
      <c r="A3" s="291"/>
      <c r="B3" s="193"/>
      <c r="C3" s="193"/>
      <c r="D3" s="194"/>
      <c r="E3" s="293"/>
    </row>
    <row r="4" spans="1:7" ht="6" customHeight="1" x14ac:dyDescent="0.3">
      <c r="A4" s="294"/>
      <c r="B4" s="199"/>
      <c r="C4" s="199"/>
      <c r="D4" s="199"/>
      <c r="E4" s="295"/>
    </row>
    <row r="5" spans="1:7" ht="29.25" customHeight="1" x14ac:dyDescent="0.3">
      <c r="A5" s="296"/>
      <c r="B5" s="195" t="s">
        <v>732</v>
      </c>
      <c r="C5" s="404" t="s">
        <v>258</v>
      </c>
      <c r="D5" s="404"/>
      <c r="E5" s="257"/>
    </row>
    <row r="6" spans="1:7" ht="29.25" customHeight="1" x14ac:dyDescent="0.3">
      <c r="A6" s="296"/>
      <c r="B6" s="195" t="s">
        <v>662</v>
      </c>
      <c r="C6" s="407" t="e">
        <f>IF($C5="","",VLOOKUP($C5,#REF!,2,FALSE))</f>
        <v>#REF!</v>
      </c>
      <c r="D6" s="407"/>
      <c r="E6" s="257"/>
    </row>
    <row r="7" spans="1:7" ht="29.25" customHeight="1" x14ac:dyDescent="0.3">
      <c r="A7" s="296"/>
      <c r="B7" s="195" t="s">
        <v>673</v>
      </c>
      <c r="C7" s="404"/>
      <c r="D7" s="404"/>
      <c r="E7" s="257"/>
      <c r="G7" s="198" t="s">
        <v>792</v>
      </c>
    </row>
    <row r="8" spans="1:7" ht="29.25" customHeight="1" x14ac:dyDescent="0.3">
      <c r="A8" s="296"/>
      <c r="B8" s="195"/>
      <c r="C8" s="404"/>
      <c r="D8" s="404"/>
      <c r="E8" s="257"/>
    </row>
    <row r="9" spans="1:7" ht="29.25" customHeight="1" x14ac:dyDescent="0.3">
      <c r="A9" s="296"/>
      <c r="B9" s="195"/>
      <c r="C9" s="404"/>
      <c r="D9" s="404"/>
      <c r="E9" s="257"/>
    </row>
    <row r="10" spans="1:7" ht="29.25" customHeight="1" x14ac:dyDescent="0.3">
      <c r="A10" s="296"/>
      <c r="B10" s="195" t="s">
        <v>47</v>
      </c>
      <c r="C10" s="407" t="e">
        <f>IF($C$5="","",VLOOKUP($C$5,#REF!,6,FALSE))</f>
        <v>#REF!</v>
      </c>
      <c r="D10" s="407"/>
      <c r="E10" s="257"/>
    </row>
    <row r="11" spans="1:7" ht="29.25" customHeight="1" x14ac:dyDescent="0.3">
      <c r="A11" s="296"/>
      <c r="B11" s="196" t="s">
        <v>633</v>
      </c>
      <c r="C11" s="407" t="e">
        <f>IF($C$5="","",VLOOKUP($C$5,#REF!,7,FALSE))</f>
        <v>#REF!</v>
      </c>
      <c r="D11" s="407"/>
      <c r="E11" s="257"/>
    </row>
    <row r="12" spans="1:7" ht="29.25" customHeight="1" x14ac:dyDescent="0.3">
      <c r="A12" s="296"/>
      <c r="B12" s="196" t="s">
        <v>634</v>
      </c>
      <c r="C12" s="407" t="e">
        <f>IF($C$5="","",VLOOKUP($C$5,#REF!,8,FALSE))</f>
        <v>#REF!</v>
      </c>
      <c r="D12" s="407"/>
      <c r="E12" s="257"/>
    </row>
    <row r="13" spans="1:7" ht="29.25" customHeight="1" x14ac:dyDescent="0.3">
      <c r="A13" s="296"/>
      <c r="B13" s="196" t="s">
        <v>734</v>
      </c>
      <c r="C13" s="407" t="e">
        <f>IF($C$5="","",VLOOKUP($C$5,#REF!,11,FALSE))</f>
        <v>#REF!</v>
      </c>
      <c r="D13" s="407"/>
      <c r="E13" s="257"/>
    </row>
    <row r="14" spans="1:7" ht="29.25" customHeight="1" x14ac:dyDescent="0.3">
      <c r="A14" s="296"/>
      <c r="B14" s="196" t="s">
        <v>733</v>
      </c>
      <c r="C14" s="407" t="e">
        <f>IF($C$5="","",VLOOKUP($C$5,#REF!,12,FALSE))</f>
        <v>#REF!</v>
      </c>
      <c r="D14" s="407"/>
      <c r="E14" s="257"/>
    </row>
    <row r="15" spans="1:7" ht="29.25" customHeight="1" x14ac:dyDescent="0.3">
      <c r="A15" s="296"/>
      <c r="B15" s="196" t="s">
        <v>725</v>
      </c>
      <c r="C15" s="407" t="e">
        <f>IF($C$5="","",VLOOKUP($C$5,#REF!,37,FALSE))</f>
        <v>#REF!</v>
      </c>
      <c r="D15" s="407"/>
      <c r="E15" s="257"/>
    </row>
    <row r="16" spans="1:7" ht="29.25" customHeight="1" x14ac:dyDescent="0.3">
      <c r="A16" s="296"/>
      <c r="B16" s="196" t="s">
        <v>726</v>
      </c>
      <c r="C16" s="407" t="e">
        <f>IF($C$5="","",VLOOKUP($C$5,#REF!,38,FALSE))</f>
        <v>#REF!</v>
      </c>
      <c r="D16" s="407"/>
      <c r="E16" s="257"/>
    </row>
    <row r="17" spans="1:5" ht="29.25" customHeight="1" x14ac:dyDescent="0.3">
      <c r="A17" s="296"/>
      <c r="B17" s="196" t="s">
        <v>738</v>
      </c>
      <c r="C17" s="406" t="e">
        <f>IF($C$6="","",VLOOKUP($C$6,'MAINTENANCE ALLOCATION'!A1:G546,6,FALSE))</f>
        <v>#REF!</v>
      </c>
      <c r="D17" s="406"/>
      <c r="E17" s="257"/>
    </row>
    <row r="18" spans="1:5" ht="29.25" customHeight="1" x14ac:dyDescent="0.3">
      <c r="A18" s="296"/>
      <c r="B18" s="195" t="s">
        <v>99</v>
      </c>
      <c r="C18" s="405" t="s">
        <v>116</v>
      </c>
      <c r="D18" s="405"/>
      <c r="E18" s="257"/>
    </row>
    <row r="19" spans="1:5" ht="29.25" customHeight="1" x14ac:dyDescent="0.3">
      <c r="A19" s="296"/>
      <c r="B19" s="195" t="s">
        <v>636</v>
      </c>
      <c r="C19" s="404" t="s">
        <v>962</v>
      </c>
      <c r="D19" s="404"/>
      <c r="E19" s="257"/>
    </row>
    <row r="20" spans="1:5" ht="83.25" customHeight="1" x14ac:dyDescent="0.3">
      <c r="A20" s="296"/>
      <c r="B20" s="200" t="s">
        <v>660</v>
      </c>
      <c r="C20" s="404" t="s">
        <v>962</v>
      </c>
      <c r="D20" s="404"/>
      <c r="E20" s="257"/>
    </row>
    <row r="21" spans="1:5" ht="29.25" customHeight="1" x14ac:dyDescent="0.3">
      <c r="A21" s="296"/>
      <c r="B21" s="195" t="s">
        <v>637</v>
      </c>
      <c r="C21" s="403"/>
      <c r="D21" s="403"/>
      <c r="E21" s="257"/>
    </row>
    <row r="22" spans="1:5" ht="29.25" customHeight="1" x14ac:dyDescent="0.3">
      <c r="A22" s="296"/>
      <c r="B22" s="196" t="s">
        <v>635</v>
      </c>
      <c r="C22" s="402" t="s">
        <v>724</v>
      </c>
      <c r="D22" s="402"/>
      <c r="E22" s="257"/>
    </row>
    <row r="23" spans="1:5" ht="29.25" customHeight="1" x14ac:dyDescent="0.3">
      <c r="A23" s="296"/>
      <c r="B23" s="201" t="s">
        <v>671</v>
      </c>
      <c r="C23" s="402" t="str">
        <f>C22</f>
        <v>MR D. VAN WYK</v>
      </c>
      <c r="D23" s="402"/>
      <c r="E23" s="257"/>
    </row>
    <row r="24" spans="1:5" ht="29.25" customHeight="1" x14ac:dyDescent="0.3">
      <c r="A24" s="296"/>
      <c r="B24" s="201" t="s">
        <v>669</v>
      </c>
      <c r="C24" s="402" t="s">
        <v>796</v>
      </c>
      <c r="D24" s="402"/>
      <c r="E24" s="257"/>
    </row>
    <row r="25" spans="1:5" ht="29.25" customHeight="1" x14ac:dyDescent="0.3">
      <c r="A25" s="296"/>
      <c r="B25" s="201" t="s">
        <v>670</v>
      </c>
      <c r="C25" s="402" t="s">
        <v>674</v>
      </c>
      <c r="D25" s="402"/>
      <c r="E25" s="257"/>
    </row>
    <row r="26" spans="1:5" ht="29.25" customHeight="1" x14ac:dyDescent="0.3">
      <c r="A26" s="296"/>
      <c r="B26" s="201" t="s">
        <v>729</v>
      </c>
      <c r="C26" s="408"/>
      <c r="D26" s="408"/>
      <c r="E26" s="257"/>
    </row>
    <row r="27" spans="1:5" ht="29.25" customHeight="1" x14ac:dyDescent="0.3">
      <c r="A27" s="296"/>
      <c r="B27" s="201" t="s">
        <v>728</v>
      </c>
      <c r="C27" s="402" t="s">
        <v>967</v>
      </c>
      <c r="D27" s="402"/>
      <c r="E27" s="257"/>
    </row>
    <row r="28" spans="1:5" ht="29.25" customHeight="1" x14ac:dyDescent="0.3">
      <c r="A28" s="296"/>
      <c r="B28" s="201" t="s">
        <v>727</v>
      </c>
      <c r="C28" s="285">
        <v>6</v>
      </c>
      <c r="D28" s="286" t="s">
        <v>791</v>
      </c>
      <c r="E28" s="257"/>
    </row>
    <row r="29" spans="1:5" ht="29.25" customHeight="1" x14ac:dyDescent="0.3">
      <c r="A29" s="296"/>
      <c r="B29" s="201" t="s">
        <v>639</v>
      </c>
      <c r="C29" s="402" t="s">
        <v>28</v>
      </c>
      <c r="D29" s="402"/>
      <c r="E29" s="257"/>
    </row>
    <row r="30" spans="1:5" ht="29.25" customHeight="1" x14ac:dyDescent="0.3">
      <c r="A30" s="296"/>
      <c r="B30" s="195" t="s">
        <v>638</v>
      </c>
      <c r="C30" s="403"/>
      <c r="D30" s="403"/>
      <c r="E30" s="257"/>
    </row>
    <row r="31" spans="1:5" ht="29.25" customHeight="1" x14ac:dyDescent="0.3">
      <c r="A31" s="296"/>
      <c r="B31" s="195" t="s">
        <v>794</v>
      </c>
      <c r="C31" s="402"/>
      <c r="D31" s="402"/>
      <c r="E31" s="257"/>
    </row>
    <row r="32" spans="1:5" ht="29.25" customHeight="1" x14ac:dyDescent="0.3">
      <c r="A32" s="296"/>
      <c r="B32" s="195" t="s">
        <v>101</v>
      </c>
      <c r="C32" s="403"/>
      <c r="D32" s="403"/>
      <c r="E32" s="257"/>
    </row>
    <row r="33" spans="1:11" ht="29.25" customHeight="1" x14ac:dyDescent="0.3">
      <c r="A33" s="296"/>
      <c r="B33" s="201" t="s">
        <v>640</v>
      </c>
      <c r="C33" s="402"/>
      <c r="D33" s="402"/>
      <c r="E33" s="257"/>
    </row>
    <row r="34" spans="1:11" ht="29.25" customHeight="1" x14ac:dyDescent="0.3">
      <c r="A34" s="296"/>
      <c r="B34" s="201" t="s">
        <v>793</v>
      </c>
      <c r="C34" s="285"/>
      <c r="D34" s="286" t="s">
        <v>791</v>
      </c>
      <c r="E34" s="257"/>
    </row>
    <row r="35" spans="1:11" ht="29.25" customHeight="1" x14ac:dyDescent="0.3">
      <c r="A35" s="296"/>
      <c r="B35" s="196" t="s">
        <v>641</v>
      </c>
      <c r="C35" s="410"/>
      <c r="D35" s="410"/>
      <c r="E35" s="257"/>
    </row>
    <row r="36" spans="1:11" ht="5.25" customHeight="1" x14ac:dyDescent="0.3">
      <c r="A36" s="296"/>
      <c r="B36" s="196"/>
      <c r="C36" s="196"/>
      <c r="D36" s="197"/>
      <c r="E36" s="257"/>
    </row>
    <row r="37" spans="1:11" s="202" customFormat="1" ht="33.75" customHeight="1" x14ac:dyDescent="0.25">
      <c r="A37" s="252"/>
      <c r="B37" s="398" t="s">
        <v>632</v>
      </c>
      <c r="C37" s="398"/>
      <c r="D37" s="399"/>
      <c r="E37" s="400"/>
      <c r="K37" s="195"/>
    </row>
    <row r="38" spans="1:11" s="202" customFormat="1" ht="5.25" customHeight="1" x14ac:dyDescent="0.25">
      <c r="A38" s="253"/>
      <c r="B38" s="203"/>
      <c r="C38" s="203"/>
      <c r="D38" s="204"/>
      <c r="E38" s="254"/>
      <c r="K38" s="195"/>
    </row>
    <row r="39" spans="1:11" s="202" customFormat="1" ht="25.5" customHeight="1" x14ac:dyDescent="0.25">
      <c r="A39" s="259"/>
      <c r="B39" s="196" t="s">
        <v>642</v>
      </c>
      <c r="C39" s="411" t="s">
        <v>656</v>
      </c>
      <c r="D39" s="411"/>
      <c r="E39" s="260"/>
    </row>
    <row r="40" spans="1:11" s="202" customFormat="1" ht="25.5" customHeight="1" x14ac:dyDescent="0.25">
      <c r="A40" s="259"/>
      <c r="B40" s="196" t="s">
        <v>664</v>
      </c>
      <c r="C40" s="411" t="s">
        <v>665</v>
      </c>
      <c r="D40" s="411"/>
      <c r="E40" s="260"/>
    </row>
    <row r="41" spans="1:11" s="202" customFormat="1" ht="25.5" customHeight="1" x14ac:dyDescent="0.25">
      <c r="A41" s="259"/>
      <c r="B41" s="196" t="s">
        <v>643</v>
      </c>
      <c r="C41" s="409" t="s">
        <v>663</v>
      </c>
      <c r="D41" s="409"/>
      <c r="E41" s="261"/>
      <c r="G41" s="195"/>
    </row>
    <row r="42" spans="1:11" s="202" customFormat="1" ht="25.5" customHeight="1" x14ac:dyDescent="0.25">
      <c r="A42" s="259"/>
      <c r="B42" s="196" t="s">
        <v>644</v>
      </c>
      <c r="C42" s="409" t="s">
        <v>657</v>
      </c>
      <c r="D42" s="409"/>
      <c r="E42" s="261"/>
      <c r="G42" s="195"/>
    </row>
    <row r="43" spans="1:11" s="202" customFormat="1" ht="25.5" customHeight="1" x14ac:dyDescent="0.25">
      <c r="A43" s="259"/>
      <c r="B43" s="196" t="s">
        <v>645</v>
      </c>
      <c r="C43" s="411" t="s">
        <v>658</v>
      </c>
      <c r="D43" s="411"/>
      <c r="E43" s="260"/>
    </row>
    <row r="44" spans="1:11" s="202" customFormat="1" ht="25.5" customHeight="1" x14ac:dyDescent="0.25">
      <c r="A44" s="259"/>
      <c r="B44" s="196" t="s">
        <v>652</v>
      </c>
      <c r="C44" s="415" t="e">
        <f>CONCATENATE(C5,H44,C6,I44)</f>
        <v>#REF!</v>
      </c>
      <c r="D44" s="415"/>
      <c r="E44" s="261"/>
      <c r="G44" s="195"/>
      <c r="H44" s="202" t="s">
        <v>668</v>
      </c>
      <c r="I44" s="202" t="s">
        <v>667</v>
      </c>
    </row>
    <row r="45" spans="1:11" s="202" customFormat="1" ht="25.5" customHeight="1" x14ac:dyDescent="0.25">
      <c r="A45" s="259"/>
      <c r="B45" s="196" t="s">
        <v>653</v>
      </c>
      <c r="C45" s="415" t="str">
        <f>C18</f>
        <v>MAINTENANCE - CORRECTIVE</v>
      </c>
      <c r="D45" s="415"/>
      <c r="E45" s="261"/>
      <c r="G45" s="195"/>
    </row>
    <row r="46" spans="1:11" s="202" customFormat="1" ht="25.5" customHeight="1" x14ac:dyDescent="0.25">
      <c r="A46" s="259"/>
      <c r="B46" s="196" t="s">
        <v>654</v>
      </c>
      <c r="C46" s="411" t="s">
        <v>666</v>
      </c>
      <c r="D46" s="411"/>
      <c r="E46" s="260"/>
    </row>
    <row r="47" spans="1:11" s="202" customFormat="1" ht="27" customHeight="1" x14ac:dyDescent="0.25">
      <c r="A47" s="259"/>
      <c r="B47" s="196" t="s">
        <v>655</v>
      </c>
      <c r="C47" s="414" t="e">
        <f>C11</f>
        <v>#REF!</v>
      </c>
      <c r="D47" s="414"/>
      <c r="E47" s="261"/>
      <c r="G47" s="195"/>
    </row>
    <row r="48" spans="1:11" ht="5.25" customHeight="1" x14ac:dyDescent="0.3">
      <c r="A48" s="297"/>
      <c r="B48" s="263"/>
      <c r="C48" s="263"/>
      <c r="D48" s="298"/>
      <c r="E48" s="299"/>
    </row>
    <row r="49" spans="1:11" s="202" customFormat="1" ht="33.75" customHeight="1" x14ac:dyDescent="0.25">
      <c r="A49" s="252"/>
      <c r="B49" s="398" t="s">
        <v>30</v>
      </c>
      <c r="C49" s="398"/>
      <c r="D49" s="399"/>
      <c r="E49" s="400"/>
      <c r="K49" s="195"/>
    </row>
    <row r="50" spans="1:11" s="202" customFormat="1" ht="8.25" customHeight="1" x14ac:dyDescent="0.25">
      <c r="A50" s="253"/>
      <c r="B50" s="203"/>
      <c r="C50" s="203"/>
      <c r="D50" s="204"/>
      <c r="E50" s="254"/>
      <c r="K50" s="195"/>
    </row>
    <row r="51" spans="1:11" s="202" customFormat="1" ht="33" customHeight="1" x14ac:dyDescent="0.25">
      <c r="A51" s="255"/>
      <c r="B51" s="401" t="s">
        <v>650</v>
      </c>
      <c r="C51" s="413"/>
      <c r="D51" s="413"/>
      <c r="E51" s="256"/>
      <c r="K51" s="195"/>
    </row>
    <row r="52" spans="1:11" s="202" customFormat="1" ht="33" customHeight="1" x14ac:dyDescent="0.25">
      <c r="A52" s="255"/>
      <c r="B52" s="401"/>
      <c r="C52" s="413"/>
      <c r="D52" s="413"/>
      <c r="E52" s="256"/>
      <c r="K52" s="195"/>
    </row>
    <row r="53" spans="1:11" s="202" customFormat="1" ht="33" customHeight="1" x14ac:dyDescent="0.25">
      <c r="A53" s="255"/>
      <c r="B53" s="196" t="s">
        <v>648</v>
      </c>
      <c r="C53" s="404"/>
      <c r="D53" s="404"/>
      <c r="E53" s="257"/>
      <c r="K53" s="195"/>
    </row>
    <row r="54" spans="1:11" s="202" customFormat="1" ht="33" customHeight="1" x14ac:dyDescent="0.25">
      <c r="A54" s="255"/>
      <c r="B54" s="401" t="s">
        <v>651</v>
      </c>
      <c r="C54" s="413"/>
      <c r="D54" s="413"/>
      <c r="E54" s="258"/>
      <c r="K54" s="195"/>
    </row>
    <row r="55" spans="1:11" s="202" customFormat="1" ht="46.5" customHeight="1" x14ac:dyDescent="0.25">
      <c r="A55" s="259"/>
      <c r="B55" s="401"/>
      <c r="C55" s="413"/>
      <c r="D55" s="413"/>
      <c r="E55" s="258"/>
    </row>
    <row r="56" spans="1:11" s="202" customFormat="1" ht="33" customHeight="1" x14ac:dyDescent="0.25">
      <c r="A56" s="259"/>
      <c r="B56" s="196" t="s">
        <v>649</v>
      </c>
      <c r="C56" s="404"/>
      <c r="D56" s="404"/>
      <c r="E56" s="257"/>
    </row>
    <row r="57" spans="1:11" s="202" customFormat="1" ht="33" customHeight="1" x14ac:dyDescent="0.25">
      <c r="A57" s="259"/>
      <c r="B57" s="196" t="s">
        <v>117</v>
      </c>
      <c r="C57" s="412"/>
      <c r="D57" s="412"/>
      <c r="E57" s="260"/>
    </row>
    <row r="58" spans="1:11" s="202" customFormat="1" ht="33" customHeight="1" x14ac:dyDescent="0.25">
      <c r="A58" s="259"/>
      <c r="B58" s="196" t="s">
        <v>647</v>
      </c>
      <c r="C58" s="409"/>
      <c r="D58" s="409"/>
      <c r="E58" s="261"/>
      <c r="G58" s="195"/>
    </row>
    <row r="59" spans="1:11" s="202" customFormat="1" ht="33" customHeight="1" x14ac:dyDescent="0.25">
      <c r="A59" s="259"/>
      <c r="B59" s="196" t="s">
        <v>646</v>
      </c>
      <c r="C59" s="409"/>
      <c r="D59" s="409"/>
      <c r="E59" s="261"/>
      <c r="G59" s="195"/>
    </row>
    <row r="60" spans="1:11" s="205" customFormat="1" ht="10.5" customHeight="1" x14ac:dyDescent="0.25">
      <c r="A60" s="262"/>
      <c r="B60" s="263"/>
      <c r="C60" s="263"/>
      <c r="D60" s="264"/>
      <c r="E60" s="265"/>
    </row>
  </sheetData>
  <sheetProtection selectLockedCells="1"/>
  <protectedRanges>
    <protectedRange sqref="C35 C53:C54 D55 C51 D52 C39:C47 C56:C59 C5 C7:C9 C17" name="Range1"/>
    <protectedRange sqref="D30 D28 C29 C33 D21 D34 D32 C31 C22:C27 C18:C20" name="Range1_1"/>
    <protectedRange sqref="C6" name="Range1_2"/>
    <protectedRange sqref="C10:C16" name="Range1_3"/>
  </protectedRanges>
  <mergeCells count="50">
    <mergeCell ref="C29:D29"/>
    <mergeCell ref="C57:D57"/>
    <mergeCell ref="C56:D56"/>
    <mergeCell ref="C54:D55"/>
    <mergeCell ref="C53:D53"/>
    <mergeCell ref="C51:D52"/>
    <mergeCell ref="C47:D47"/>
    <mergeCell ref="C46:D46"/>
    <mergeCell ref="C45:D45"/>
    <mergeCell ref="C44:D44"/>
    <mergeCell ref="C59:D59"/>
    <mergeCell ref="C58:D58"/>
    <mergeCell ref="C31:D31"/>
    <mergeCell ref="C35:D35"/>
    <mergeCell ref="C33:D33"/>
    <mergeCell ref="C43:D43"/>
    <mergeCell ref="C42:D42"/>
    <mergeCell ref="C41:D41"/>
    <mergeCell ref="C40:D40"/>
    <mergeCell ref="C39:D39"/>
    <mergeCell ref="C9:D9"/>
    <mergeCell ref="C8:D8"/>
    <mergeCell ref="C7:D7"/>
    <mergeCell ref="C16:D16"/>
    <mergeCell ref="C15:D15"/>
    <mergeCell ref="C14:D14"/>
    <mergeCell ref="C13:D13"/>
    <mergeCell ref="C12:D12"/>
    <mergeCell ref="C27:D27"/>
    <mergeCell ref="C25:D25"/>
    <mergeCell ref="C24:D24"/>
    <mergeCell ref="C11:D11"/>
    <mergeCell ref="C10:D10"/>
    <mergeCell ref="C26:D26"/>
    <mergeCell ref="B2:D2"/>
    <mergeCell ref="B37:E37"/>
    <mergeCell ref="B49:E49"/>
    <mergeCell ref="B51:B52"/>
    <mergeCell ref="B54:B55"/>
    <mergeCell ref="C23:D23"/>
    <mergeCell ref="C22:D22"/>
    <mergeCell ref="C32:D32"/>
    <mergeCell ref="C30:D30"/>
    <mergeCell ref="C21:D21"/>
    <mergeCell ref="C20:D20"/>
    <mergeCell ref="C19:D19"/>
    <mergeCell ref="C18:D18"/>
    <mergeCell ref="C17:D17"/>
    <mergeCell ref="C6:D6"/>
    <mergeCell ref="C5:D5"/>
  </mergeCells>
  <dataValidations count="10">
    <dataValidation type="list" allowBlank="1" showInputMessage="1" showErrorMessage="1" sqref="E6:E18 E22 C7:C9">
      <formula1>#REF!</formula1>
    </dataValidation>
    <dataValidation type="list" allowBlank="1" showInputMessage="1" showErrorMessage="1" sqref="C5:D5">
      <formula1>#REF!</formula1>
    </dataValidation>
    <dataValidation type="list" allowBlank="1" showInputMessage="1" showErrorMessage="1" sqref="C18:D18">
      <formula1>#REF!</formula1>
    </dataValidation>
    <dataValidation type="list" allowBlank="1" showInputMessage="1" showErrorMessage="1" sqref="C22:D22">
      <formula1>#REF!</formula1>
    </dataValidation>
    <dataValidation type="list" allowBlank="1" showInputMessage="1" showErrorMessage="1" sqref="C39:D39">
      <formula1>#REF!</formula1>
    </dataValidation>
    <dataValidation type="list" allowBlank="1" showInputMessage="1" showErrorMessage="1" sqref="C40:D40">
      <formula1>#REF!</formula1>
    </dataValidation>
    <dataValidation type="list" allowBlank="1" showInputMessage="1" showErrorMessage="1" sqref="C41:D41">
      <formula1>#REF!</formula1>
    </dataValidation>
    <dataValidation type="list" allowBlank="1" showInputMessage="1" showErrorMessage="1" sqref="C42:D42">
      <formula1>#REF!</formula1>
    </dataValidation>
    <dataValidation type="list" allowBlank="1" showInputMessage="1" showErrorMessage="1" sqref="C43:D43">
      <formula1>#REF!</formula1>
    </dataValidation>
    <dataValidation type="list" allowBlank="1" showInputMessage="1" showErrorMessage="1" sqref="C46:D46">
      <formula1>#REF!</formula1>
    </dataValidation>
  </dataValidations>
  <printOptions horizontalCentered="1"/>
  <pageMargins left="0.27559055118110237" right="0.23622047244094491" top="0.39370078740157483" bottom="0.23622047244094491" header="0.17" footer="0.19685039370078741"/>
  <pageSetup paperSize="9" scale="62" fitToHeight="0" orientation="portrait" r:id="rId1"/>
  <headerFooter alignWithMargins="0"/>
  <rowBreaks count="1" manualBreakCount="1">
    <brk id="48" max="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M39"/>
  <sheetViews>
    <sheetView view="pageBreakPreview" topLeftCell="A5" zoomScale="70" zoomScaleNormal="60" zoomScaleSheetLayoutView="70" workbookViewId="0">
      <selection activeCell="B8" sqref="B8:C8"/>
    </sheetView>
  </sheetViews>
  <sheetFormatPr defaultColWidth="9.21875" defaultRowHeight="17.399999999999999" x14ac:dyDescent="0.3"/>
  <cols>
    <col min="1" max="1" width="2.21875" style="216" customWidth="1"/>
    <col min="2" max="2" width="39.77734375" style="216" customWidth="1"/>
    <col min="3" max="8" width="18.21875" style="216" customWidth="1"/>
    <col min="9" max="9" width="2.44140625" style="216" customWidth="1"/>
    <col min="10" max="16384" width="9.21875" style="216"/>
  </cols>
  <sheetData>
    <row r="1" spans="1:13" x14ac:dyDescent="0.3">
      <c r="A1" s="211"/>
      <c r="B1" s="212"/>
      <c r="C1" s="212"/>
      <c r="D1" s="213"/>
      <c r="E1" s="214"/>
      <c r="F1" s="214"/>
      <c r="G1" s="214"/>
      <c r="H1" s="214"/>
      <c r="I1" s="215"/>
    </row>
    <row r="2" spans="1:13" ht="189.75" customHeight="1" x14ac:dyDescent="0.3">
      <c r="A2" s="217"/>
      <c r="B2" s="218"/>
      <c r="C2" s="218"/>
      <c r="D2" s="235"/>
      <c r="I2" s="219"/>
    </row>
    <row r="3" spans="1:13" ht="231" customHeight="1" x14ac:dyDescent="0.3">
      <c r="A3" s="217"/>
      <c r="B3" s="218"/>
      <c r="C3" s="218"/>
      <c r="D3" s="235"/>
      <c r="I3" s="219"/>
    </row>
    <row r="4" spans="1:13" ht="9" customHeight="1" x14ac:dyDescent="0.3">
      <c r="A4" s="217"/>
      <c r="B4" s="218"/>
      <c r="C4" s="218"/>
      <c r="D4" s="235"/>
      <c r="F4" s="220"/>
      <c r="G4" s="220"/>
      <c r="I4" s="219"/>
    </row>
    <row r="5" spans="1:13" s="223" customFormat="1" ht="85.5" customHeight="1" x14ac:dyDescent="0.25">
      <c r="A5" s="221"/>
      <c r="B5" s="419" t="s">
        <v>675</v>
      </c>
      <c r="C5" s="419"/>
      <c r="D5" s="419"/>
      <c r="E5" s="419"/>
      <c r="F5" s="419"/>
      <c r="G5" s="419"/>
      <c r="H5" s="419"/>
      <c r="I5" s="222"/>
    </row>
    <row r="6" spans="1:13" s="239" customFormat="1" ht="11.25" customHeight="1" x14ac:dyDescent="0.3">
      <c r="A6" s="236"/>
      <c r="B6" s="237"/>
      <c r="C6" s="237"/>
      <c r="D6" s="237"/>
      <c r="E6" s="237"/>
      <c r="F6" s="237"/>
      <c r="G6" s="237"/>
      <c r="H6" s="237"/>
      <c r="I6" s="238"/>
    </row>
    <row r="7" spans="1:13" s="242" customFormat="1" ht="47.25" customHeight="1" x14ac:dyDescent="0.35">
      <c r="A7" s="240"/>
      <c r="B7" s="420" t="s">
        <v>45</v>
      </c>
      <c r="C7" s="421"/>
      <c r="D7" s="422" t="str">
        <f>INFORMATION!C5</f>
        <v>HEAD OFFICE - IK NKOANE EDUCATION HOUSE</v>
      </c>
      <c r="E7" s="423"/>
      <c r="F7" s="423"/>
      <c r="G7" s="423"/>
      <c r="H7" s="424"/>
      <c r="I7" s="241"/>
    </row>
    <row r="8" spans="1:13" s="242" customFormat="1" ht="47.25" customHeight="1" x14ac:dyDescent="0.35">
      <c r="A8" s="240"/>
      <c r="B8" s="420" t="s">
        <v>47</v>
      </c>
      <c r="C8" s="421"/>
      <c r="D8" s="425" t="e">
        <f>INFORMATION!C10</f>
        <v>#REF!</v>
      </c>
      <c r="E8" s="417"/>
      <c r="F8" s="417"/>
      <c r="G8" s="417"/>
      <c r="H8" s="418"/>
      <c r="I8" s="241"/>
    </row>
    <row r="9" spans="1:13" s="242" customFormat="1" ht="47.25" customHeight="1" x14ac:dyDescent="0.35">
      <c r="A9" s="240"/>
      <c r="B9" s="416" t="s">
        <v>114</v>
      </c>
      <c r="C9" s="416"/>
      <c r="D9" s="417" t="str">
        <f>IF(INFORMATION!C18="","",INFORMATION!C18)</f>
        <v>MAINTENANCE - CORRECTIVE</v>
      </c>
      <c r="E9" s="417"/>
      <c r="F9" s="417"/>
      <c r="G9" s="417"/>
      <c r="H9" s="418"/>
      <c r="I9" s="241"/>
    </row>
    <row r="10" spans="1:13" s="242" customFormat="1" ht="47.25" customHeight="1" x14ac:dyDescent="0.35">
      <c r="A10" s="240"/>
      <c r="B10" s="416" t="s">
        <v>46</v>
      </c>
      <c r="C10" s="416"/>
      <c r="D10" s="429" t="str">
        <f>IF(INFORMATION!C19="","",INFORMATION!C19)</f>
        <v>CONSTRUCTION OF NEW PAVED PARKING AREA INCLUDING A PAVED ROAD</v>
      </c>
      <c r="E10" s="429"/>
      <c r="F10" s="429"/>
      <c r="G10" s="429"/>
      <c r="H10" s="430"/>
      <c r="I10" s="241"/>
    </row>
    <row r="11" spans="1:13" s="226" customFormat="1" ht="47.25" customHeight="1" x14ac:dyDescent="0.3">
      <c r="A11" s="224"/>
      <c r="B11" s="416"/>
      <c r="C11" s="416"/>
      <c r="D11" s="431"/>
      <c r="E11" s="431"/>
      <c r="F11" s="431"/>
      <c r="G11" s="431"/>
      <c r="H11" s="432"/>
      <c r="I11" s="225"/>
    </row>
    <row r="12" spans="1:13" s="226" customFormat="1" ht="47.25" customHeight="1" x14ac:dyDescent="0.3">
      <c r="A12" s="224"/>
      <c r="B12" s="416"/>
      <c r="C12" s="416"/>
      <c r="D12" s="433"/>
      <c r="E12" s="433"/>
      <c r="F12" s="433"/>
      <c r="G12" s="433"/>
      <c r="H12" s="434"/>
      <c r="I12" s="225"/>
    </row>
    <row r="13" spans="1:13" s="226" customFormat="1" ht="47.25" customHeight="1" x14ac:dyDescent="0.3">
      <c r="A13" s="224"/>
      <c r="B13" s="435" t="s">
        <v>737</v>
      </c>
      <c r="C13" s="435"/>
      <c r="D13" s="436" t="s">
        <v>29</v>
      </c>
      <c r="E13" s="437"/>
      <c r="F13" s="227"/>
      <c r="G13" s="227"/>
      <c r="H13" s="227"/>
      <c r="I13" s="225"/>
    </row>
    <row r="14" spans="1:13" s="226" customFormat="1" ht="47.25" customHeight="1" x14ac:dyDescent="0.3">
      <c r="A14" s="224"/>
      <c r="B14" s="228"/>
      <c r="I14" s="225"/>
    </row>
    <row r="15" spans="1:13" s="226" customFormat="1" ht="47.25" customHeight="1" x14ac:dyDescent="0.3">
      <c r="A15" s="224"/>
      <c r="I15" s="225"/>
    </row>
    <row r="16" spans="1:13" s="226" customFormat="1" ht="28.2" customHeight="1" x14ac:dyDescent="0.3">
      <c r="A16" s="224"/>
      <c r="I16" s="225"/>
      <c r="M16" s="226" t="s">
        <v>98</v>
      </c>
    </row>
    <row r="17" spans="1:9" s="226" customFormat="1" ht="30.6" customHeight="1" x14ac:dyDescent="0.3">
      <c r="A17" s="224"/>
      <c r="I17" s="225"/>
    </row>
    <row r="18" spans="1:9" s="226" customFormat="1" ht="47.25" customHeight="1" x14ac:dyDescent="0.3">
      <c r="A18" s="224"/>
      <c r="I18" s="225"/>
    </row>
    <row r="19" spans="1:9" s="226" customFormat="1" ht="47.25" customHeight="1" x14ac:dyDescent="0.3">
      <c r="A19" s="224"/>
      <c r="B19" s="438" t="s">
        <v>676</v>
      </c>
      <c r="C19" s="439"/>
      <c r="D19" s="439"/>
      <c r="E19" s="439"/>
      <c r="F19" s="439"/>
      <c r="G19" s="439"/>
      <c r="H19" s="440"/>
      <c r="I19" s="225"/>
    </row>
    <row r="20" spans="1:9" s="226" customFormat="1" ht="47.25" customHeight="1" x14ac:dyDescent="0.3">
      <c r="A20" s="224"/>
      <c r="B20" s="441"/>
      <c r="C20" s="442"/>
      <c r="D20" s="442"/>
      <c r="E20" s="442"/>
      <c r="F20" s="442"/>
      <c r="G20" s="442"/>
      <c r="H20" s="443"/>
      <c r="I20" s="225"/>
    </row>
    <row r="21" spans="1:9" s="226" customFormat="1" ht="47.25" customHeight="1" x14ac:dyDescent="0.3">
      <c r="A21" s="224"/>
      <c r="B21" s="426"/>
      <c r="C21" s="427"/>
      <c r="D21" s="427"/>
      <c r="E21" s="427"/>
      <c r="F21" s="427"/>
      <c r="G21" s="427"/>
      <c r="H21" s="428"/>
      <c r="I21" s="225"/>
    </row>
    <row r="22" spans="1:9" s="226" customFormat="1" ht="11.25" customHeight="1" x14ac:dyDescent="0.3">
      <c r="A22" s="229"/>
      <c r="B22" s="230"/>
      <c r="C22" s="230"/>
      <c r="D22" s="230"/>
      <c r="E22" s="230"/>
      <c r="F22" s="230"/>
      <c r="G22" s="230"/>
      <c r="H22" s="230"/>
      <c r="I22" s="231"/>
    </row>
    <row r="23" spans="1:9" s="226" customFormat="1" ht="38.25" customHeight="1" x14ac:dyDescent="0.3"/>
    <row r="24" spans="1:9" s="226" customFormat="1" ht="38.25" customHeight="1" x14ac:dyDescent="0.3"/>
    <row r="25" spans="1:9" s="226" customFormat="1" ht="38.25" customHeight="1" x14ac:dyDescent="0.3"/>
    <row r="26" spans="1:9" s="226" customFormat="1" ht="38.25" customHeight="1" x14ac:dyDescent="0.3">
      <c r="C26" s="226">
        <v>939551.84</v>
      </c>
    </row>
    <row r="27" spans="1:9" s="226" customFormat="1" ht="38.25" customHeight="1" x14ac:dyDescent="0.3"/>
    <row r="28" spans="1:9" s="226" customFormat="1" ht="38.25" customHeight="1" x14ac:dyDescent="0.3"/>
    <row r="29" spans="1:9" s="226" customFormat="1" ht="38.25" customHeight="1" x14ac:dyDescent="0.3"/>
    <row r="30" spans="1:9" s="226" customFormat="1" ht="38.25" customHeight="1" x14ac:dyDescent="0.3"/>
    <row r="31" spans="1:9" s="226" customFormat="1" ht="38.25" customHeight="1" x14ac:dyDescent="0.3"/>
    <row r="32" spans="1:9" s="226" customFormat="1" ht="38.25" customHeight="1" x14ac:dyDescent="0.3"/>
    <row r="33" spans="3:4" s="226" customFormat="1" ht="38.25" customHeight="1" x14ac:dyDescent="0.3"/>
    <row r="34" spans="3:4" s="226" customFormat="1" ht="18" customHeight="1" x14ac:dyDescent="0.3"/>
    <row r="35" spans="3:4" s="226" customFormat="1" ht="18" customHeight="1" x14ac:dyDescent="0.3"/>
    <row r="36" spans="3:4" s="226" customFormat="1" ht="18" customHeight="1" x14ac:dyDescent="0.3"/>
    <row r="37" spans="3:4" s="226" customFormat="1" ht="18" customHeight="1" x14ac:dyDescent="0.3"/>
    <row r="38" spans="3:4" s="226" customFormat="1" ht="18" customHeight="1" x14ac:dyDescent="0.3"/>
    <row r="39" spans="3:4" x14ac:dyDescent="0.3">
      <c r="C39" s="232"/>
      <c r="D39" s="233"/>
    </row>
  </sheetData>
  <mergeCells count="14">
    <mergeCell ref="B21:H21"/>
    <mergeCell ref="B10:C12"/>
    <mergeCell ref="D10:H12"/>
    <mergeCell ref="B13:C13"/>
    <mergeCell ref="D13:E13"/>
    <mergeCell ref="B19:H19"/>
    <mergeCell ref="B20:H20"/>
    <mergeCell ref="B9:C9"/>
    <mergeCell ref="D9:H9"/>
    <mergeCell ref="B5:H5"/>
    <mergeCell ref="B7:C7"/>
    <mergeCell ref="D7:H7"/>
    <mergeCell ref="B8:C8"/>
    <mergeCell ref="D8:H8"/>
  </mergeCells>
  <pageMargins left="0.25" right="0.25" top="0.3" bottom="0.31" header="0.3" footer="0.3"/>
  <pageSetup paperSize="9" scale="65" fitToHeight="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F26"/>
  <sheetViews>
    <sheetView view="pageBreakPreview" topLeftCell="A16" zoomScale="110" zoomScaleNormal="100" zoomScaleSheetLayoutView="110" workbookViewId="0">
      <selection activeCell="D12" sqref="D12"/>
    </sheetView>
  </sheetViews>
  <sheetFormatPr defaultColWidth="9.21875" defaultRowHeight="13.8" x14ac:dyDescent="0.25"/>
  <cols>
    <col min="1" max="1" width="24.77734375" style="246" customWidth="1"/>
    <col min="2" max="3" width="17.77734375" style="246" customWidth="1"/>
    <col min="4" max="4" width="10.21875" style="246" customWidth="1"/>
    <col min="5" max="5" width="24.77734375" style="246" customWidth="1"/>
    <col min="6" max="6" width="25.5546875" style="246" customWidth="1"/>
    <col min="7" max="16384" width="9.21875" style="246"/>
  </cols>
  <sheetData>
    <row r="1" spans="1:6" s="243" customFormat="1" ht="33" customHeight="1" x14ac:dyDescent="0.25">
      <c r="A1" s="447" t="s">
        <v>677</v>
      </c>
      <c r="B1" s="447"/>
      <c r="C1" s="447"/>
      <c r="D1" s="447"/>
      <c r="E1" s="447"/>
      <c r="F1" s="447"/>
    </row>
    <row r="2" spans="1:6" ht="8.25" customHeight="1" x14ac:dyDescent="0.25">
      <c r="A2" s="244"/>
      <c r="B2" s="244"/>
      <c r="C2" s="244"/>
      <c r="D2" s="245"/>
      <c r="E2" s="245"/>
      <c r="F2" s="245"/>
    </row>
    <row r="3" spans="1:6" ht="15.6" x14ac:dyDescent="0.25">
      <c r="A3" s="445" t="s">
        <v>678</v>
      </c>
      <c r="B3" s="445"/>
      <c r="C3" s="445"/>
      <c r="D3" s="445"/>
      <c r="E3" s="445"/>
      <c r="F3" s="445"/>
    </row>
    <row r="4" spans="1:6" ht="33" customHeight="1" x14ac:dyDescent="0.25">
      <c r="A4" s="448" t="str">
        <f>(INFORMATION!B5)</f>
        <v>SCHOOL/INSTITUTION NAME:</v>
      </c>
      <c r="B4" s="448"/>
      <c r="C4" s="448"/>
      <c r="D4" s="449" t="str">
        <f>INFORMATION!C5</f>
        <v>HEAD OFFICE - IK NKOANE EDUCATION HOUSE</v>
      </c>
      <c r="E4" s="449"/>
      <c r="F4" s="449"/>
    </row>
    <row r="5" spans="1:6" ht="24.6" customHeight="1" x14ac:dyDescent="0.25">
      <c r="A5" s="444" t="s">
        <v>679</v>
      </c>
      <c r="B5" s="444"/>
      <c r="C5" s="444"/>
      <c r="D5" s="450" t="s">
        <v>118</v>
      </c>
      <c r="E5" s="451"/>
      <c r="F5" s="451"/>
    </row>
    <row r="6" spans="1:6" ht="8.25" customHeight="1" x14ac:dyDescent="0.25">
      <c r="A6" s="247" t="s">
        <v>98</v>
      </c>
      <c r="B6" s="247"/>
      <c r="C6" s="247"/>
      <c r="D6" s="245"/>
      <c r="E6" s="245"/>
      <c r="F6" s="245"/>
    </row>
    <row r="7" spans="1:6" ht="15.6" x14ac:dyDescent="0.25">
      <c r="A7" s="445" t="s">
        <v>680</v>
      </c>
      <c r="B7" s="445"/>
      <c r="C7" s="445"/>
      <c r="D7" s="445"/>
      <c r="E7" s="445"/>
      <c r="F7" s="445"/>
    </row>
    <row r="8" spans="1:6" s="248" customFormat="1" ht="27.6" customHeight="1" x14ac:dyDescent="0.25">
      <c r="A8" s="444" t="s">
        <v>681</v>
      </c>
      <c r="B8" s="444"/>
      <c r="C8" s="444"/>
      <c r="D8" s="451" t="str">
        <f>IF(INFORMATION!C19="","",INFORMATION!C19)</f>
        <v>CONSTRUCTION OF NEW PAVED PARKING AREA INCLUDING A PAVED ROAD</v>
      </c>
      <c r="E8" s="451"/>
      <c r="F8" s="451"/>
    </row>
    <row r="9" spans="1:6" s="248" customFormat="1" ht="108.6" customHeight="1" x14ac:dyDescent="0.25">
      <c r="A9" s="300"/>
      <c r="B9" s="300"/>
      <c r="C9" s="300"/>
      <c r="D9" s="451" t="str">
        <f>INFORMATION!C20</f>
        <v>CONSTRUCTION OF NEW PAVED PARKING AREA INCLUDING A PAVED ROAD</v>
      </c>
      <c r="E9" s="451"/>
      <c r="F9" s="451"/>
    </row>
    <row r="10" spans="1:6" ht="8.25" customHeight="1" x14ac:dyDescent="0.25">
      <c r="A10" s="247"/>
      <c r="B10" s="247"/>
      <c r="C10" s="247"/>
      <c r="D10" s="245"/>
      <c r="E10" s="245"/>
      <c r="F10" s="245"/>
    </row>
    <row r="11" spans="1:6" ht="15.6" x14ac:dyDescent="0.25">
      <c r="A11" s="445" t="s">
        <v>682</v>
      </c>
      <c r="B11" s="445"/>
      <c r="C11" s="445"/>
      <c r="D11" s="445"/>
      <c r="E11" s="445"/>
      <c r="F11" s="445"/>
    </row>
    <row r="12" spans="1:6" ht="46.05" customHeight="1" x14ac:dyDescent="0.25">
      <c r="A12" s="444" t="s">
        <v>683</v>
      </c>
      <c r="B12" s="444"/>
      <c r="C12" s="446"/>
      <c r="D12" s="249" t="str">
        <f>IF(INFORMATION!C27="","",INFORMATION!C27)</f>
        <v>6CE OR ABOVE</v>
      </c>
      <c r="E12" s="446" t="s">
        <v>684</v>
      </c>
      <c r="F12" s="446"/>
    </row>
    <row r="13" spans="1:6" ht="8.25" customHeight="1" x14ac:dyDescent="0.25">
      <c r="A13" s="247" t="s">
        <v>685</v>
      </c>
      <c r="B13" s="247"/>
      <c r="C13" s="247"/>
      <c r="D13" s="245"/>
      <c r="E13" s="245"/>
      <c r="F13" s="245"/>
    </row>
    <row r="14" spans="1:6" ht="15.6" x14ac:dyDescent="0.25">
      <c r="A14" s="445" t="s">
        <v>686</v>
      </c>
      <c r="B14" s="445"/>
      <c r="C14" s="445"/>
      <c r="D14" s="445"/>
      <c r="E14" s="445"/>
      <c r="F14" s="445"/>
    </row>
    <row r="15" spans="1:6" ht="49.95" customHeight="1" x14ac:dyDescent="0.25">
      <c r="A15" s="444" t="s">
        <v>731</v>
      </c>
      <c r="B15" s="444"/>
      <c r="C15" s="444"/>
      <c r="D15" s="444"/>
      <c r="E15" s="444"/>
      <c r="F15" s="444"/>
    </row>
    <row r="16" spans="1:6" ht="8.25" customHeight="1" x14ac:dyDescent="0.25">
      <c r="A16" s="301"/>
      <c r="B16" s="301"/>
      <c r="C16" s="301"/>
      <c r="D16" s="245"/>
      <c r="E16" s="245"/>
      <c r="F16" s="245"/>
    </row>
    <row r="17" spans="1:6" ht="15.6" x14ac:dyDescent="0.25">
      <c r="A17" s="445" t="s">
        <v>687</v>
      </c>
      <c r="B17" s="445"/>
      <c r="C17" s="445"/>
      <c r="D17" s="445"/>
      <c r="E17" s="445"/>
      <c r="F17" s="445"/>
    </row>
    <row r="18" spans="1:6" ht="77.55" customHeight="1" x14ac:dyDescent="0.25">
      <c r="A18" s="444" t="s">
        <v>688</v>
      </c>
      <c r="B18" s="444"/>
      <c r="C18" s="444"/>
      <c r="D18" s="444"/>
      <c r="E18" s="444"/>
      <c r="F18" s="444"/>
    </row>
    <row r="19" spans="1:6" ht="0.75" customHeight="1" x14ac:dyDescent="0.25">
      <c r="A19" s="250" t="s">
        <v>689</v>
      </c>
      <c r="B19" s="250"/>
      <c r="C19" s="250" t="s">
        <v>795</v>
      </c>
      <c r="D19" s="245"/>
      <c r="E19" s="245"/>
      <c r="F19" s="245"/>
    </row>
    <row r="20" spans="1:6" ht="15.6" x14ac:dyDescent="0.25">
      <c r="A20" s="445" t="s">
        <v>690</v>
      </c>
      <c r="B20" s="445"/>
      <c r="C20" s="445"/>
      <c r="D20" s="445"/>
      <c r="E20" s="445"/>
      <c r="F20" s="445"/>
    </row>
    <row r="21" spans="1:6" ht="38.549999999999997" customHeight="1" x14ac:dyDescent="0.25">
      <c r="A21" s="444" t="s">
        <v>691</v>
      </c>
      <c r="B21" s="444"/>
      <c r="C21" s="444"/>
      <c r="D21" s="444"/>
      <c r="E21" s="444"/>
      <c r="F21" s="444"/>
    </row>
    <row r="22" spans="1:6" ht="38.549999999999997" customHeight="1" x14ac:dyDescent="0.25">
      <c r="A22" s="444" t="s">
        <v>692</v>
      </c>
      <c r="B22" s="444"/>
      <c r="C22" s="444"/>
      <c r="D22" s="444"/>
      <c r="E22" s="444"/>
      <c r="F22" s="444"/>
    </row>
    <row r="23" spans="1:6" ht="7.5" customHeight="1" x14ac:dyDescent="0.25">
      <c r="A23" s="251"/>
      <c r="B23" s="251"/>
      <c r="C23" s="251"/>
      <c r="D23" s="245"/>
      <c r="E23" s="245"/>
      <c r="F23" s="245"/>
    </row>
    <row r="24" spans="1:6" ht="15.6" x14ac:dyDescent="0.25">
      <c r="A24" s="445" t="s">
        <v>693</v>
      </c>
      <c r="B24" s="445"/>
      <c r="C24" s="445"/>
      <c r="D24" s="445"/>
      <c r="E24" s="445"/>
      <c r="F24" s="445"/>
    </row>
    <row r="25" spans="1:6" ht="60.75" customHeight="1" x14ac:dyDescent="0.25">
      <c r="A25" s="444" t="s">
        <v>735</v>
      </c>
      <c r="B25" s="444"/>
      <c r="C25" s="444"/>
      <c r="D25" s="444"/>
      <c r="E25" s="444"/>
      <c r="F25" s="444"/>
    </row>
    <row r="26" spans="1:6" ht="0.75" customHeight="1" x14ac:dyDescent="0.25">
      <c r="A26" s="247"/>
      <c r="B26" s="247"/>
      <c r="C26" s="247">
        <v>939551.84</v>
      </c>
      <c r="D26" s="245"/>
      <c r="E26" s="245"/>
      <c r="F26" s="245"/>
    </row>
  </sheetData>
  <mergeCells count="22">
    <mergeCell ref="A12:C12"/>
    <mergeCell ref="E12:F12"/>
    <mergeCell ref="A1:F1"/>
    <mergeCell ref="A3:F3"/>
    <mergeCell ref="A4:C4"/>
    <mergeCell ref="D4:F4"/>
    <mergeCell ref="A5:C5"/>
    <mergeCell ref="D5:F5"/>
    <mergeCell ref="A7:F7"/>
    <mergeCell ref="A8:C8"/>
    <mergeCell ref="D8:F8"/>
    <mergeCell ref="D9:F9"/>
    <mergeCell ref="A11:F11"/>
    <mergeCell ref="A22:F22"/>
    <mergeCell ref="A24:F24"/>
    <mergeCell ref="A25:F25"/>
    <mergeCell ref="A14:F14"/>
    <mergeCell ref="A15:F15"/>
    <mergeCell ref="A17:F17"/>
    <mergeCell ref="A18:F18"/>
    <mergeCell ref="A20:F20"/>
    <mergeCell ref="A21:F21"/>
  </mergeCells>
  <pageMargins left="0.25" right="0.25" top="0.31" bottom="0.32" header="0.3" footer="0.3"/>
  <pageSetup paperSize="9" scale="83"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138"/>
  <sheetViews>
    <sheetView tabSelected="1" view="pageBreakPreview" topLeftCell="A123" zoomScale="94" zoomScaleNormal="100" zoomScaleSheetLayoutView="94" workbookViewId="0">
      <selection activeCell="E10" sqref="E10"/>
    </sheetView>
  </sheetViews>
  <sheetFormatPr defaultColWidth="9.21875" defaultRowHeight="13.8" x14ac:dyDescent="0.25"/>
  <cols>
    <col min="1" max="1" width="9.44140625" style="268" customWidth="1"/>
    <col min="2" max="2" width="80.21875" style="269" customWidth="1"/>
    <col min="3" max="3" width="9.44140625" style="269" customWidth="1"/>
    <col min="4" max="4" width="10" style="269" customWidth="1"/>
    <col min="5" max="5" width="16.5546875" style="270" customWidth="1"/>
    <col min="6" max="6" width="21.21875" style="270" bestFit="1" customWidth="1"/>
    <col min="7" max="7" width="9.77734375" style="269" bestFit="1" customWidth="1"/>
    <col min="8" max="16384" width="9.21875" style="269"/>
  </cols>
  <sheetData>
    <row r="1" spans="1:6" s="266" customFormat="1" ht="33" customHeight="1" x14ac:dyDescent="0.25">
      <c r="A1" s="456" t="s">
        <v>849</v>
      </c>
      <c r="B1" s="457"/>
      <c r="C1" s="457"/>
      <c r="D1" s="457"/>
      <c r="E1" s="457"/>
      <c r="F1" s="458"/>
    </row>
    <row r="2" spans="1:6" s="267" customFormat="1" ht="19.5" customHeight="1" x14ac:dyDescent="0.25">
      <c r="A2" s="459" t="str">
        <f>INFORMATION!C5</f>
        <v>HEAD OFFICE - IK NKOANE EDUCATION HOUSE</v>
      </c>
      <c r="B2" s="460"/>
      <c r="C2" s="460"/>
      <c r="D2" s="460"/>
      <c r="E2" s="460"/>
      <c r="F2" s="461"/>
    </row>
    <row r="3" spans="1:6" s="267" customFormat="1" ht="19.5" customHeight="1" x14ac:dyDescent="0.25">
      <c r="A3" s="462" t="str">
        <f>INFORMATION!C18</f>
        <v>MAINTENANCE - CORRECTIVE</v>
      </c>
      <c r="B3" s="463"/>
      <c r="C3" s="463"/>
      <c r="D3" s="463"/>
      <c r="E3" s="463"/>
      <c r="F3" s="464"/>
    </row>
    <row r="4" spans="1:6" s="267" customFormat="1" ht="19.5" customHeight="1" x14ac:dyDescent="0.25">
      <c r="A4" s="465" t="str">
        <f>INFORMATION!C19</f>
        <v>CONSTRUCTION OF NEW PAVED PARKING AREA INCLUDING A PAVED ROAD</v>
      </c>
      <c r="B4" s="466"/>
      <c r="C4" s="466"/>
      <c r="D4" s="466"/>
      <c r="E4" s="466"/>
      <c r="F4" s="467"/>
    </row>
    <row r="5" spans="1:6" ht="5.55" customHeight="1" x14ac:dyDescent="0.25"/>
    <row r="6" spans="1:6" ht="23.25" customHeight="1" x14ac:dyDescent="0.25">
      <c r="A6" s="271" t="s">
        <v>643</v>
      </c>
      <c r="B6" s="272" t="s">
        <v>694</v>
      </c>
      <c r="C6" s="272" t="s">
        <v>695</v>
      </c>
      <c r="D6" s="273" t="s">
        <v>696</v>
      </c>
      <c r="E6" s="274" t="s">
        <v>697</v>
      </c>
      <c r="F6" s="274" t="s">
        <v>698</v>
      </c>
    </row>
    <row r="7" spans="1:6" s="275" customFormat="1" ht="23.25" customHeight="1" x14ac:dyDescent="0.25">
      <c r="A7" s="468" t="s">
        <v>736</v>
      </c>
      <c r="B7" s="469"/>
      <c r="C7" s="470"/>
      <c r="D7" s="470"/>
      <c r="E7" s="470"/>
      <c r="F7" s="471"/>
    </row>
    <row r="8" spans="1:6" ht="30.75" customHeight="1" x14ac:dyDescent="0.25">
      <c r="A8" s="366" t="s">
        <v>730</v>
      </c>
      <c r="B8" s="276" t="s">
        <v>786</v>
      </c>
      <c r="C8" s="276"/>
      <c r="D8" s="276"/>
      <c r="E8" s="276"/>
      <c r="F8" s="277"/>
    </row>
    <row r="9" spans="1:6" s="278" customFormat="1" ht="27" customHeight="1" x14ac:dyDescent="0.25">
      <c r="A9" s="344" t="s">
        <v>739</v>
      </c>
      <c r="B9" s="304" t="s">
        <v>787</v>
      </c>
      <c r="C9" s="354" t="s">
        <v>121</v>
      </c>
      <c r="D9" s="345">
        <v>1</v>
      </c>
      <c r="E9" s="312" t="s">
        <v>926</v>
      </c>
      <c r="F9" s="312" t="s">
        <v>926</v>
      </c>
    </row>
    <row r="10" spans="1:6" s="278" customFormat="1" ht="94.5" customHeight="1" x14ac:dyDescent="0.25">
      <c r="A10" s="344" t="s">
        <v>740</v>
      </c>
      <c r="B10" s="304" t="s">
        <v>788</v>
      </c>
      <c r="C10" s="354" t="s">
        <v>121</v>
      </c>
      <c r="D10" s="345">
        <v>1</v>
      </c>
      <c r="E10" s="312" t="s">
        <v>926</v>
      </c>
      <c r="F10" s="312" t="s">
        <v>926</v>
      </c>
    </row>
    <row r="11" spans="1:6" s="278" customFormat="1" ht="37.5" customHeight="1" x14ac:dyDescent="0.25">
      <c r="A11" s="452" t="s">
        <v>789</v>
      </c>
      <c r="B11" s="453"/>
      <c r="C11" s="454"/>
      <c r="D11" s="454"/>
      <c r="E11" s="455"/>
      <c r="F11" s="313" t="s">
        <v>926</v>
      </c>
    </row>
    <row r="12" spans="1:6" ht="14.55" customHeight="1" x14ac:dyDescent="0.25">
      <c r="A12" s="475"/>
      <c r="B12" s="476"/>
      <c r="C12" s="476"/>
      <c r="D12" s="476"/>
      <c r="E12" s="476"/>
      <c r="F12" s="477"/>
    </row>
    <row r="13" spans="1:6" ht="29.55" customHeight="1" x14ac:dyDescent="0.25">
      <c r="A13" s="343">
        <v>2</v>
      </c>
      <c r="B13" s="472" t="s">
        <v>790</v>
      </c>
      <c r="C13" s="473"/>
      <c r="D13" s="473"/>
      <c r="E13" s="473"/>
      <c r="F13" s="474"/>
    </row>
    <row r="14" spans="1:6" ht="30.75" customHeight="1" x14ac:dyDescent="0.25">
      <c r="A14" s="343"/>
      <c r="B14" s="472" t="s">
        <v>934</v>
      </c>
      <c r="C14" s="473"/>
      <c r="D14" s="473"/>
      <c r="E14" s="473"/>
      <c r="F14" s="474"/>
    </row>
    <row r="15" spans="1:6" s="278" customFormat="1" ht="42.6" customHeight="1" x14ac:dyDescent="0.25">
      <c r="A15" s="344" t="s">
        <v>741</v>
      </c>
      <c r="B15" s="304" t="s">
        <v>800</v>
      </c>
      <c r="C15" s="354" t="s">
        <v>797</v>
      </c>
      <c r="D15" s="345">
        <v>1000</v>
      </c>
      <c r="E15" s="312" t="s">
        <v>926</v>
      </c>
      <c r="F15" s="312" t="s">
        <v>926</v>
      </c>
    </row>
    <row r="16" spans="1:6" s="278" customFormat="1" ht="42.6" customHeight="1" x14ac:dyDescent="0.25">
      <c r="A16" s="344">
        <v>2.2000000000000002</v>
      </c>
      <c r="B16" s="304" t="s">
        <v>798</v>
      </c>
      <c r="C16" s="354" t="s">
        <v>799</v>
      </c>
      <c r="D16" s="345">
        <v>2</v>
      </c>
      <c r="E16" s="312" t="s">
        <v>926</v>
      </c>
      <c r="F16" s="312" t="s">
        <v>926</v>
      </c>
    </row>
    <row r="17" spans="1:6" s="278" customFormat="1" ht="42.6" customHeight="1" x14ac:dyDescent="0.25">
      <c r="A17" s="344">
        <v>2.2999999999999998</v>
      </c>
      <c r="B17" s="304" t="s">
        <v>801</v>
      </c>
      <c r="C17" s="354" t="s">
        <v>802</v>
      </c>
      <c r="D17" s="345">
        <v>1</v>
      </c>
      <c r="E17" s="312" t="s">
        <v>926</v>
      </c>
      <c r="F17" s="312" t="s">
        <v>926</v>
      </c>
    </row>
    <row r="18" spans="1:6" s="278" customFormat="1" ht="42.6" customHeight="1" x14ac:dyDescent="0.25">
      <c r="A18" s="344" t="s">
        <v>742</v>
      </c>
      <c r="B18" s="357" t="s">
        <v>911</v>
      </c>
      <c r="C18" s="308" t="s">
        <v>820</v>
      </c>
      <c r="D18" s="309">
        <v>60</v>
      </c>
      <c r="E18" s="310" t="s">
        <v>926</v>
      </c>
      <c r="F18" s="310" t="s">
        <v>926</v>
      </c>
    </row>
    <row r="19" spans="1:6" s="278" customFormat="1" ht="42.6" customHeight="1" x14ac:dyDescent="0.25">
      <c r="A19" s="344" t="s">
        <v>743</v>
      </c>
      <c r="B19" s="369" t="s">
        <v>929</v>
      </c>
      <c r="C19" s="308" t="s">
        <v>820</v>
      </c>
      <c r="D19" s="308">
        <v>45</v>
      </c>
      <c r="E19" s="310" t="s">
        <v>926</v>
      </c>
      <c r="F19" s="310" t="s">
        <v>926</v>
      </c>
    </row>
    <row r="20" spans="1:6" s="278" customFormat="1" ht="84.45" customHeight="1" x14ac:dyDescent="0.25">
      <c r="A20" s="344" t="s">
        <v>930</v>
      </c>
      <c r="B20" s="303" t="s">
        <v>803</v>
      </c>
      <c r="C20" s="354" t="s">
        <v>797</v>
      </c>
      <c r="D20" s="345">
        <v>10919</v>
      </c>
      <c r="E20" s="312" t="s">
        <v>926</v>
      </c>
      <c r="F20" s="312" t="s">
        <v>926</v>
      </c>
    </row>
    <row r="21" spans="1:6" s="278" customFormat="1" ht="50.55" customHeight="1" x14ac:dyDescent="0.25">
      <c r="A21" s="344" t="s">
        <v>932</v>
      </c>
      <c r="B21" s="370" t="s">
        <v>931</v>
      </c>
      <c r="C21" s="308" t="s">
        <v>799</v>
      </c>
      <c r="D21" s="308">
        <v>5</v>
      </c>
      <c r="E21" s="310" t="s">
        <v>926</v>
      </c>
      <c r="F21" s="310" t="s">
        <v>926</v>
      </c>
    </row>
    <row r="22" spans="1:6" ht="30.75" customHeight="1" x14ac:dyDescent="0.25">
      <c r="A22" s="343"/>
      <c r="B22" s="472" t="s">
        <v>933</v>
      </c>
      <c r="C22" s="473"/>
      <c r="D22" s="473"/>
      <c r="E22" s="473"/>
      <c r="F22" s="474"/>
    </row>
    <row r="23" spans="1:6" s="278" customFormat="1" ht="34.5" customHeight="1" x14ac:dyDescent="0.25">
      <c r="A23" s="344" t="s">
        <v>935</v>
      </c>
      <c r="B23" s="302" t="s">
        <v>808</v>
      </c>
      <c r="C23" s="354" t="s">
        <v>804</v>
      </c>
      <c r="D23" s="345">
        <v>45</v>
      </c>
      <c r="E23" s="312" t="s">
        <v>926</v>
      </c>
      <c r="F23" s="312" t="s">
        <v>926</v>
      </c>
    </row>
    <row r="24" spans="1:6" s="278" customFormat="1" ht="34.5" customHeight="1" x14ac:dyDescent="0.25">
      <c r="A24" s="344" t="s">
        <v>936</v>
      </c>
      <c r="B24" s="302" t="s">
        <v>939</v>
      </c>
      <c r="C24" s="308" t="s">
        <v>894</v>
      </c>
      <c r="D24" s="308">
        <v>4</v>
      </c>
      <c r="E24" s="310" t="s">
        <v>926</v>
      </c>
      <c r="F24" s="310" t="s">
        <v>926</v>
      </c>
    </row>
    <row r="25" spans="1:6" s="278" customFormat="1" ht="30.75" customHeight="1" x14ac:dyDescent="0.25">
      <c r="A25" s="344" t="s">
        <v>936</v>
      </c>
      <c r="B25" s="302" t="s">
        <v>940</v>
      </c>
      <c r="C25" s="354" t="s">
        <v>804</v>
      </c>
      <c r="D25" s="345">
        <v>2</v>
      </c>
      <c r="E25" s="312" t="s">
        <v>926</v>
      </c>
      <c r="F25" s="312" t="s">
        <v>926</v>
      </c>
    </row>
    <row r="26" spans="1:6" s="278" customFormat="1" ht="30.75" customHeight="1" x14ac:dyDescent="0.25">
      <c r="A26" s="352" t="s">
        <v>937</v>
      </c>
      <c r="B26" s="347" t="s">
        <v>893</v>
      </c>
      <c r="C26" s="308" t="s">
        <v>894</v>
      </c>
      <c r="D26" s="308">
        <v>9</v>
      </c>
      <c r="E26" s="353" t="s">
        <v>926</v>
      </c>
      <c r="F26" s="353" t="s">
        <v>926</v>
      </c>
    </row>
    <row r="27" spans="1:6" s="278" customFormat="1" ht="30.75" customHeight="1" x14ac:dyDescent="0.25">
      <c r="A27" s="344" t="s">
        <v>938</v>
      </c>
      <c r="B27" s="321" t="s">
        <v>895</v>
      </c>
      <c r="C27" s="354" t="s">
        <v>804</v>
      </c>
      <c r="D27" s="345">
        <v>3</v>
      </c>
      <c r="E27" s="312" t="s">
        <v>926</v>
      </c>
      <c r="F27" s="312" t="s">
        <v>926</v>
      </c>
    </row>
    <row r="28" spans="1:6" s="278" customFormat="1" ht="31.5" customHeight="1" x14ac:dyDescent="0.25">
      <c r="A28" s="343"/>
      <c r="B28" s="472" t="s">
        <v>805</v>
      </c>
      <c r="C28" s="473"/>
      <c r="D28" s="473"/>
      <c r="E28" s="473"/>
      <c r="F28" s="474"/>
    </row>
    <row r="29" spans="1:6" s="278" customFormat="1" ht="31.5" customHeight="1" x14ac:dyDescent="0.25">
      <c r="A29" s="344" t="s">
        <v>941</v>
      </c>
      <c r="B29" s="305" t="s">
        <v>806</v>
      </c>
      <c r="C29" s="354" t="s">
        <v>804</v>
      </c>
      <c r="D29" s="345">
        <v>6</v>
      </c>
      <c r="E29" s="312" t="s">
        <v>926</v>
      </c>
      <c r="F29" s="312" t="s">
        <v>926</v>
      </c>
    </row>
    <row r="30" spans="1:6" s="278" customFormat="1" ht="31.5" customHeight="1" x14ac:dyDescent="0.25">
      <c r="A30" s="344" t="s">
        <v>942</v>
      </c>
      <c r="B30" s="305" t="s">
        <v>807</v>
      </c>
      <c r="C30" s="354" t="s">
        <v>804</v>
      </c>
      <c r="D30" s="345">
        <v>5</v>
      </c>
      <c r="E30" s="312" t="s">
        <v>926</v>
      </c>
      <c r="F30" s="312" t="s">
        <v>926</v>
      </c>
    </row>
    <row r="31" spans="1:6" s="278" customFormat="1" ht="29.25" customHeight="1" x14ac:dyDescent="0.25">
      <c r="A31" s="452" t="s">
        <v>789</v>
      </c>
      <c r="B31" s="453"/>
      <c r="C31" s="454"/>
      <c r="D31" s="454"/>
      <c r="E31" s="455"/>
      <c r="F31" s="313" t="s">
        <v>926</v>
      </c>
    </row>
    <row r="32" spans="1:6" ht="10.050000000000001" customHeight="1" x14ac:dyDescent="0.25">
      <c r="A32" s="475"/>
      <c r="B32" s="476"/>
      <c r="C32" s="476"/>
      <c r="D32" s="476"/>
      <c r="E32" s="476"/>
      <c r="F32" s="477"/>
    </row>
    <row r="33" spans="1:6" ht="30.75" customHeight="1" x14ac:dyDescent="0.25">
      <c r="A33" s="343">
        <v>3</v>
      </c>
      <c r="B33" s="472" t="s">
        <v>809</v>
      </c>
      <c r="C33" s="473"/>
      <c r="D33" s="473"/>
      <c r="E33" s="473"/>
      <c r="F33" s="474"/>
    </row>
    <row r="34" spans="1:6" s="278" customFormat="1" ht="75.45" customHeight="1" x14ac:dyDescent="0.25">
      <c r="A34" s="344" t="s">
        <v>744</v>
      </c>
      <c r="B34" s="305" t="s">
        <v>888</v>
      </c>
      <c r="C34" s="354" t="s">
        <v>804</v>
      </c>
      <c r="D34" s="345">
        <v>32</v>
      </c>
      <c r="E34" s="312" t="s">
        <v>926</v>
      </c>
      <c r="F34" s="312" t="s">
        <v>926</v>
      </c>
    </row>
    <row r="35" spans="1:6" s="278" customFormat="1" ht="64.95" customHeight="1" x14ac:dyDescent="0.25">
      <c r="A35" s="344" t="s">
        <v>745</v>
      </c>
      <c r="B35" s="305" t="s">
        <v>944</v>
      </c>
      <c r="C35" s="308" t="s">
        <v>894</v>
      </c>
      <c r="D35" s="308">
        <v>3</v>
      </c>
      <c r="E35" s="310" t="s">
        <v>926</v>
      </c>
      <c r="F35" s="310" t="s">
        <v>926</v>
      </c>
    </row>
    <row r="36" spans="1:6" s="278" customFormat="1" ht="58.05" customHeight="1" x14ac:dyDescent="0.25">
      <c r="A36" s="344" t="s">
        <v>746</v>
      </c>
      <c r="B36" s="305" t="s">
        <v>943</v>
      </c>
      <c r="C36" s="354" t="s">
        <v>804</v>
      </c>
      <c r="D36" s="345">
        <v>2</v>
      </c>
      <c r="E36" s="312" t="s">
        <v>926</v>
      </c>
      <c r="F36" s="312" t="s">
        <v>926</v>
      </c>
    </row>
    <row r="37" spans="1:6" s="278" customFormat="1" ht="58.05" customHeight="1" x14ac:dyDescent="0.25">
      <c r="A37" s="344" t="s">
        <v>918</v>
      </c>
      <c r="B37" s="305" t="s">
        <v>898</v>
      </c>
      <c r="C37" s="354" t="s">
        <v>804</v>
      </c>
      <c r="D37" s="345">
        <v>9</v>
      </c>
      <c r="E37" s="312" t="s">
        <v>926</v>
      </c>
      <c r="F37" s="312" t="s">
        <v>926</v>
      </c>
    </row>
    <row r="38" spans="1:6" s="278" customFormat="1" ht="42.75" customHeight="1" x14ac:dyDescent="0.25">
      <c r="A38" s="344" t="s">
        <v>919</v>
      </c>
      <c r="B38" s="321" t="s">
        <v>810</v>
      </c>
      <c r="C38" s="354" t="s">
        <v>804</v>
      </c>
      <c r="D38" s="345">
        <v>3</v>
      </c>
      <c r="E38" s="312" t="s">
        <v>926</v>
      </c>
      <c r="F38" s="312" t="s">
        <v>926</v>
      </c>
    </row>
    <row r="39" spans="1:6" s="278" customFormat="1" ht="12" hidden="1" customHeight="1" x14ac:dyDescent="0.25">
      <c r="A39" s="478"/>
      <c r="B39" s="479"/>
      <c r="C39" s="479"/>
      <c r="D39" s="479"/>
      <c r="E39" s="479"/>
      <c r="F39" s="479"/>
    </row>
    <row r="40" spans="1:6" s="278" customFormat="1" ht="29.25" customHeight="1" x14ac:dyDescent="0.25">
      <c r="A40" s="452" t="s">
        <v>789</v>
      </c>
      <c r="B40" s="453"/>
      <c r="C40" s="454"/>
      <c r="D40" s="454"/>
      <c r="E40" s="455"/>
      <c r="F40" s="313" t="s">
        <v>926</v>
      </c>
    </row>
    <row r="41" spans="1:6" s="278" customFormat="1" ht="14.55" customHeight="1" x14ac:dyDescent="0.25">
      <c r="A41" s="475"/>
      <c r="B41" s="476"/>
      <c r="C41" s="476"/>
      <c r="D41" s="476"/>
      <c r="E41" s="476"/>
      <c r="F41" s="477"/>
    </row>
    <row r="42" spans="1:6" s="278" customFormat="1" ht="38.549999999999997" customHeight="1" x14ac:dyDescent="0.25">
      <c r="A42" s="343">
        <v>4</v>
      </c>
      <c r="B42" s="472" t="s">
        <v>811</v>
      </c>
      <c r="C42" s="473"/>
      <c r="D42" s="473"/>
      <c r="E42" s="473"/>
      <c r="F42" s="474"/>
    </row>
    <row r="43" spans="1:6" s="278" customFormat="1" ht="31.5" customHeight="1" x14ac:dyDescent="0.25">
      <c r="A43" s="317"/>
      <c r="B43" s="472" t="s">
        <v>812</v>
      </c>
      <c r="C43" s="473"/>
      <c r="D43" s="473"/>
      <c r="E43" s="473"/>
      <c r="F43" s="474"/>
    </row>
    <row r="44" spans="1:6" s="278" customFormat="1" ht="31.5" customHeight="1" x14ac:dyDescent="0.25">
      <c r="A44" s="317"/>
      <c r="B44" s="483" t="s">
        <v>945</v>
      </c>
      <c r="C44" s="484"/>
      <c r="D44" s="484"/>
      <c r="E44" s="484"/>
      <c r="F44" s="485"/>
    </row>
    <row r="45" spans="1:6" s="278" customFormat="1" ht="72" customHeight="1" x14ac:dyDescent="0.25">
      <c r="A45" s="344" t="s">
        <v>747</v>
      </c>
      <c r="B45" s="306" t="s">
        <v>946</v>
      </c>
      <c r="C45" s="308" t="s">
        <v>820</v>
      </c>
      <c r="D45" s="308">
        <v>80</v>
      </c>
      <c r="E45" s="310" t="s">
        <v>926</v>
      </c>
      <c r="F45" s="310" t="s">
        <v>926</v>
      </c>
    </row>
    <row r="46" spans="1:6" s="278" customFormat="1" ht="31.5" customHeight="1" x14ac:dyDescent="0.25">
      <c r="A46" s="317"/>
      <c r="B46" s="483" t="s">
        <v>947</v>
      </c>
      <c r="C46" s="484"/>
      <c r="D46" s="484"/>
      <c r="E46" s="484"/>
      <c r="F46" s="485"/>
    </row>
    <row r="47" spans="1:6" s="278" customFormat="1" ht="75.75" customHeight="1" x14ac:dyDescent="0.25">
      <c r="A47" s="344" t="s">
        <v>749</v>
      </c>
      <c r="B47" s="306" t="s">
        <v>813</v>
      </c>
      <c r="C47" s="354" t="s">
        <v>797</v>
      </c>
      <c r="D47" s="345">
        <v>175</v>
      </c>
      <c r="E47" s="312" t="s">
        <v>926</v>
      </c>
      <c r="F47" s="312" t="s">
        <v>926</v>
      </c>
    </row>
    <row r="48" spans="1:6" s="278" customFormat="1" ht="37.049999999999997" customHeight="1" x14ac:dyDescent="0.25">
      <c r="A48" s="317"/>
      <c r="B48" s="483" t="s">
        <v>948</v>
      </c>
      <c r="C48" s="484"/>
      <c r="D48" s="484"/>
      <c r="E48" s="484"/>
      <c r="F48" s="485"/>
    </row>
    <row r="49" spans="1:6" s="278" customFormat="1" ht="57.45" customHeight="1" x14ac:dyDescent="0.25">
      <c r="A49" s="344" t="s">
        <v>751</v>
      </c>
      <c r="B49" s="306" t="s">
        <v>913</v>
      </c>
      <c r="C49" s="354" t="s">
        <v>797</v>
      </c>
      <c r="D49" s="345">
        <v>60</v>
      </c>
      <c r="E49" s="312" t="s">
        <v>926</v>
      </c>
      <c r="F49" s="312" t="s">
        <v>926</v>
      </c>
    </row>
    <row r="50" spans="1:6" s="278" customFormat="1" ht="34.950000000000003" customHeight="1" x14ac:dyDescent="0.25">
      <c r="A50" s="344" t="s">
        <v>753</v>
      </c>
      <c r="B50" s="306" t="s">
        <v>914</v>
      </c>
      <c r="C50" s="354" t="s">
        <v>700</v>
      </c>
      <c r="D50" s="345">
        <v>40</v>
      </c>
      <c r="E50" s="312" t="s">
        <v>926</v>
      </c>
      <c r="F50" s="312" t="s">
        <v>926</v>
      </c>
    </row>
    <row r="51" spans="1:6" s="278" customFormat="1" ht="29.55" customHeight="1" x14ac:dyDescent="0.25">
      <c r="A51" s="317"/>
      <c r="B51" s="472" t="s">
        <v>837</v>
      </c>
      <c r="C51" s="473"/>
      <c r="D51" s="473"/>
      <c r="E51" s="473"/>
      <c r="F51" s="474"/>
    </row>
    <row r="52" spans="1:6" s="278" customFormat="1" ht="64.5" customHeight="1" x14ac:dyDescent="0.25">
      <c r="A52" s="344" t="s">
        <v>755</v>
      </c>
      <c r="B52" s="321" t="s">
        <v>840</v>
      </c>
      <c r="C52" s="308" t="s">
        <v>799</v>
      </c>
      <c r="D52" s="329">
        <v>3</v>
      </c>
      <c r="E52" s="310" t="s">
        <v>926</v>
      </c>
      <c r="F52" s="310" t="s">
        <v>926</v>
      </c>
    </row>
    <row r="53" spans="1:6" s="278" customFormat="1" ht="37.950000000000003" customHeight="1" x14ac:dyDescent="0.25">
      <c r="A53" s="317"/>
      <c r="B53" s="472" t="s">
        <v>838</v>
      </c>
      <c r="C53" s="473"/>
      <c r="D53" s="473"/>
      <c r="E53" s="473"/>
      <c r="F53" s="474"/>
    </row>
    <row r="54" spans="1:6" s="278" customFormat="1" ht="54.45" customHeight="1" x14ac:dyDescent="0.25">
      <c r="A54" s="344" t="s">
        <v>756</v>
      </c>
      <c r="B54" s="322" t="s">
        <v>839</v>
      </c>
      <c r="C54" s="308" t="s">
        <v>699</v>
      </c>
      <c r="D54" s="329">
        <v>8</v>
      </c>
      <c r="E54" s="310" t="s">
        <v>926</v>
      </c>
      <c r="F54" s="310" t="s">
        <v>926</v>
      </c>
    </row>
    <row r="55" spans="1:6" s="278" customFormat="1" ht="25.95" hidden="1" customHeight="1" thickBot="1" x14ac:dyDescent="0.3">
      <c r="A55" s="486" t="s">
        <v>789</v>
      </c>
      <c r="B55" s="486"/>
      <c r="C55" s="318"/>
      <c r="D55" s="319"/>
      <c r="E55" s="320"/>
      <c r="F55" s="313">
        <v>90500</v>
      </c>
    </row>
    <row r="56" spans="1:6" ht="5.55" hidden="1" customHeight="1" x14ac:dyDescent="0.25">
      <c r="A56" s="314"/>
      <c r="B56" s="315"/>
      <c r="C56" s="315"/>
      <c r="D56" s="315"/>
      <c r="E56" s="316"/>
      <c r="F56" s="316"/>
    </row>
    <row r="57" spans="1:6" ht="30.45" customHeight="1" x14ac:dyDescent="0.25">
      <c r="A57" s="317"/>
      <c r="B57" s="472" t="s">
        <v>814</v>
      </c>
      <c r="C57" s="473"/>
      <c r="D57" s="473"/>
      <c r="E57" s="473"/>
      <c r="F57" s="474"/>
    </row>
    <row r="58" spans="1:6" ht="33.450000000000003" customHeight="1" x14ac:dyDescent="0.25">
      <c r="A58" s="344" t="s">
        <v>748</v>
      </c>
      <c r="B58" s="307" t="s">
        <v>815</v>
      </c>
      <c r="C58" s="308" t="s">
        <v>700</v>
      </c>
      <c r="D58" s="309">
        <v>900</v>
      </c>
      <c r="E58" s="310" t="s">
        <v>926</v>
      </c>
      <c r="F58" s="310" t="s">
        <v>926</v>
      </c>
    </row>
    <row r="59" spans="1:6" ht="30" customHeight="1" x14ac:dyDescent="0.25">
      <c r="A59" s="343"/>
      <c r="B59" s="472" t="s">
        <v>816</v>
      </c>
      <c r="C59" s="473"/>
      <c r="D59" s="473"/>
      <c r="E59" s="473"/>
      <c r="F59" s="474"/>
    </row>
    <row r="60" spans="1:6" ht="32.549999999999997" customHeight="1" x14ac:dyDescent="0.25">
      <c r="A60" s="317"/>
      <c r="B60" s="472" t="s">
        <v>817</v>
      </c>
      <c r="C60" s="473"/>
      <c r="D60" s="473"/>
      <c r="E60" s="473"/>
      <c r="F60" s="474"/>
    </row>
    <row r="61" spans="1:6" ht="30" customHeight="1" x14ac:dyDescent="0.25">
      <c r="A61" s="317"/>
      <c r="B61" s="472" t="s">
        <v>818</v>
      </c>
      <c r="C61" s="473"/>
      <c r="D61" s="473"/>
      <c r="E61" s="473"/>
      <c r="F61" s="474"/>
    </row>
    <row r="62" spans="1:6" ht="36" customHeight="1" x14ac:dyDescent="0.25">
      <c r="A62" s="341" t="s">
        <v>750</v>
      </c>
      <c r="B62" s="346" t="s">
        <v>819</v>
      </c>
      <c r="C62" s="308" t="s">
        <v>820</v>
      </c>
      <c r="D62" s="345">
        <v>13600</v>
      </c>
      <c r="E62" s="310" t="s">
        <v>926</v>
      </c>
      <c r="F62" s="310" t="s">
        <v>926</v>
      </c>
    </row>
    <row r="63" spans="1:6" ht="30" customHeight="1" x14ac:dyDescent="0.25">
      <c r="A63" s="323"/>
      <c r="B63" s="480" t="s">
        <v>821</v>
      </c>
      <c r="C63" s="481"/>
      <c r="D63" s="481"/>
      <c r="E63" s="481"/>
      <c r="F63" s="482"/>
    </row>
    <row r="64" spans="1:6" ht="39.450000000000003" customHeight="1" x14ac:dyDescent="0.25">
      <c r="A64" s="341" t="s">
        <v>752</v>
      </c>
      <c r="B64" s="325" t="s">
        <v>822</v>
      </c>
      <c r="C64" s="308" t="s">
        <v>820</v>
      </c>
      <c r="D64" s="345">
        <v>13600</v>
      </c>
      <c r="E64" s="310" t="s">
        <v>926</v>
      </c>
      <c r="F64" s="310" t="s">
        <v>926</v>
      </c>
    </row>
    <row r="65" spans="1:6" ht="33" customHeight="1" x14ac:dyDescent="0.25">
      <c r="A65" s="323"/>
      <c r="B65" s="480" t="s">
        <v>823</v>
      </c>
      <c r="C65" s="481"/>
      <c r="D65" s="481"/>
      <c r="E65" s="481"/>
      <c r="F65" s="482"/>
    </row>
    <row r="66" spans="1:6" ht="43.05" customHeight="1" x14ac:dyDescent="0.25">
      <c r="A66" s="341" t="s">
        <v>754</v>
      </c>
      <c r="B66" s="347" t="s">
        <v>824</v>
      </c>
      <c r="C66" s="308" t="s">
        <v>820</v>
      </c>
      <c r="D66" s="345">
        <v>13600</v>
      </c>
      <c r="E66" s="310" t="s">
        <v>926</v>
      </c>
      <c r="F66" s="310" t="s">
        <v>926</v>
      </c>
    </row>
    <row r="67" spans="1:6" ht="31.05" customHeight="1" x14ac:dyDescent="0.25">
      <c r="A67" s="323"/>
      <c r="B67" s="480" t="s">
        <v>825</v>
      </c>
      <c r="C67" s="481"/>
      <c r="D67" s="481"/>
      <c r="E67" s="481"/>
      <c r="F67" s="482"/>
    </row>
    <row r="68" spans="1:6" ht="37.950000000000003" customHeight="1" x14ac:dyDescent="0.25">
      <c r="A68" s="341" t="s">
        <v>496</v>
      </c>
      <c r="B68" s="324" t="s">
        <v>826</v>
      </c>
      <c r="C68" s="308" t="s">
        <v>820</v>
      </c>
      <c r="D68" s="329">
        <v>13600</v>
      </c>
      <c r="E68" s="310" t="s">
        <v>926</v>
      </c>
      <c r="F68" s="310" t="s">
        <v>926</v>
      </c>
    </row>
    <row r="69" spans="1:6" ht="36" customHeight="1" x14ac:dyDescent="0.25">
      <c r="A69" s="323"/>
      <c r="B69" s="480" t="s">
        <v>827</v>
      </c>
      <c r="C69" s="481"/>
      <c r="D69" s="481"/>
      <c r="E69" s="481"/>
      <c r="F69" s="482"/>
    </row>
    <row r="70" spans="1:6" ht="48" customHeight="1" x14ac:dyDescent="0.25">
      <c r="A70" s="341" t="s">
        <v>202</v>
      </c>
      <c r="B70" s="322" t="s">
        <v>828</v>
      </c>
      <c r="C70" s="308" t="s">
        <v>820</v>
      </c>
      <c r="D70" s="309">
        <v>13600</v>
      </c>
      <c r="E70" s="310" t="s">
        <v>926</v>
      </c>
      <c r="F70" s="310" t="s">
        <v>926</v>
      </c>
    </row>
    <row r="71" spans="1:6" ht="35.549999999999997" customHeight="1" x14ac:dyDescent="0.25">
      <c r="A71" s="341" t="s">
        <v>949</v>
      </c>
      <c r="B71" s="305" t="s">
        <v>829</v>
      </c>
      <c r="C71" s="308" t="s">
        <v>700</v>
      </c>
      <c r="D71" s="309">
        <v>380</v>
      </c>
      <c r="E71" s="310" t="s">
        <v>926</v>
      </c>
      <c r="F71" s="310" t="s">
        <v>926</v>
      </c>
    </row>
    <row r="72" spans="1:6" ht="28.5" customHeight="1" x14ac:dyDescent="0.25">
      <c r="A72" s="342"/>
      <c r="B72" s="480" t="s">
        <v>830</v>
      </c>
      <c r="C72" s="481"/>
      <c r="D72" s="481"/>
      <c r="E72" s="481"/>
      <c r="F72" s="482"/>
    </row>
    <row r="73" spans="1:6" ht="41.55" customHeight="1" x14ac:dyDescent="0.25">
      <c r="A73" s="341" t="s">
        <v>950</v>
      </c>
      <c r="B73" s="325" t="s">
        <v>831</v>
      </c>
      <c r="C73" s="308" t="s">
        <v>820</v>
      </c>
      <c r="D73" s="309">
        <v>13600</v>
      </c>
      <c r="E73" s="310" t="s">
        <v>926</v>
      </c>
      <c r="F73" s="310" t="s">
        <v>926</v>
      </c>
    </row>
    <row r="74" spans="1:6" ht="28.5" customHeight="1" x14ac:dyDescent="0.25">
      <c r="A74" s="323"/>
      <c r="B74" s="480" t="s">
        <v>832</v>
      </c>
      <c r="C74" s="481"/>
      <c r="D74" s="481"/>
      <c r="E74" s="481"/>
      <c r="F74" s="482"/>
    </row>
    <row r="75" spans="1:6" ht="171" customHeight="1" x14ac:dyDescent="0.25">
      <c r="A75" s="341" t="s">
        <v>951</v>
      </c>
      <c r="B75" s="322" t="s">
        <v>833</v>
      </c>
      <c r="C75" s="308" t="s">
        <v>820</v>
      </c>
      <c r="D75" s="329">
        <v>13600</v>
      </c>
      <c r="E75" s="310" t="s">
        <v>926</v>
      </c>
      <c r="F75" s="310" t="s">
        <v>926</v>
      </c>
    </row>
    <row r="76" spans="1:6" ht="28.95" customHeight="1" x14ac:dyDescent="0.3">
      <c r="A76" s="364"/>
      <c r="B76" s="368" t="s">
        <v>924</v>
      </c>
      <c r="C76" s="358"/>
      <c r="D76" s="358"/>
      <c r="E76" s="358"/>
      <c r="F76" s="359"/>
    </row>
    <row r="77" spans="1:6" ht="58.05" customHeight="1" x14ac:dyDescent="0.25">
      <c r="A77" s="341" t="s">
        <v>952</v>
      </c>
      <c r="B77" s="360" t="s">
        <v>925</v>
      </c>
      <c r="C77" s="361" t="s">
        <v>700</v>
      </c>
      <c r="D77" s="362">
        <v>1020</v>
      </c>
      <c r="E77" s="363" t="s">
        <v>926</v>
      </c>
      <c r="F77" s="363" t="s">
        <v>926</v>
      </c>
    </row>
    <row r="78" spans="1:6" ht="28.5" customHeight="1" x14ac:dyDescent="0.25">
      <c r="A78" s="452" t="s">
        <v>789</v>
      </c>
      <c r="B78" s="487"/>
      <c r="C78" s="454"/>
      <c r="D78" s="454"/>
      <c r="E78" s="455"/>
      <c r="F78" s="313" t="s">
        <v>926</v>
      </c>
    </row>
    <row r="79" spans="1:6" ht="15.75" customHeight="1" x14ac:dyDescent="0.25">
      <c r="A79" s="475"/>
      <c r="B79" s="476"/>
      <c r="C79" s="476"/>
      <c r="D79" s="476"/>
      <c r="E79" s="476"/>
      <c r="F79" s="477"/>
    </row>
    <row r="80" spans="1:6" ht="28.5" customHeight="1" x14ac:dyDescent="0.25">
      <c r="A80" s="348">
        <v>5</v>
      </c>
      <c r="B80" s="488" t="s">
        <v>834</v>
      </c>
      <c r="C80" s="488"/>
      <c r="D80" s="488"/>
      <c r="E80" s="488"/>
      <c r="F80" s="488"/>
    </row>
    <row r="81" spans="1:6" ht="35.25" customHeight="1" x14ac:dyDescent="0.25">
      <c r="A81" s="341" t="s">
        <v>920</v>
      </c>
      <c r="B81" s="311" t="s">
        <v>887</v>
      </c>
      <c r="C81" s="308" t="s">
        <v>799</v>
      </c>
      <c r="D81" s="326">
        <v>50</v>
      </c>
      <c r="E81" s="310" t="s">
        <v>926</v>
      </c>
      <c r="F81" s="310" t="s">
        <v>926</v>
      </c>
    </row>
    <row r="82" spans="1:6" ht="35.25" customHeight="1" x14ac:dyDescent="0.25">
      <c r="A82" s="341" t="s">
        <v>921</v>
      </c>
      <c r="B82" s="325" t="s">
        <v>901</v>
      </c>
      <c r="C82" s="308" t="s">
        <v>799</v>
      </c>
      <c r="D82" s="326">
        <v>1</v>
      </c>
      <c r="E82" s="310" t="s">
        <v>926</v>
      </c>
      <c r="F82" s="310" t="s">
        <v>926</v>
      </c>
    </row>
    <row r="83" spans="1:6" ht="35.25" customHeight="1" x14ac:dyDescent="0.25">
      <c r="A83" s="341" t="s">
        <v>896</v>
      </c>
      <c r="B83" s="311" t="s">
        <v>902</v>
      </c>
      <c r="C83" s="308" t="s">
        <v>799</v>
      </c>
      <c r="D83" s="326">
        <v>1</v>
      </c>
      <c r="E83" s="310" t="s">
        <v>926</v>
      </c>
      <c r="F83" s="310" t="s">
        <v>926</v>
      </c>
    </row>
    <row r="84" spans="1:6" ht="28.05" customHeight="1" x14ac:dyDescent="0.25">
      <c r="A84" s="348"/>
      <c r="B84" s="371" t="s">
        <v>953</v>
      </c>
      <c r="C84" s="372"/>
      <c r="D84" s="372"/>
      <c r="E84" s="372"/>
      <c r="F84" s="373"/>
    </row>
    <row r="85" spans="1:6" ht="86.55" customHeight="1" x14ac:dyDescent="0.25">
      <c r="A85" s="341" t="s">
        <v>897</v>
      </c>
      <c r="B85" s="311" t="s">
        <v>954</v>
      </c>
      <c r="C85" s="361" t="s">
        <v>799</v>
      </c>
      <c r="D85" s="362">
        <v>1</v>
      </c>
      <c r="E85" s="363" t="s">
        <v>926</v>
      </c>
      <c r="F85" s="363" t="s">
        <v>926</v>
      </c>
    </row>
    <row r="86" spans="1:6" ht="48.45" customHeight="1" x14ac:dyDescent="0.25">
      <c r="A86" s="341" t="s">
        <v>922</v>
      </c>
      <c r="B86" s="374" t="s">
        <v>835</v>
      </c>
      <c r="C86" s="361" t="s">
        <v>799</v>
      </c>
      <c r="D86" s="362">
        <v>2</v>
      </c>
      <c r="E86" s="363" t="s">
        <v>926</v>
      </c>
      <c r="F86" s="363" t="s">
        <v>926</v>
      </c>
    </row>
    <row r="87" spans="1:6" ht="29.25" customHeight="1" x14ac:dyDescent="0.25">
      <c r="A87" s="452" t="s">
        <v>789</v>
      </c>
      <c r="B87" s="453"/>
      <c r="C87" s="454"/>
      <c r="D87" s="454"/>
      <c r="E87" s="455"/>
      <c r="F87" s="313" t="s">
        <v>926</v>
      </c>
    </row>
    <row r="88" spans="1:6" x14ac:dyDescent="0.25">
      <c r="A88" s="475"/>
      <c r="B88" s="476"/>
      <c r="C88" s="476"/>
      <c r="D88" s="476"/>
      <c r="E88" s="476"/>
      <c r="F88" s="477"/>
    </row>
    <row r="89" spans="1:6" ht="27.45" customHeight="1" x14ac:dyDescent="0.25">
      <c r="A89" s="348">
        <v>6</v>
      </c>
      <c r="B89" s="489" t="s">
        <v>845</v>
      </c>
      <c r="C89" s="489"/>
      <c r="D89" s="489"/>
      <c r="E89" s="489"/>
      <c r="F89" s="489"/>
    </row>
    <row r="90" spans="1:6" ht="41.4" x14ac:dyDescent="0.25">
      <c r="A90" s="341" t="s">
        <v>923</v>
      </c>
      <c r="B90" s="367" t="s">
        <v>846</v>
      </c>
      <c r="C90" s="350" t="s">
        <v>799</v>
      </c>
      <c r="D90" s="350">
        <v>1</v>
      </c>
      <c r="E90" s="327" t="s">
        <v>926</v>
      </c>
      <c r="F90" s="327" t="s">
        <v>926</v>
      </c>
    </row>
    <row r="91" spans="1:6" ht="55.2" x14ac:dyDescent="0.25">
      <c r="A91" s="341" t="s">
        <v>912</v>
      </c>
      <c r="B91" s="367" t="s">
        <v>903</v>
      </c>
      <c r="C91" s="350" t="s">
        <v>799</v>
      </c>
      <c r="D91" s="350">
        <v>1</v>
      </c>
      <c r="E91" s="327" t="s">
        <v>926</v>
      </c>
      <c r="F91" s="327" t="s">
        <v>926</v>
      </c>
    </row>
    <row r="92" spans="1:6" ht="30" customHeight="1" x14ac:dyDescent="0.25">
      <c r="A92" s="452" t="s">
        <v>789</v>
      </c>
      <c r="B92" s="453"/>
      <c r="C92" s="454"/>
      <c r="D92" s="454"/>
      <c r="E92" s="455"/>
      <c r="F92" s="313" t="s">
        <v>926</v>
      </c>
    </row>
    <row r="93" spans="1:6" x14ac:dyDescent="0.25">
      <c r="A93" s="475"/>
      <c r="B93" s="476"/>
      <c r="C93" s="476"/>
      <c r="D93" s="476"/>
      <c r="E93" s="476"/>
      <c r="F93" s="477"/>
    </row>
    <row r="94" spans="1:6" ht="28.95" customHeight="1" x14ac:dyDescent="0.25">
      <c r="A94" s="348">
        <v>7</v>
      </c>
      <c r="B94" s="489" t="s">
        <v>841</v>
      </c>
      <c r="C94" s="489"/>
      <c r="D94" s="489"/>
      <c r="E94" s="489"/>
      <c r="F94" s="489"/>
    </row>
    <row r="95" spans="1:6" ht="30.45" customHeight="1" x14ac:dyDescent="0.25">
      <c r="A95" s="323"/>
      <c r="B95" s="490" t="s">
        <v>842</v>
      </c>
      <c r="C95" s="491"/>
      <c r="D95" s="491"/>
      <c r="E95" s="491"/>
      <c r="F95" s="491"/>
    </row>
    <row r="96" spans="1:6" ht="37.950000000000003" customHeight="1" x14ac:dyDescent="0.25">
      <c r="A96" s="341" t="s">
        <v>916</v>
      </c>
      <c r="B96" s="351" t="s">
        <v>843</v>
      </c>
      <c r="C96" s="308" t="s">
        <v>700</v>
      </c>
      <c r="D96" s="326">
        <v>1500</v>
      </c>
      <c r="E96" s="310" t="s">
        <v>926</v>
      </c>
      <c r="F96" s="310" t="s">
        <v>926</v>
      </c>
    </row>
    <row r="97" spans="1:11" ht="36.450000000000003" customHeight="1" x14ac:dyDescent="0.25">
      <c r="A97" s="341" t="s">
        <v>917</v>
      </c>
      <c r="B97" s="351" t="s">
        <v>844</v>
      </c>
      <c r="C97" s="308" t="s">
        <v>820</v>
      </c>
      <c r="D97" s="326">
        <v>74</v>
      </c>
      <c r="E97" s="310" t="s">
        <v>926</v>
      </c>
      <c r="F97" s="310" t="s">
        <v>926</v>
      </c>
    </row>
    <row r="98" spans="1:11" ht="54" customHeight="1" x14ac:dyDescent="0.25">
      <c r="A98" s="341" t="s">
        <v>955</v>
      </c>
      <c r="B98" s="328" t="s">
        <v>886</v>
      </c>
      <c r="C98" s="308" t="s">
        <v>820</v>
      </c>
      <c r="D98" s="326">
        <v>300</v>
      </c>
      <c r="E98" s="310" t="s">
        <v>926</v>
      </c>
      <c r="F98" s="310" t="s">
        <v>926</v>
      </c>
    </row>
    <row r="99" spans="1:11" ht="33.75" customHeight="1" x14ac:dyDescent="0.25">
      <c r="A99" s="452" t="s">
        <v>789</v>
      </c>
      <c r="B99" s="453"/>
      <c r="C99" s="454"/>
      <c r="D99" s="454"/>
      <c r="E99" s="455"/>
      <c r="F99" s="313" t="s">
        <v>926</v>
      </c>
    </row>
    <row r="100" spans="1:11" x14ac:dyDescent="0.25">
      <c r="A100" s="492"/>
      <c r="B100" s="476"/>
      <c r="C100" s="476"/>
      <c r="D100" s="476"/>
      <c r="E100" s="476"/>
      <c r="F100" s="476"/>
    </row>
    <row r="101" spans="1:11" ht="29.55" customHeight="1" x14ac:dyDescent="0.25">
      <c r="A101" s="493" t="s">
        <v>956</v>
      </c>
      <c r="B101" s="494"/>
      <c r="C101" s="494"/>
      <c r="D101" s="494"/>
      <c r="E101" s="494"/>
      <c r="F101" s="476"/>
    </row>
    <row r="102" spans="1:11" ht="26.55" customHeight="1" x14ac:dyDescent="0.25">
      <c r="A102" s="493" t="s">
        <v>889</v>
      </c>
      <c r="B102" s="494"/>
      <c r="C102" s="494"/>
      <c r="D102" s="494"/>
      <c r="E102" s="494"/>
      <c r="F102" s="476"/>
    </row>
    <row r="103" spans="1:11" ht="151.5" customHeight="1" x14ac:dyDescent="0.25">
      <c r="A103" s="341" t="s">
        <v>891</v>
      </c>
      <c r="B103" s="349" t="s">
        <v>890</v>
      </c>
      <c r="C103" s="308" t="s">
        <v>799</v>
      </c>
      <c r="D103" s="309">
        <v>1</v>
      </c>
      <c r="E103" s="310" t="s">
        <v>926</v>
      </c>
      <c r="F103" s="310" t="s">
        <v>926</v>
      </c>
    </row>
    <row r="104" spans="1:11" ht="41.4" x14ac:dyDescent="0.25">
      <c r="A104" s="341" t="s">
        <v>899</v>
      </c>
      <c r="B104" s="311" t="s">
        <v>835</v>
      </c>
      <c r="C104" s="308" t="s">
        <v>799</v>
      </c>
      <c r="D104" s="326">
        <v>2</v>
      </c>
      <c r="E104" s="310" t="s">
        <v>926</v>
      </c>
      <c r="F104" s="310" t="s">
        <v>926</v>
      </c>
    </row>
    <row r="105" spans="1:11" ht="41.4" x14ac:dyDescent="0.25">
      <c r="A105" s="341" t="s">
        <v>900</v>
      </c>
      <c r="B105" s="311" t="s">
        <v>836</v>
      </c>
      <c r="C105" s="308" t="s">
        <v>799</v>
      </c>
      <c r="D105" s="326">
        <v>2</v>
      </c>
      <c r="E105" s="310" t="s">
        <v>926</v>
      </c>
      <c r="F105" s="310" t="s">
        <v>926</v>
      </c>
    </row>
    <row r="106" spans="1:11" ht="29.55" customHeight="1" x14ac:dyDescent="0.25">
      <c r="A106" s="493" t="s">
        <v>915</v>
      </c>
      <c r="B106" s="494"/>
      <c r="C106" s="494"/>
      <c r="D106" s="494"/>
      <c r="E106" s="494"/>
      <c r="F106" s="476"/>
    </row>
    <row r="107" spans="1:11" ht="278.55" customHeight="1" x14ac:dyDescent="0.25">
      <c r="A107" s="495" t="s">
        <v>892</v>
      </c>
      <c r="B107" s="476"/>
      <c r="C107" s="476"/>
      <c r="D107" s="476"/>
      <c r="E107" s="476"/>
      <c r="F107" s="476"/>
      <c r="K107" s="269" t="s">
        <v>964</v>
      </c>
    </row>
    <row r="108" spans="1:11" ht="124.2" x14ac:dyDescent="0.25">
      <c r="A108" s="352" t="s">
        <v>957</v>
      </c>
      <c r="B108" s="355" t="s">
        <v>904</v>
      </c>
      <c r="C108" s="308" t="s">
        <v>799</v>
      </c>
      <c r="D108" s="308">
        <v>70</v>
      </c>
      <c r="E108" s="310" t="s">
        <v>926</v>
      </c>
      <c r="F108" s="310" t="s">
        <v>926</v>
      </c>
    </row>
    <row r="109" spans="1:11" ht="55.2" x14ac:dyDescent="0.25">
      <c r="A109" s="352" t="s">
        <v>958</v>
      </c>
      <c r="B109" s="322" t="s">
        <v>905</v>
      </c>
      <c r="C109" s="308" t="s">
        <v>799</v>
      </c>
      <c r="D109" s="308">
        <v>90</v>
      </c>
      <c r="E109" s="310" t="s">
        <v>926</v>
      </c>
      <c r="F109" s="310" t="s">
        <v>926</v>
      </c>
    </row>
    <row r="110" spans="1:11" ht="28.95" customHeight="1" x14ac:dyDescent="0.25">
      <c r="A110" s="356"/>
      <c r="B110" s="496" t="s">
        <v>906</v>
      </c>
      <c r="C110" s="497"/>
      <c r="D110" s="497"/>
      <c r="E110" s="497"/>
      <c r="F110" s="497"/>
    </row>
    <row r="111" spans="1:11" ht="91.05" customHeight="1" x14ac:dyDescent="0.25">
      <c r="A111" s="352" t="s">
        <v>959</v>
      </c>
      <c r="B111" s="355" t="s">
        <v>907</v>
      </c>
      <c r="C111" s="308" t="s">
        <v>799</v>
      </c>
      <c r="D111" s="308">
        <v>2</v>
      </c>
      <c r="E111" s="310" t="s">
        <v>926</v>
      </c>
      <c r="F111" s="310" t="s">
        <v>926</v>
      </c>
    </row>
    <row r="112" spans="1:11" ht="34.049999999999997" customHeight="1" x14ac:dyDescent="0.25">
      <c r="A112" s="356"/>
      <c r="B112" s="496" t="s">
        <v>908</v>
      </c>
      <c r="C112" s="497"/>
      <c r="D112" s="497"/>
      <c r="E112" s="497"/>
      <c r="F112" s="497"/>
    </row>
    <row r="113" spans="1:6" ht="124.2" x14ac:dyDescent="0.25">
      <c r="A113" s="352" t="s">
        <v>960</v>
      </c>
      <c r="B113" s="355" t="s">
        <v>909</v>
      </c>
      <c r="C113" s="308" t="s">
        <v>799</v>
      </c>
      <c r="D113" s="308">
        <v>1</v>
      </c>
      <c r="E113" s="310" t="s">
        <v>926</v>
      </c>
      <c r="F113" s="310" t="s">
        <v>926</v>
      </c>
    </row>
    <row r="114" spans="1:6" ht="34.049999999999997" customHeight="1" x14ac:dyDescent="0.25">
      <c r="A114" s="352" t="s">
        <v>961</v>
      </c>
      <c r="B114" s="304" t="s">
        <v>927</v>
      </c>
      <c r="C114" s="308" t="s">
        <v>802</v>
      </c>
      <c r="D114" s="308" t="s">
        <v>910</v>
      </c>
      <c r="E114" s="310" t="s">
        <v>926</v>
      </c>
      <c r="F114" s="310" t="s">
        <v>926</v>
      </c>
    </row>
    <row r="115" spans="1:6" ht="34.049999999999997" customHeight="1" x14ac:dyDescent="0.25">
      <c r="A115" s="452" t="s">
        <v>789</v>
      </c>
      <c r="B115" s="453"/>
      <c r="C115" s="454"/>
      <c r="D115" s="454"/>
      <c r="E115" s="455"/>
      <c r="F115" s="313" t="s">
        <v>926</v>
      </c>
    </row>
    <row r="116" spans="1:6" ht="23.55" customHeight="1" x14ac:dyDescent="0.25">
      <c r="A116" s="499" t="s">
        <v>702</v>
      </c>
      <c r="B116" s="500"/>
      <c r="C116" s="500"/>
      <c r="D116" s="500"/>
      <c r="E116" s="500"/>
      <c r="F116" s="501"/>
    </row>
    <row r="117" spans="1:6" x14ac:dyDescent="0.25">
      <c r="A117" s="492"/>
      <c r="B117" s="476"/>
      <c r="C117" s="476"/>
      <c r="D117" s="476"/>
      <c r="E117" s="476"/>
      <c r="F117" s="476"/>
    </row>
    <row r="118" spans="1:6" ht="27.75" customHeight="1" x14ac:dyDescent="0.25">
      <c r="A118" s="502" t="s">
        <v>703</v>
      </c>
      <c r="B118" s="503"/>
      <c r="C118" s="503"/>
      <c r="D118" s="503"/>
      <c r="E118" s="503"/>
      <c r="F118" s="504"/>
    </row>
    <row r="119" spans="1:6" x14ac:dyDescent="0.25">
      <c r="A119" s="505" t="s">
        <v>98</v>
      </c>
      <c r="B119" s="476"/>
      <c r="C119" s="476"/>
      <c r="D119" s="476"/>
      <c r="E119" s="476"/>
      <c r="F119" s="476"/>
    </row>
    <row r="120" spans="1:6" ht="30.45" customHeight="1" x14ac:dyDescent="0.25">
      <c r="A120" s="341">
        <v>1</v>
      </c>
      <c r="B120" s="498" t="str">
        <f>B8</f>
        <v>PRELIMINARY AND GENERAL</v>
      </c>
      <c r="C120" s="498"/>
      <c r="D120" s="498"/>
      <c r="E120" s="498"/>
      <c r="F120" s="310" t="s">
        <v>926</v>
      </c>
    </row>
    <row r="121" spans="1:6" ht="33.450000000000003" customHeight="1" x14ac:dyDescent="0.25">
      <c r="A121" s="341">
        <v>2</v>
      </c>
      <c r="B121" s="498" t="s">
        <v>790</v>
      </c>
      <c r="C121" s="498"/>
      <c r="D121" s="498"/>
      <c r="E121" s="498"/>
      <c r="F121" s="310" t="s">
        <v>926</v>
      </c>
    </row>
    <row r="122" spans="1:6" ht="31.95" customHeight="1" x14ac:dyDescent="0.25">
      <c r="A122" s="341">
        <v>3</v>
      </c>
      <c r="B122" s="498" t="str">
        <f>B33</f>
        <v>CONCRETE WORK</v>
      </c>
      <c r="C122" s="498"/>
      <c r="D122" s="498"/>
      <c r="E122" s="498"/>
      <c r="F122" s="310" t="s">
        <v>926</v>
      </c>
    </row>
    <row r="123" spans="1:6" ht="31.05" customHeight="1" x14ac:dyDescent="0.25">
      <c r="A123" s="341">
        <v>4</v>
      </c>
      <c r="B123" s="498" t="s">
        <v>847</v>
      </c>
      <c r="C123" s="498"/>
      <c r="D123" s="498"/>
      <c r="E123" s="498"/>
      <c r="F123" s="310" t="s">
        <v>926</v>
      </c>
    </row>
    <row r="124" spans="1:6" ht="31.95" customHeight="1" x14ac:dyDescent="0.25">
      <c r="A124" s="341">
        <v>5</v>
      </c>
      <c r="B124" s="498" t="s">
        <v>834</v>
      </c>
      <c r="C124" s="498"/>
      <c r="D124" s="498"/>
      <c r="E124" s="498"/>
      <c r="F124" s="310" t="s">
        <v>926</v>
      </c>
    </row>
    <row r="125" spans="1:6" ht="31.95" customHeight="1" x14ac:dyDescent="0.25">
      <c r="A125" s="341">
        <v>6</v>
      </c>
      <c r="B125" s="498" t="s">
        <v>845</v>
      </c>
      <c r="C125" s="498"/>
      <c r="D125" s="498"/>
      <c r="E125" s="498"/>
      <c r="F125" s="310" t="s">
        <v>926</v>
      </c>
    </row>
    <row r="126" spans="1:6" ht="33.450000000000003" customHeight="1" x14ac:dyDescent="0.25">
      <c r="A126" s="341">
        <v>7</v>
      </c>
      <c r="B126" s="498" t="s">
        <v>848</v>
      </c>
      <c r="C126" s="498"/>
      <c r="D126" s="498"/>
      <c r="E126" s="498"/>
      <c r="F126" s="310" t="s">
        <v>926</v>
      </c>
    </row>
    <row r="127" spans="1:6" ht="33.450000000000003" customHeight="1" x14ac:dyDescent="0.25">
      <c r="A127" s="341">
        <v>8</v>
      </c>
      <c r="B127" s="498" t="s">
        <v>103</v>
      </c>
      <c r="C127" s="498"/>
      <c r="D127" s="498"/>
      <c r="E127" s="498"/>
      <c r="F127" s="310" t="s">
        <v>926</v>
      </c>
    </row>
    <row r="128" spans="1:6" s="282" customFormat="1" ht="34.049999999999997" customHeight="1" x14ac:dyDescent="0.25">
      <c r="A128" s="507" t="s">
        <v>701</v>
      </c>
      <c r="B128" s="507"/>
      <c r="C128" s="507"/>
      <c r="D128" s="507"/>
      <c r="E128" s="507"/>
      <c r="F128" s="365" t="s">
        <v>926</v>
      </c>
    </row>
    <row r="129" spans="1:7" ht="34.5" customHeight="1" x14ac:dyDescent="0.25">
      <c r="A129" s="508" t="s">
        <v>704</v>
      </c>
      <c r="B129" s="508"/>
      <c r="C129" s="508"/>
      <c r="D129" s="508"/>
      <c r="E129" s="508"/>
      <c r="F129" s="310" t="s">
        <v>926</v>
      </c>
    </row>
    <row r="130" spans="1:7" s="283" customFormat="1" ht="34.5" customHeight="1" x14ac:dyDescent="0.25">
      <c r="A130" s="509" t="s">
        <v>705</v>
      </c>
      <c r="B130" s="509"/>
      <c r="C130" s="509"/>
      <c r="D130" s="509"/>
      <c r="E130" s="509"/>
      <c r="F130" s="365" t="s">
        <v>926</v>
      </c>
    </row>
    <row r="131" spans="1:7" ht="16.5" customHeight="1" x14ac:dyDescent="0.25">
      <c r="A131" s="492"/>
      <c r="B131" s="476"/>
      <c r="C131" s="476"/>
      <c r="D131" s="476"/>
      <c r="E131" s="476"/>
      <c r="F131" s="476"/>
    </row>
    <row r="132" spans="1:7" ht="36" customHeight="1" x14ac:dyDescent="0.25">
      <c r="A132" s="510" t="s">
        <v>850</v>
      </c>
      <c r="B132" s="511"/>
      <c r="C132" s="511"/>
      <c r="D132" s="511"/>
      <c r="E132" s="511"/>
      <c r="F132" s="512"/>
    </row>
    <row r="133" spans="1:7" ht="20.25" customHeight="1" x14ac:dyDescent="0.25">
      <c r="A133" s="513"/>
      <c r="B133" s="514"/>
      <c r="C133" s="514"/>
      <c r="D133" s="514"/>
      <c r="E133" s="514"/>
      <c r="F133" s="515"/>
    </row>
    <row r="134" spans="1:7" ht="20.25" customHeight="1" x14ac:dyDescent="0.25">
      <c r="A134" s="516"/>
      <c r="B134" s="517"/>
      <c r="C134" s="517"/>
      <c r="D134" s="517"/>
      <c r="E134" s="517"/>
      <c r="F134" s="518"/>
      <c r="G134" s="284"/>
    </row>
    <row r="135" spans="1:7" ht="34.049999999999997" customHeight="1" x14ac:dyDescent="0.25">
      <c r="A135" s="506" t="s">
        <v>928</v>
      </c>
      <c r="B135" s="506"/>
      <c r="C135" s="476"/>
      <c r="D135" s="476"/>
      <c r="E135" s="476"/>
      <c r="F135" s="476"/>
      <c r="G135" s="284"/>
    </row>
    <row r="136" spans="1:7" ht="32.25" customHeight="1" x14ac:dyDescent="0.25">
      <c r="A136" s="506" t="s">
        <v>707</v>
      </c>
      <c r="B136" s="506"/>
      <c r="C136" s="454"/>
      <c r="D136" s="506" t="s">
        <v>706</v>
      </c>
      <c r="E136" s="506"/>
      <c r="F136" s="476"/>
    </row>
    <row r="138" spans="1:7" x14ac:dyDescent="0.25">
      <c r="B138" s="281"/>
      <c r="C138" s="281"/>
      <c r="D138" s="279"/>
      <c r="E138" s="280"/>
      <c r="F138" s="280"/>
    </row>
  </sheetData>
  <mergeCells count="75">
    <mergeCell ref="A135:F135"/>
    <mergeCell ref="A136:C136"/>
    <mergeCell ref="D136:F136"/>
    <mergeCell ref="A128:E128"/>
    <mergeCell ref="A129:E129"/>
    <mergeCell ref="A130:E130"/>
    <mergeCell ref="A131:F131"/>
    <mergeCell ref="A132:F132"/>
    <mergeCell ref="A133:F134"/>
    <mergeCell ref="B127:E127"/>
    <mergeCell ref="A116:F116"/>
    <mergeCell ref="A117:F117"/>
    <mergeCell ref="A118:F118"/>
    <mergeCell ref="A119:F119"/>
    <mergeCell ref="B120:E120"/>
    <mergeCell ref="B121:E121"/>
    <mergeCell ref="B122:E122"/>
    <mergeCell ref="B123:E123"/>
    <mergeCell ref="B124:E124"/>
    <mergeCell ref="B125:E125"/>
    <mergeCell ref="B126:E126"/>
    <mergeCell ref="A115:E115"/>
    <mergeCell ref="A93:F93"/>
    <mergeCell ref="B94:F94"/>
    <mergeCell ref="B95:F95"/>
    <mergeCell ref="A99:E99"/>
    <mergeCell ref="A100:F100"/>
    <mergeCell ref="A101:F101"/>
    <mergeCell ref="A102:F102"/>
    <mergeCell ref="A106:F106"/>
    <mergeCell ref="A107:F107"/>
    <mergeCell ref="B110:F110"/>
    <mergeCell ref="B112:F112"/>
    <mergeCell ref="A92:E92"/>
    <mergeCell ref="B65:F65"/>
    <mergeCell ref="B67:F67"/>
    <mergeCell ref="B69:F69"/>
    <mergeCell ref="B72:F72"/>
    <mergeCell ref="B74:F74"/>
    <mergeCell ref="A78:E78"/>
    <mergeCell ref="A79:F79"/>
    <mergeCell ref="B80:F80"/>
    <mergeCell ref="A87:E87"/>
    <mergeCell ref="A88:F88"/>
    <mergeCell ref="B89:F89"/>
    <mergeCell ref="B63:F63"/>
    <mergeCell ref="B43:F43"/>
    <mergeCell ref="B44:F44"/>
    <mergeCell ref="B46:F46"/>
    <mergeCell ref="B48:F48"/>
    <mergeCell ref="B51:F51"/>
    <mergeCell ref="B53:F53"/>
    <mergeCell ref="A55:B55"/>
    <mergeCell ref="B57:F57"/>
    <mergeCell ref="B59:F59"/>
    <mergeCell ref="B60:F60"/>
    <mergeCell ref="B61:F61"/>
    <mergeCell ref="B42:F42"/>
    <mergeCell ref="A12:F12"/>
    <mergeCell ref="B13:F13"/>
    <mergeCell ref="B14:F14"/>
    <mergeCell ref="B22:F22"/>
    <mergeCell ref="B28:F28"/>
    <mergeCell ref="A31:E31"/>
    <mergeCell ref="A32:F32"/>
    <mergeCell ref="B33:F33"/>
    <mergeCell ref="A39:F39"/>
    <mergeCell ref="A40:E40"/>
    <mergeCell ref="A41:F41"/>
    <mergeCell ref="A11:E11"/>
    <mergeCell ref="A1:F1"/>
    <mergeCell ref="A2:F2"/>
    <mergeCell ref="A3:F3"/>
    <mergeCell ref="A4:F4"/>
    <mergeCell ref="A7:F7"/>
  </mergeCells>
  <pageMargins left="0.23622047244094491" right="0.23622047244094491" top="0.31496062992125984" bottom="0.27559055118110237" header="0.31496062992125984" footer="0.31496062992125984"/>
  <pageSetup paperSize="9" scale="69" fitToHeight="0" orientation="portrait" r:id="rId1"/>
  <headerFooter alignWithMargins="0"/>
  <rowBreaks count="5" manualBreakCount="5">
    <brk id="32" max="16383" man="1"/>
    <brk id="58" max="16383" man="1"/>
    <brk id="83" max="16383" man="1"/>
    <brk id="105" max="16383" man="1"/>
    <brk id="117" max="16383"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P118"/>
  <sheetViews>
    <sheetView view="pageBreakPreview" zoomScale="80" zoomScaleNormal="85" zoomScaleSheetLayoutView="80" workbookViewId="0">
      <selection activeCell="J21" sqref="J21"/>
    </sheetView>
  </sheetViews>
  <sheetFormatPr defaultColWidth="9.21875" defaultRowHeight="17.399999999999999" x14ac:dyDescent="0.25"/>
  <cols>
    <col min="1" max="1" width="2.21875" style="168" customWidth="1"/>
    <col min="2" max="2" width="34.77734375" style="52" customWidth="1"/>
    <col min="3" max="3" width="32.77734375" style="52" customWidth="1"/>
    <col min="4" max="4" width="29" style="52" customWidth="1"/>
    <col min="5" max="5" width="26.21875" style="52" customWidth="1"/>
    <col min="6" max="6" width="3" style="55" customWidth="1"/>
    <col min="7" max="7" width="32.77734375" style="52" customWidth="1"/>
    <col min="8" max="8" width="27" style="52" customWidth="1"/>
    <col min="9" max="9" width="31.21875" style="52" customWidth="1"/>
    <col min="10" max="10" width="2.21875" style="168" customWidth="1"/>
    <col min="11" max="16384" width="9.21875" style="52"/>
  </cols>
  <sheetData>
    <row r="1" spans="1:16" ht="12" customHeight="1" x14ac:dyDescent="0.25">
      <c r="A1" s="48"/>
      <c r="B1" s="49"/>
      <c r="C1" s="49"/>
      <c r="D1" s="49"/>
      <c r="E1" s="49"/>
      <c r="F1" s="50"/>
      <c r="G1" s="49"/>
      <c r="H1" s="49"/>
      <c r="I1" s="49"/>
      <c r="J1" s="51"/>
    </row>
    <row r="2" spans="1:16" ht="143.25" customHeight="1" x14ac:dyDescent="0.25">
      <c r="A2" s="53"/>
      <c r="B2" s="54"/>
      <c r="C2" s="54"/>
      <c r="D2" s="54"/>
      <c r="E2" s="54"/>
      <c r="G2" s="54"/>
      <c r="H2" s="551" t="s">
        <v>37</v>
      </c>
      <c r="I2" s="551"/>
      <c r="J2" s="56"/>
    </row>
    <row r="3" spans="1:16" s="59" customFormat="1" ht="28.5" customHeight="1" x14ac:dyDescent="0.25">
      <c r="A3" s="57"/>
      <c r="B3" s="552" t="s">
        <v>38</v>
      </c>
      <c r="C3" s="552"/>
      <c r="D3" s="552"/>
      <c r="E3" s="552"/>
      <c r="F3" s="552"/>
      <c r="G3" s="552"/>
      <c r="H3" s="552"/>
      <c r="I3" s="552"/>
      <c r="J3" s="58"/>
    </row>
    <row r="4" spans="1:16" ht="12" customHeight="1" x14ac:dyDescent="0.25">
      <c r="A4" s="53"/>
      <c r="B4" s="54"/>
      <c r="C4" s="54"/>
      <c r="D4" s="54"/>
      <c r="E4" s="54"/>
      <c r="G4" s="54"/>
      <c r="H4" s="54"/>
      <c r="I4" s="54"/>
      <c r="J4" s="56"/>
    </row>
    <row r="5" spans="1:16" ht="30" customHeight="1" x14ac:dyDescent="0.25">
      <c r="A5" s="53"/>
      <c r="B5" s="54" t="s">
        <v>39</v>
      </c>
      <c r="C5" s="553">
        <v>43411</v>
      </c>
      <c r="D5" s="553"/>
      <c r="E5" s="553"/>
      <c r="G5" s="60" t="s">
        <v>40</v>
      </c>
      <c r="H5" s="554" t="e">
        <f>#REF!</f>
        <v>#REF!</v>
      </c>
      <c r="I5" s="555"/>
      <c r="J5" s="56"/>
    </row>
    <row r="6" spans="1:16" ht="30" customHeight="1" x14ac:dyDescent="0.25">
      <c r="A6" s="53"/>
      <c r="B6" s="60" t="s">
        <v>41</v>
      </c>
      <c r="C6" s="556" t="e">
        <f>#REF!</f>
        <v>#REF!</v>
      </c>
      <c r="D6" s="556"/>
      <c r="E6" s="556"/>
      <c r="G6" s="60" t="s">
        <v>42</v>
      </c>
      <c r="H6" s="554" t="e">
        <f>#REF!</f>
        <v>#REF!</v>
      </c>
      <c r="I6" s="555"/>
      <c r="J6" s="56"/>
    </row>
    <row r="7" spans="1:16" ht="30" customHeight="1" x14ac:dyDescent="0.25">
      <c r="A7" s="53"/>
      <c r="B7" s="60" t="s">
        <v>43</v>
      </c>
      <c r="C7" s="560">
        <v>3</v>
      </c>
      <c r="D7" s="560"/>
      <c r="E7" s="560"/>
      <c r="G7" s="54"/>
      <c r="H7" s="61"/>
      <c r="I7" s="61"/>
      <c r="J7" s="56"/>
    </row>
    <row r="8" spans="1:16" ht="12" customHeight="1" x14ac:dyDescent="0.25">
      <c r="A8" s="53"/>
      <c r="B8" s="54"/>
      <c r="C8" s="61"/>
      <c r="D8" s="61"/>
      <c r="E8" s="62"/>
      <c r="G8" s="54"/>
      <c r="H8" s="61"/>
      <c r="I8" s="61"/>
      <c r="J8" s="56"/>
    </row>
    <row r="9" spans="1:16" ht="30" customHeight="1" x14ac:dyDescent="0.25">
      <c r="A9" s="53"/>
      <c r="B9" s="55" t="s">
        <v>45</v>
      </c>
      <c r="C9" s="557" t="e">
        <f>#REF!</f>
        <v>#REF!</v>
      </c>
      <c r="D9" s="558"/>
      <c r="E9" s="559"/>
      <c r="G9" s="60" t="s">
        <v>48</v>
      </c>
      <c r="H9" s="522" t="e">
        <f>#REF!</f>
        <v>#REF!</v>
      </c>
      <c r="I9" s="524"/>
      <c r="J9" s="169"/>
    </row>
    <row r="10" spans="1:16" ht="30" customHeight="1" x14ac:dyDescent="0.25">
      <c r="A10" s="53"/>
      <c r="B10" s="60" t="s">
        <v>662</v>
      </c>
      <c r="C10" s="561" t="e">
        <f>INFORMATION!C6</f>
        <v>#REF!</v>
      </c>
      <c r="D10" s="562"/>
      <c r="E10" s="563"/>
      <c r="G10" s="564" t="s">
        <v>50</v>
      </c>
      <c r="H10" s="565" t="e">
        <f>#REF!</f>
        <v>#REF!</v>
      </c>
      <c r="I10" s="566"/>
      <c r="J10" s="56"/>
    </row>
    <row r="11" spans="1:16" ht="30" customHeight="1" x14ac:dyDescent="0.25">
      <c r="A11" s="53"/>
      <c r="B11" s="60" t="s">
        <v>47</v>
      </c>
      <c r="C11" s="519" t="e">
        <f>#REF!</f>
        <v>#REF!</v>
      </c>
      <c r="D11" s="520"/>
      <c r="E11" s="521"/>
      <c r="G11" s="564"/>
      <c r="H11" s="565"/>
      <c r="I11" s="566"/>
      <c r="J11" s="56"/>
    </row>
    <row r="12" spans="1:16" ht="30" customHeight="1" x14ac:dyDescent="0.25">
      <c r="A12" s="53"/>
      <c r="B12" s="55" t="s">
        <v>101</v>
      </c>
      <c r="C12" s="557" t="e">
        <f>#REF!</f>
        <v>#REF!</v>
      </c>
      <c r="D12" s="558"/>
      <c r="E12" s="559"/>
      <c r="G12" s="564"/>
      <c r="H12" s="567"/>
      <c r="I12" s="568"/>
      <c r="J12" s="56"/>
      <c r="P12" s="54"/>
    </row>
    <row r="13" spans="1:16" ht="30" customHeight="1" x14ac:dyDescent="0.25">
      <c r="A13" s="53"/>
      <c r="B13" s="55" t="s">
        <v>44</v>
      </c>
      <c r="C13" s="557" t="e">
        <f>#REF!</f>
        <v>#REF!</v>
      </c>
      <c r="D13" s="558"/>
      <c r="E13" s="559"/>
      <c r="G13" s="63" t="s">
        <v>49</v>
      </c>
      <c r="H13" s="560" t="e">
        <f>#REF!</f>
        <v>#REF!</v>
      </c>
      <c r="I13" s="560"/>
      <c r="J13" s="56"/>
      <c r="P13" s="54"/>
    </row>
    <row r="14" spans="1:16" ht="30" customHeight="1" x14ac:dyDescent="0.25">
      <c r="A14" s="53"/>
      <c r="B14" s="55" t="s">
        <v>99</v>
      </c>
      <c r="C14" s="519" t="e">
        <f>#REF!</f>
        <v>#REF!</v>
      </c>
      <c r="D14" s="520"/>
      <c r="E14" s="521"/>
      <c r="F14" s="170"/>
      <c r="G14" s="171"/>
      <c r="H14" s="172"/>
      <c r="I14" s="64" t="e">
        <f>#REF!</f>
        <v>#REF!</v>
      </c>
      <c r="J14" s="56"/>
      <c r="P14" s="54"/>
    </row>
    <row r="15" spans="1:16" ht="30" customHeight="1" x14ac:dyDescent="0.25">
      <c r="A15" s="53"/>
      <c r="B15" s="60" t="s">
        <v>46</v>
      </c>
      <c r="C15" s="522" t="e">
        <f>#REF!</f>
        <v>#REF!</v>
      </c>
      <c r="D15" s="523"/>
      <c r="E15" s="523"/>
      <c r="F15" s="523"/>
      <c r="G15" s="523"/>
      <c r="H15" s="523"/>
      <c r="I15" s="524"/>
      <c r="J15" s="56"/>
      <c r="P15" s="54"/>
    </row>
    <row r="16" spans="1:16" ht="15" customHeight="1" thickBot="1" x14ac:dyDescent="0.3">
      <c r="A16" s="53"/>
      <c r="B16" s="54"/>
      <c r="C16" s="54"/>
      <c r="D16" s="54"/>
      <c r="E16" s="54"/>
      <c r="G16" s="54"/>
      <c r="H16" s="65"/>
      <c r="I16" s="54"/>
      <c r="J16" s="56"/>
    </row>
    <row r="17" spans="1:10" s="72" customFormat="1" ht="30" customHeight="1" x14ac:dyDescent="0.25">
      <c r="A17" s="66"/>
      <c r="B17" s="525" t="s">
        <v>51</v>
      </c>
      <c r="C17" s="67" t="s">
        <v>52</v>
      </c>
      <c r="D17" s="67" t="e">
        <f>#REF!</f>
        <v>#REF!</v>
      </c>
      <c r="E17" s="68" t="s">
        <v>100</v>
      </c>
      <c r="F17" s="69"/>
      <c r="G17" s="69"/>
      <c r="H17" s="67" t="s">
        <v>53</v>
      </c>
      <c r="I17" s="70" t="s">
        <v>54</v>
      </c>
      <c r="J17" s="71"/>
    </row>
    <row r="18" spans="1:10" s="54" customFormat="1" ht="30" customHeight="1" thickBot="1" x14ac:dyDescent="0.3">
      <c r="A18" s="53"/>
      <c r="B18" s="526"/>
      <c r="C18" s="73" t="e">
        <f>#REF!</f>
        <v>#REF!</v>
      </c>
      <c r="D18" s="74" t="e">
        <f>#REF!</f>
        <v>#REF!</v>
      </c>
      <c r="E18" s="75" t="e">
        <f>#REF!</f>
        <v>#REF!</v>
      </c>
      <c r="F18" s="76"/>
      <c r="G18" s="77"/>
      <c r="H18" s="78" t="e">
        <f>I28</f>
        <v>#REF!</v>
      </c>
      <c r="I18" s="79" t="e">
        <f>E18+I28</f>
        <v>#REF!</v>
      </c>
      <c r="J18" s="56"/>
    </row>
    <row r="19" spans="1:10" s="54" customFormat="1" ht="10.5" customHeight="1" x14ac:dyDescent="0.25">
      <c r="A19" s="53"/>
      <c r="F19" s="55"/>
      <c r="J19" s="56"/>
    </row>
    <row r="20" spans="1:10" ht="29.25" customHeight="1" thickBot="1" x14ac:dyDescent="0.3">
      <c r="A20" s="53"/>
      <c r="B20" s="80" t="s">
        <v>55</v>
      </c>
      <c r="C20" s="81"/>
      <c r="D20" s="49"/>
      <c r="E20" s="82" t="e">
        <f>C18</f>
        <v>#REF!</v>
      </c>
      <c r="F20" s="83"/>
      <c r="G20" s="84" t="s">
        <v>56</v>
      </c>
      <c r="H20" s="85"/>
      <c r="I20" s="86"/>
      <c r="J20" s="56"/>
    </row>
    <row r="21" spans="1:10" ht="22.5" customHeight="1" x14ac:dyDescent="0.25">
      <c r="A21" s="53"/>
      <c r="B21" s="87"/>
      <c r="C21" s="60"/>
      <c r="D21" s="54"/>
      <c r="E21" s="88"/>
      <c r="F21" s="89"/>
      <c r="G21" s="90"/>
      <c r="H21" s="91" t="s">
        <v>57</v>
      </c>
      <c r="I21" s="92"/>
      <c r="J21" s="56"/>
    </row>
    <row r="22" spans="1:10" ht="29.25" customHeight="1" thickBot="1" x14ac:dyDescent="0.3">
      <c r="A22" s="53"/>
      <c r="B22" s="93" t="s">
        <v>58</v>
      </c>
      <c r="C22" s="60"/>
      <c r="D22" s="54"/>
      <c r="E22" s="94"/>
      <c r="F22" s="95"/>
      <c r="G22" s="87" t="s">
        <v>59</v>
      </c>
      <c r="H22" s="186" t="e">
        <f>IF(#REF!="","",#REF!)</f>
        <v>#REF!</v>
      </c>
      <c r="I22" s="234" t="e">
        <f>IF(#REF!="","",#REF!)</f>
        <v>#REF!</v>
      </c>
      <c r="J22" s="56"/>
    </row>
    <row r="23" spans="1:10" ht="29.25" customHeight="1" x14ac:dyDescent="0.25">
      <c r="A23" s="53"/>
      <c r="B23" s="87"/>
      <c r="C23" s="60"/>
      <c r="D23" s="54"/>
      <c r="E23" s="88" t="e">
        <f>E20+E22</f>
        <v>#REF!</v>
      </c>
      <c r="F23" s="89"/>
      <c r="G23" s="87" t="s">
        <v>60</v>
      </c>
      <c r="H23" s="186" t="e">
        <f>IF(#REF!="","",#REF!)</f>
        <v>#REF!</v>
      </c>
      <c r="I23" s="234" t="e">
        <f>IF(#REF!="","",#REF!)</f>
        <v>#REF!</v>
      </c>
      <c r="J23" s="56"/>
    </row>
    <row r="24" spans="1:10" ht="29.25" customHeight="1" thickBot="1" x14ac:dyDescent="0.3">
      <c r="A24" s="53"/>
      <c r="B24" s="93" t="s">
        <v>61</v>
      </c>
      <c r="C24" s="96"/>
      <c r="D24" s="54"/>
      <c r="E24" s="97"/>
      <c r="F24" s="95"/>
      <c r="G24" s="87" t="s">
        <v>62</v>
      </c>
      <c r="H24" s="186" t="e">
        <f>IF(#REF!="","",#REF!)</f>
        <v>#REF!</v>
      </c>
      <c r="I24" s="234" t="e">
        <f>IF(#REF!="","",#REF!)</f>
        <v>#REF!</v>
      </c>
      <c r="J24" s="56"/>
    </row>
    <row r="25" spans="1:10" ht="29.25" customHeight="1" thickBot="1" x14ac:dyDescent="0.3">
      <c r="A25" s="53"/>
      <c r="B25" s="87"/>
      <c r="C25" s="60"/>
      <c r="D25" s="54"/>
      <c r="E25" s="88" t="e">
        <f>E23+E24</f>
        <v>#REF!</v>
      </c>
      <c r="F25" s="89"/>
      <c r="G25" s="87" t="s">
        <v>115</v>
      </c>
      <c r="H25" s="186" t="e">
        <f>IF(#REF!="","",#REF!)</f>
        <v>#REF!</v>
      </c>
      <c r="I25" s="234" t="e">
        <f>IF(#REF!="","",#REF!)</f>
        <v>#REF!</v>
      </c>
      <c r="J25" s="56"/>
    </row>
    <row r="26" spans="1:10" ht="29.25" customHeight="1" thickBot="1" x14ac:dyDescent="0.3">
      <c r="A26" s="53"/>
      <c r="B26" s="93" t="s">
        <v>63</v>
      </c>
      <c r="C26" s="98">
        <f>H31</f>
        <v>0</v>
      </c>
      <c r="D26" s="54"/>
      <c r="E26" s="97" t="e">
        <f>I31</f>
        <v>#REF!</v>
      </c>
      <c r="F26" s="95"/>
      <c r="G26" s="87" t="s">
        <v>64</v>
      </c>
      <c r="H26" s="54"/>
      <c r="I26" s="99" t="e">
        <f>SUM(I22:I25)</f>
        <v>#REF!</v>
      </c>
      <c r="J26" s="56"/>
    </row>
    <row r="27" spans="1:10" ht="35.25" customHeight="1" thickBot="1" x14ac:dyDescent="0.3">
      <c r="A27" s="53"/>
      <c r="B27" s="87"/>
      <c r="C27" s="60"/>
      <c r="D27" s="54"/>
      <c r="E27" s="88" t="e">
        <f>E25-E26</f>
        <v>#REF!</v>
      </c>
      <c r="F27" s="89"/>
      <c r="G27" s="87" t="s">
        <v>65</v>
      </c>
      <c r="H27" s="54"/>
      <c r="I27" s="100" t="e">
        <f>I26*I14</f>
        <v>#REF!</v>
      </c>
      <c r="J27" s="56"/>
    </row>
    <row r="28" spans="1:10" ht="29.25" customHeight="1" thickBot="1" x14ac:dyDescent="0.3">
      <c r="A28" s="53"/>
      <c r="B28" s="93" t="s">
        <v>66</v>
      </c>
      <c r="C28" s="60"/>
      <c r="D28" s="54"/>
      <c r="E28" s="101"/>
      <c r="F28" s="95"/>
      <c r="G28" s="549" t="s">
        <v>661</v>
      </c>
      <c r="H28" s="550"/>
      <c r="I28" s="102" t="e">
        <f>SUM(I26:I27)</f>
        <v>#REF!</v>
      </c>
      <c r="J28" s="56"/>
    </row>
    <row r="29" spans="1:10" ht="29.25" customHeight="1" x14ac:dyDescent="0.25">
      <c r="A29" s="53"/>
      <c r="B29" s="87"/>
      <c r="C29" s="60"/>
      <c r="D29" s="54"/>
      <c r="E29" s="88" t="e">
        <f>E27-E28</f>
        <v>#REF!</v>
      </c>
      <c r="F29" s="89"/>
      <c r="G29" s="60"/>
      <c r="H29" s="54"/>
      <c r="I29" s="54"/>
      <c r="J29" s="56"/>
    </row>
    <row r="30" spans="1:10" ht="29.25" customHeight="1" thickBot="1" x14ac:dyDescent="0.3">
      <c r="A30" s="53"/>
      <c r="B30" s="93" t="s">
        <v>67</v>
      </c>
      <c r="C30" s="103" t="s">
        <v>68</v>
      </c>
      <c r="D30" s="104" t="s">
        <v>69</v>
      </c>
      <c r="E30" s="97"/>
      <c r="F30" s="95"/>
      <c r="G30" s="84" t="s">
        <v>70</v>
      </c>
      <c r="H30" s="85"/>
      <c r="I30" s="86"/>
      <c r="J30" s="56"/>
    </row>
    <row r="31" spans="1:10" ht="29.25" customHeight="1" thickBot="1" x14ac:dyDescent="0.3">
      <c r="A31" s="53"/>
      <c r="B31" s="105"/>
      <c r="C31" s="106"/>
      <c r="D31" s="107"/>
      <c r="E31" s="88" t="e">
        <f>+E29-E30</f>
        <v>#REF!</v>
      </c>
      <c r="F31" s="89"/>
      <c r="G31" s="87" t="s">
        <v>71</v>
      </c>
      <c r="H31" s="98">
        <v>0</v>
      </c>
      <c r="I31" s="97" t="e">
        <f>C18*H31</f>
        <v>#REF!</v>
      </c>
      <c r="J31" s="56"/>
    </row>
    <row r="32" spans="1:10" ht="29.25" customHeight="1" thickBot="1" x14ac:dyDescent="0.3">
      <c r="A32" s="53"/>
      <c r="B32" s="93" t="s">
        <v>72</v>
      </c>
      <c r="C32" s="60"/>
      <c r="D32" s="54"/>
      <c r="E32" s="108" t="e">
        <f>D47</f>
        <v>#REF!</v>
      </c>
      <c r="F32" s="89"/>
      <c r="G32" s="116" t="s">
        <v>73</v>
      </c>
      <c r="H32" s="113"/>
      <c r="I32" s="207"/>
      <c r="J32" s="56"/>
    </row>
    <row r="33" spans="1:13" ht="29.25" customHeight="1" x14ac:dyDescent="0.25">
      <c r="A33" s="53"/>
      <c r="B33" s="87"/>
      <c r="C33" s="60"/>
      <c r="D33" s="54"/>
      <c r="E33" s="88" t="e">
        <f>E31-E32</f>
        <v>#REF!</v>
      </c>
      <c r="F33" s="89"/>
      <c r="G33" s="109"/>
      <c r="H33" s="54"/>
      <c r="I33" s="54"/>
      <c r="J33" s="56"/>
    </row>
    <row r="34" spans="1:13" ht="29.25" customHeight="1" thickBot="1" x14ac:dyDescent="0.3">
      <c r="A34" s="53"/>
      <c r="B34" s="87"/>
      <c r="C34" s="60"/>
      <c r="D34" s="206" t="e">
        <f>#REF!</f>
        <v>#REF!</v>
      </c>
      <c r="E34" s="97" t="e">
        <f>E33*I14</f>
        <v>#REF!</v>
      </c>
      <c r="F34" s="95"/>
      <c r="G34" s="84" t="s">
        <v>74</v>
      </c>
      <c r="H34" s="85"/>
      <c r="I34" s="86"/>
      <c r="J34" s="56"/>
    </row>
    <row r="35" spans="1:13" ht="29.25" customHeight="1" x14ac:dyDescent="0.25">
      <c r="A35" s="53"/>
      <c r="B35" s="87"/>
      <c r="C35" s="60"/>
      <c r="D35" s="106"/>
      <c r="E35" s="110"/>
      <c r="F35" s="95"/>
      <c r="G35" s="111" t="s">
        <v>75</v>
      </c>
      <c r="H35" s="112" t="e">
        <f>#REF!</f>
        <v>#REF!</v>
      </c>
      <c r="I35" s="92" t="s">
        <v>76</v>
      </c>
      <c r="J35" s="56"/>
    </row>
    <row r="36" spans="1:13" ht="29.25" customHeight="1" x14ac:dyDescent="0.25">
      <c r="A36" s="53"/>
      <c r="B36" s="538" t="s">
        <v>77</v>
      </c>
      <c r="C36" s="538"/>
      <c r="D36" s="113"/>
      <c r="E36" s="114" t="e">
        <f>E33+E34</f>
        <v>#REF!</v>
      </c>
      <c r="F36" s="115"/>
      <c r="G36" s="116" t="s">
        <v>78</v>
      </c>
      <c r="H36" s="113"/>
      <c r="I36" s="185" t="e">
        <f>#REF!</f>
        <v>#REF!</v>
      </c>
      <c r="J36" s="56"/>
    </row>
    <row r="37" spans="1:13" ht="15" customHeight="1" x14ac:dyDescent="0.25">
      <c r="A37" s="53"/>
      <c r="B37" s="54"/>
      <c r="C37" s="54"/>
      <c r="D37" s="54"/>
      <c r="E37" s="54"/>
      <c r="G37" s="54"/>
      <c r="H37" s="54"/>
      <c r="I37" s="54"/>
      <c r="J37" s="56"/>
    </row>
    <row r="38" spans="1:13" s="122" customFormat="1" ht="30" customHeight="1" x14ac:dyDescent="0.3">
      <c r="A38" s="117"/>
      <c r="B38" s="539" t="s">
        <v>79</v>
      </c>
      <c r="C38" s="540"/>
      <c r="D38" s="540"/>
      <c r="E38" s="540"/>
      <c r="F38" s="540"/>
      <c r="G38" s="540"/>
      <c r="H38" s="540"/>
      <c r="I38" s="541"/>
      <c r="J38" s="118"/>
      <c r="K38" s="119"/>
      <c r="L38" s="120"/>
      <c r="M38" s="121"/>
    </row>
    <row r="39" spans="1:13" ht="30" customHeight="1" x14ac:dyDescent="0.25">
      <c r="A39" s="53"/>
      <c r="B39" s="123" t="s">
        <v>57</v>
      </c>
      <c r="C39" s="124" t="s">
        <v>80</v>
      </c>
      <c r="D39" s="125" t="s">
        <v>81</v>
      </c>
      <c r="E39" s="85"/>
      <c r="F39" s="126"/>
      <c r="G39" s="127" t="s">
        <v>82</v>
      </c>
      <c r="H39" s="128"/>
      <c r="I39" s="129" t="s">
        <v>83</v>
      </c>
      <c r="J39" s="56"/>
      <c r="K39" s="130"/>
      <c r="L39" s="54"/>
      <c r="M39" s="54"/>
    </row>
    <row r="40" spans="1:13" ht="30" customHeight="1" x14ac:dyDescent="0.25">
      <c r="A40" s="53"/>
      <c r="B40" s="187" t="e">
        <f>IF(#REF!="","",#REF!)</f>
        <v>#REF!</v>
      </c>
      <c r="C40" s="131">
        <v>1</v>
      </c>
      <c r="D40" s="132" t="e">
        <f>IF(#REF!="","",#REF!)</f>
        <v>#REF!</v>
      </c>
      <c r="E40" s="54"/>
      <c r="G40" s="89" t="e">
        <f t="shared" ref="G40:G46" si="0">D40*$I$14</f>
        <v>#REF!</v>
      </c>
      <c r="H40" s="133"/>
      <c r="I40" s="134" t="e">
        <f>D40+G40</f>
        <v>#REF!</v>
      </c>
      <c r="J40" s="135"/>
      <c r="K40" s="60"/>
      <c r="L40" s="54"/>
      <c r="M40" s="54"/>
    </row>
    <row r="41" spans="1:13" ht="30" customHeight="1" x14ac:dyDescent="0.25">
      <c r="A41" s="53"/>
      <c r="B41" s="187" t="e">
        <f>IF(#REF!="","",#REF!)</f>
        <v>#REF!</v>
      </c>
      <c r="C41" s="131">
        <v>1</v>
      </c>
      <c r="D41" s="132" t="e">
        <f>IF(#REF!="","",#REF!)</f>
        <v>#REF!</v>
      </c>
      <c r="E41" s="54"/>
      <c r="G41" s="89" t="e">
        <f t="shared" si="0"/>
        <v>#REF!</v>
      </c>
      <c r="H41" s="133"/>
      <c r="I41" s="134" t="e">
        <f>D41+G41</f>
        <v>#REF!</v>
      </c>
      <c r="J41" s="135"/>
      <c r="K41" s="60"/>
      <c r="L41" s="54"/>
      <c r="M41" s="54"/>
    </row>
    <row r="42" spans="1:13" ht="30" customHeight="1" x14ac:dyDescent="0.25">
      <c r="A42" s="53"/>
      <c r="B42" s="187"/>
      <c r="C42" s="136" t="s">
        <v>104</v>
      </c>
      <c r="D42" s="132">
        <v>0</v>
      </c>
      <c r="E42" s="54"/>
      <c r="G42" s="89" t="e">
        <f t="shared" si="0"/>
        <v>#REF!</v>
      </c>
      <c r="H42" s="133"/>
      <c r="I42" s="134" t="e">
        <f>D42+G42</f>
        <v>#REF!</v>
      </c>
      <c r="J42" s="135"/>
      <c r="K42" s="60"/>
      <c r="L42" s="54"/>
      <c r="M42" s="54"/>
    </row>
    <row r="43" spans="1:13" ht="30" customHeight="1" x14ac:dyDescent="0.25">
      <c r="A43" s="53"/>
      <c r="B43" s="187"/>
      <c r="C43" s="136" t="s">
        <v>105</v>
      </c>
      <c r="D43" s="132">
        <v>0</v>
      </c>
      <c r="E43" s="54"/>
      <c r="G43" s="89" t="e">
        <f t="shared" si="0"/>
        <v>#REF!</v>
      </c>
      <c r="H43" s="133"/>
      <c r="I43" s="134" t="e">
        <f>D43+G43</f>
        <v>#REF!</v>
      </c>
      <c r="J43" s="135"/>
      <c r="K43" s="60"/>
      <c r="L43" s="54"/>
      <c r="M43" s="54"/>
    </row>
    <row r="44" spans="1:13" ht="30" customHeight="1" x14ac:dyDescent="0.25">
      <c r="A44" s="53"/>
      <c r="B44" s="187"/>
      <c r="C44" s="131">
        <v>5</v>
      </c>
      <c r="D44" s="132">
        <v>0</v>
      </c>
      <c r="E44" s="54"/>
      <c r="G44" s="89" t="e">
        <f t="shared" si="0"/>
        <v>#REF!</v>
      </c>
      <c r="H44" s="133"/>
      <c r="I44" s="134" t="e">
        <f t="shared" ref="I44:I46" si="1">D44+G44</f>
        <v>#REF!</v>
      </c>
      <c r="J44" s="135"/>
      <c r="K44" s="60"/>
      <c r="L44" s="54"/>
      <c r="M44" s="54"/>
    </row>
    <row r="45" spans="1:13" ht="30" customHeight="1" x14ac:dyDescent="0.25">
      <c r="A45" s="53"/>
      <c r="B45" s="187"/>
      <c r="C45" s="136" t="s">
        <v>106</v>
      </c>
      <c r="D45" s="132">
        <v>0</v>
      </c>
      <c r="E45" s="54"/>
      <c r="G45" s="89" t="e">
        <f t="shared" si="0"/>
        <v>#REF!</v>
      </c>
      <c r="H45" s="133"/>
      <c r="I45" s="134" t="e">
        <f t="shared" si="1"/>
        <v>#REF!</v>
      </c>
      <c r="J45" s="135"/>
      <c r="K45" s="60"/>
      <c r="L45" s="54"/>
      <c r="M45" s="54"/>
    </row>
    <row r="46" spans="1:13" ht="30" customHeight="1" x14ac:dyDescent="0.25">
      <c r="A46" s="53"/>
      <c r="B46" s="187"/>
      <c r="C46" s="136" t="s">
        <v>107</v>
      </c>
      <c r="D46" s="132">
        <v>0</v>
      </c>
      <c r="E46" s="54"/>
      <c r="G46" s="89" t="e">
        <f t="shared" si="0"/>
        <v>#REF!</v>
      </c>
      <c r="H46" s="133"/>
      <c r="I46" s="134" t="e">
        <f t="shared" si="1"/>
        <v>#REF!</v>
      </c>
      <c r="J46" s="135"/>
      <c r="K46" s="60"/>
      <c r="L46" s="54"/>
      <c r="M46" s="54"/>
    </row>
    <row r="47" spans="1:13" ht="30" customHeight="1" x14ac:dyDescent="0.25">
      <c r="A47" s="53"/>
      <c r="B47" s="137" t="s">
        <v>16</v>
      </c>
      <c r="C47" s="138"/>
      <c r="D47" s="139" t="e">
        <f>SUM(D40:D46)</f>
        <v>#REF!</v>
      </c>
      <c r="E47" s="138"/>
      <c r="F47" s="140"/>
      <c r="G47" s="139" t="e">
        <f>SUM(G40:G46)</f>
        <v>#REF!</v>
      </c>
      <c r="H47" s="138"/>
      <c r="I47" s="141" t="e">
        <f>SUM(I40:I46)</f>
        <v>#REF!</v>
      </c>
      <c r="J47" s="56"/>
    </row>
    <row r="48" spans="1:13" s="54" customFormat="1" ht="15" customHeight="1" x14ac:dyDescent="0.25">
      <c r="A48" s="53"/>
      <c r="F48" s="55"/>
      <c r="J48" s="56"/>
    </row>
    <row r="49" spans="1:10" ht="30" customHeight="1" x14ac:dyDescent="0.25">
      <c r="A49" s="53"/>
      <c r="B49" s="142" t="s">
        <v>84</v>
      </c>
      <c r="C49" s="143"/>
      <c r="D49" s="542" t="e">
        <f>E36</f>
        <v>#REF!</v>
      </c>
      <c r="E49" s="54"/>
      <c r="G49" s="144" t="s">
        <v>85</v>
      </c>
      <c r="H49" s="145"/>
      <c r="I49" s="146" t="e">
        <f>(E36+I47)/I18</f>
        <v>#REF!</v>
      </c>
      <c r="J49" s="56"/>
    </row>
    <row r="50" spans="1:10" ht="30" customHeight="1" x14ac:dyDescent="0.25">
      <c r="A50" s="53"/>
      <c r="B50" s="545" t="e">
        <f>H9</f>
        <v>#REF!</v>
      </c>
      <c r="C50" s="546"/>
      <c r="D50" s="543"/>
      <c r="E50" s="54"/>
      <c r="G50" s="147" t="s">
        <v>86</v>
      </c>
      <c r="H50" s="148"/>
      <c r="I50" s="149" t="e">
        <f>H18/E18</f>
        <v>#REF!</v>
      </c>
      <c r="J50" s="56"/>
    </row>
    <row r="51" spans="1:10" ht="30" customHeight="1" x14ac:dyDescent="0.25">
      <c r="A51" s="53"/>
      <c r="B51" s="547"/>
      <c r="C51" s="548"/>
      <c r="D51" s="544"/>
      <c r="E51" s="54"/>
      <c r="G51" s="150" t="s">
        <v>87</v>
      </c>
      <c r="H51" s="151"/>
      <c r="I51" s="152" t="e">
        <f>I18-E36-I47</f>
        <v>#REF!</v>
      </c>
      <c r="J51" s="56"/>
    </row>
    <row r="52" spans="1:10" s="54" customFormat="1" ht="15" customHeight="1" x14ac:dyDescent="0.25">
      <c r="A52" s="53"/>
      <c r="F52" s="55"/>
      <c r="J52" s="56"/>
    </row>
    <row r="53" spans="1:10" s="156" customFormat="1" ht="30" customHeight="1" x14ac:dyDescent="0.25">
      <c r="A53" s="66"/>
      <c r="B53" s="153" t="s">
        <v>88</v>
      </c>
      <c r="C53" s="49"/>
      <c r="D53" s="154"/>
      <c r="E53" s="54"/>
      <c r="F53" s="155"/>
      <c r="G53" s="153" t="s">
        <v>89</v>
      </c>
      <c r="H53" s="49"/>
      <c r="I53" s="154"/>
      <c r="J53" s="71"/>
    </row>
    <row r="54" spans="1:10" ht="16.5" customHeight="1" x14ac:dyDescent="0.3">
      <c r="A54" s="53"/>
      <c r="B54" s="157"/>
      <c r="C54" s="54"/>
      <c r="D54" s="92"/>
      <c r="E54" s="54"/>
      <c r="G54" s="157"/>
      <c r="H54" s="54"/>
      <c r="I54" s="92"/>
      <c r="J54" s="56"/>
    </row>
    <row r="55" spans="1:10" ht="30" customHeight="1" x14ac:dyDescent="0.3">
      <c r="A55" s="53"/>
      <c r="B55" s="158"/>
      <c r="C55" s="113"/>
      <c r="D55" s="159" t="s">
        <v>90</v>
      </c>
      <c r="E55" s="54"/>
      <c r="G55" s="158"/>
      <c r="H55" s="113"/>
      <c r="I55" s="159" t="s">
        <v>90</v>
      </c>
      <c r="J55" s="56"/>
    </row>
    <row r="56" spans="1:10" ht="30" customHeight="1" x14ac:dyDescent="0.25">
      <c r="A56" s="53"/>
      <c r="B56" s="536" t="s">
        <v>91</v>
      </c>
      <c r="C56" s="537"/>
      <c r="D56" s="160" t="s">
        <v>57</v>
      </c>
      <c r="E56" s="54"/>
      <c r="G56" s="536" t="s">
        <v>92</v>
      </c>
      <c r="H56" s="537"/>
      <c r="I56" s="160" t="s">
        <v>57</v>
      </c>
      <c r="J56" s="56"/>
    </row>
    <row r="57" spans="1:10" s="54" customFormat="1" ht="11.25" customHeight="1" x14ac:dyDescent="0.25">
      <c r="A57" s="53"/>
      <c r="B57" s="63"/>
      <c r="F57" s="55"/>
      <c r="J57" s="56"/>
    </row>
    <row r="58" spans="1:10" ht="30" customHeight="1" x14ac:dyDescent="0.3">
      <c r="A58" s="53"/>
      <c r="B58" s="161" t="s">
        <v>93</v>
      </c>
      <c r="C58" s="162"/>
      <c r="D58" s="163" t="s">
        <v>94</v>
      </c>
      <c r="E58" s="164"/>
      <c r="G58" s="527" t="s">
        <v>95</v>
      </c>
      <c r="H58" s="528"/>
      <c r="I58" s="529"/>
      <c r="J58" s="56"/>
    </row>
    <row r="59" spans="1:10" ht="30" customHeight="1" x14ac:dyDescent="0.25">
      <c r="A59" s="53"/>
      <c r="B59" s="161" t="s">
        <v>96</v>
      </c>
      <c r="C59" s="162"/>
      <c r="D59" s="163"/>
      <c r="E59" s="54"/>
      <c r="G59" s="530"/>
      <c r="H59" s="531"/>
      <c r="I59" s="532"/>
      <c r="J59" s="56"/>
    </row>
    <row r="60" spans="1:10" ht="11.25" customHeight="1" x14ac:dyDescent="0.25">
      <c r="A60" s="53"/>
      <c r="B60" s="54"/>
      <c r="C60" s="54"/>
      <c r="D60" s="54"/>
      <c r="E60" s="54"/>
      <c r="G60" s="530"/>
      <c r="H60" s="531"/>
      <c r="I60" s="532"/>
      <c r="J60" s="56"/>
    </row>
    <row r="61" spans="1:10" ht="18.75" customHeight="1" x14ac:dyDescent="0.25">
      <c r="A61" s="53"/>
      <c r="B61" s="80"/>
      <c r="C61" s="49"/>
      <c r="D61" s="154"/>
      <c r="E61" s="54"/>
      <c r="G61" s="530"/>
      <c r="H61" s="531"/>
      <c r="I61" s="532"/>
      <c r="J61" s="56"/>
    </row>
    <row r="62" spans="1:10" ht="30" customHeight="1" x14ac:dyDescent="0.3">
      <c r="A62" s="53"/>
      <c r="B62" s="158"/>
      <c r="C62" s="113"/>
      <c r="D62" s="159" t="s">
        <v>90</v>
      </c>
      <c r="E62" s="54"/>
      <c r="G62" s="530"/>
      <c r="H62" s="531"/>
      <c r="I62" s="532"/>
      <c r="J62" s="56"/>
    </row>
    <row r="63" spans="1:10" ht="30" customHeight="1" x14ac:dyDescent="0.25">
      <c r="A63" s="53"/>
      <c r="B63" s="536" t="s">
        <v>97</v>
      </c>
      <c r="C63" s="537"/>
      <c r="D63" s="160" t="s">
        <v>57</v>
      </c>
      <c r="E63" s="54"/>
      <c r="G63" s="533"/>
      <c r="H63" s="534"/>
      <c r="I63" s="535"/>
      <c r="J63" s="56"/>
    </row>
    <row r="64" spans="1:10" ht="11.25" customHeight="1" x14ac:dyDescent="0.25">
      <c r="A64" s="165"/>
      <c r="B64" s="113"/>
      <c r="C64" s="113"/>
      <c r="D64" s="113"/>
      <c r="E64" s="113"/>
      <c r="F64" s="166"/>
      <c r="G64" s="113"/>
      <c r="H64" s="113"/>
      <c r="I64" s="113"/>
      <c r="J64" s="167"/>
    </row>
    <row r="65" spans="2:16" ht="30" customHeight="1" x14ac:dyDescent="0.25"/>
    <row r="66" spans="2:16" ht="30" customHeight="1" x14ac:dyDescent="0.25"/>
    <row r="67" spans="2:16" s="168" customFormat="1" ht="30" customHeight="1" x14ac:dyDescent="0.25">
      <c r="B67" s="52"/>
      <c r="C67" s="52"/>
      <c r="D67" s="52"/>
      <c r="E67" s="52"/>
      <c r="F67" s="55"/>
      <c r="G67" s="52"/>
      <c r="H67" s="52"/>
      <c r="I67" s="52"/>
      <c r="K67" s="52"/>
      <c r="L67" s="52"/>
      <c r="M67" s="52"/>
      <c r="N67" s="52"/>
      <c r="O67" s="52"/>
      <c r="P67" s="52"/>
    </row>
    <row r="68" spans="2:16" s="168" customFormat="1" ht="30" customHeight="1" x14ac:dyDescent="0.25">
      <c r="B68" s="52"/>
      <c r="C68" s="52"/>
      <c r="D68" s="52"/>
      <c r="E68" s="52"/>
      <c r="F68" s="55"/>
      <c r="G68" s="52"/>
      <c r="H68" s="52"/>
      <c r="I68" s="52"/>
      <c r="K68" s="52"/>
      <c r="L68" s="52"/>
      <c r="M68" s="52"/>
      <c r="N68" s="52"/>
      <c r="O68" s="52"/>
      <c r="P68" s="52"/>
    </row>
    <row r="69" spans="2:16" s="168" customFormat="1" ht="30" customHeight="1" x14ac:dyDescent="0.25">
      <c r="B69" s="52"/>
      <c r="C69" s="52"/>
      <c r="D69" s="52"/>
      <c r="E69" s="52"/>
      <c r="F69" s="55"/>
      <c r="G69" s="52"/>
      <c r="H69" s="52"/>
      <c r="I69" s="52"/>
      <c r="K69" s="52"/>
      <c r="L69" s="52"/>
      <c r="M69" s="52"/>
      <c r="N69" s="52"/>
      <c r="O69" s="52"/>
      <c r="P69" s="52"/>
    </row>
    <row r="70" spans="2:16" s="168" customFormat="1" ht="30" customHeight="1" x14ac:dyDescent="0.25">
      <c r="B70" s="52"/>
      <c r="C70" s="52"/>
      <c r="D70" s="52"/>
      <c r="E70" s="52"/>
      <c r="F70" s="55"/>
      <c r="G70" s="52"/>
      <c r="H70" s="52"/>
      <c r="I70" s="52"/>
      <c r="K70" s="52"/>
      <c r="L70" s="52"/>
      <c r="M70" s="52"/>
      <c r="N70" s="52"/>
      <c r="O70" s="52"/>
      <c r="P70" s="52"/>
    </row>
    <row r="71" spans="2:16" s="168" customFormat="1" ht="30" customHeight="1" x14ac:dyDescent="0.25">
      <c r="B71" s="52"/>
      <c r="C71" s="52"/>
      <c r="D71" s="52"/>
      <c r="E71" s="52"/>
      <c r="F71" s="55"/>
      <c r="G71" s="52"/>
      <c r="H71" s="52"/>
      <c r="I71" s="52"/>
      <c r="K71" s="52"/>
      <c r="L71" s="52"/>
      <c r="M71" s="52"/>
      <c r="N71" s="52"/>
      <c r="O71" s="52"/>
      <c r="P71" s="52"/>
    </row>
    <row r="72" spans="2:16" s="168" customFormat="1" ht="30" customHeight="1" x14ac:dyDescent="0.25">
      <c r="B72" s="52"/>
      <c r="C72" s="52"/>
      <c r="D72" s="52"/>
      <c r="E72" s="52"/>
      <c r="F72" s="55"/>
      <c r="G72" s="52"/>
      <c r="H72" s="52"/>
      <c r="I72" s="52"/>
      <c r="K72" s="52"/>
      <c r="L72" s="52"/>
      <c r="M72" s="52"/>
      <c r="N72" s="52"/>
      <c r="O72" s="52"/>
      <c r="P72" s="52"/>
    </row>
    <row r="73" spans="2:16" s="168" customFormat="1" ht="30" customHeight="1" x14ac:dyDescent="0.25">
      <c r="B73" s="52"/>
      <c r="C73" s="52"/>
      <c r="D73" s="52"/>
      <c r="E73" s="52"/>
      <c r="F73" s="55"/>
      <c r="G73" s="52"/>
      <c r="H73" s="52"/>
      <c r="I73" s="52"/>
      <c r="K73" s="52"/>
      <c r="L73" s="52"/>
      <c r="M73" s="52"/>
      <c r="N73" s="52"/>
      <c r="O73" s="52"/>
      <c r="P73" s="52"/>
    </row>
    <row r="74" spans="2:16" s="168" customFormat="1" ht="25.5" customHeight="1" x14ac:dyDescent="0.25">
      <c r="B74" s="52"/>
      <c r="C74" s="52"/>
      <c r="D74" s="52"/>
      <c r="E74" s="52"/>
      <c r="F74" s="55"/>
      <c r="G74" s="52"/>
      <c r="H74" s="52"/>
      <c r="I74" s="52"/>
      <c r="K74" s="52"/>
      <c r="L74" s="52"/>
      <c r="M74" s="52"/>
      <c r="N74" s="52"/>
      <c r="O74" s="52"/>
      <c r="P74" s="52"/>
    </row>
    <row r="75" spans="2:16" s="168" customFormat="1" ht="25.5" customHeight="1" x14ac:dyDescent="0.25">
      <c r="B75" s="52"/>
      <c r="C75" s="52"/>
      <c r="D75" s="52"/>
      <c r="E75" s="52"/>
      <c r="F75" s="55"/>
      <c r="G75" s="52"/>
      <c r="H75" s="52"/>
      <c r="I75" s="52"/>
      <c r="K75" s="52"/>
      <c r="L75" s="52"/>
      <c r="M75" s="52"/>
      <c r="N75" s="52"/>
      <c r="O75" s="52"/>
      <c r="P75" s="52"/>
    </row>
    <row r="76" spans="2:16" s="168" customFormat="1" ht="25.5" customHeight="1" x14ac:dyDescent="0.25">
      <c r="B76" s="52"/>
      <c r="C76" s="52"/>
      <c r="D76" s="52"/>
      <c r="E76" s="52"/>
      <c r="F76" s="55"/>
      <c r="G76" s="52"/>
      <c r="H76" s="52"/>
      <c r="I76" s="52"/>
      <c r="K76" s="52"/>
      <c r="L76" s="52"/>
      <c r="M76" s="52"/>
      <c r="N76" s="52"/>
      <c r="O76" s="52"/>
      <c r="P76" s="52"/>
    </row>
    <row r="77" spans="2:16" s="168" customFormat="1" ht="25.5" customHeight="1" x14ac:dyDescent="0.25">
      <c r="B77" s="52"/>
      <c r="C77" s="52"/>
      <c r="D77" s="52"/>
      <c r="E77" s="52"/>
      <c r="F77" s="55"/>
      <c r="G77" s="52"/>
      <c r="H77" s="52"/>
      <c r="I77" s="52"/>
      <c r="K77" s="52"/>
      <c r="L77" s="52"/>
      <c r="M77" s="52"/>
      <c r="N77" s="52"/>
      <c r="O77" s="52"/>
      <c r="P77" s="52"/>
    </row>
    <row r="78" spans="2:16" s="168" customFormat="1" ht="25.5" customHeight="1" x14ac:dyDescent="0.25">
      <c r="B78" s="52"/>
      <c r="C78" s="52"/>
      <c r="D78" s="52"/>
      <c r="E78" s="52"/>
      <c r="F78" s="55"/>
      <c r="G78" s="52"/>
      <c r="H78" s="52"/>
      <c r="I78" s="52"/>
      <c r="K78" s="52"/>
      <c r="L78" s="52"/>
      <c r="M78" s="52"/>
      <c r="N78" s="52"/>
      <c r="O78" s="52"/>
      <c r="P78" s="52"/>
    </row>
    <row r="79" spans="2:16" s="168" customFormat="1" ht="25.5" customHeight="1" x14ac:dyDescent="0.25">
      <c r="B79" s="52"/>
      <c r="C79" s="52"/>
      <c r="D79" s="52"/>
      <c r="E79" s="52"/>
      <c r="F79" s="55"/>
      <c r="G79" s="52"/>
      <c r="H79" s="52"/>
      <c r="I79" s="52"/>
      <c r="K79" s="52"/>
      <c r="L79" s="52"/>
      <c r="M79" s="52"/>
      <c r="N79" s="52"/>
      <c r="O79" s="52"/>
      <c r="P79" s="52"/>
    </row>
    <row r="80" spans="2:16" s="168" customFormat="1" ht="25.5" customHeight="1" x14ac:dyDescent="0.25">
      <c r="B80" s="52"/>
      <c r="C80" s="52"/>
      <c r="D80" s="52"/>
      <c r="E80" s="52"/>
      <c r="F80" s="55"/>
      <c r="G80" s="52"/>
      <c r="H80" s="52"/>
      <c r="I80" s="52"/>
      <c r="K80" s="52"/>
      <c r="L80" s="52"/>
      <c r="M80" s="52"/>
      <c r="N80" s="52"/>
      <c r="O80" s="52"/>
      <c r="P80" s="52"/>
    </row>
    <row r="81" spans="2:16" s="168" customFormat="1" ht="25.5" customHeight="1" x14ac:dyDescent="0.25">
      <c r="B81" s="52"/>
      <c r="C81" s="52"/>
      <c r="D81" s="52"/>
      <c r="E81" s="52"/>
      <c r="F81" s="55"/>
      <c r="G81" s="52"/>
      <c r="H81" s="52"/>
      <c r="I81" s="52"/>
      <c r="K81" s="52"/>
      <c r="L81" s="52"/>
      <c r="M81" s="52"/>
      <c r="N81" s="52"/>
      <c r="O81" s="52"/>
      <c r="P81" s="52"/>
    </row>
    <row r="82" spans="2:16" s="168" customFormat="1" ht="25.5" customHeight="1" x14ac:dyDescent="0.25">
      <c r="B82" s="52"/>
      <c r="C82" s="52"/>
      <c r="D82" s="52"/>
      <c r="E82" s="52"/>
      <c r="F82" s="55"/>
      <c r="G82" s="52"/>
      <c r="H82" s="52"/>
      <c r="I82" s="52"/>
      <c r="K82" s="52"/>
      <c r="L82" s="52"/>
      <c r="M82" s="52"/>
      <c r="N82" s="52"/>
      <c r="O82" s="52"/>
      <c r="P82" s="52"/>
    </row>
    <row r="83" spans="2:16" s="168" customFormat="1" ht="25.5" customHeight="1" x14ac:dyDescent="0.25">
      <c r="B83" s="52"/>
      <c r="C83" s="52"/>
      <c r="D83" s="52"/>
      <c r="E83" s="52"/>
      <c r="F83" s="55"/>
      <c r="G83" s="52"/>
      <c r="H83" s="52"/>
      <c r="I83" s="52"/>
      <c r="K83" s="52"/>
      <c r="L83" s="52"/>
      <c r="M83" s="52"/>
      <c r="N83" s="52"/>
      <c r="O83" s="52"/>
      <c r="P83" s="52"/>
    </row>
    <row r="84" spans="2:16" s="168" customFormat="1" ht="25.5" customHeight="1" x14ac:dyDescent="0.25">
      <c r="B84" s="52"/>
      <c r="C84" s="52"/>
      <c r="D84" s="52"/>
      <c r="E84" s="52"/>
      <c r="F84" s="55"/>
      <c r="G84" s="52"/>
      <c r="H84" s="52"/>
      <c r="I84" s="52"/>
      <c r="K84" s="52"/>
      <c r="L84" s="52"/>
      <c r="M84" s="52"/>
      <c r="N84" s="52"/>
      <c r="O84" s="52"/>
      <c r="P84" s="52"/>
    </row>
    <row r="85" spans="2:16" s="168" customFormat="1" ht="25.5" customHeight="1" x14ac:dyDescent="0.25">
      <c r="B85" s="52"/>
      <c r="C85" s="52"/>
      <c r="D85" s="52"/>
      <c r="E85" s="52"/>
      <c r="F85" s="55"/>
      <c r="G85" s="52"/>
      <c r="H85" s="52"/>
      <c r="I85" s="52"/>
      <c r="K85" s="52"/>
      <c r="L85" s="52"/>
      <c r="M85" s="52"/>
      <c r="N85" s="52"/>
      <c r="O85" s="52"/>
      <c r="P85" s="52"/>
    </row>
    <row r="86" spans="2:16" s="168" customFormat="1" ht="25.5" customHeight="1" x14ac:dyDescent="0.25">
      <c r="B86" s="52"/>
      <c r="C86" s="52"/>
      <c r="D86" s="52"/>
      <c r="E86" s="52"/>
      <c r="F86" s="55"/>
      <c r="G86" s="52"/>
      <c r="H86" s="52"/>
      <c r="I86" s="52"/>
      <c r="K86" s="52"/>
      <c r="L86" s="52"/>
      <c r="M86" s="52"/>
      <c r="N86" s="52"/>
      <c r="O86" s="52"/>
      <c r="P86" s="52"/>
    </row>
    <row r="87" spans="2:16" s="168" customFormat="1" ht="25.5" customHeight="1" x14ac:dyDescent="0.25">
      <c r="B87" s="52"/>
      <c r="C87" s="52"/>
      <c r="D87" s="52"/>
      <c r="E87" s="52"/>
      <c r="F87" s="55"/>
      <c r="G87" s="52"/>
      <c r="H87" s="52"/>
      <c r="I87" s="52"/>
      <c r="K87" s="52"/>
      <c r="L87" s="52"/>
      <c r="M87" s="52"/>
      <c r="N87" s="52"/>
      <c r="O87" s="52"/>
      <c r="P87" s="52"/>
    </row>
    <row r="88" spans="2:16" s="168" customFormat="1" ht="25.5" customHeight="1" x14ac:dyDescent="0.25">
      <c r="B88" s="52"/>
      <c r="C88" s="52"/>
      <c r="D88" s="52"/>
      <c r="E88" s="52"/>
      <c r="F88" s="55"/>
      <c r="G88" s="52"/>
      <c r="H88" s="52"/>
      <c r="I88" s="52"/>
      <c r="K88" s="52"/>
      <c r="L88" s="52"/>
      <c r="M88" s="52"/>
      <c r="N88" s="52"/>
      <c r="O88" s="52"/>
      <c r="P88" s="52"/>
    </row>
    <row r="89" spans="2:16" s="168" customFormat="1" ht="25.5" customHeight="1" x14ac:dyDescent="0.25">
      <c r="B89" s="52"/>
      <c r="C89" s="52"/>
      <c r="D89" s="52"/>
      <c r="E89" s="52"/>
      <c r="F89" s="55"/>
      <c r="G89" s="52"/>
      <c r="H89" s="52"/>
      <c r="I89" s="52"/>
      <c r="K89" s="52"/>
      <c r="L89" s="52"/>
      <c r="M89" s="52"/>
      <c r="N89" s="52"/>
      <c r="O89" s="52"/>
      <c r="P89" s="52"/>
    </row>
    <row r="90" spans="2:16" s="168" customFormat="1" ht="25.5" customHeight="1" x14ac:dyDescent="0.25">
      <c r="B90" s="52"/>
      <c r="C90" s="52"/>
      <c r="D90" s="52"/>
      <c r="E90" s="52"/>
      <c r="F90" s="55"/>
      <c r="G90" s="52"/>
      <c r="H90" s="52"/>
      <c r="I90" s="52"/>
      <c r="K90" s="52"/>
      <c r="L90" s="52"/>
      <c r="M90" s="52"/>
      <c r="N90" s="52"/>
      <c r="O90" s="52"/>
      <c r="P90" s="52"/>
    </row>
    <row r="91" spans="2:16" s="168" customFormat="1" ht="25.5" customHeight="1" x14ac:dyDescent="0.25">
      <c r="B91" s="52"/>
      <c r="C91" s="52"/>
      <c r="D91" s="52"/>
      <c r="E91" s="52"/>
      <c r="F91" s="55"/>
      <c r="G91" s="52"/>
      <c r="H91" s="52"/>
      <c r="I91" s="52"/>
      <c r="K91" s="52"/>
      <c r="L91" s="52"/>
      <c r="M91" s="52"/>
      <c r="N91" s="52"/>
      <c r="O91" s="52"/>
      <c r="P91" s="52"/>
    </row>
    <row r="92" spans="2:16" s="168" customFormat="1" ht="25.5" customHeight="1" x14ac:dyDescent="0.25">
      <c r="B92" s="52"/>
      <c r="C92" s="52"/>
      <c r="D92" s="52"/>
      <c r="E92" s="52"/>
      <c r="F92" s="55"/>
      <c r="G92" s="52"/>
      <c r="H92" s="52"/>
      <c r="I92" s="52"/>
      <c r="K92" s="52"/>
      <c r="L92" s="52"/>
      <c r="M92" s="52"/>
      <c r="N92" s="52"/>
      <c r="O92" s="52"/>
      <c r="P92" s="52"/>
    </row>
    <row r="93" spans="2:16" s="168" customFormat="1" ht="25.5" customHeight="1" x14ac:dyDescent="0.25">
      <c r="B93" s="52"/>
      <c r="C93" s="52"/>
      <c r="D93" s="52"/>
      <c r="E93" s="52"/>
      <c r="F93" s="55"/>
      <c r="G93" s="52"/>
      <c r="H93" s="52"/>
      <c r="I93" s="52"/>
      <c r="K93" s="52"/>
      <c r="L93" s="52"/>
      <c r="M93" s="52"/>
      <c r="N93" s="52"/>
      <c r="O93" s="52"/>
      <c r="P93" s="52"/>
    </row>
    <row r="94" spans="2:16" s="168" customFormat="1" ht="25.5" customHeight="1" x14ac:dyDescent="0.25">
      <c r="B94" s="52"/>
      <c r="C94" s="52"/>
      <c r="D94" s="52"/>
      <c r="E94" s="52"/>
      <c r="F94" s="55"/>
      <c r="G94" s="52"/>
      <c r="H94" s="52"/>
      <c r="I94" s="52"/>
      <c r="K94" s="52"/>
      <c r="L94" s="52"/>
      <c r="M94" s="52"/>
      <c r="N94" s="52"/>
      <c r="O94" s="52"/>
      <c r="P94" s="52"/>
    </row>
    <row r="95" spans="2:16" s="168" customFormat="1" ht="25.5" customHeight="1" x14ac:dyDescent="0.25">
      <c r="B95" s="52"/>
      <c r="C95" s="52"/>
      <c r="D95" s="52"/>
      <c r="E95" s="52"/>
      <c r="F95" s="55"/>
      <c r="G95" s="52"/>
      <c r="H95" s="52"/>
      <c r="I95" s="52"/>
      <c r="K95" s="52"/>
      <c r="L95" s="52"/>
      <c r="M95" s="52"/>
      <c r="N95" s="52"/>
      <c r="O95" s="52"/>
      <c r="P95" s="52"/>
    </row>
    <row r="96" spans="2:16" s="168" customFormat="1" ht="25.5" customHeight="1" x14ac:dyDescent="0.25">
      <c r="B96" s="52"/>
      <c r="C96" s="52"/>
      <c r="D96" s="52"/>
      <c r="E96" s="52"/>
      <c r="F96" s="55"/>
      <c r="G96" s="52"/>
      <c r="H96" s="52"/>
      <c r="I96" s="52"/>
      <c r="K96" s="52"/>
      <c r="L96" s="52"/>
      <c r="M96" s="52"/>
      <c r="N96" s="52"/>
      <c r="O96" s="52"/>
      <c r="P96" s="52"/>
    </row>
    <row r="97" spans="2:16" s="168" customFormat="1" ht="25.5" customHeight="1" x14ac:dyDescent="0.25">
      <c r="B97" s="52"/>
      <c r="C97" s="52"/>
      <c r="D97" s="52"/>
      <c r="E97" s="52"/>
      <c r="F97" s="55"/>
      <c r="G97" s="52"/>
      <c r="H97" s="52"/>
      <c r="I97" s="52"/>
      <c r="K97" s="52"/>
      <c r="L97" s="52"/>
      <c r="M97" s="52"/>
      <c r="N97" s="52"/>
      <c r="O97" s="52"/>
      <c r="P97" s="52"/>
    </row>
    <row r="98" spans="2:16" s="168" customFormat="1" ht="25.5" customHeight="1" x14ac:dyDescent="0.25">
      <c r="B98" s="52"/>
      <c r="C98" s="52"/>
      <c r="D98" s="52"/>
      <c r="E98" s="52"/>
      <c r="F98" s="55"/>
      <c r="G98" s="52"/>
      <c r="H98" s="52"/>
      <c r="I98" s="52"/>
      <c r="K98" s="52"/>
      <c r="L98" s="52"/>
      <c r="M98" s="52"/>
      <c r="N98" s="52"/>
      <c r="O98" s="52"/>
      <c r="P98" s="52"/>
    </row>
    <row r="99" spans="2:16" s="168" customFormat="1" ht="25.5" customHeight="1" x14ac:dyDescent="0.25">
      <c r="B99" s="52"/>
      <c r="C99" s="52"/>
      <c r="D99" s="52"/>
      <c r="E99" s="52"/>
      <c r="F99" s="55"/>
      <c r="G99" s="52"/>
      <c r="H99" s="52"/>
      <c r="I99" s="52"/>
      <c r="K99" s="52"/>
      <c r="L99" s="52"/>
      <c r="M99" s="52"/>
      <c r="N99" s="52"/>
      <c r="O99" s="52"/>
      <c r="P99" s="52"/>
    </row>
    <row r="100" spans="2:16" s="168" customFormat="1" ht="25.5" customHeight="1" x14ac:dyDescent="0.25">
      <c r="B100" s="52"/>
      <c r="C100" s="52"/>
      <c r="D100" s="52"/>
      <c r="E100" s="52"/>
      <c r="F100" s="55"/>
      <c r="G100" s="52"/>
      <c r="H100" s="52"/>
      <c r="I100" s="52"/>
      <c r="K100" s="52"/>
      <c r="L100" s="52"/>
      <c r="M100" s="52"/>
      <c r="N100" s="52"/>
      <c r="O100" s="52"/>
      <c r="P100" s="52"/>
    </row>
    <row r="101" spans="2:16" s="168" customFormat="1" ht="25.5" customHeight="1" x14ac:dyDescent="0.25">
      <c r="B101" s="52"/>
      <c r="C101" s="52"/>
      <c r="D101" s="52"/>
      <c r="E101" s="52"/>
      <c r="F101" s="55"/>
      <c r="G101" s="52"/>
      <c r="H101" s="52"/>
      <c r="I101" s="52"/>
      <c r="K101" s="52"/>
      <c r="L101" s="52"/>
      <c r="M101" s="52"/>
      <c r="N101" s="52"/>
      <c r="O101" s="52"/>
      <c r="P101" s="52"/>
    </row>
    <row r="102" spans="2:16" s="168" customFormat="1" ht="25.5" customHeight="1" x14ac:dyDescent="0.25">
      <c r="B102" s="52"/>
      <c r="C102" s="52"/>
      <c r="D102" s="52"/>
      <c r="E102" s="52"/>
      <c r="F102" s="55"/>
      <c r="G102" s="52"/>
      <c r="H102" s="52"/>
      <c r="I102" s="52"/>
      <c r="K102" s="52"/>
      <c r="L102" s="52"/>
      <c r="M102" s="52"/>
      <c r="N102" s="52"/>
      <c r="O102" s="52"/>
      <c r="P102" s="52"/>
    </row>
    <row r="103" spans="2:16" s="168" customFormat="1" ht="25.5" customHeight="1" x14ac:dyDescent="0.25">
      <c r="B103" s="52"/>
      <c r="C103" s="52"/>
      <c r="D103" s="52"/>
      <c r="E103" s="52"/>
      <c r="F103" s="55"/>
      <c r="G103" s="52"/>
      <c r="H103" s="52"/>
      <c r="I103" s="52"/>
      <c r="K103" s="52"/>
      <c r="L103" s="52"/>
      <c r="M103" s="52"/>
      <c r="N103" s="52"/>
      <c r="O103" s="52"/>
      <c r="P103" s="52"/>
    </row>
    <row r="104" spans="2:16" s="168" customFormat="1" ht="25.5" customHeight="1" x14ac:dyDescent="0.25">
      <c r="B104" s="52"/>
      <c r="C104" s="52"/>
      <c r="D104" s="52"/>
      <c r="E104" s="52"/>
      <c r="F104" s="55"/>
      <c r="G104" s="52"/>
      <c r="H104" s="52"/>
      <c r="I104" s="52"/>
      <c r="K104" s="52"/>
      <c r="L104" s="52"/>
      <c r="M104" s="52"/>
      <c r="N104" s="52"/>
      <c r="O104" s="52"/>
      <c r="P104" s="52"/>
    </row>
    <row r="105" spans="2:16" s="168" customFormat="1" ht="25.5" customHeight="1" x14ac:dyDescent="0.25">
      <c r="B105" s="52"/>
      <c r="C105" s="52"/>
      <c r="D105" s="52"/>
      <c r="E105" s="52"/>
      <c r="F105" s="55"/>
      <c r="G105" s="52"/>
      <c r="H105" s="52"/>
      <c r="I105" s="52"/>
      <c r="K105" s="52"/>
      <c r="L105" s="52"/>
      <c r="M105" s="52"/>
      <c r="N105" s="52"/>
      <c r="O105" s="52"/>
      <c r="P105" s="52"/>
    </row>
    <row r="106" spans="2:16" s="168" customFormat="1" ht="25.5" customHeight="1" x14ac:dyDescent="0.25">
      <c r="B106" s="52"/>
      <c r="C106" s="52"/>
      <c r="D106" s="52"/>
      <c r="E106" s="52"/>
      <c r="F106" s="55"/>
      <c r="G106" s="52"/>
      <c r="H106" s="52"/>
      <c r="I106" s="52"/>
      <c r="K106" s="52"/>
      <c r="L106" s="52"/>
      <c r="M106" s="52"/>
      <c r="N106" s="52"/>
      <c r="O106" s="52"/>
      <c r="P106" s="52"/>
    </row>
    <row r="107" spans="2:16" s="168" customFormat="1" ht="25.5" customHeight="1" x14ac:dyDescent="0.25">
      <c r="B107" s="52"/>
      <c r="C107" s="52"/>
      <c r="D107" s="52"/>
      <c r="E107" s="52"/>
      <c r="F107" s="55"/>
      <c r="G107" s="52"/>
      <c r="H107" s="52"/>
      <c r="I107" s="52"/>
      <c r="K107" s="52"/>
      <c r="L107" s="52"/>
      <c r="M107" s="52"/>
      <c r="N107" s="52"/>
      <c r="O107" s="52"/>
      <c r="P107" s="52"/>
    </row>
    <row r="108" spans="2:16" s="168" customFormat="1" ht="25.5" customHeight="1" x14ac:dyDescent="0.25">
      <c r="B108" s="52"/>
      <c r="C108" s="52"/>
      <c r="D108" s="52"/>
      <c r="E108" s="52"/>
      <c r="F108" s="55"/>
      <c r="G108" s="52"/>
      <c r="H108" s="52"/>
      <c r="I108" s="52"/>
      <c r="K108" s="52"/>
      <c r="L108" s="52"/>
      <c r="M108" s="52"/>
      <c r="N108" s="52"/>
      <c r="O108" s="52"/>
      <c r="P108" s="52"/>
    </row>
    <row r="109" spans="2:16" s="168" customFormat="1" ht="25.5" customHeight="1" x14ac:dyDescent="0.25">
      <c r="B109" s="52"/>
      <c r="C109" s="52"/>
      <c r="D109" s="52"/>
      <c r="E109" s="52"/>
      <c r="F109" s="55"/>
      <c r="G109" s="52"/>
      <c r="H109" s="52"/>
      <c r="I109" s="52"/>
      <c r="K109" s="52"/>
      <c r="L109" s="52"/>
      <c r="M109" s="52"/>
      <c r="N109" s="52"/>
      <c r="O109" s="52"/>
      <c r="P109" s="52"/>
    </row>
    <row r="110" spans="2:16" s="168" customFormat="1" ht="25.5" customHeight="1" x14ac:dyDescent="0.25">
      <c r="B110" s="52"/>
      <c r="C110" s="52"/>
      <c r="D110" s="52"/>
      <c r="E110" s="52"/>
      <c r="F110" s="55"/>
      <c r="G110" s="52"/>
      <c r="H110" s="52"/>
      <c r="I110" s="52"/>
      <c r="K110" s="52"/>
      <c r="L110" s="52"/>
      <c r="M110" s="52"/>
      <c r="N110" s="52"/>
      <c r="O110" s="52"/>
      <c r="P110" s="52"/>
    </row>
    <row r="111" spans="2:16" s="168" customFormat="1" ht="25.5" customHeight="1" x14ac:dyDescent="0.25">
      <c r="B111" s="52"/>
      <c r="C111" s="52"/>
      <c r="D111" s="52"/>
      <c r="E111" s="52"/>
      <c r="F111" s="55"/>
      <c r="G111" s="52"/>
      <c r="H111" s="52"/>
      <c r="I111" s="52"/>
      <c r="K111" s="52"/>
      <c r="L111" s="52"/>
      <c r="M111" s="52"/>
      <c r="N111" s="52"/>
      <c r="O111" s="52"/>
      <c r="P111" s="52"/>
    </row>
    <row r="112" spans="2:16" s="168" customFormat="1" ht="25.5" customHeight="1" x14ac:dyDescent="0.25">
      <c r="B112" s="52"/>
      <c r="C112" s="52"/>
      <c r="D112" s="52"/>
      <c r="E112" s="52"/>
      <c r="F112" s="55"/>
      <c r="G112" s="52"/>
      <c r="H112" s="52"/>
      <c r="I112" s="52"/>
      <c r="K112" s="52"/>
      <c r="L112" s="52"/>
      <c r="M112" s="52"/>
      <c r="N112" s="52"/>
      <c r="O112" s="52"/>
      <c r="P112" s="52"/>
    </row>
    <row r="113" spans="2:16" s="168" customFormat="1" ht="25.5" customHeight="1" x14ac:dyDescent="0.25">
      <c r="B113" s="52"/>
      <c r="C113" s="52"/>
      <c r="D113" s="52"/>
      <c r="E113" s="52"/>
      <c r="F113" s="55"/>
      <c r="G113" s="52"/>
      <c r="H113" s="52"/>
      <c r="I113" s="52"/>
      <c r="K113" s="52"/>
      <c r="L113" s="52"/>
      <c r="M113" s="52"/>
      <c r="N113" s="52"/>
      <c r="O113" s="52"/>
      <c r="P113" s="52"/>
    </row>
    <row r="114" spans="2:16" s="168" customFormat="1" ht="25.5" customHeight="1" x14ac:dyDescent="0.25">
      <c r="B114" s="52"/>
      <c r="C114" s="52"/>
      <c r="D114" s="52"/>
      <c r="E114" s="52"/>
      <c r="F114" s="55"/>
      <c r="G114" s="52"/>
      <c r="H114" s="52"/>
      <c r="I114" s="52"/>
      <c r="K114" s="52"/>
      <c r="L114" s="52"/>
      <c r="M114" s="52"/>
      <c r="N114" s="52"/>
      <c r="O114" s="52"/>
      <c r="P114" s="52"/>
    </row>
    <row r="115" spans="2:16" s="168" customFormat="1" ht="25.5" customHeight="1" x14ac:dyDescent="0.25">
      <c r="B115" s="52"/>
      <c r="C115" s="52"/>
      <c r="D115" s="52"/>
      <c r="E115" s="52"/>
      <c r="F115" s="55"/>
      <c r="G115" s="52"/>
      <c r="H115" s="52"/>
      <c r="I115" s="52"/>
      <c r="K115" s="52"/>
      <c r="L115" s="52"/>
      <c r="M115" s="52"/>
      <c r="N115" s="52"/>
      <c r="O115" s="52"/>
      <c r="P115" s="52"/>
    </row>
    <row r="116" spans="2:16" s="168" customFormat="1" ht="25.5" customHeight="1" x14ac:dyDescent="0.25">
      <c r="B116" s="52"/>
      <c r="C116" s="52"/>
      <c r="D116" s="52"/>
      <c r="E116" s="52"/>
      <c r="F116" s="55"/>
      <c r="G116" s="52"/>
      <c r="H116" s="52"/>
      <c r="I116" s="52"/>
      <c r="K116" s="52"/>
      <c r="L116" s="52"/>
      <c r="M116" s="52"/>
      <c r="N116" s="52"/>
      <c r="O116" s="52"/>
      <c r="P116" s="52"/>
    </row>
    <row r="117" spans="2:16" s="168" customFormat="1" ht="25.5" customHeight="1" x14ac:dyDescent="0.25">
      <c r="B117" s="52"/>
      <c r="C117" s="52"/>
      <c r="D117" s="52"/>
      <c r="E117" s="52"/>
      <c r="F117" s="55"/>
      <c r="G117" s="52"/>
      <c r="H117" s="52"/>
      <c r="I117" s="52"/>
      <c r="K117" s="52"/>
      <c r="L117" s="52"/>
      <c r="M117" s="52"/>
      <c r="N117" s="52"/>
      <c r="O117" s="52"/>
      <c r="P117" s="52"/>
    </row>
    <row r="118" spans="2:16" s="168" customFormat="1" ht="25.5" customHeight="1" x14ac:dyDescent="0.25">
      <c r="B118" s="52"/>
      <c r="C118" s="52"/>
      <c r="D118" s="52"/>
      <c r="E118" s="52"/>
      <c r="F118" s="55"/>
      <c r="G118" s="52"/>
      <c r="H118" s="52"/>
      <c r="I118" s="52"/>
      <c r="K118" s="52"/>
      <c r="L118" s="52"/>
      <c r="M118" s="52"/>
      <c r="N118" s="52"/>
      <c r="O118" s="52"/>
      <c r="P118" s="52"/>
    </row>
  </sheetData>
  <sheetProtection algorithmName="SHA-512" hashValue="l0tO7grZt2gANhypOkEih5/hnc9jx9y+MwOl6zIxIgwpbT+Ty8JxZgMmYZV/45veg16qnotBCWn1PtN7DvfOyg==" saltValue="HIvGGN6A9x2ncDhAWjYr1Q==" spinCount="100000" sheet="1" objects="1" scenarios="1" formatCells="0"/>
  <protectedRanges>
    <protectedRange sqref="H22:I25" name="Range1_1"/>
    <protectedRange sqref="C5 H13 I14 E20 E22 E24 E28 H31 E30 C31 H35 I36 D58:D59 D55" name="Range1"/>
  </protectedRanges>
  <mergeCells count="28">
    <mergeCell ref="C13:E13"/>
    <mergeCell ref="H13:I13"/>
    <mergeCell ref="C7:E7"/>
    <mergeCell ref="C9:E9"/>
    <mergeCell ref="H9:I9"/>
    <mergeCell ref="C10:E10"/>
    <mergeCell ref="G10:G12"/>
    <mergeCell ref="H10:I12"/>
    <mergeCell ref="C12:E12"/>
    <mergeCell ref="C11:E11"/>
    <mergeCell ref="H2:I2"/>
    <mergeCell ref="B3:I3"/>
    <mergeCell ref="C5:E5"/>
    <mergeCell ref="H5:I5"/>
    <mergeCell ref="C6:E6"/>
    <mergeCell ref="H6:I6"/>
    <mergeCell ref="C14:E14"/>
    <mergeCell ref="C15:I15"/>
    <mergeCell ref="B17:B18"/>
    <mergeCell ref="G58:I63"/>
    <mergeCell ref="B63:C63"/>
    <mergeCell ref="B36:C36"/>
    <mergeCell ref="B38:I38"/>
    <mergeCell ref="D49:D51"/>
    <mergeCell ref="B50:C51"/>
    <mergeCell ref="B56:C56"/>
    <mergeCell ref="G56:H56"/>
    <mergeCell ref="G28:H28"/>
  </mergeCells>
  <dataValidations count="1">
    <dataValidation type="custom" operator="greaterThan" showInputMessage="1" showErrorMessage="1" sqref="B40:B46">
      <formula1>38322</formula1>
    </dataValidation>
  </dataValidations>
  <printOptions horizontalCentered="1" verticalCentered="1"/>
  <pageMargins left="0.27559055118110237" right="0.23622047244094491" top="0.39370078740157483" bottom="0.23622047244094491" header="0.19685039370078741" footer="0.19685039370078741"/>
  <pageSetup paperSize="9" scale="45"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P47"/>
  <sheetViews>
    <sheetView showGridLines="0" view="pageBreakPreview" zoomScale="80" zoomScaleNormal="85" zoomScaleSheetLayoutView="80" workbookViewId="0">
      <selection activeCell="J21" sqref="J21"/>
    </sheetView>
  </sheetViews>
  <sheetFormatPr defaultColWidth="9.21875" defaultRowHeight="17.399999999999999" x14ac:dyDescent="0.3"/>
  <cols>
    <col min="1" max="1" width="2.21875" style="3" customWidth="1"/>
    <col min="2" max="2" width="31.5546875" style="3" customWidth="1"/>
    <col min="3" max="3" width="48.5546875" style="3" customWidth="1"/>
    <col min="4" max="5" width="2.21875" style="3" customWidth="1"/>
    <col min="6" max="6" width="31.44140625" style="3" customWidth="1"/>
    <col min="7" max="8" width="24.21875" style="3" customWidth="1"/>
    <col min="9" max="9" width="2.21875" style="3" customWidth="1"/>
    <col min="10" max="10" width="6.77734375" style="3" customWidth="1"/>
    <col min="11" max="16384" width="9.21875" style="3"/>
  </cols>
  <sheetData>
    <row r="1" spans="1:15" ht="15" customHeight="1" x14ac:dyDescent="0.3">
      <c r="A1" s="10"/>
      <c r="B1" s="11"/>
      <c r="C1" s="12"/>
      <c r="D1" s="12"/>
      <c r="E1" s="12"/>
      <c r="F1" s="12"/>
      <c r="G1" s="13"/>
      <c r="H1" s="14"/>
      <c r="I1" s="15"/>
      <c r="J1" s="46"/>
    </row>
    <row r="2" spans="1:15" ht="43.5" customHeight="1" x14ac:dyDescent="0.3">
      <c r="A2" s="16"/>
      <c r="B2" s="5"/>
      <c r="C2" s="606"/>
      <c r="D2" s="606"/>
      <c r="E2" s="606"/>
      <c r="F2" s="606"/>
      <c r="G2" s="607"/>
      <c r="H2" s="607"/>
      <c r="I2" s="17"/>
      <c r="J2" s="46"/>
    </row>
    <row r="3" spans="1:15" ht="25.5" customHeight="1" x14ac:dyDescent="0.3">
      <c r="A3" s="16"/>
      <c r="B3" s="5"/>
      <c r="C3" s="606"/>
      <c r="D3" s="606"/>
      <c r="E3" s="606"/>
      <c r="F3" s="606"/>
      <c r="G3" s="607"/>
      <c r="H3" s="607"/>
      <c r="I3" s="17"/>
      <c r="J3" s="46"/>
      <c r="K3" s="6"/>
      <c r="L3" s="6"/>
    </row>
    <row r="4" spans="1:15" ht="30" customHeight="1" x14ac:dyDescent="0.3">
      <c r="A4" s="16"/>
      <c r="B4" s="5"/>
      <c r="C4" s="606"/>
      <c r="D4" s="606"/>
      <c r="E4" s="606"/>
      <c r="F4" s="606"/>
      <c r="G4" s="607"/>
      <c r="H4" s="607"/>
      <c r="I4" s="17"/>
      <c r="J4" s="46"/>
      <c r="K4" s="6"/>
      <c r="L4" s="6"/>
    </row>
    <row r="5" spans="1:15" ht="51" customHeight="1" x14ac:dyDescent="0.3">
      <c r="A5" s="16"/>
      <c r="B5" s="5"/>
      <c r="C5" s="606"/>
      <c r="D5" s="606"/>
      <c r="E5" s="606"/>
      <c r="F5" s="606"/>
      <c r="G5" s="608"/>
      <c r="H5" s="609"/>
      <c r="I5" s="17"/>
      <c r="K5" s="6"/>
      <c r="L5" s="6"/>
    </row>
    <row r="6" spans="1:15" ht="22.5" customHeight="1" x14ac:dyDescent="0.3">
      <c r="A6" s="16"/>
      <c r="B6" s="5"/>
      <c r="C6" s="46"/>
      <c r="D6" s="46"/>
      <c r="E6" s="46"/>
      <c r="F6" s="46"/>
      <c r="G6" s="609"/>
      <c r="H6" s="609"/>
      <c r="I6" s="17"/>
    </row>
    <row r="7" spans="1:15" ht="28.5" customHeight="1" x14ac:dyDescent="0.3">
      <c r="A7" s="16"/>
      <c r="B7" s="5"/>
      <c r="C7" s="46"/>
      <c r="D7" s="46"/>
      <c r="E7" s="46"/>
      <c r="F7" s="46"/>
      <c r="G7" s="609"/>
      <c r="H7" s="609"/>
      <c r="I7" s="17"/>
    </row>
    <row r="8" spans="1:15" ht="27.75" customHeight="1" x14ac:dyDescent="0.3">
      <c r="A8" s="16"/>
      <c r="B8" s="5"/>
      <c r="C8" s="43"/>
      <c r="D8" s="42"/>
      <c r="E8" s="42"/>
      <c r="F8" s="42"/>
      <c r="G8" s="4"/>
      <c r="H8" s="46"/>
      <c r="I8" s="17"/>
    </row>
    <row r="9" spans="1:15" ht="15" customHeight="1" x14ac:dyDescent="0.3">
      <c r="A9" s="16"/>
      <c r="B9" s="5"/>
      <c r="C9" s="43"/>
      <c r="D9" s="42"/>
      <c r="E9" s="42"/>
      <c r="F9" s="42"/>
      <c r="G9" s="4"/>
      <c r="H9" s="46"/>
      <c r="I9" s="17"/>
    </row>
    <row r="10" spans="1:15" ht="175.5" customHeight="1" x14ac:dyDescent="0.3">
      <c r="A10" s="18"/>
      <c r="B10" s="47"/>
      <c r="C10" s="40"/>
      <c r="D10" s="40"/>
      <c r="E10" s="40"/>
      <c r="F10" s="40"/>
      <c r="G10" s="20"/>
      <c r="H10" s="19"/>
      <c r="I10" s="21"/>
    </row>
    <row r="11" spans="1:15" ht="33.75" customHeight="1" x14ac:dyDescent="0.3">
      <c r="A11" s="590" t="s">
        <v>34</v>
      </c>
      <c r="B11" s="591"/>
      <c r="C11" s="591"/>
      <c r="D11" s="591"/>
      <c r="E11" s="591"/>
      <c r="F11" s="591"/>
      <c r="G11" s="591"/>
      <c r="H11" s="591"/>
      <c r="I11" s="592"/>
    </row>
    <row r="12" spans="1:15" s="1" customFormat="1" ht="15" customHeight="1" x14ac:dyDescent="0.3">
      <c r="A12" s="22"/>
      <c r="B12" s="45"/>
      <c r="C12" s="570"/>
      <c r="D12" s="570"/>
      <c r="E12" s="570"/>
      <c r="F12" s="570"/>
      <c r="G12" s="570"/>
      <c r="H12" s="570"/>
      <c r="I12" s="23"/>
    </row>
    <row r="13" spans="1:15" ht="6.75" hidden="1" customHeight="1" thickBot="1" x14ac:dyDescent="0.35">
      <c r="A13" s="22"/>
      <c r="B13" s="7"/>
      <c r="C13" s="7"/>
      <c r="D13" s="7"/>
      <c r="E13" s="7"/>
      <c r="F13" s="7"/>
      <c r="G13" s="7"/>
      <c r="H13" s="7"/>
      <c r="I13" s="23"/>
    </row>
    <row r="14" spans="1:15" ht="6.75" hidden="1" customHeight="1" x14ac:dyDescent="0.3">
      <c r="A14" s="24"/>
      <c r="B14" s="46" t="s">
        <v>0</v>
      </c>
      <c r="C14" s="595"/>
      <c r="D14" s="595"/>
      <c r="E14" s="595"/>
      <c r="F14" s="595"/>
      <c r="G14" s="595"/>
      <c r="H14" s="595"/>
      <c r="I14" s="25"/>
      <c r="O14" s="46"/>
    </row>
    <row r="15" spans="1:15" ht="33.75" customHeight="1" x14ac:dyDescent="0.3">
      <c r="A15" s="24"/>
      <c r="B15" s="2" t="s">
        <v>1</v>
      </c>
      <c r="C15" s="596" t="e">
        <f>#REF!</f>
        <v>#REF!</v>
      </c>
      <c r="D15" s="597"/>
      <c r="E15" s="597"/>
      <c r="F15" s="597"/>
      <c r="G15" s="597"/>
      <c r="H15" s="598"/>
      <c r="I15" s="25"/>
    </row>
    <row r="16" spans="1:15" ht="33.75" customHeight="1" x14ac:dyDescent="0.3">
      <c r="A16" s="24"/>
      <c r="B16" s="2" t="s">
        <v>672</v>
      </c>
      <c r="C16" s="208" t="e">
        <f>INFORMATION!C6</f>
        <v>#REF!</v>
      </c>
      <c r="D16" s="209"/>
      <c r="E16" s="209"/>
      <c r="F16" s="209"/>
      <c r="G16" s="209"/>
      <c r="H16" s="210"/>
      <c r="I16" s="25"/>
    </row>
    <row r="17" spans="1:15" ht="33.75" customHeight="1" x14ac:dyDescent="0.3">
      <c r="A17" s="24"/>
      <c r="B17" s="2" t="s">
        <v>20</v>
      </c>
      <c r="C17" s="189" t="e">
        <f>#REF!</f>
        <v>#REF!</v>
      </c>
      <c r="D17" s="190"/>
      <c r="E17" s="190"/>
      <c r="F17" s="190"/>
      <c r="G17" s="190"/>
      <c r="H17" s="191"/>
      <c r="I17" s="25"/>
    </row>
    <row r="18" spans="1:15" ht="33.75" customHeight="1" x14ac:dyDescent="0.3">
      <c r="A18" s="24"/>
      <c r="B18" s="2" t="s">
        <v>17</v>
      </c>
      <c r="C18" s="599" t="e">
        <f>#REF!</f>
        <v>#REF!</v>
      </c>
      <c r="D18" s="600"/>
      <c r="E18" s="600"/>
      <c r="F18" s="600"/>
      <c r="G18" s="600"/>
      <c r="H18" s="601"/>
      <c r="I18" s="25"/>
    </row>
    <row r="19" spans="1:15" ht="33.75" customHeight="1" x14ac:dyDescent="0.3">
      <c r="A19" s="24"/>
      <c r="B19" s="2" t="s">
        <v>2</v>
      </c>
      <c r="C19" s="596" t="e">
        <f>#REF!</f>
        <v>#REF!</v>
      </c>
      <c r="D19" s="597"/>
      <c r="E19" s="597"/>
      <c r="F19" s="597"/>
      <c r="G19" s="597"/>
      <c r="H19" s="598"/>
      <c r="I19" s="25"/>
    </row>
    <row r="20" spans="1:15" ht="33.75" customHeight="1" x14ac:dyDescent="0.3">
      <c r="A20" s="24"/>
      <c r="B20" s="2" t="s">
        <v>18</v>
      </c>
      <c r="C20" s="596" t="e">
        <f>#REF!</f>
        <v>#REF!</v>
      </c>
      <c r="D20" s="597"/>
      <c r="E20" s="597"/>
      <c r="F20" s="597"/>
      <c r="G20" s="597"/>
      <c r="H20" s="598"/>
      <c r="I20" s="25"/>
    </row>
    <row r="21" spans="1:15" ht="33.75" customHeight="1" x14ac:dyDescent="0.3">
      <c r="A21" s="24"/>
      <c r="B21" s="2" t="s">
        <v>4</v>
      </c>
      <c r="C21" s="596" t="e">
        <f>#REF!</f>
        <v>#REF!</v>
      </c>
      <c r="D21" s="597"/>
      <c r="E21" s="597"/>
      <c r="F21" s="597"/>
      <c r="G21" s="597"/>
      <c r="H21" s="598"/>
      <c r="I21" s="25"/>
    </row>
    <row r="22" spans="1:15" ht="33.75" customHeight="1" x14ac:dyDescent="0.3">
      <c r="A22" s="24"/>
      <c r="B22" s="2" t="s">
        <v>25</v>
      </c>
      <c r="C22" s="596" t="e">
        <f>#REF!</f>
        <v>#REF!</v>
      </c>
      <c r="D22" s="597"/>
      <c r="E22" s="597"/>
      <c r="F22" s="597"/>
      <c r="G22" s="597"/>
      <c r="H22" s="598"/>
      <c r="I22" s="25"/>
    </row>
    <row r="23" spans="1:15" ht="11.25" customHeight="1" x14ac:dyDescent="0.3">
      <c r="A23" s="24"/>
      <c r="B23" s="7"/>
      <c r="C23" s="7"/>
      <c r="D23" s="7"/>
      <c r="E23" s="7"/>
      <c r="F23" s="7"/>
      <c r="G23" s="7"/>
      <c r="H23" s="7"/>
      <c r="I23" s="25"/>
      <c r="O23" s="46"/>
    </row>
    <row r="24" spans="1:15" ht="36.75" customHeight="1" x14ac:dyDescent="0.3">
      <c r="A24" s="24"/>
      <c r="B24" s="42" t="s">
        <v>21</v>
      </c>
      <c r="C24" s="188" t="e">
        <f>#REF!</f>
        <v>#REF!</v>
      </c>
      <c r="D24" s="2"/>
      <c r="E24" s="2"/>
      <c r="F24" s="2" t="s">
        <v>31</v>
      </c>
      <c r="G24" s="602" t="e">
        <f>#REF!</f>
        <v>#REF!</v>
      </c>
      <c r="H24" s="603"/>
      <c r="I24" s="25"/>
      <c r="O24" s="46"/>
    </row>
    <row r="25" spans="1:15" ht="36.75" customHeight="1" x14ac:dyDescent="0.3">
      <c r="A25" s="24"/>
      <c r="B25" s="42" t="s">
        <v>15</v>
      </c>
      <c r="C25" s="183"/>
      <c r="D25" s="2"/>
      <c r="E25" s="2"/>
      <c r="F25" s="2" t="s">
        <v>22</v>
      </c>
      <c r="G25" s="604" t="e">
        <f>'PAYMENT 3'!H35</f>
        <v>#REF!</v>
      </c>
      <c r="H25" s="605"/>
      <c r="I25" s="25"/>
      <c r="O25" s="46"/>
    </row>
    <row r="26" spans="1:15" ht="36.75" customHeight="1" x14ac:dyDescent="0.3">
      <c r="A26" s="24"/>
      <c r="B26" s="42" t="s">
        <v>3</v>
      </c>
      <c r="C26" s="192" t="e">
        <f>#REF!</f>
        <v>#REF!</v>
      </c>
      <c r="D26" s="2"/>
      <c r="E26" s="2"/>
      <c r="F26" s="2" t="s">
        <v>102</v>
      </c>
      <c r="G26" s="594" t="e">
        <f>'PAYMENT 3'!I36</f>
        <v>#REF!</v>
      </c>
      <c r="H26" s="594"/>
      <c r="I26" s="25"/>
      <c r="O26" s="46"/>
    </row>
    <row r="27" spans="1:15" ht="36.75" customHeight="1" x14ac:dyDescent="0.3">
      <c r="A27" s="24"/>
      <c r="B27" s="42" t="s">
        <v>26</v>
      </c>
      <c r="C27" s="39">
        <f>COUNT('PAYMENT 3'!H22:H25)</f>
        <v>0</v>
      </c>
      <c r="D27" s="2"/>
      <c r="E27" s="2"/>
      <c r="F27" s="2" t="s">
        <v>23</v>
      </c>
      <c r="G27" s="588" t="e">
        <f>'PAYMENT 3'!I28</f>
        <v>#REF!</v>
      </c>
      <c r="H27" s="588"/>
      <c r="I27" s="25"/>
      <c r="O27" s="46"/>
    </row>
    <row r="28" spans="1:15" ht="36.75" customHeight="1" x14ac:dyDescent="0.3">
      <c r="A28" s="24"/>
      <c r="B28" s="42" t="s">
        <v>19</v>
      </c>
      <c r="C28" s="175" t="e">
        <f>#REF!</f>
        <v>#REF!</v>
      </c>
      <c r="D28" s="184"/>
      <c r="E28" s="2"/>
      <c r="F28" s="2" t="s">
        <v>27</v>
      </c>
      <c r="G28" s="588" t="e">
        <f>C28+G27</f>
        <v>#REF!</v>
      </c>
      <c r="H28" s="589"/>
      <c r="I28" s="25"/>
      <c r="O28" s="46"/>
    </row>
    <row r="29" spans="1:15" ht="12" customHeight="1" x14ac:dyDescent="0.3">
      <c r="A29" s="26"/>
      <c r="B29" s="44"/>
      <c r="C29" s="34"/>
      <c r="D29" s="587"/>
      <c r="E29" s="587"/>
      <c r="F29" s="587"/>
      <c r="G29" s="587"/>
      <c r="H29" s="587"/>
      <c r="I29" s="27"/>
      <c r="O29" s="46"/>
    </row>
    <row r="30" spans="1:15" s="1" customFormat="1" ht="33.75" customHeight="1" x14ac:dyDescent="0.25">
      <c r="A30" s="590" t="s">
        <v>9</v>
      </c>
      <c r="B30" s="591"/>
      <c r="C30" s="591"/>
      <c r="D30" s="591"/>
      <c r="E30" s="591"/>
      <c r="F30" s="591"/>
      <c r="G30" s="591"/>
      <c r="H30" s="591"/>
      <c r="I30" s="592"/>
      <c r="O30" s="2"/>
    </row>
    <row r="31" spans="1:15" s="1" customFormat="1" ht="12" customHeight="1" x14ac:dyDescent="0.25">
      <c r="A31" s="28"/>
      <c r="B31" s="8"/>
      <c r="C31" s="8"/>
      <c r="D31" s="8"/>
      <c r="E31" s="8"/>
      <c r="F31" s="8"/>
      <c r="G31" s="8"/>
      <c r="H31" s="8"/>
      <c r="I31" s="29"/>
      <c r="O31" s="2"/>
    </row>
    <row r="32" spans="1:15" s="1" customFormat="1" ht="33" customHeight="1" x14ac:dyDescent="0.25">
      <c r="A32" s="28"/>
      <c r="B32" s="42" t="s">
        <v>10</v>
      </c>
      <c r="C32" s="37" t="s">
        <v>32</v>
      </c>
      <c r="D32" s="2"/>
      <c r="E32" s="8"/>
      <c r="F32" s="42" t="s">
        <v>24</v>
      </c>
      <c r="G32" s="588" t="e">
        <f>'PAYMENT 3'!I47</f>
        <v>#REF!</v>
      </c>
      <c r="H32" s="588"/>
      <c r="I32" s="29"/>
      <c r="O32" s="2"/>
    </row>
    <row r="33" spans="1:16" s="1" customFormat="1" ht="33" customHeight="1" x14ac:dyDescent="0.25">
      <c r="A33" s="28"/>
      <c r="B33" s="42" t="s">
        <v>11</v>
      </c>
      <c r="C33" s="38">
        <v>3</v>
      </c>
      <c r="D33" s="36"/>
      <c r="E33" s="8"/>
      <c r="F33" s="42" t="s">
        <v>12</v>
      </c>
      <c r="G33" s="588" t="e">
        <f>'PAYMENT 3'!E36</f>
        <v>#REF!</v>
      </c>
      <c r="H33" s="588"/>
      <c r="I33" s="29"/>
      <c r="O33" s="2"/>
    </row>
    <row r="34" spans="1:16" s="1" customFormat="1" ht="33" customHeight="1" x14ac:dyDescent="0.25">
      <c r="A34" s="28"/>
      <c r="B34" s="42" t="s">
        <v>13</v>
      </c>
      <c r="C34" s="569"/>
      <c r="D34" s="569"/>
      <c r="E34" s="569"/>
      <c r="F34" s="569"/>
      <c r="G34" s="569"/>
      <c r="H34" s="569"/>
      <c r="I34" s="29"/>
      <c r="O34" s="2"/>
    </row>
    <row r="35" spans="1:16" s="1" customFormat="1" ht="33" customHeight="1" x14ac:dyDescent="0.25">
      <c r="A35" s="28"/>
      <c r="B35" s="42"/>
      <c r="C35" s="593"/>
      <c r="D35" s="593"/>
      <c r="E35" s="593"/>
      <c r="F35" s="593"/>
      <c r="G35" s="593"/>
      <c r="H35" s="593"/>
      <c r="I35" s="29"/>
      <c r="O35" s="2"/>
    </row>
    <row r="36" spans="1:16" s="1" customFormat="1" ht="33" customHeight="1" x14ac:dyDescent="0.25">
      <c r="A36" s="28"/>
      <c r="B36" s="42"/>
      <c r="C36" s="593"/>
      <c r="D36" s="593"/>
      <c r="E36" s="593"/>
      <c r="F36" s="593"/>
      <c r="G36" s="593"/>
      <c r="H36" s="593"/>
      <c r="I36" s="29"/>
      <c r="O36" s="2"/>
    </row>
    <row r="37" spans="1:16" s="1" customFormat="1" ht="33" customHeight="1" x14ac:dyDescent="0.25">
      <c r="A37" s="28"/>
      <c r="B37" s="42"/>
      <c r="C37" s="593"/>
      <c r="D37" s="593"/>
      <c r="E37" s="593"/>
      <c r="F37" s="593"/>
      <c r="G37" s="593"/>
      <c r="H37" s="593"/>
      <c r="I37" s="29"/>
      <c r="O37" s="2"/>
    </row>
    <row r="38" spans="1:16" s="1" customFormat="1" ht="33" customHeight="1" x14ac:dyDescent="0.25">
      <c r="A38" s="28"/>
      <c r="B38" s="42"/>
      <c r="C38" s="569"/>
      <c r="D38" s="569"/>
      <c r="E38" s="569"/>
      <c r="F38" s="569"/>
      <c r="G38" s="569"/>
      <c r="H38" s="569"/>
      <c r="I38" s="29"/>
      <c r="O38" s="2"/>
    </row>
    <row r="39" spans="1:16" s="1" customFormat="1" ht="33" customHeight="1" x14ac:dyDescent="0.25">
      <c r="A39" s="28"/>
      <c r="B39" s="42"/>
      <c r="C39" s="569"/>
      <c r="D39" s="569"/>
      <c r="E39" s="569"/>
      <c r="F39" s="569"/>
      <c r="G39" s="569"/>
      <c r="H39" s="569"/>
      <c r="I39" s="29"/>
      <c r="O39" s="2"/>
    </row>
    <row r="40" spans="1:16" ht="12" customHeight="1" x14ac:dyDescent="0.3">
      <c r="A40" s="24"/>
      <c r="B40" s="45"/>
      <c r="C40" s="570"/>
      <c r="D40" s="570"/>
      <c r="E40" s="46"/>
      <c r="F40" s="46"/>
      <c r="G40" s="570"/>
      <c r="H40" s="570"/>
      <c r="I40" s="25"/>
    </row>
    <row r="41" spans="1:16" ht="33.75" customHeight="1" x14ac:dyDescent="0.3">
      <c r="A41" s="571" t="s">
        <v>7</v>
      </c>
      <c r="B41" s="572"/>
      <c r="C41" s="573"/>
      <c r="D41" s="573"/>
      <c r="E41" s="573"/>
      <c r="F41" s="573"/>
      <c r="G41" s="573"/>
      <c r="H41" s="573"/>
      <c r="I41" s="574"/>
    </row>
    <row r="42" spans="1:16" ht="33.75" customHeight="1" x14ac:dyDescent="0.3">
      <c r="A42" s="571" t="s">
        <v>14</v>
      </c>
      <c r="B42" s="572"/>
      <c r="C42" s="573"/>
      <c r="D42" s="573"/>
      <c r="E42" s="573"/>
      <c r="F42" s="573"/>
      <c r="G42" s="573"/>
      <c r="H42" s="573"/>
      <c r="I42" s="574"/>
    </row>
    <row r="43" spans="1:16" s="9" customFormat="1" ht="45" customHeight="1" x14ac:dyDescent="0.3">
      <c r="A43" s="30"/>
      <c r="B43" s="35" t="s">
        <v>8</v>
      </c>
      <c r="C43" s="575" t="e">
        <f>#REF!</f>
        <v>#REF!</v>
      </c>
      <c r="D43" s="575"/>
      <c r="E43" s="575"/>
      <c r="F43" s="576"/>
      <c r="G43" s="577"/>
      <c r="H43" s="578"/>
      <c r="I43" s="579"/>
      <c r="L43" s="41"/>
      <c r="M43" s="41"/>
      <c r="N43" s="41"/>
      <c r="O43" s="33"/>
    </row>
    <row r="44" spans="1:16" s="9" customFormat="1" ht="45" customHeight="1" x14ac:dyDescent="0.3">
      <c r="A44" s="31"/>
      <c r="B44" s="43" t="s">
        <v>5</v>
      </c>
      <c r="C44" s="586"/>
      <c r="D44" s="586"/>
      <c r="E44" s="586"/>
      <c r="F44" s="586"/>
      <c r="G44" s="580"/>
      <c r="H44" s="581"/>
      <c r="I44" s="582"/>
      <c r="P44" s="41"/>
    </row>
    <row r="45" spans="1:16" s="9" customFormat="1" ht="45" customHeight="1" x14ac:dyDescent="0.3">
      <c r="A45" s="31"/>
      <c r="B45" s="43" t="s">
        <v>6</v>
      </c>
      <c r="C45" s="575" t="s">
        <v>33</v>
      </c>
      <c r="D45" s="575"/>
      <c r="E45" s="575"/>
      <c r="F45" s="576"/>
      <c r="G45" s="580"/>
      <c r="H45" s="581"/>
      <c r="I45" s="582"/>
    </row>
    <row r="46" spans="1:16" ht="12" customHeight="1" x14ac:dyDescent="0.3">
      <c r="A46" s="26"/>
      <c r="B46" s="44"/>
      <c r="C46" s="587"/>
      <c r="D46" s="587"/>
      <c r="E46" s="587"/>
      <c r="F46" s="32"/>
      <c r="G46" s="583"/>
      <c r="H46" s="584"/>
      <c r="I46" s="585"/>
    </row>
    <row r="47" spans="1:16" ht="4.5" customHeight="1" x14ac:dyDescent="0.3"/>
  </sheetData>
  <sheetProtection algorithmName="SHA-512" hashValue="ESM9nHyF0hvXWv+BiJaGlrbA73m5li54hw3tK/lZ4iWzD4n6SuWKrI9EDdppyi0dol9t3GSDgWl08kIRI3o0Qw==" saltValue="ig0Lg+9HvTlPsCAou2VE1g==" spinCount="100000" sheet="1" objects="1" scenarios="1"/>
  <protectedRanges>
    <protectedRange sqref="C25 C32 C34:H39" name="Range1"/>
  </protectedRanges>
  <mergeCells count="39">
    <mergeCell ref="C2:F2"/>
    <mergeCell ref="G2:H4"/>
    <mergeCell ref="C3:F3"/>
    <mergeCell ref="C4:F4"/>
    <mergeCell ref="C5:F5"/>
    <mergeCell ref="G5:H7"/>
    <mergeCell ref="G26:H26"/>
    <mergeCell ref="A11:I11"/>
    <mergeCell ref="C12:H12"/>
    <mergeCell ref="C14:H14"/>
    <mergeCell ref="C15:H15"/>
    <mergeCell ref="C18:H18"/>
    <mergeCell ref="C19:H19"/>
    <mergeCell ref="C20:H20"/>
    <mergeCell ref="C21:H21"/>
    <mergeCell ref="C22:H22"/>
    <mergeCell ref="G24:H24"/>
    <mergeCell ref="G25:H25"/>
    <mergeCell ref="C38:H38"/>
    <mergeCell ref="G27:H27"/>
    <mergeCell ref="G28:H28"/>
    <mergeCell ref="D29:H29"/>
    <mergeCell ref="A30:I30"/>
    <mergeCell ref="G32:H32"/>
    <mergeCell ref="G33:H33"/>
    <mergeCell ref="C34:H34"/>
    <mergeCell ref="C35:H35"/>
    <mergeCell ref="C36:H36"/>
    <mergeCell ref="C37:H37"/>
    <mergeCell ref="C43:F43"/>
    <mergeCell ref="G43:I46"/>
    <mergeCell ref="C44:F44"/>
    <mergeCell ref="C45:F45"/>
    <mergeCell ref="C46:E46"/>
    <mergeCell ref="C39:H39"/>
    <mergeCell ref="C40:D40"/>
    <mergeCell ref="G40:H40"/>
    <mergeCell ref="A41:I41"/>
    <mergeCell ref="A42:I42"/>
  </mergeCells>
  <printOptions horizontalCentered="1" verticalCentered="1"/>
  <pageMargins left="0.27559055118110237" right="0.23622047244094491" top="0.39370078740157483" bottom="0.23622047244094491" header="0.19685039370078741" footer="0.19685039370078741"/>
  <pageSetup paperSize="9" scale="56"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P118"/>
  <sheetViews>
    <sheetView view="pageBreakPreview" zoomScale="80" zoomScaleNormal="85" zoomScaleSheetLayoutView="80" workbookViewId="0">
      <selection activeCell="J21" sqref="J21"/>
    </sheetView>
  </sheetViews>
  <sheetFormatPr defaultColWidth="9.21875" defaultRowHeight="17.399999999999999" x14ac:dyDescent="0.25"/>
  <cols>
    <col min="1" max="1" width="2.21875" style="168" customWidth="1"/>
    <col min="2" max="2" width="34.77734375" style="52" customWidth="1"/>
    <col min="3" max="3" width="32.77734375" style="52" customWidth="1"/>
    <col min="4" max="4" width="29" style="52" customWidth="1"/>
    <col min="5" max="5" width="26.21875" style="52" customWidth="1"/>
    <col min="6" max="6" width="3" style="55" customWidth="1"/>
    <col min="7" max="7" width="32.77734375" style="52" customWidth="1"/>
    <col min="8" max="8" width="27" style="52" customWidth="1"/>
    <col min="9" max="9" width="31.21875" style="52" customWidth="1"/>
    <col min="10" max="10" width="2.21875" style="168" customWidth="1"/>
    <col min="11" max="16384" width="9.21875" style="52"/>
  </cols>
  <sheetData>
    <row r="1" spans="1:16" ht="12" customHeight="1" x14ac:dyDescent="0.25">
      <c r="A1" s="48"/>
      <c r="B1" s="49"/>
      <c r="C1" s="49"/>
      <c r="D1" s="49"/>
      <c r="E1" s="49"/>
      <c r="F1" s="50"/>
      <c r="G1" s="49"/>
      <c r="H1" s="49"/>
      <c r="I1" s="49"/>
      <c r="J1" s="51"/>
    </row>
    <row r="2" spans="1:16" ht="143.25" customHeight="1" x14ac:dyDescent="0.25">
      <c r="A2" s="53"/>
      <c r="B2" s="54"/>
      <c r="C2" s="54"/>
      <c r="D2" s="54"/>
      <c r="E2" s="54"/>
      <c r="G2" s="54"/>
      <c r="H2" s="551" t="s">
        <v>37</v>
      </c>
      <c r="I2" s="551"/>
      <c r="J2" s="56"/>
    </row>
    <row r="3" spans="1:16" s="59" customFormat="1" ht="28.5" customHeight="1" x14ac:dyDescent="0.25">
      <c r="A3" s="57"/>
      <c r="B3" s="552" t="s">
        <v>38</v>
      </c>
      <c r="C3" s="552"/>
      <c r="D3" s="552"/>
      <c r="E3" s="552"/>
      <c r="F3" s="552"/>
      <c r="G3" s="552"/>
      <c r="H3" s="552"/>
      <c r="I3" s="552"/>
      <c r="J3" s="58"/>
    </row>
    <row r="4" spans="1:16" ht="12" customHeight="1" x14ac:dyDescent="0.25">
      <c r="A4" s="53"/>
      <c r="B4" s="54"/>
      <c r="C4" s="54"/>
      <c r="D4" s="54"/>
      <c r="E4" s="54"/>
      <c r="G4" s="54"/>
      <c r="H4" s="54"/>
      <c r="I4" s="54"/>
      <c r="J4" s="56"/>
    </row>
    <row r="5" spans="1:16" ht="30" customHeight="1" x14ac:dyDescent="0.25">
      <c r="A5" s="53"/>
      <c r="B5" s="54" t="s">
        <v>39</v>
      </c>
      <c r="C5" s="553"/>
      <c r="D5" s="553"/>
      <c r="E5" s="553"/>
      <c r="G5" s="60" t="s">
        <v>40</v>
      </c>
      <c r="H5" s="554" t="e">
        <f>#REF!</f>
        <v>#REF!</v>
      </c>
      <c r="I5" s="555"/>
      <c r="J5" s="56"/>
    </row>
    <row r="6" spans="1:16" ht="30" customHeight="1" x14ac:dyDescent="0.25">
      <c r="A6" s="53"/>
      <c r="B6" s="60" t="s">
        <v>41</v>
      </c>
      <c r="C6" s="556" t="e">
        <f>#REF!</f>
        <v>#REF!</v>
      </c>
      <c r="D6" s="556"/>
      <c r="E6" s="556"/>
      <c r="G6" s="60" t="s">
        <v>42</v>
      </c>
      <c r="H6" s="554" t="e">
        <f>#REF!</f>
        <v>#REF!</v>
      </c>
      <c r="I6" s="555"/>
      <c r="J6" s="56"/>
    </row>
    <row r="7" spans="1:16" ht="30" customHeight="1" x14ac:dyDescent="0.25">
      <c r="A7" s="53"/>
      <c r="B7" s="60" t="s">
        <v>43</v>
      </c>
      <c r="C7" s="560">
        <v>4</v>
      </c>
      <c r="D7" s="560"/>
      <c r="E7" s="560"/>
      <c r="G7" s="54"/>
      <c r="H7" s="61"/>
      <c r="I7" s="61"/>
      <c r="J7" s="56"/>
    </row>
    <row r="8" spans="1:16" ht="12" customHeight="1" x14ac:dyDescent="0.25">
      <c r="A8" s="53"/>
      <c r="B8" s="54"/>
      <c r="C8" s="61"/>
      <c r="D8" s="61"/>
      <c r="E8" s="62"/>
      <c r="G8" s="54"/>
      <c r="H8" s="61"/>
      <c r="I8" s="61"/>
      <c r="J8" s="56"/>
    </row>
    <row r="9" spans="1:16" ht="30" customHeight="1" x14ac:dyDescent="0.25">
      <c r="A9" s="53"/>
      <c r="B9" s="55" t="s">
        <v>45</v>
      </c>
      <c r="C9" s="557" t="e">
        <f>#REF!</f>
        <v>#REF!</v>
      </c>
      <c r="D9" s="558"/>
      <c r="E9" s="559"/>
      <c r="G9" s="60" t="s">
        <v>48</v>
      </c>
      <c r="H9" s="522" t="e">
        <f>#REF!</f>
        <v>#REF!</v>
      </c>
      <c r="I9" s="524"/>
      <c r="J9" s="169"/>
    </row>
    <row r="10" spans="1:16" ht="30" customHeight="1" x14ac:dyDescent="0.25">
      <c r="A10" s="53"/>
      <c r="B10" s="60" t="s">
        <v>662</v>
      </c>
      <c r="C10" s="561" t="e">
        <f>INFORMATION!C6</f>
        <v>#REF!</v>
      </c>
      <c r="D10" s="562"/>
      <c r="E10" s="563"/>
      <c r="G10" s="564" t="s">
        <v>50</v>
      </c>
      <c r="H10" s="565" t="e">
        <f>#REF!</f>
        <v>#REF!</v>
      </c>
      <c r="I10" s="566"/>
      <c r="J10" s="56"/>
    </row>
    <row r="11" spans="1:16" ht="30" customHeight="1" x14ac:dyDescent="0.25">
      <c r="A11" s="53"/>
      <c r="B11" s="60" t="s">
        <v>47</v>
      </c>
      <c r="C11" s="519" t="e">
        <f>#REF!</f>
        <v>#REF!</v>
      </c>
      <c r="D11" s="520"/>
      <c r="E11" s="521"/>
      <c r="G11" s="564"/>
      <c r="H11" s="565"/>
      <c r="I11" s="566"/>
      <c r="J11" s="56"/>
    </row>
    <row r="12" spans="1:16" ht="30" customHeight="1" x14ac:dyDescent="0.25">
      <c r="A12" s="53"/>
      <c r="B12" s="55" t="s">
        <v>101</v>
      </c>
      <c r="C12" s="557" t="e">
        <f>#REF!</f>
        <v>#REF!</v>
      </c>
      <c r="D12" s="558"/>
      <c r="E12" s="559"/>
      <c r="G12" s="564"/>
      <c r="H12" s="567"/>
      <c r="I12" s="568"/>
      <c r="J12" s="56"/>
      <c r="P12" s="54"/>
    </row>
    <row r="13" spans="1:16" ht="30" customHeight="1" x14ac:dyDescent="0.25">
      <c r="A13" s="53"/>
      <c r="B13" s="55" t="s">
        <v>44</v>
      </c>
      <c r="C13" s="557" t="e">
        <f>#REF!</f>
        <v>#REF!</v>
      </c>
      <c r="D13" s="558"/>
      <c r="E13" s="559"/>
      <c r="G13" s="63" t="s">
        <v>49</v>
      </c>
      <c r="H13" s="560" t="e">
        <f>#REF!</f>
        <v>#REF!</v>
      </c>
      <c r="I13" s="560"/>
      <c r="J13" s="56"/>
      <c r="P13" s="54"/>
    </row>
    <row r="14" spans="1:16" ht="30" customHeight="1" x14ac:dyDescent="0.25">
      <c r="A14" s="53"/>
      <c r="B14" s="55" t="s">
        <v>99</v>
      </c>
      <c r="C14" s="519" t="e">
        <f>#REF!</f>
        <v>#REF!</v>
      </c>
      <c r="D14" s="520"/>
      <c r="E14" s="521"/>
      <c r="F14" s="170"/>
      <c r="G14" s="171"/>
      <c r="H14" s="172"/>
      <c r="I14" s="64" t="e">
        <f>#REF!</f>
        <v>#REF!</v>
      </c>
      <c r="J14" s="56"/>
      <c r="P14" s="54"/>
    </row>
    <row r="15" spans="1:16" ht="30" customHeight="1" x14ac:dyDescent="0.25">
      <c r="A15" s="53"/>
      <c r="B15" s="60" t="s">
        <v>46</v>
      </c>
      <c r="C15" s="522" t="e">
        <f>#REF!</f>
        <v>#REF!</v>
      </c>
      <c r="D15" s="523"/>
      <c r="E15" s="523"/>
      <c r="F15" s="523"/>
      <c r="G15" s="523"/>
      <c r="H15" s="523"/>
      <c r="I15" s="524"/>
      <c r="J15" s="56"/>
      <c r="P15" s="54"/>
    </row>
    <row r="16" spans="1:16" ht="15" customHeight="1" thickBot="1" x14ac:dyDescent="0.3">
      <c r="A16" s="53"/>
      <c r="B16" s="54"/>
      <c r="C16" s="54"/>
      <c r="D16" s="54"/>
      <c r="E16" s="54"/>
      <c r="G16" s="54"/>
      <c r="H16" s="65"/>
      <c r="I16" s="54"/>
      <c r="J16" s="56"/>
    </row>
    <row r="17" spans="1:10" s="72" customFormat="1" ht="30" customHeight="1" x14ac:dyDescent="0.25">
      <c r="A17" s="66"/>
      <c r="B17" s="525" t="s">
        <v>51</v>
      </c>
      <c r="C17" s="67" t="s">
        <v>52</v>
      </c>
      <c r="D17" s="67" t="e">
        <f>#REF!</f>
        <v>#REF!</v>
      </c>
      <c r="E17" s="68" t="s">
        <v>100</v>
      </c>
      <c r="F17" s="69"/>
      <c r="G17" s="69"/>
      <c r="H17" s="67" t="s">
        <v>53</v>
      </c>
      <c r="I17" s="70" t="s">
        <v>54</v>
      </c>
      <c r="J17" s="71"/>
    </row>
    <row r="18" spans="1:10" s="54" customFormat="1" ht="30" customHeight="1" thickBot="1" x14ac:dyDescent="0.3">
      <c r="A18" s="53"/>
      <c r="B18" s="526"/>
      <c r="C18" s="73" t="e">
        <f>#REF!</f>
        <v>#REF!</v>
      </c>
      <c r="D18" s="74" t="e">
        <f>#REF!</f>
        <v>#REF!</v>
      </c>
      <c r="E18" s="75" t="e">
        <f>#REF!</f>
        <v>#REF!</v>
      </c>
      <c r="F18" s="76"/>
      <c r="G18" s="77"/>
      <c r="H18" s="78" t="e">
        <f>I28</f>
        <v>#REF!</v>
      </c>
      <c r="I18" s="79" t="e">
        <f>E18+I28</f>
        <v>#REF!</v>
      </c>
      <c r="J18" s="56"/>
    </row>
    <row r="19" spans="1:10" s="54" customFormat="1" ht="10.5" customHeight="1" x14ac:dyDescent="0.25">
      <c r="A19" s="53"/>
      <c r="F19" s="55"/>
      <c r="J19" s="56"/>
    </row>
    <row r="20" spans="1:10" ht="29.25" customHeight="1" thickBot="1" x14ac:dyDescent="0.3">
      <c r="A20" s="53"/>
      <c r="B20" s="80" t="s">
        <v>55</v>
      </c>
      <c r="C20" s="81"/>
      <c r="D20" s="49"/>
      <c r="E20" s="82" t="e">
        <f>C18</f>
        <v>#REF!</v>
      </c>
      <c r="F20" s="83"/>
      <c r="G20" s="84" t="s">
        <v>56</v>
      </c>
      <c r="H20" s="85"/>
      <c r="I20" s="86"/>
      <c r="J20" s="56"/>
    </row>
    <row r="21" spans="1:10" ht="22.5" customHeight="1" x14ac:dyDescent="0.25">
      <c r="A21" s="53"/>
      <c r="B21" s="87"/>
      <c r="C21" s="60"/>
      <c r="D21" s="54"/>
      <c r="E21" s="88"/>
      <c r="F21" s="89"/>
      <c r="G21" s="90"/>
      <c r="H21" s="91" t="s">
        <v>57</v>
      </c>
      <c r="I21" s="92"/>
      <c r="J21" s="56"/>
    </row>
    <row r="22" spans="1:10" ht="29.25" customHeight="1" thickBot="1" x14ac:dyDescent="0.3">
      <c r="A22" s="53"/>
      <c r="B22" s="93" t="s">
        <v>58</v>
      </c>
      <c r="C22" s="60"/>
      <c r="D22" s="54"/>
      <c r="E22" s="94"/>
      <c r="F22" s="95"/>
      <c r="G22" s="87" t="s">
        <v>59</v>
      </c>
      <c r="H22" s="186" t="e">
        <f>IF('PAYMENT 3'!H22="","",'PAYMENT 3'!H22)</f>
        <v>#REF!</v>
      </c>
      <c r="I22" s="234" t="e">
        <f>IF('PAYMENT 3'!I22="","",'PAYMENT 3'!I22)</f>
        <v>#REF!</v>
      </c>
      <c r="J22" s="56"/>
    </row>
    <row r="23" spans="1:10" ht="29.25" customHeight="1" x14ac:dyDescent="0.25">
      <c r="A23" s="53"/>
      <c r="B23" s="87"/>
      <c r="C23" s="60"/>
      <c r="D23" s="54"/>
      <c r="E23" s="88" t="e">
        <f>E20+E22</f>
        <v>#REF!</v>
      </c>
      <c r="F23" s="89"/>
      <c r="G23" s="87" t="s">
        <v>60</v>
      </c>
      <c r="H23" s="186" t="e">
        <f>IF('PAYMENT 3'!H23="","",'PAYMENT 3'!H23)</f>
        <v>#REF!</v>
      </c>
      <c r="I23" s="234" t="e">
        <f>IF('PAYMENT 3'!I23="","",'PAYMENT 3'!I23)</f>
        <v>#REF!</v>
      </c>
      <c r="J23" s="56"/>
    </row>
    <row r="24" spans="1:10" ht="29.25" customHeight="1" thickBot="1" x14ac:dyDescent="0.3">
      <c r="A24" s="53"/>
      <c r="B24" s="93" t="s">
        <v>61</v>
      </c>
      <c r="C24" s="96"/>
      <c r="D24" s="54"/>
      <c r="E24" s="97"/>
      <c r="F24" s="95"/>
      <c r="G24" s="87" t="s">
        <v>62</v>
      </c>
      <c r="H24" s="186" t="e">
        <f>IF('PAYMENT 3'!H24="","",'PAYMENT 3'!H24)</f>
        <v>#REF!</v>
      </c>
      <c r="I24" s="234" t="e">
        <f>IF('PAYMENT 3'!I24="","",'PAYMENT 3'!I24)</f>
        <v>#REF!</v>
      </c>
      <c r="J24" s="56"/>
    </row>
    <row r="25" spans="1:10" ht="29.25" customHeight="1" thickBot="1" x14ac:dyDescent="0.3">
      <c r="A25" s="53"/>
      <c r="B25" s="87"/>
      <c r="C25" s="60"/>
      <c r="D25" s="54"/>
      <c r="E25" s="88" t="e">
        <f>E23+E24</f>
        <v>#REF!</v>
      </c>
      <c r="F25" s="89"/>
      <c r="G25" s="87" t="s">
        <v>115</v>
      </c>
      <c r="H25" s="186" t="e">
        <f>IF('PAYMENT 3'!H25="","",'PAYMENT 3'!H25)</f>
        <v>#REF!</v>
      </c>
      <c r="I25" s="234" t="e">
        <f>IF('PAYMENT 3'!I25="","",'PAYMENT 3'!I25)</f>
        <v>#REF!</v>
      </c>
      <c r="J25" s="56"/>
    </row>
    <row r="26" spans="1:10" ht="29.25" customHeight="1" thickBot="1" x14ac:dyDescent="0.3">
      <c r="A26" s="53"/>
      <c r="B26" s="93" t="s">
        <v>63</v>
      </c>
      <c r="C26" s="98">
        <f>H31</f>
        <v>0</v>
      </c>
      <c r="D26" s="54"/>
      <c r="E26" s="97" t="e">
        <f>I31</f>
        <v>#REF!</v>
      </c>
      <c r="F26" s="95"/>
      <c r="G26" s="87" t="s">
        <v>64</v>
      </c>
      <c r="H26" s="54"/>
      <c r="I26" s="99" t="e">
        <f>SUM(I22:I25)</f>
        <v>#REF!</v>
      </c>
      <c r="J26" s="56"/>
    </row>
    <row r="27" spans="1:10" ht="35.25" customHeight="1" thickBot="1" x14ac:dyDescent="0.3">
      <c r="A27" s="53"/>
      <c r="B27" s="87"/>
      <c r="C27" s="60"/>
      <c r="D27" s="54"/>
      <c r="E27" s="88" t="e">
        <f>E25-E26</f>
        <v>#REF!</v>
      </c>
      <c r="F27" s="89"/>
      <c r="G27" s="87" t="s">
        <v>65</v>
      </c>
      <c r="H27" s="54"/>
      <c r="I27" s="100" t="e">
        <f>I26*I14</f>
        <v>#REF!</v>
      </c>
      <c r="J27" s="56"/>
    </row>
    <row r="28" spans="1:10" ht="29.25" customHeight="1" thickBot="1" x14ac:dyDescent="0.3">
      <c r="A28" s="53"/>
      <c r="B28" s="93" t="s">
        <v>66</v>
      </c>
      <c r="C28" s="60"/>
      <c r="D28" s="54"/>
      <c r="E28" s="101"/>
      <c r="F28" s="95"/>
      <c r="G28" s="549" t="s">
        <v>661</v>
      </c>
      <c r="H28" s="550"/>
      <c r="I28" s="102" t="e">
        <f>SUM(I26:I27)</f>
        <v>#REF!</v>
      </c>
      <c r="J28" s="56"/>
    </row>
    <row r="29" spans="1:10" ht="29.25" customHeight="1" x14ac:dyDescent="0.25">
      <c r="A29" s="53"/>
      <c r="B29" s="87"/>
      <c r="C29" s="60"/>
      <c r="D29" s="54"/>
      <c r="E29" s="88" t="e">
        <f>E27-E28</f>
        <v>#REF!</v>
      </c>
      <c r="F29" s="89"/>
      <c r="G29" s="60"/>
      <c r="H29" s="54"/>
      <c r="I29" s="54"/>
      <c r="J29" s="56"/>
    </row>
    <row r="30" spans="1:10" ht="29.25" customHeight="1" thickBot="1" x14ac:dyDescent="0.3">
      <c r="A30" s="53"/>
      <c r="B30" s="93" t="s">
        <v>67</v>
      </c>
      <c r="C30" s="103" t="s">
        <v>68</v>
      </c>
      <c r="D30" s="104" t="s">
        <v>69</v>
      </c>
      <c r="E30" s="97"/>
      <c r="F30" s="95"/>
      <c r="G30" s="84" t="s">
        <v>70</v>
      </c>
      <c r="H30" s="85"/>
      <c r="I30" s="86"/>
      <c r="J30" s="56"/>
    </row>
    <row r="31" spans="1:10" ht="29.25" customHeight="1" thickBot="1" x14ac:dyDescent="0.3">
      <c r="A31" s="53"/>
      <c r="B31" s="105"/>
      <c r="C31" s="106"/>
      <c r="D31" s="107"/>
      <c r="E31" s="88" t="e">
        <f>+E29-E30</f>
        <v>#REF!</v>
      </c>
      <c r="F31" s="89"/>
      <c r="G31" s="87" t="s">
        <v>71</v>
      </c>
      <c r="H31" s="98">
        <v>0</v>
      </c>
      <c r="I31" s="97" t="e">
        <f>C18*H31</f>
        <v>#REF!</v>
      </c>
      <c r="J31" s="56"/>
    </row>
    <row r="32" spans="1:10" ht="29.25" customHeight="1" thickBot="1" x14ac:dyDescent="0.3">
      <c r="A32" s="53"/>
      <c r="B32" s="93" t="s">
        <v>72</v>
      </c>
      <c r="C32" s="60"/>
      <c r="D32" s="54"/>
      <c r="E32" s="108">
        <f>D47</f>
        <v>187834</v>
      </c>
      <c r="F32" s="89"/>
      <c r="G32" s="116" t="s">
        <v>73</v>
      </c>
      <c r="H32" s="113"/>
      <c r="I32" s="207"/>
      <c r="J32" s="56"/>
    </row>
    <row r="33" spans="1:13" ht="29.25" customHeight="1" x14ac:dyDescent="0.25">
      <c r="A33" s="53"/>
      <c r="B33" s="87"/>
      <c r="C33" s="60"/>
      <c r="D33" s="54"/>
      <c r="E33" s="88" t="e">
        <f>E31-E32</f>
        <v>#REF!</v>
      </c>
      <c r="F33" s="89"/>
      <c r="G33" s="109"/>
      <c r="H33" s="54"/>
      <c r="I33" s="54"/>
      <c r="J33" s="56"/>
    </row>
    <row r="34" spans="1:13" ht="29.25" customHeight="1" thickBot="1" x14ac:dyDescent="0.3">
      <c r="A34" s="53"/>
      <c r="B34" s="87"/>
      <c r="C34" s="60"/>
      <c r="D34" s="206" t="e">
        <f>#REF!</f>
        <v>#REF!</v>
      </c>
      <c r="E34" s="97" t="e">
        <f>E33*I14</f>
        <v>#REF!</v>
      </c>
      <c r="F34" s="95"/>
      <c r="G34" s="84" t="s">
        <v>74</v>
      </c>
      <c r="H34" s="85"/>
      <c r="I34" s="86"/>
      <c r="J34" s="56"/>
    </row>
    <row r="35" spans="1:13" ht="29.25" customHeight="1" x14ac:dyDescent="0.25">
      <c r="A35" s="53"/>
      <c r="B35" s="87"/>
      <c r="C35" s="60"/>
      <c r="D35" s="106"/>
      <c r="E35" s="110"/>
      <c r="F35" s="95"/>
      <c r="G35" s="111" t="s">
        <v>75</v>
      </c>
      <c r="H35" s="112" t="e">
        <f>'PAYMENT 3'!H35</f>
        <v>#REF!</v>
      </c>
      <c r="I35" s="92" t="s">
        <v>76</v>
      </c>
      <c r="J35" s="56"/>
    </row>
    <row r="36" spans="1:13" ht="29.25" customHeight="1" x14ac:dyDescent="0.25">
      <c r="A36" s="53"/>
      <c r="B36" s="538" t="s">
        <v>77</v>
      </c>
      <c r="C36" s="538"/>
      <c r="D36" s="113"/>
      <c r="E36" s="114" t="e">
        <f>E33+E34</f>
        <v>#REF!</v>
      </c>
      <c r="F36" s="115"/>
      <c r="G36" s="116" t="s">
        <v>78</v>
      </c>
      <c r="H36" s="113"/>
      <c r="I36" s="185" t="e">
        <f>'PAYMENT 3'!I36</f>
        <v>#REF!</v>
      </c>
      <c r="J36" s="56"/>
    </row>
    <row r="37" spans="1:13" ht="15" customHeight="1" x14ac:dyDescent="0.25">
      <c r="A37" s="53"/>
      <c r="B37" s="54"/>
      <c r="C37" s="54"/>
      <c r="D37" s="54"/>
      <c r="E37" s="54"/>
      <c r="G37" s="54"/>
      <c r="H37" s="54"/>
      <c r="I37" s="54"/>
      <c r="J37" s="56"/>
    </row>
    <row r="38" spans="1:13" s="122" customFormat="1" ht="30" customHeight="1" x14ac:dyDescent="0.3">
      <c r="A38" s="117"/>
      <c r="B38" s="539" t="s">
        <v>79</v>
      </c>
      <c r="C38" s="540"/>
      <c r="D38" s="540"/>
      <c r="E38" s="540"/>
      <c r="F38" s="540"/>
      <c r="G38" s="540"/>
      <c r="H38" s="540"/>
      <c r="I38" s="541"/>
      <c r="J38" s="118"/>
      <c r="K38" s="119"/>
      <c r="L38" s="120"/>
      <c r="M38" s="121"/>
    </row>
    <row r="39" spans="1:13" ht="30" customHeight="1" x14ac:dyDescent="0.25">
      <c r="A39" s="53"/>
      <c r="B39" s="123" t="s">
        <v>57</v>
      </c>
      <c r="C39" s="124" t="s">
        <v>80</v>
      </c>
      <c r="D39" s="125" t="s">
        <v>81</v>
      </c>
      <c r="E39" s="85"/>
      <c r="F39" s="126"/>
      <c r="G39" s="127" t="s">
        <v>82</v>
      </c>
      <c r="H39" s="128"/>
      <c r="I39" s="129" t="s">
        <v>83</v>
      </c>
      <c r="J39" s="56"/>
      <c r="K39" s="130"/>
      <c r="L39" s="54"/>
      <c r="M39" s="54"/>
    </row>
    <row r="40" spans="1:13" ht="30" customHeight="1" x14ac:dyDescent="0.25">
      <c r="A40" s="53"/>
      <c r="B40" s="187">
        <v>43285</v>
      </c>
      <c r="C40" s="131">
        <v>1</v>
      </c>
      <c r="D40" s="132">
        <v>91477.3</v>
      </c>
      <c r="E40" s="54"/>
      <c r="G40" s="89" t="e">
        <f t="shared" ref="G40:G46" si="0">D40*$I$14</f>
        <v>#REF!</v>
      </c>
      <c r="H40" s="133"/>
      <c r="I40" s="134" t="e">
        <f>D40+G40</f>
        <v>#REF!</v>
      </c>
      <c r="J40" s="135"/>
      <c r="K40" s="60"/>
      <c r="L40" s="54"/>
      <c r="M40" s="54"/>
    </row>
    <row r="41" spans="1:13" ht="30" customHeight="1" x14ac:dyDescent="0.25">
      <c r="A41" s="53"/>
      <c r="B41" s="187">
        <v>43312</v>
      </c>
      <c r="C41" s="131">
        <v>2</v>
      </c>
      <c r="D41" s="132">
        <v>77573.299999999974</v>
      </c>
      <c r="E41" s="54"/>
      <c r="G41" s="89" t="e">
        <f t="shared" si="0"/>
        <v>#REF!</v>
      </c>
      <c r="H41" s="133"/>
      <c r="I41" s="134" t="e">
        <f>D41+G41</f>
        <v>#REF!</v>
      </c>
      <c r="J41" s="135"/>
      <c r="K41" s="60"/>
      <c r="L41" s="54"/>
      <c r="M41" s="54"/>
    </row>
    <row r="42" spans="1:13" ht="30" customHeight="1" x14ac:dyDescent="0.25">
      <c r="A42" s="53"/>
      <c r="B42" s="187">
        <v>42797</v>
      </c>
      <c r="C42" s="131">
        <v>3</v>
      </c>
      <c r="D42" s="132">
        <v>18783.400000000023</v>
      </c>
      <c r="E42" s="54"/>
      <c r="G42" s="89" t="e">
        <f t="shared" si="0"/>
        <v>#REF!</v>
      </c>
      <c r="H42" s="133"/>
      <c r="I42" s="134" t="e">
        <f>D42+G42</f>
        <v>#REF!</v>
      </c>
      <c r="J42" s="135"/>
      <c r="K42" s="60"/>
      <c r="L42" s="54"/>
      <c r="M42" s="54"/>
    </row>
    <row r="43" spans="1:13" ht="30" customHeight="1" x14ac:dyDescent="0.25">
      <c r="A43" s="53"/>
      <c r="B43" s="187"/>
      <c r="C43" s="136" t="s">
        <v>105</v>
      </c>
      <c r="D43" s="132">
        <v>0</v>
      </c>
      <c r="E43" s="54"/>
      <c r="G43" s="89" t="e">
        <f t="shared" si="0"/>
        <v>#REF!</v>
      </c>
      <c r="H43" s="133"/>
      <c r="I43" s="134" t="e">
        <f>D43+G43</f>
        <v>#REF!</v>
      </c>
      <c r="J43" s="135"/>
      <c r="K43" s="60"/>
      <c r="L43" s="54"/>
      <c r="M43" s="54"/>
    </row>
    <row r="44" spans="1:13" ht="30" customHeight="1" x14ac:dyDescent="0.25">
      <c r="A44" s="53"/>
      <c r="B44" s="187"/>
      <c r="C44" s="131">
        <v>5</v>
      </c>
      <c r="D44" s="132">
        <v>0</v>
      </c>
      <c r="E44" s="54"/>
      <c r="G44" s="89" t="e">
        <f t="shared" si="0"/>
        <v>#REF!</v>
      </c>
      <c r="H44" s="133"/>
      <c r="I44" s="134" t="e">
        <f t="shared" ref="I44:I46" si="1">D44+G44</f>
        <v>#REF!</v>
      </c>
      <c r="J44" s="135"/>
      <c r="K44" s="60"/>
      <c r="L44" s="54"/>
      <c r="M44" s="54"/>
    </row>
    <row r="45" spans="1:13" ht="30" customHeight="1" x14ac:dyDescent="0.25">
      <c r="A45" s="53"/>
      <c r="B45" s="187"/>
      <c r="C45" s="136" t="s">
        <v>106</v>
      </c>
      <c r="D45" s="132">
        <v>0</v>
      </c>
      <c r="E45" s="54"/>
      <c r="G45" s="89" t="e">
        <f t="shared" si="0"/>
        <v>#REF!</v>
      </c>
      <c r="H45" s="133"/>
      <c r="I45" s="134" t="e">
        <f t="shared" si="1"/>
        <v>#REF!</v>
      </c>
      <c r="J45" s="135"/>
      <c r="K45" s="60"/>
      <c r="L45" s="54"/>
      <c r="M45" s="54"/>
    </row>
    <row r="46" spans="1:13" ht="30" customHeight="1" x14ac:dyDescent="0.25">
      <c r="A46" s="53"/>
      <c r="B46" s="187"/>
      <c r="C46" s="136" t="s">
        <v>107</v>
      </c>
      <c r="D46" s="132">
        <v>0</v>
      </c>
      <c r="E46" s="54"/>
      <c r="G46" s="89" t="e">
        <f t="shared" si="0"/>
        <v>#REF!</v>
      </c>
      <c r="H46" s="133"/>
      <c r="I46" s="134" t="e">
        <f t="shared" si="1"/>
        <v>#REF!</v>
      </c>
      <c r="J46" s="135"/>
      <c r="K46" s="60"/>
      <c r="L46" s="54"/>
      <c r="M46" s="54"/>
    </row>
    <row r="47" spans="1:13" ht="30" customHeight="1" x14ac:dyDescent="0.25">
      <c r="A47" s="53"/>
      <c r="B47" s="137" t="s">
        <v>16</v>
      </c>
      <c r="C47" s="138"/>
      <c r="D47" s="139">
        <f>SUM(D40:D46)</f>
        <v>187834</v>
      </c>
      <c r="E47" s="138"/>
      <c r="F47" s="140"/>
      <c r="G47" s="139" t="e">
        <f>SUM(G40:G46)</f>
        <v>#REF!</v>
      </c>
      <c r="H47" s="138"/>
      <c r="I47" s="141" t="e">
        <f>SUM(I40:I46)</f>
        <v>#REF!</v>
      </c>
      <c r="J47" s="56"/>
    </row>
    <row r="48" spans="1:13" s="54" customFormat="1" ht="15" customHeight="1" x14ac:dyDescent="0.25">
      <c r="A48" s="53"/>
      <c r="F48" s="55"/>
      <c r="J48" s="56"/>
    </row>
    <row r="49" spans="1:10" ht="30" customHeight="1" x14ac:dyDescent="0.25">
      <c r="A49" s="53"/>
      <c r="B49" s="142" t="s">
        <v>84</v>
      </c>
      <c r="C49" s="143"/>
      <c r="D49" s="542" t="e">
        <f>E36</f>
        <v>#REF!</v>
      </c>
      <c r="E49" s="54"/>
      <c r="G49" s="144" t="s">
        <v>85</v>
      </c>
      <c r="H49" s="145"/>
      <c r="I49" s="146" t="e">
        <f>(E36+I47)/I18</f>
        <v>#REF!</v>
      </c>
      <c r="J49" s="56"/>
    </row>
    <row r="50" spans="1:10" ht="30" customHeight="1" x14ac:dyDescent="0.25">
      <c r="A50" s="53"/>
      <c r="B50" s="545" t="e">
        <f>H9</f>
        <v>#REF!</v>
      </c>
      <c r="C50" s="546"/>
      <c r="D50" s="543"/>
      <c r="E50" s="54"/>
      <c r="G50" s="147" t="s">
        <v>86</v>
      </c>
      <c r="H50" s="148"/>
      <c r="I50" s="149" t="e">
        <f>H18/E18</f>
        <v>#REF!</v>
      </c>
      <c r="J50" s="56"/>
    </row>
    <row r="51" spans="1:10" ht="30" customHeight="1" x14ac:dyDescent="0.25">
      <c r="A51" s="53"/>
      <c r="B51" s="547"/>
      <c r="C51" s="548"/>
      <c r="D51" s="544"/>
      <c r="E51" s="54"/>
      <c r="G51" s="150" t="s">
        <v>87</v>
      </c>
      <c r="H51" s="151"/>
      <c r="I51" s="152" t="e">
        <f>I18-E36-I47</f>
        <v>#REF!</v>
      </c>
      <c r="J51" s="56"/>
    </row>
    <row r="52" spans="1:10" s="54" customFormat="1" ht="15" customHeight="1" x14ac:dyDescent="0.25">
      <c r="A52" s="53"/>
      <c r="F52" s="55"/>
      <c r="J52" s="56"/>
    </row>
    <row r="53" spans="1:10" s="156" customFormat="1" ht="30" customHeight="1" x14ac:dyDescent="0.25">
      <c r="A53" s="66"/>
      <c r="B53" s="153" t="s">
        <v>88</v>
      </c>
      <c r="C53" s="49"/>
      <c r="D53" s="154"/>
      <c r="E53" s="54"/>
      <c r="F53" s="155"/>
      <c r="G53" s="153" t="s">
        <v>89</v>
      </c>
      <c r="H53" s="49"/>
      <c r="I53" s="154"/>
      <c r="J53" s="71"/>
    </row>
    <row r="54" spans="1:10" ht="16.5" customHeight="1" x14ac:dyDescent="0.3">
      <c r="A54" s="53"/>
      <c r="B54" s="157"/>
      <c r="C54" s="54"/>
      <c r="D54" s="92"/>
      <c r="E54" s="54"/>
      <c r="G54" s="157"/>
      <c r="H54" s="54"/>
      <c r="I54" s="92"/>
      <c r="J54" s="56"/>
    </row>
    <row r="55" spans="1:10" ht="30" customHeight="1" x14ac:dyDescent="0.3">
      <c r="A55" s="53"/>
      <c r="B55" s="158"/>
      <c r="C55" s="113"/>
      <c r="D55" s="159" t="s">
        <v>90</v>
      </c>
      <c r="E55" s="54"/>
      <c r="G55" s="158"/>
      <c r="H55" s="113"/>
      <c r="I55" s="159" t="s">
        <v>90</v>
      </c>
      <c r="J55" s="56"/>
    </row>
    <row r="56" spans="1:10" ht="30" customHeight="1" x14ac:dyDescent="0.25">
      <c r="A56" s="53"/>
      <c r="B56" s="536" t="s">
        <v>91</v>
      </c>
      <c r="C56" s="537"/>
      <c r="D56" s="160" t="s">
        <v>57</v>
      </c>
      <c r="E56" s="54"/>
      <c r="G56" s="536" t="s">
        <v>92</v>
      </c>
      <c r="H56" s="537"/>
      <c r="I56" s="160" t="s">
        <v>57</v>
      </c>
      <c r="J56" s="56"/>
    </row>
    <row r="57" spans="1:10" s="54" customFormat="1" ht="11.25" customHeight="1" x14ac:dyDescent="0.25">
      <c r="A57" s="53"/>
      <c r="B57" s="63"/>
      <c r="F57" s="55"/>
      <c r="J57" s="56"/>
    </row>
    <row r="58" spans="1:10" ht="30" customHeight="1" x14ac:dyDescent="0.3">
      <c r="A58" s="53"/>
      <c r="B58" s="161" t="s">
        <v>93</v>
      </c>
      <c r="C58" s="162"/>
      <c r="D58" s="163" t="s">
        <v>94</v>
      </c>
      <c r="E58" s="164"/>
      <c r="G58" s="527" t="s">
        <v>95</v>
      </c>
      <c r="H58" s="528"/>
      <c r="I58" s="529"/>
      <c r="J58" s="56"/>
    </row>
    <row r="59" spans="1:10" ht="30" customHeight="1" x14ac:dyDescent="0.25">
      <c r="A59" s="53"/>
      <c r="B59" s="161" t="s">
        <v>96</v>
      </c>
      <c r="C59" s="162"/>
      <c r="D59" s="163"/>
      <c r="E59" s="54"/>
      <c r="G59" s="530"/>
      <c r="H59" s="531"/>
      <c r="I59" s="532"/>
      <c r="J59" s="56"/>
    </row>
    <row r="60" spans="1:10" ht="11.25" customHeight="1" x14ac:dyDescent="0.25">
      <c r="A60" s="53"/>
      <c r="B60" s="54"/>
      <c r="C60" s="54"/>
      <c r="D60" s="54"/>
      <c r="E60" s="54"/>
      <c r="G60" s="530"/>
      <c r="H60" s="531"/>
      <c r="I60" s="532"/>
      <c r="J60" s="56"/>
    </row>
    <row r="61" spans="1:10" ht="18.75" customHeight="1" x14ac:dyDescent="0.25">
      <c r="A61" s="53"/>
      <c r="B61" s="80"/>
      <c r="C61" s="49"/>
      <c r="D61" s="154"/>
      <c r="E61" s="54"/>
      <c r="G61" s="530"/>
      <c r="H61" s="531"/>
      <c r="I61" s="532"/>
      <c r="J61" s="56"/>
    </row>
    <row r="62" spans="1:10" ht="30" customHeight="1" x14ac:dyDescent="0.3">
      <c r="A62" s="53"/>
      <c r="B62" s="158"/>
      <c r="C62" s="113"/>
      <c r="D62" s="159" t="s">
        <v>90</v>
      </c>
      <c r="E62" s="54"/>
      <c r="G62" s="530"/>
      <c r="H62" s="531"/>
      <c r="I62" s="532"/>
      <c r="J62" s="56"/>
    </row>
    <row r="63" spans="1:10" ht="30" customHeight="1" x14ac:dyDescent="0.25">
      <c r="A63" s="53"/>
      <c r="B63" s="536" t="s">
        <v>97</v>
      </c>
      <c r="C63" s="537"/>
      <c r="D63" s="160" t="s">
        <v>57</v>
      </c>
      <c r="E63" s="54"/>
      <c r="G63" s="533"/>
      <c r="H63" s="534"/>
      <c r="I63" s="535"/>
      <c r="J63" s="56"/>
    </row>
    <row r="64" spans="1:10" ht="11.25" customHeight="1" x14ac:dyDescent="0.25">
      <c r="A64" s="165"/>
      <c r="B64" s="113"/>
      <c r="C64" s="113"/>
      <c r="D64" s="113"/>
      <c r="E64" s="113"/>
      <c r="F64" s="166"/>
      <c r="G64" s="113"/>
      <c r="H64" s="113"/>
      <c r="I64" s="113"/>
      <c r="J64" s="167"/>
    </row>
    <row r="65" spans="2:16" ht="30" customHeight="1" x14ac:dyDescent="0.25"/>
    <row r="66" spans="2:16" ht="30" customHeight="1" x14ac:dyDescent="0.25"/>
    <row r="67" spans="2:16" s="168" customFormat="1" ht="30" customHeight="1" x14ac:dyDescent="0.25">
      <c r="B67" s="52"/>
      <c r="C67" s="52"/>
      <c r="D67" s="52"/>
      <c r="E67" s="52"/>
      <c r="F67" s="55"/>
      <c r="G67" s="52"/>
      <c r="H67" s="52"/>
      <c r="I67" s="52"/>
      <c r="K67" s="52"/>
      <c r="L67" s="52"/>
      <c r="M67" s="52"/>
      <c r="N67" s="52"/>
      <c r="O67" s="52"/>
      <c r="P67" s="52"/>
    </row>
    <row r="68" spans="2:16" s="168" customFormat="1" ht="30" customHeight="1" x14ac:dyDescent="0.25">
      <c r="B68" s="52"/>
      <c r="C68" s="52"/>
      <c r="D68" s="52"/>
      <c r="E68" s="52"/>
      <c r="F68" s="55"/>
      <c r="G68" s="52"/>
      <c r="H68" s="52"/>
      <c r="I68" s="52"/>
      <c r="K68" s="52"/>
      <c r="L68" s="52"/>
      <c r="M68" s="52"/>
      <c r="N68" s="52"/>
      <c r="O68" s="52"/>
      <c r="P68" s="52"/>
    </row>
    <row r="69" spans="2:16" s="168" customFormat="1" ht="30" customHeight="1" x14ac:dyDescent="0.25">
      <c r="B69" s="52"/>
      <c r="C69" s="52"/>
      <c r="D69" s="52"/>
      <c r="E69" s="52"/>
      <c r="F69" s="55"/>
      <c r="G69" s="52"/>
      <c r="H69" s="52"/>
      <c r="I69" s="52"/>
      <c r="K69" s="52"/>
      <c r="L69" s="52"/>
      <c r="M69" s="52"/>
      <c r="N69" s="52"/>
      <c r="O69" s="52"/>
      <c r="P69" s="52"/>
    </row>
    <row r="70" spans="2:16" s="168" customFormat="1" ht="30" customHeight="1" x14ac:dyDescent="0.25">
      <c r="B70" s="52"/>
      <c r="C70" s="52"/>
      <c r="D70" s="52"/>
      <c r="E70" s="52"/>
      <c r="F70" s="55"/>
      <c r="G70" s="52"/>
      <c r="H70" s="52"/>
      <c r="I70" s="52"/>
      <c r="K70" s="52"/>
      <c r="L70" s="52"/>
      <c r="M70" s="52"/>
      <c r="N70" s="52"/>
      <c r="O70" s="52"/>
      <c r="P70" s="52"/>
    </row>
    <row r="71" spans="2:16" s="168" customFormat="1" ht="30" customHeight="1" x14ac:dyDescent="0.25">
      <c r="B71" s="52"/>
      <c r="C71" s="52"/>
      <c r="D71" s="52"/>
      <c r="E71" s="52"/>
      <c r="F71" s="55"/>
      <c r="G71" s="52"/>
      <c r="H71" s="52"/>
      <c r="I71" s="52"/>
      <c r="K71" s="52"/>
      <c r="L71" s="52"/>
      <c r="M71" s="52"/>
      <c r="N71" s="52"/>
      <c r="O71" s="52"/>
      <c r="P71" s="52"/>
    </row>
    <row r="72" spans="2:16" s="168" customFormat="1" ht="30" customHeight="1" x14ac:dyDescent="0.25">
      <c r="B72" s="52"/>
      <c r="C72" s="52"/>
      <c r="D72" s="52"/>
      <c r="E72" s="52"/>
      <c r="F72" s="55"/>
      <c r="G72" s="52"/>
      <c r="H72" s="52"/>
      <c r="I72" s="52"/>
      <c r="K72" s="52"/>
      <c r="L72" s="52"/>
      <c r="M72" s="52"/>
      <c r="N72" s="52"/>
      <c r="O72" s="52"/>
      <c r="P72" s="52"/>
    </row>
    <row r="73" spans="2:16" s="168" customFormat="1" ht="30" customHeight="1" x14ac:dyDescent="0.25">
      <c r="B73" s="52"/>
      <c r="C73" s="52"/>
      <c r="D73" s="52"/>
      <c r="E73" s="52"/>
      <c r="F73" s="55"/>
      <c r="G73" s="52"/>
      <c r="H73" s="52"/>
      <c r="I73" s="52"/>
      <c r="K73" s="52"/>
      <c r="L73" s="52"/>
      <c r="M73" s="52"/>
      <c r="N73" s="52"/>
      <c r="O73" s="52"/>
      <c r="P73" s="52"/>
    </row>
    <row r="74" spans="2:16" s="168" customFormat="1" ht="25.5" customHeight="1" x14ac:dyDescent="0.25">
      <c r="B74" s="52"/>
      <c r="C74" s="52"/>
      <c r="D74" s="52"/>
      <c r="E74" s="52"/>
      <c r="F74" s="55"/>
      <c r="G74" s="52"/>
      <c r="H74" s="52"/>
      <c r="I74" s="52"/>
      <c r="K74" s="52"/>
      <c r="L74" s="52"/>
      <c r="M74" s="52"/>
      <c r="N74" s="52"/>
      <c r="O74" s="52"/>
      <c r="P74" s="52"/>
    </row>
    <row r="75" spans="2:16" s="168" customFormat="1" ht="25.5" customHeight="1" x14ac:dyDescent="0.25">
      <c r="B75" s="52"/>
      <c r="C75" s="52"/>
      <c r="D75" s="52"/>
      <c r="E75" s="52"/>
      <c r="F75" s="55"/>
      <c r="G75" s="52"/>
      <c r="H75" s="52"/>
      <c r="I75" s="52"/>
      <c r="K75" s="52"/>
      <c r="L75" s="52"/>
      <c r="M75" s="52"/>
      <c r="N75" s="52"/>
      <c r="O75" s="52"/>
      <c r="P75" s="52"/>
    </row>
    <row r="76" spans="2:16" s="168" customFormat="1" ht="25.5" customHeight="1" x14ac:dyDescent="0.25">
      <c r="B76" s="52"/>
      <c r="C76" s="52"/>
      <c r="D76" s="52"/>
      <c r="E76" s="52"/>
      <c r="F76" s="55"/>
      <c r="G76" s="52"/>
      <c r="H76" s="52"/>
      <c r="I76" s="52"/>
      <c r="K76" s="52"/>
      <c r="L76" s="52"/>
      <c r="M76" s="52"/>
      <c r="N76" s="52"/>
      <c r="O76" s="52"/>
      <c r="P76" s="52"/>
    </row>
    <row r="77" spans="2:16" s="168" customFormat="1" ht="25.5" customHeight="1" x14ac:dyDescent="0.25">
      <c r="B77" s="52"/>
      <c r="C77" s="52"/>
      <c r="D77" s="52"/>
      <c r="E77" s="52"/>
      <c r="F77" s="55"/>
      <c r="G77" s="52"/>
      <c r="H77" s="52"/>
      <c r="I77" s="52"/>
      <c r="K77" s="52"/>
      <c r="L77" s="52"/>
      <c r="M77" s="52"/>
      <c r="N77" s="52"/>
      <c r="O77" s="52"/>
      <c r="P77" s="52"/>
    </row>
    <row r="78" spans="2:16" s="168" customFormat="1" ht="25.5" customHeight="1" x14ac:dyDescent="0.25">
      <c r="B78" s="52"/>
      <c r="C78" s="52"/>
      <c r="D78" s="52"/>
      <c r="E78" s="52"/>
      <c r="F78" s="55"/>
      <c r="G78" s="52"/>
      <c r="H78" s="52"/>
      <c r="I78" s="52"/>
      <c r="K78" s="52"/>
      <c r="L78" s="52"/>
      <c r="M78" s="52"/>
      <c r="N78" s="52"/>
      <c r="O78" s="52"/>
      <c r="P78" s="52"/>
    </row>
    <row r="79" spans="2:16" s="168" customFormat="1" ht="25.5" customHeight="1" x14ac:dyDescent="0.25">
      <c r="B79" s="52"/>
      <c r="C79" s="52"/>
      <c r="D79" s="52"/>
      <c r="E79" s="52"/>
      <c r="F79" s="55"/>
      <c r="G79" s="52"/>
      <c r="H79" s="52"/>
      <c r="I79" s="52"/>
      <c r="K79" s="52"/>
      <c r="L79" s="52"/>
      <c r="M79" s="52"/>
      <c r="N79" s="52"/>
      <c r="O79" s="52"/>
      <c r="P79" s="52"/>
    </row>
    <row r="80" spans="2:16" s="168" customFormat="1" ht="25.5" customHeight="1" x14ac:dyDescent="0.25">
      <c r="B80" s="52"/>
      <c r="C80" s="52"/>
      <c r="D80" s="52"/>
      <c r="E80" s="52"/>
      <c r="F80" s="55"/>
      <c r="G80" s="52"/>
      <c r="H80" s="52"/>
      <c r="I80" s="52"/>
      <c r="K80" s="52"/>
      <c r="L80" s="52"/>
      <c r="M80" s="52"/>
      <c r="N80" s="52"/>
      <c r="O80" s="52"/>
      <c r="P80" s="52"/>
    </row>
    <row r="81" spans="2:16" s="168" customFormat="1" ht="25.5" customHeight="1" x14ac:dyDescent="0.25">
      <c r="B81" s="52"/>
      <c r="C81" s="52"/>
      <c r="D81" s="52"/>
      <c r="E81" s="52"/>
      <c r="F81" s="55"/>
      <c r="G81" s="52"/>
      <c r="H81" s="52"/>
      <c r="I81" s="52"/>
      <c r="K81" s="52"/>
      <c r="L81" s="52"/>
      <c r="M81" s="52"/>
      <c r="N81" s="52"/>
      <c r="O81" s="52"/>
      <c r="P81" s="52"/>
    </row>
    <row r="82" spans="2:16" s="168" customFormat="1" ht="25.5" customHeight="1" x14ac:dyDescent="0.25">
      <c r="B82" s="52"/>
      <c r="C82" s="52"/>
      <c r="D82" s="52"/>
      <c r="E82" s="52"/>
      <c r="F82" s="55"/>
      <c r="G82" s="52"/>
      <c r="H82" s="52"/>
      <c r="I82" s="52"/>
      <c r="K82" s="52"/>
      <c r="L82" s="52"/>
      <c r="M82" s="52"/>
      <c r="N82" s="52"/>
      <c r="O82" s="52"/>
      <c r="P82" s="52"/>
    </row>
    <row r="83" spans="2:16" s="168" customFormat="1" ht="25.5" customHeight="1" x14ac:dyDescent="0.25">
      <c r="B83" s="52"/>
      <c r="C83" s="52"/>
      <c r="D83" s="52"/>
      <c r="E83" s="52"/>
      <c r="F83" s="55"/>
      <c r="G83" s="52"/>
      <c r="H83" s="52"/>
      <c r="I83" s="52"/>
      <c r="K83" s="52"/>
      <c r="L83" s="52"/>
      <c r="M83" s="52"/>
      <c r="N83" s="52"/>
      <c r="O83" s="52"/>
      <c r="P83" s="52"/>
    </row>
    <row r="84" spans="2:16" s="168" customFormat="1" ht="25.5" customHeight="1" x14ac:dyDescent="0.25">
      <c r="B84" s="52"/>
      <c r="C84" s="52"/>
      <c r="D84" s="52"/>
      <c r="E84" s="52"/>
      <c r="F84" s="55"/>
      <c r="G84" s="52"/>
      <c r="H84" s="52"/>
      <c r="I84" s="52"/>
      <c r="K84" s="52"/>
      <c r="L84" s="52"/>
      <c r="M84" s="52"/>
      <c r="N84" s="52"/>
      <c r="O84" s="52"/>
      <c r="P84" s="52"/>
    </row>
    <row r="85" spans="2:16" s="168" customFormat="1" ht="25.5" customHeight="1" x14ac:dyDescent="0.25">
      <c r="B85" s="52"/>
      <c r="C85" s="52"/>
      <c r="D85" s="52"/>
      <c r="E85" s="52"/>
      <c r="F85" s="55"/>
      <c r="G85" s="52"/>
      <c r="H85" s="52"/>
      <c r="I85" s="52"/>
      <c r="K85" s="52"/>
      <c r="L85" s="52"/>
      <c r="M85" s="52"/>
      <c r="N85" s="52"/>
      <c r="O85" s="52"/>
      <c r="P85" s="52"/>
    </row>
    <row r="86" spans="2:16" s="168" customFormat="1" ht="25.5" customHeight="1" x14ac:dyDescent="0.25">
      <c r="B86" s="52"/>
      <c r="C86" s="52"/>
      <c r="D86" s="52"/>
      <c r="E86" s="52"/>
      <c r="F86" s="55"/>
      <c r="G86" s="52"/>
      <c r="H86" s="52"/>
      <c r="I86" s="52"/>
      <c r="K86" s="52"/>
      <c r="L86" s="52"/>
      <c r="M86" s="52"/>
      <c r="N86" s="52"/>
      <c r="O86" s="52"/>
      <c r="P86" s="52"/>
    </row>
    <row r="87" spans="2:16" s="168" customFormat="1" ht="25.5" customHeight="1" x14ac:dyDescent="0.25">
      <c r="B87" s="52"/>
      <c r="C87" s="52"/>
      <c r="D87" s="52"/>
      <c r="E87" s="52"/>
      <c r="F87" s="55"/>
      <c r="G87" s="52"/>
      <c r="H87" s="52"/>
      <c r="I87" s="52"/>
      <c r="K87" s="52"/>
      <c r="L87" s="52"/>
      <c r="M87" s="52"/>
      <c r="N87" s="52"/>
      <c r="O87" s="52"/>
      <c r="P87" s="52"/>
    </row>
    <row r="88" spans="2:16" s="168" customFormat="1" ht="25.5" customHeight="1" x14ac:dyDescent="0.25">
      <c r="B88" s="52"/>
      <c r="C88" s="52"/>
      <c r="D88" s="52"/>
      <c r="E88" s="52"/>
      <c r="F88" s="55"/>
      <c r="G88" s="52"/>
      <c r="H88" s="52"/>
      <c r="I88" s="52"/>
      <c r="K88" s="52"/>
      <c r="L88" s="52"/>
      <c r="M88" s="52"/>
      <c r="N88" s="52"/>
      <c r="O88" s="52"/>
      <c r="P88" s="52"/>
    </row>
    <row r="89" spans="2:16" s="168" customFormat="1" ht="25.5" customHeight="1" x14ac:dyDescent="0.25">
      <c r="B89" s="52"/>
      <c r="C89" s="52"/>
      <c r="D89" s="52"/>
      <c r="E89" s="52"/>
      <c r="F89" s="55"/>
      <c r="G89" s="52"/>
      <c r="H89" s="52"/>
      <c r="I89" s="52"/>
      <c r="K89" s="52"/>
      <c r="L89" s="52"/>
      <c r="M89" s="52"/>
      <c r="N89" s="52"/>
      <c r="O89" s="52"/>
      <c r="P89" s="52"/>
    </row>
    <row r="90" spans="2:16" s="168" customFormat="1" ht="25.5" customHeight="1" x14ac:dyDescent="0.25">
      <c r="B90" s="52"/>
      <c r="C90" s="52"/>
      <c r="D90" s="52"/>
      <c r="E90" s="52"/>
      <c r="F90" s="55"/>
      <c r="G90" s="52"/>
      <c r="H90" s="52"/>
      <c r="I90" s="52"/>
      <c r="K90" s="52"/>
      <c r="L90" s="52"/>
      <c r="M90" s="52"/>
      <c r="N90" s="52"/>
      <c r="O90" s="52"/>
      <c r="P90" s="52"/>
    </row>
    <row r="91" spans="2:16" s="168" customFormat="1" ht="25.5" customHeight="1" x14ac:dyDescent="0.25">
      <c r="B91" s="52"/>
      <c r="C91" s="52"/>
      <c r="D91" s="52"/>
      <c r="E91" s="52"/>
      <c r="F91" s="55"/>
      <c r="G91" s="52"/>
      <c r="H91" s="52"/>
      <c r="I91" s="52"/>
      <c r="K91" s="52"/>
      <c r="L91" s="52"/>
      <c r="M91" s="52"/>
      <c r="N91" s="52"/>
      <c r="O91" s="52"/>
      <c r="P91" s="52"/>
    </row>
    <row r="92" spans="2:16" s="168" customFormat="1" ht="25.5" customHeight="1" x14ac:dyDescent="0.25">
      <c r="B92" s="52"/>
      <c r="C92" s="52"/>
      <c r="D92" s="52"/>
      <c r="E92" s="52"/>
      <c r="F92" s="55"/>
      <c r="G92" s="52"/>
      <c r="H92" s="52"/>
      <c r="I92" s="52"/>
      <c r="K92" s="52"/>
      <c r="L92" s="52"/>
      <c r="M92" s="52"/>
      <c r="N92" s="52"/>
      <c r="O92" s="52"/>
      <c r="P92" s="52"/>
    </row>
    <row r="93" spans="2:16" s="168" customFormat="1" ht="25.5" customHeight="1" x14ac:dyDescent="0.25">
      <c r="B93" s="52"/>
      <c r="C93" s="52"/>
      <c r="D93" s="52"/>
      <c r="E93" s="52"/>
      <c r="F93" s="55"/>
      <c r="G93" s="52"/>
      <c r="H93" s="52"/>
      <c r="I93" s="52"/>
      <c r="K93" s="52"/>
      <c r="L93" s="52"/>
      <c r="M93" s="52"/>
      <c r="N93" s="52"/>
      <c r="O93" s="52"/>
      <c r="P93" s="52"/>
    </row>
    <row r="94" spans="2:16" s="168" customFormat="1" ht="25.5" customHeight="1" x14ac:dyDescent="0.25">
      <c r="B94" s="52"/>
      <c r="C94" s="52"/>
      <c r="D94" s="52"/>
      <c r="E94" s="52"/>
      <c r="F94" s="55"/>
      <c r="G94" s="52"/>
      <c r="H94" s="52"/>
      <c r="I94" s="52"/>
      <c r="K94" s="52"/>
      <c r="L94" s="52"/>
      <c r="M94" s="52"/>
      <c r="N94" s="52"/>
      <c r="O94" s="52"/>
      <c r="P94" s="52"/>
    </row>
    <row r="95" spans="2:16" s="168" customFormat="1" ht="25.5" customHeight="1" x14ac:dyDescent="0.25">
      <c r="B95" s="52"/>
      <c r="C95" s="52"/>
      <c r="D95" s="52"/>
      <c r="E95" s="52"/>
      <c r="F95" s="55"/>
      <c r="G95" s="52"/>
      <c r="H95" s="52"/>
      <c r="I95" s="52"/>
      <c r="K95" s="52"/>
      <c r="L95" s="52"/>
      <c r="M95" s="52"/>
      <c r="N95" s="52"/>
      <c r="O95" s="52"/>
      <c r="P95" s="52"/>
    </row>
    <row r="96" spans="2:16" s="168" customFormat="1" ht="25.5" customHeight="1" x14ac:dyDescent="0.25">
      <c r="B96" s="52"/>
      <c r="C96" s="52"/>
      <c r="D96" s="52"/>
      <c r="E96" s="52"/>
      <c r="F96" s="55"/>
      <c r="G96" s="52"/>
      <c r="H96" s="52"/>
      <c r="I96" s="52"/>
      <c r="K96" s="52"/>
      <c r="L96" s="52"/>
      <c r="M96" s="52"/>
      <c r="N96" s="52"/>
      <c r="O96" s="52"/>
      <c r="P96" s="52"/>
    </row>
    <row r="97" spans="2:16" s="168" customFormat="1" ht="25.5" customHeight="1" x14ac:dyDescent="0.25">
      <c r="B97" s="52"/>
      <c r="C97" s="52"/>
      <c r="D97" s="52"/>
      <c r="E97" s="52"/>
      <c r="F97" s="55"/>
      <c r="G97" s="52"/>
      <c r="H97" s="52"/>
      <c r="I97" s="52"/>
      <c r="K97" s="52"/>
      <c r="L97" s="52"/>
      <c r="M97" s="52"/>
      <c r="N97" s="52"/>
      <c r="O97" s="52"/>
      <c r="P97" s="52"/>
    </row>
    <row r="98" spans="2:16" s="168" customFormat="1" ht="25.5" customHeight="1" x14ac:dyDescent="0.25">
      <c r="B98" s="52"/>
      <c r="C98" s="52"/>
      <c r="D98" s="52"/>
      <c r="E98" s="52"/>
      <c r="F98" s="55"/>
      <c r="G98" s="52"/>
      <c r="H98" s="52"/>
      <c r="I98" s="52"/>
      <c r="K98" s="52"/>
      <c r="L98" s="52"/>
      <c r="M98" s="52"/>
      <c r="N98" s="52"/>
      <c r="O98" s="52"/>
      <c r="P98" s="52"/>
    </row>
    <row r="99" spans="2:16" s="168" customFormat="1" ht="25.5" customHeight="1" x14ac:dyDescent="0.25">
      <c r="B99" s="52"/>
      <c r="C99" s="52"/>
      <c r="D99" s="52"/>
      <c r="E99" s="52"/>
      <c r="F99" s="55"/>
      <c r="G99" s="52"/>
      <c r="H99" s="52"/>
      <c r="I99" s="52"/>
      <c r="K99" s="52"/>
      <c r="L99" s="52"/>
      <c r="M99" s="52"/>
      <c r="N99" s="52"/>
      <c r="O99" s="52"/>
      <c r="P99" s="52"/>
    </row>
    <row r="100" spans="2:16" s="168" customFormat="1" ht="25.5" customHeight="1" x14ac:dyDescent="0.25">
      <c r="B100" s="52"/>
      <c r="C100" s="52"/>
      <c r="D100" s="52"/>
      <c r="E100" s="52"/>
      <c r="F100" s="55"/>
      <c r="G100" s="52"/>
      <c r="H100" s="52"/>
      <c r="I100" s="52"/>
      <c r="K100" s="52"/>
      <c r="L100" s="52"/>
      <c r="M100" s="52"/>
      <c r="N100" s="52"/>
      <c r="O100" s="52"/>
      <c r="P100" s="52"/>
    </row>
    <row r="101" spans="2:16" s="168" customFormat="1" ht="25.5" customHeight="1" x14ac:dyDescent="0.25">
      <c r="B101" s="52"/>
      <c r="C101" s="52"/>
      <c r="D101" s="52"/>
      <c r="E101" s="52"/>
      <c r="F101" s="55"/>
      <c r="G101" s="52"/>
      <c r="H101" s="52"/>
      <c r="I101" s="52"/>
      <c r="K101" s="52"/>
      <c r="L101" s="52"/>
      <c r="M101" s="52"/>
      <c r="N101" s="52"/>
      <c r="O101" s="52"/>
      <c r="P101" s="52"/>
    </row>
    <row r="102" spans="2:16" s="168" customFormat="1" ht="25.5" customHeight="1" x14ac:dyDescent="0.25">
      <c r="B102" s="52"/>
      <c r="C102" s="52"/>
      <c r="D102" s="52"/>
      <c r="E102" s="52"/>
      <c r="F102" s="55"/>
      <c r="G102" s="52"/>
      <c r="H102" s="52"/>
      <c r="I102" s="52"/>
      <c r="K102" s="52"/>
      <c r="L102" s="52"/>
      <c r="M102" s="52"/>
      <c r="N102" s="52"/>
      <c r="O102" s="52"/>
      <c r="P102" s="52"/>
    </row>
    <row r="103" spans="2:16" s="168" customFormat="1" ht="25.5" customHeight="1" x14ac:dyDescent="0.25">
      <c r="B103" s="52"/>
      <c r="C103" s="52"/>
      <c r="D103" s="52"/>
      <c r="E103" s="52"/>
      <c r="F103" s="55"/>
      <c r="G103" s="52"/>
      <c r="H103" s="52"/>
      <c r="I103" s="52"/>
      <c r="K103" s="52"/>
      <c r="L103" s="52"/>
      <c r="M103" s="52"/>
      <c r="N103" s="52"/>
      <c r="O103" s="52"/>
      <c r="P103" s="52"/>
    </row>
    <row r="104" spans="2:16" s="168" customFormat="1" ht="25.5" customHeight="1" x14ac:dyDescent="0.25">
      <c r="B104" s="52"/>
      <c r="C104" s="52"/>
      <c r="D104" s="52"/>
      <c r="E104" s="52"/>
      <c r="F104" s="55"/>
      <c r="G104" s="52"/>
      <c r="H104" s="52"/>
      <c r="I104" s="52"/>
      <c r="K104" s="52"/>
      <c r="L104" s="52"/>
      <c r="M104" s="52"/>
      <c r="N104" s="52"/>
      <c r="O104" s="52"/>
      <c r="P104" s="52"/>
    </row>
    <row r="105" spans="2:16" s="168" customFormat="1" ht="25.5" customHeight="1" x14ac:dyDescent="0.25">
      <c r="B105" s="52"/>
      <c r="C105" s="52"/>
      <c r="D105" s="52"/>
      <c r="E105" s="52"/>
      <c r="F105" s="55"/>
      <c r="G105" s="52"/>
      <c r="H105" s="52"/>
      <c r="I105" s="52"/>
      <c r="K105" s="52"/>
      <c r="L105" s="52"/>
      <c r="M105" s="52"/>
      <c r="N105" s="52"/>
      <c r="O105" s="52"/>
      <c r="P105" s="52"/>
    </row>
    <row r="106" spans="2:16" s="168" customFormat="1" ht="25.5" customHeight="1" x14ac:dyDescent="0.25">
      <c r="B106" s="52"/>
      <c r="C106" s="52"/>
      <c r="D106" s="52"/>
      <c r="E106" s="52"/>
      <c r="F106" s="55"/>
      <c r="G106" s="52"/>
      <c r="H106" s="52"/>
      <c r="I106" s="52"/>
      <c r="K106" s="52"/>
      <c r="L106" s="52"/>
      <c r="M106" s="52"/>
      <c r="N106" s="52"/>
      <c r="O106" s="52"/>
      <c r="P106" s="52"/>
    </row>
    <row r="107" spans="2:16" s="168" customFormat="1" ht="25.5" customHeight="1" x14ac:dyDescent="0.25">
      <c r="B107" s="52"/>
      <c r="C107" s="52"/>
      <c r="D107" s="52"/>
      <c r="E107" s="52"/>
      <c r="F107" s="55"/>
      <c r="G107" s="52"/>
      <c r="H107" s="52"/>
      <c r="I107" s="52"/>
      <c r="K107" s="52"/>
      <c r="L107" s="52"/>
      <c r="M107" s="52"/>
      <c r="N107" s="52"/>
      <c r="O107" s="52"/>
      <c r="P107" s="52"/>
    </row>
    <row r="108" spans="2:16" s="168" customFormat="1" ht="25.5" customHeight="1" x14ac:dyDescent="0.25">
      <c r="B108" s="52"/>
      <c r="C108" s="52"/>
      <c r="D108" s="52"/>
      <c r="E108" s="52"/>
      <c r="F108" s="55"/>
      <c r="G108" s="52"/>
      <c r="H108" s="52"/>
      <c r="I108" s="52"/>
      <c r="K108" s="52"/>
      <c r="L108" s="52"/>
      <c r="M108" s="52"/>
      <c r="N108" s="52"/>
      <c r="O108" s="52"/>
      <c r="P108" s="52"/>
    </row>
    <row r="109" spans="2:16" s="168" customFormat="1" ht="25.5" customHeight="1" x14ac:dyDescent="0.25">
      <c r="B109" s="52"/>
      <c r="C109" s="52"/>
      <c r="D109" s="52"/>
      <c r="E109" s="52"/>
      <c r="F109" s="55"/>
      <c r="G109" s="52"/>
      <c r="H109" s="52"/>
      <c r="I109" s="52"/>
      <c r="K109" s="52"/>
      <c r="L109" s="52"/>
      <c r="M109" s="52"/>
      <c r="N109" s="52"/>
      <c r="O109" s="52"/>
      <c r="P109" s="52"/>
    </row>
    <row r="110" spans="2:16" s="168" customFormat="1" ht="25.5" customHeight="1" x14ac:dyDescent="0.25">
      <c r="B110" s="52"/>
      <c r="C110" s="52"/>
      <c r="D110" s="52"/>
      <c r="E110" s="52"/>
      <c r="F110" s="55"/>
      <c r="G110" s="52"/>
      <c r="H110" s="52"/>
      <c r="I110" s="52"/>
      <c r="K110" s="52"/>
      <c r="L110" s="52"/>
      <c r="M110" s="52"/>
      <c r="N110" s="52"/>
      <c r="O110" s="52"/>
      <c r="P110" s="52"/>
    </row>
    <row r="111" spans="2:16" s="168" customFormat="1" ht="25.5" customHeight="1" x14ac:dyDescent="0.25">
      <c r="B111" s="52"/>
      <c r="C111" s="52"/>
      <c r="D111" s="52"/>
      <c r="E111" s="52"/>
      <c r="F111" s="55"/>
      <c r="G111" s="52"/>
      <c r="H111" s="52"/>
      <c r="I111" s="52"/>
      <c r="K111" s="52"/>
      <c r="L111" s="52"/>
      <c r="M111" s="52"/>
      <c r="N111" s="52"/>
      <c r="O111" s="52"/>
      <c r="P111" s="52"/>
    </row>
    <row r="112" spans="2:16" s="168" customFormat="1" ht="25.5" customHeight="1" x14ac:dyDescent="0.25">
      <c r="B112" s="52"/>
      <c r="C112" s="52"/>
      <c r="D112" s="52"/>
      <c r="E112" s="52"/>
      <c r="F112" s="55"/>
      <c r="G112" s="52"/>
      <c r="H112" s="52"/>
      <c r="I112" s="52"/>
      <c r="K112" s="52"/>
      <c r="L112" s="52"/>
      <c r="M112" s="52"/>
      <c r="N112" s="52"/>
      <c r="O112" s="52"/>
      <c r="P112" s="52"/>
    </row>
    <row r="113" spans="2:16" s="168" customFormat="1" ht="25.5" customHeight="1" x14ac:dyDescent="0.25">
      <c r="B113" s="52"/>
      <c r="C113" s="52"/>
      <c r="D113" s="52"/>
      <c r="E113" s="52"/>
      <c r="F113" s="55"/>
      <c r="G113" s="52"/>
      <c r="H113" s="52"/>
      <c r="I113" s="52"/>
      <c r="K113" s="52"/>
      <c r="L113" s="52"/>
      <c r="M113" s="52"/>
      <c r="N113" s="52"/>
      <c r="O113" s="52"/>
      <c r="P113" s="52"/>
    </row>
    <row r="114" spans="2:16" s="168" customFormat="1" ht="25.5" customHeight="1" x14ac:dyDescent="0.25">
      <c r="B114" s="52"/>
      <c r="C114" s="52"/>
      <c r="D114" s="52"/>
      <c r="E114" s="52"/>
      <c r="F114" s="55"/>
      <c r="G114" s="52"/>
      <c r="H114" s="52"/>
      <c r="I114" s="52"/>
      <c r="K114" s="52"/>
      <c r="L114" s="52"/>
      <c r="M114" s="52"/>
      <c r="N114" s="52"/>
      <c r="O114" s="52"/>
      <c r="P114" s="52"/>
    </row>
    <row r="115" spans="2:16" s="168" customFormat="1" ht="25.5" customHeight="1" x14ac:dyDescent="0.25">
      <c r="B115" s="52"/>
      <c r="C115" s="52"/>
      <c r="D115" s="52"/>
      <c r="E115" s="52"/>
      <c r="F115" s="55"/>
      <c r="G115" s="52"/>
      <c r="H115" s="52"/>
      <c r="I115" s="52"/>
      <c r="K115" s="52"/>
      <c r="L115" s="52"/>
      <c r="M115" s="52"/>
      <c r="N115" s="52"/>
      <c r="O115" s="52"/>
      <c r="P115" s="52"/>
    </row>
    <row r="116" spans="2:16" s="168" customFormat="1" ht="25.5" customHeight="1" x14ac:dyDescent="0.25">
      <c r="B116" s="52"/>
      <c r="C116" s="52"/>
      <c r="D116" s="52"/>
      <c r="E116" s="52"/>
      <c r="F116" s="55"/>
      <c r="G116" s="52"/>
      <c r="H116" s="52"/>
      <c r="I116" s="52"/>
      <c r="K116" s="52"/>
      <c r="L116" s="52"/>
      <c r="M116" s="52"/>
      <c r="N116" s="52"/>
      <c r="O116" s="52"/>
      <c r="P116" s="52"/>
    </row>
    <row r="117" spans="2:16" s="168" customFormat="1" ht="25.5" customHeight="1" x14ac:dyDescent="0.25">
      <c r="B117" s="52"/>
      <c r="C117" s="52"/>
      <c r="D117" s="52"/>
      <c r="E117" s="52"/>
      <c r="F117" s="55"/>
      <c r="G117" s="52"/>
      <c r="H117" s="52"/>
      <c r="I117" s="52"/>
      <c r="K117" s="52"/>
      <c r="L117" s="52"/>
      <c r="M117" s="52"/>
      <c r="N117" s="52"/>
      <c r="O117" s="52"/>
      <c r="P117" s="52"/>
    </row>
    <row r="118" spans="2:16" s="168" customFormat="1" ht="25.5" customHeight="1" x14ac:dyDescent="0.25">
      <c r="B118" s="52"/>
      <c r="C118" s="52"/>
      <c r="D118" s="52"/>
      <c r="E118" s="52"/>
      <c r="F118" s="55"/>
      <c r="G118" s="52"/>
      <c r="H118" s="52"/>
      <c r="I118" s="52"/>
      <c r="K118" s="52"/>
      <c r="L118" s="52"/>
      <c r="M118" s="52"/>
      <c r="N118" s="52"/>
      <c r="O118" s="52"/>
      <c r="P118" s="52"/>
    </row>
  </sheetData>
  <sheetProtection algorithmName="SHA-512" hashValue="IhF1bXhoRsmWZPHXYqTX8TfWXTQwzhb704QRq2okGD/wvExJhgu8UVxagyoG0tGYYNyPZLIq6Ca0bvz4YzIdLw==" saltValue="m4Nv9DRe7qzy08KW0ikjeQ==" spinCount="100000" sheet="1" objects="1" scenarios="1" formatCells="0"/>
  <protectedRanges>
    <protectedRange sqref="C5 H13 I14 E20 E22 E24 E28 H31 E30 C31 H35 I36 D58:D59 D55" name="Range1"/>
    <protectedRange sqref="H22:I25" name="Range1_1"/>
  </protectedRanges>
  <mergeCells count="28">
    <mergeCell ref="C13:E13"/>
    <mergeCell ref="H13:I13"/>
    <mergeCell ref="C7:E7"/>
    <mergeCell ref="C9:E9"/>
    <mergeCell ref="H9:I9"/>
    <mergeCell ref="C10:E10"/>
    <mergeCell ref="G10:G12"/>
    <mergeCell ref="H10:I12"/>
    <mergeCell ref="C12:E12"/>
    <mergeCell ref="C11:E11"/>
    <mergeCell ref="H2:I2"/>
    <mergeCell ref="B3:I3"/>
    <mergeCell ref="C5:E5"/>
    <mergeCell ref="H5:I5"/>
    <mergeCell ref="C6:E6"/>
    <mergeCell ref="H6:I6"/>
    <mergeCell ref="C14:E14"/>
    <mergeCell ref="C15:I15"/>
    <mergeCell ref="B17:B18"/>
    <mergeCell ref="G58:I63"/>
    <mergeCell ref="B63:C63"/>
    <mergeCell ref="B36:C36"/>
    <mergeCell ref="B38:I38"/>
    <mergeCell ref="D49:D51"/>
    <mergeCell ref="B50:C51"/>
    <mergeCell ref="B56:C56"/>
    <mergeCell ref="G56:H56"/>
    <mergeCell ref="G28:H28"/>
  </mergeCells>
  <dataValidations count="1">
    <dataValidation type="custom" operator="greaterThan" showInputMessage="1" showErrorMessage="1" sqref="B40:B46">
      <formula1>38322</formula1>
    </dataValidation>
  </dataValidations>
  <printOptions horizontalCentered="1" verticalCentered="1"/>
  <pageMargins left="0.27559055118110237" right="0.23622047244094491" top="0.39370078740157483" bottom="0.23622047244094491" header="0.19685039370078741" footer="0.19685039370078741"/>
  <pageSetup paperSize="9" scale="45" orientation="portrait"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47"/>
  <sheetViews>
    <sheetView showGridLines="0" view="pageBreakPreview" zoomScale="80" zoomScaleNormal="85" zoomScaleSheetLayoutView="80" workbookViewId="0">
      <selection activeCell="J21" sqref="J21"/>
    </sheetView>
  </sheetViews>
  <sheetFormatPr defaultColWidth="9.21875" defaultRowHeight="17.399999999999999" x14ac:dyDescent="0.3"/>
  <cols>
    <col min="1" max="1" width="2.21875" style="3" customWidth="1"/>
    <col min="2" max="2" width="31.5546875" style="3" customWidth="1"/>
    <col min="3" max="3" width="48.5546875" style="3" customWidth="1"/>
    <col min="4" max="5" width="2.21875" style="3" customWidth="1"/>
    <col min="6" max="6" width="31.44140625" style="3" customWidth="1"/>
    <col min="7" max="8" width="24.21875" style="3" customWidth="1"/>
    <col min="9" max="9" width="2.21875" style="3" customWidth="1"/>
    <col min="10" max="10" width="6.77734375" style="3" customWidth="1"/>
    <col min="11" max="16384" width="9.21875" style="3"/>
  </cols>
  <sheetData>
    <row r="1" spans="1:15" ht="15" customHeight="1" x14ac:dyDescent="0.3">
      <c r="A1" s="10"/>
      <c r="B1" s="11"/>
      <c r="C1" s="12"/>
      <c r="D1" s="12"/>
      <c r="E1" s="12"/>
      <c r="F1" s="12"/>
      <c r="G1" s="13"/>
      <c r="H1" s="14"/>
      <c r="I1" s="15"/>
      <c r="J1" s="46"/>
    </row>
    <row r="2" spans="1:15" ht="43.5" customHeight="1" x14ac:dyDescent="0.3">
      <c r="A2" s="16"/>
      <c r="B2" s="5"/>
      <c r="C2" s="606"/>
      <c r="D2" s="606"/>
      <c r="E2" s="606"/>
      <c r="F2" s="606"/>
      <c r="G2" s="607"/>
      <c r="H2" s="607"/>
      <c r="I2" s="17"/>
      <c r="J2" s="46"/>
    </row>
    <row r="3" spans="1:15" ht="25.5" customHeight="1" x14ac:dyDescent="0.3">
      <c r="A3" s="16"/>
      <c r="B3" s="5"/>
      <c r="C3" s="606"/>
      <c r="D3" s="606"/>
      <c r="E3" s="606"/>
      <c r="F3" s="606"/>
      <c r="G3" s="607"/>
      <c r="H3" s="607"/>
      <c r="I3" s="17"/>
      <c r="J3" s="46"/>
      <c r="K3" s="6"/>
      <c r="L3" s="6"/>
    </row>
    <row r="4" spans="1:15" ht="30" customHeight="1" x14ac:dyDescent="0.3">
      <c r="A4" s="16"/>
      <c r="B4" s="5"/>
      <c r="C4" s="606"/>
      <c r="D4" s="606"/>
      <c r="E4" s="606"/>
      <c r="F4" s="606"/>
      <c r="G4" s="607"/>
      <c r="H4" s="607"/>
      <c r="I4" s="17"/>
      <c r="J4" s="46"/>
      <c r="K4" s="6"/>
      <c r="L4" s="6"/>
    </row>
    <row r="5" spans="1:15" ht="51" customHeight="1" x14ac:dyDescent="0.3">
      <c r="A5" s="16"/>
      <c r="B5" s="5"/>
      <c r="C5" s="606"/>
      <c r="D5" s="606"/>
      <c r="E5" s="606"/>
      <c r="F5" s="606"/>
      <c r="G5" s="608"/>
      <c r="H5" s="609"/>
      <c r="I5" s="17"/>
      <c r="K5" s="6"/>
      <c r="L5" s="6"/>
    </row>
    <row r="6" spans="1:15" ht="22.5" customHeight="1" x14ac:dyDescent="0.3">
      <c r="A6" s="16"/>
      <c r="B6" s="5"/>
      <c r="C6" s="46"/>
      <c r="D6" s="46"/>
      <c r="E6" s="46"/>
      <c r="F6" s="46"/>
      <c r="G6" s="609"/>
      <c r="H6" s="609"/>
      <c r="I6" s="17"/>
    </row>
    <row r="7" spans="1:15" ht="28.5" customHeight="1" x14ac:dyDescent="0.3">
      <c r="A7" s="16"/>
      <c r="B7" s="5"/>
      <c r="C7" s="46"/>
      <c r="D7" s="46"/>
      <c r="E7" s="46"/>
      <c r="F7" s="46"/>
      <c r="G7" s="609"/>
      <c r="H7" s="609"/>
      <c r="I7" s="17"/>
    </row>
    <row r="8" spans="1:15" ht="27.75" customHeight="1" x14ac:dyDescent="0.3">
      <c r="A8" s="16"/>
      <c r="B8" s="5"/>
      <c r="C8" s="43"/>
      <c r="D8" s="42"/>
      <c r="E8" s="42"/>
      <c r="F8" s="42"/>
      <c r="G8" s="4"/>
      <c r="H8" s="46"/>
      <c r="I8" s="17"/>
    </row>
    <row r="9" spans="1:15" ht="15" customHeight="1" x14ac:dyDescent="0.3">
      <c r="A9" s="16"/>
      <c r="B9" s="5"/>
      <c r="C9" s="43"/>
      <c r="D9" s="42"/>
      <c r="E9" s="42"/>
      <c r="F9" s="42"/>
      <c r="G9" s="4"/>
      <c r="H9" s="46"/>
      <c r="I9" s="17"/>
    </row>
    <row r="10" spans="1:15" ht="175.5" customHeight="1" x14ac:dyDescent="0.3">
      <c r="A10" s="18"/>
      <c r="B10" s="47"/>
      <c r="C10" s="40"/>
      <c r="D10" s="40"/>
      <c r="E10" s="40"/>
      <c r="F10" s="40"/>
      <c r="G10" s="20"/>
      <c r="H10" s="19"/>
      <c r="I10" s="21"/>
    </row>
    <row r="11" spans="1:15" ht="33.75" customHeight="1" x14ac:dyDescent="0.3">
      <c r="A11" s="590" t="s">
        <v>35</v>
      </c>
      <c r="B11" s="591"/>
      <c r="C11" s="591"/>
      <c r="D11" s="591"/>
      <c r="E11" s="591"/>
      <c r="F11" s="591"/>
      <c r="G11" s="591"/>
      <c r="H11" s="591"/>
      <c r="I11" s="592"/>
    </row>
    <row r="12" spans="1:15" s="1" customFormat="1" ht="15" customHeight="1" x14ac:dyDescent="0.3">
      <c r="A12" s="22"/>
      <c r="B12" s="45"/>
      <c r="C12" s="570"/>
      <c r="D12" s="570"/>
      <c r="E12" s="570"/>
      <c r="F12" s="570"/>
      <c r="G12" s="570"/>
      <c r="H12" s="570"/>
      <c r="I12" s="23"/>
    </row>
    <row r="13" spans="1:15" ht="6.75" hidden="1" customHeight="1" thickBot="1" x14ac:dyDescent="0.35">
      <c r="A13" s="22"/>
      <c r="B13" s="7"/>
      <c r="C13" s="7"/>
      <c r="D13" s="7"/>
      <c r="E13" s="7"/>
      <c r="F13" s="7"/>
      <c r="G13" s="7"/>
      <c r="H13" s="7"/>
      <c r="I13" s="23"/>
    </row>
    <row r="14" spans="1:15" ht="6.75" hidden="1" customHeight="1" x14ac:dyDescent="0.3">
      <c r="A14" s="24"/>
      <c r="B14" s="46" t="s">
        <v>0</v>
      </c>
      <c r="C14" s="595"/>
      <c r="D14" s="595"/>
      <c r="E14" s="595"/>
      <c r="F14" s="595"/>
      <c r="G14" s="595"/>
      <c r="H14" s="595"/>
      <c r="I14" s="25"/>
      <c r="O14" s="46"/>
    </row>
    <row r="15" spans="1:15" ht="33.75" customHeight="1" x14ac:dyDescent="0.3">
      <c r="A15" s="24"/>
      <c r="B15" s="2" t="s">
        <v>1</v>
      </c>
      <c r="C15" s="596" t="e">
        <f>#REF!</f>
        <v>#REF!</v>
      </c>
      <c r="D15" s="597"/>
      <c r="E15" s="597"/>
      <c r="F15" s="597"/>
      <c r="G15" s="597"/>
      <c r="H15" s="598"/>
      <c r="I15" s="25"/>
    </row>
    <row r="16" spans="1:15" ht="33.75" customHeight="1" x14ac:dyDescent="0.3">
      <c r="A16" s="24"/>
      <c r="B16" s="2" t="s">
        <v>672</v>
      </c>
      <c r="C16" s="208" t="e">
        <f>INFORMATION!C6</f>
        <v>#REF!</v>
      </c>
      <c r="D16" s="209"/>
      <c r="E16" s="209"/>
      <c r="F16" s="209"/>
      <c r="G16" s="209"/>
      <c r="H16" s="210"/>
      <c r="I16" s="25"/>
    </row>
    <row r="17" spans="1:15" ht="33.75" customHeight="1" x14ac:dyDescent="0.3">
      <c r="A17" s="24"/>
      <c r="B17" s="2" t="s">
        <v>20</v>
      </c>
      <c r="C17" s="189" t="e">
        <f>#REF!</f>
        <v>#REF!</v>
      </c>
      <c r="D17" s="190"/>
      <c r="E17" s="190"/>
      <c r="F17" s="190"/>
      <c r="G17" s="190"/>
      <c r="H17" s="191"/>
      <c r="I17" s="25"/>
    </row>
    <row r="18" spans="1:15" ht="33.75" customHeight="1" x14ac:dyDescent="0.3">
      <c r="A18" s="24"/>
      <c r="B18" s="2" t="s">
        <v>17</v>
      </c>
      <c r="C18" s="599" t="e">
        <f>#REF!</f>
        <v>#REF!</v>
      </c>
      <c r="D18" s="600"/>
      <c r="E18" s="600"/>
      <c r="F18" s="600"/>
      <c r="G18" s="600"/>
      <c r="H18" s="601"/>
      <c r="I18" s="25"/>
    </row>
    <row r="19" spans="1:15" ht="33.75" customHeight="1" x14ac:dyDescent="0.3">
      <c r="A19" s="24"/>
      <c r="B19" s="2" t="s">
        <v>2</v>
      </c>
      <c r="C19" s="596" t="e">
        <f>#REF!</f>
        <v>#REF!</v>
      </c>
      <c r="D19" s="597"/>
      <c r="E19" s="597"/>
      <c r="F19" s="597"/>
      <c r="G19" s="597"/>
      <c r="H19" s="598"/>
      <c r="I19" s="25"/>
    </row>
    <row r="20" spans="1:15" ht="33.75" customHeight="1" x14ac:dyDescent="0.3">
      <c r="A20" s="24"/>
      <c r="B20" s="2" t="s">
        <v>18</v>
      </c>
      <c r="C20" s="596" t="e">
        <f>#REF!</f>
        <v>#REF!</v>
      </c>
      <c r="D20" s="597"/>
      <c r="E20" s="597"/>
      <c r="F20" s="597"/>
      <c r="G20" s="597"/>
      <c r="H20" s="598"/>
      <c r="I20" s="25"/>
    </row>
    <row r="21" spans="1:15" ht="33.75" customHeight="1" x14ac:dyDescent="0.3">
      <c r="A21" s="24"/>
      <c r="B21" s="2" t="s">
        <v>4</v>
      </c>
      <c r="C21" s="596" t="e">
        <f>#REF!</f>
        <v>#REF!</v>
      </c>
      <c r="D21" s="597"/>
      <c r="E21" s="597"/>
      <c r="F21" s="597"/>
      <c r="G21" s="597"/>
      <c r="H21" s="598"/>
      <c r="I21" s="25"/>
    </row>
    <row r="22" spans="1:15" ht="33.75" customHeight="1" x14ac:dyDescent="0.3">
      <c r="A22" s="24"/>
      <c r="B22" s="2" t="s">
        <v>25</v>
      </c>
      <c r="C22" s="596" t="e">
        <f>#REF!</f>
        <v>#REF!</v>
      </c>
      <c r="D22" s="597"/>
      <c r="E22" s="597"/>
      <c r="F22" s="597"/>
      <c r="G22" s="597"/>
      <c r="H22" s="598"/>
      <c r="I22" s="25"/>
    </row>
    <row r="23" spans="1:15" ht="11.25" customHeight="1" x14ac:dyDescent="0.3">
      <c r="A23" s="24"/>
      <c r="B23" s="7"/>
      <c r="C23" s="7"/>
      <c r="D23" s="7"/>
      <c r="E23" s="7"/>
      <c r="F23" s="7"/>
      <c r="G23" s="7"/>
      <c r="H23" s="7"/>
      <c r="I23" s="25"/>
      <c r="O23" s="46"/>
    </row>
    <row r="24" spans="1:15" ht="36.75" customHeight="1" x14ac:dyDescent="0.3">
      <c r="A24" s="24"/>
      <c r="B24" s="42" t="s">
        <v>21</v>
      </c>
      <c r="C24" s="188" t="e">
        <f>#REF!</f>
        <v>#REF!</v>
      </c>
      <c r="D24" s="2"/>
      <c r="E24" s="2"/>
      <c r="F24" s="2" t="s">
        <v>31</v>
      </c>
      <c r="G24" s="602" t="e">
        <f>#REF!</f>
        <v>#REF!</v>
      </c>
      <c r="H24" s="603"/>
      <c r="I24" s="25"/>
      <c r="O24" s="46"/>
    </row>
    <row r="25" spans="1:15" ht="36.75" customHeight="1" x14ac:dyDescent="0.3">
      <c r="A25" s="24"/>
      <c r="B25" s="42" t="s">
        <v>15</v>
      </c>
      <c r="C25" s="183"/>
      <c r="D25" s="2"/>
      <c r="E25" s="2"/>
      <c r="F25" s="2" t="s">
        <v>22</v>
      </c>
      <c r="G25" s="604" t="e">
        <f>'PAYMENT 4'!H35</f>
        <v>#REF!</v>
      </c>
      <c r="H25" s="605"/>
      <c r="I25" s="25"/>
      <c r="O25" s="46"/>
    </row>
    <row r="26" spans="1:15" ht="36.75" customHeight="1" x14ac:dyDescent="0.3">
      <c r="A26" s="24"/>
      <c r="B26" s="42" t="s">
        <v>3</v>
      </c>
      <c r="C26" s="192" t="e">
        <f>#REF!</f>
        <v>#REF!</v>
      </c>
      <c r="D26" s="2"/>
      <c r="E26" s="2"/>
      <c r="F26" s="2" t="s">
        <v>102</v>
      </c>
      <c r="G26" s="594" t="e">
        <f>'PAYMENT 4'!I36</f>
        <v>#REF!</v>
      </c>
      <c r="H26" s="594"/>
      <c r="I26" s="25"/>
      <c r="O26" s="46"/>
    </row>
    <row r="27" spans="1:15" ht="36.75" customHeight="1" x14ac:dyDescent="0.3">
      <c r="A27" s="24"/>
      <c r="B27" s="42" t="s">
        <v>26</v>
      </c>
      <c r="C27" s="39">
        <f>COUNT('PAYMENT 4'!H22:H25)</f>
        <v>0</v>
      </c>
      <c r="D27" s="2"/>
      <c r="E27" s="2"/>
      <c r="F27" s="2" t="s">
        <v>23</v>
      </c>
      <c r="G27" s="588" t="e">
        <f>'PAYMENT 4'!I28</f>
        <v>#REF!</v>
      </c>
      <c r="H27" s="588"/>
      <c r="I27" s="25"/>
      <c r="O27" s="46"/>
    </row>
    <row r="28" spans="1:15" ht="36.75" customHeight="1" x14ac:dyDescent="0.3">
      <c r="A28" s="24"/>
      <c r="B28" s="42" t="s">
        <v>19</v>
      </c>
      <c r="C28" s="175" t="e">
        <f>#REF!</f>
        <v>#REF!</v>
      </c>
      <c r="D28" s="184"/>
      <c r="E28" s="2"/>
      <c r="F28" s="2" t="s">
        <v>27</v>
      </c>
      <c r="G28" s="588" t="e">
        <f>C28+G27</f>
        <v>#REF!</v>
      </c>
      <c r="H28" s="589"/>
      <c r="I28" s="25"/>
      <c r="O28" s="46"/>
    </row>
    <row r="29" spans="1:15" ht="12" customHeight="1" x14ac:dyDescent="0.3">
      <c r="A29" s="26"/>
      <c r="B29" s="44"/>
      <c r="C29" s="34"/>
      <c r="D29" s="587"/>
      <c r="E29" s="587"/>
      <c r="F29" s="587"/>
      <c r="G29" s="587"/>
      <c r="H29" s="587"/>
      <c r="I29" s="27"/>
      <c r="O29" s="46"/>
    </row>
    <row r="30" spans="1:15" s="1" customFormat="1" ht="33.75" customHeight="1" x14ac:dyDescent="0.25">
      <c r="A30" s="590" t="s">
        <v>9</v>
      </c>
      <c r="B30" s="591"/>
      <c r="C30" s="591"/>
      <c r="D30" s="591"/>
      <c r="E30" s="591"/>
      <c r="F30" s="591"/>
      <c r="G30" s="591"/>
      <c r="H30" s="591"/>
      <c r="I30" s="592"/>
      <c r="O30" s="2"/>
    </row>
    <row r="31" spans="1:15" s="1" customFormat="1" ht="12" customHeight="1" x14ac:dyDescent="0.25">
      <c r="A31" s="28"/>
      <c r="B31" s="8"/>
      <c r="C31" s="8"/>
      <c r="D31" s="8"/>
      <c r="E31" s="8"/>
      <c r="F31" s="8"/>
      <c r="G31" s="8"/>
      <c r="H31" s="8"/>
      <c r="I31" s="29"/>
      <c r="O31" s="2"/>
    </row>
    <row r="32" spans="1:15" s="1" customFormat="1" ht="33" customHeight="1" x14ac:dyDescent="0.25">
      <c r="A32" s="28"/>
      <c r="B32" s="42" t="s">
        <v>10</v>
      </c>
      <c r="C32" s="37" t="s">
        <v>32</v>
      </c>
      <c r="D32" s="2"/>
      <c r="E32" s="8"/>
      <c r="F32" s="42" t="s">
        <v>24</v>
      </c>
      <c r="G32" s="588" t="e">
        <f>'PAYMENT 4'!I47</f>
        <v>#REF!</v>
      </c>
      <c r="H32" s="588"/>
      <c r="I32" s="29"/>
      <c r="O32" s="2"/>
    </row>
    <row r="33" spans="1:16" s="1" customFormat="1" ht="33" customHeight="1" x14ac:dyDescent="0.25">
      <c r="A33" s="28"/>
      <c r="B33" s="42" t="s">
        <v>11</v>
      </c>
      <c r="C33" s="38">
        <v>4</v>
      </c>
      <c r="D33" s="36"/>
      <c r="E33" s="8"/>
      <c r="F33" s="42" t="s">
        <v>12</v>
      </c>
      <c r="G33" s="588" t="e">
        <f>'PAYMENT 4'!E36</f>
        <v>#REF!</v>
      </c>
      <c r="H33" s="588"/>
      <c r="I33" s="29"/>
      <c r="O33" s="2"/>
    </row>
    <row r="34" spans="1:16" s="1" customFormat="1" ht="33" customHeight="1" x14ac:dyDescent="0.25">
      <c r="A34" s="28"/>
      <c r="B34" s="42" t="s">
        <v>13</v>
      </c>
      <c r="C34" s="569"/>
      <c r="D34" s="569"/>
      <c r="E34" s="569"/>
      <c r="F34" s="569"/>
      <c r="G34" s="569"/>
      <c r="H34" s="569"/>
      <c r="I34" s="29"/>
      <c r="O34" s="2"/>
    </row>
    <row r="35" spans="1:16" s="1" customFormat="1" ht="33" customHeight="1" x14ac:dyDescent="0.25">
      <c r="A35" s="28"/>
      <c r="B35" s="42"/>
      <c r="C35" s="593"/>
      <c r="D35" s="593"/>
      <c r="E35" s="593"/>
      <c r="F35" s="593"/>
      <c r="G35" s="593"/>
      <c r="H35" s="593"/>
      <c r="I35" s="29"/>
      <c r="O35" s="2"/>
    </row>
    <row r="36" spans="1:16" s="1" customFormat="1" ht="33" customHeight="1" x14ac:dyDescent="0.25">
      <c r="A36" s="28"/>
      <c r="B36" s="42"/>
      <c r="C36" s="593"/>
      <c r="D36" s="593"/>
      <c r="E36" s="593"/>
      <c r="F36" s="593"/>
      <c r="G36" s="593"/>
      <c r="H36" s="593"/>
      <c r="I36" s="29"/>
      <c r="O36" s="2"/>
    </row>
    <row r="37" spans="1:16" s="1" customFormat="1" ht="33" customHeight="1" x14ac:dyDescent="0.25">
      <c r="A37" s="28"/>
      <c r="B37" s="42"/>
      <c r="C37" s="593"/>
      <c r="D37" s="593"/>
      <c r="E37" s="593"/>
      <c r="F37" s="593"/>
      <c r="G37" s="593"/>
      <c r="H37" s="593"/>
      <c r="I37" s="29"/>
      <c r="O37" s="2"/>
    </row>
    <row r="38" spans="1:16" s="1" customFormat="1" ht="33" customHeight="1" x14ac:dyDescent="0.25">
      <c r="A38" s="28"/>
      <c r="B38" s="42"/>
      <c r="C38" s="569"/>
      <c r="D38" s="569"/>
      <c r="E38" s="569"/>
      <c r="F38" s="569"/>
      <c r="G38" s="569"/>
      <c r="H38" s="569"/>
      <c r="I38" s="29"/>
      <c r="O38" s="2"/>
    </row>
    <row r="39" spans="1:16" s="1" customFormat="1" ht="33" customHeight="1" x14ac:dyDescent="0.25">
      <c r="A39" s="28"/>
      <c r="B39" s="42"/>
      <c r="C39" s="569"/>
      <c r="D39" s="569"/>
      <c r="E39" s="569"/>
      <c r="F39" s="569"/>
      <c r="G39" s="569"/>
      <c r="H39" s="569"/>
      <c r="I39" s="29"/>
      <c r="O39" s="2"/>
    </row>
    <row r="40" spans="1:16" ht="12" customHeight="1" x14ac:dyDescent="0.3">
      <c r="A40" s="24"/>
      <c r="B40" s="45"/>
      <c r="C40" s="570"/>
      <c r="D40" s="570"/>
      <c r="E40" s="46"/>
      <c r="F40" s="46"/>
      <c r="G40" s="570"/>
      <c r="H40" s="570"/>
      <c r="I40" s="25"/>
    </row>
    <row r="41" spans="1:16" ht="33.75" customHeight="1" x14ac:dyDescent="0.3">
      <c r="A41" s="571" t="s">
        <v>7</v>
      </c>
      <c r="B41" s="572"/>
      <c r="C41" s="573"/>
      <c r="D41" s="573"/>
      <c r="E41" s="573"/>
      <c r="F41" s="573"/>
      <c r="G41" s="573"/>
      <c r="H41" s="573"/>
      <c r="I41" s="574"/>
    </row>
    <row r="42" spans="1:16" ht="33.75" customHeight="1" x14ac:dyDescent="0.3">
      <c r="A42" s="571" t="s">
        <v>14</v>
      </c>
      <c r="B42" s="572"/>
      <c r="C42" s="573"/>
      <c r="D42" s="573"/>
      <c r="E42" s="573"/>
      <c r="F42" s="573"/>
      <c r="G42" s="573"/>
      <c r="H42" s="573"/>
      <c r="I42" s="574"/>
    </row>
    <row r="43" spans="1:16" s="9" customFormat="1" ht="45" customHeight="1" x14ac:dyDescent="0.3">
      <c r="A43" s="30"/>
      <c r="B43" s="35" t="s">
        <v>8</v>
      </c>
      <c r="C43" s="575" t="e">
        <f>#REF!</f>
        <v>#REF!</v>
      </c>
      <c r="D43" s="575"/>
      <c r="E43" s="575"/>
      <c r="F43" s="576"/>
      <c r="G43" s="577"/>
      <c r="H43" s="578"/>
      <c r="I43" s="579"/>
      <c r="L43" s="41"/>
      <c r="M43" s="41"/>
      <c r="N43" s="41"/>
      <c r="O43" s="33"/>
    </row>
    <row r="44" spans="1:16" s="9" customFormat="1" ht="45" customHeight="1" x14ac:dyDescent="0.3">
      <c r="A44" s="31"/>
      <c r="B44" s="43" t="s">
        <v>5</v>
      </c>
      <c r="C44" s="586"/>
      <c r="D44" s="586"/>
      <c r="E44" s="586"/>
      <c r="F44" s="586"/>
      <c r="G44" s="580"/>
      <c r="H44" s="581"/>
      <c r="I44" s="582"/>
      <c r="P44" s="41"/>
    </row>
    <row r="45" spans="1:16" s="9" customFormat="1" ht="45" customHeight="1" x14ac:dyDescent="0.3">
      <c r="A45" s="31"/>
      <c r="B45" s="43" t="s">
        <v>6</v>
      </c>
      <c r="C45" s="575" t="s">
        <v>33</v>
      </c>
      <c r="D45" s="575"/>
      <c r="E45" s="575"/>
      <c r="F45" s="576"/>
      <c r="G45" s="580"/>
      <c r="H45" s="581"/>
      <c r="I45" s="582"/>
    </row>
    <row r="46" spans="1:16" ht="12" customHeight="1" x14ac:dyDescent="0.3">
      <c r="A46" s="26"/>
      <c r="B46" s="44"/>
      <c r="C46" s="587"/>
      <c r="D46" s="587"/>
      <c r="E46" s="587"/>
      <c r="F46" s="32"/>
      <c r="G46" s="583"/>
      <c r="H46" s="584"/>
      <c r="I46" s="585"/>
    </row>
    <row r="47" spans="1:16" ht="4.5" customHeight="1" x14ac:dyDescent="0.3"/>
  </sheetData>
  <sheetProtection algorithmName="SHA-512" hashValue="13bfjCnVSQKW2j5o+gBhUG0mtB6wGhlsh573hZLzI5YnNJXp+XqqjWXCgpLPaTtcxmDWfRcmhBfBrUAd3coisA==" saltValue="Y50scF0IGd2FfXGCA38cQw==" spinCount="100000" sheet="1" objects="1" scenarios="1"/>
  <protectedRanges>
    <protectedRange sqref="C25 C32 C34:H39" name="Range1"/>
  </protectedRanges>
  <mergeCells count="39">
    <mergeCell ref="C2:F2"/>
    <mergeCell ref="G2:H4"/>
    <mergeCell ref="C3:F3"/>
    <mergeCell ref="C4:F4"/>
    <mergeCell ref="C5:F5"/>
    <mergeCell ref="G5:H7"/>
    <mergeCell ref="G26:H26"/>
    <mergeCell ref="A11:I11"/>
    <mergeCell ref="C12:H12"/>
    <mergeCell ref="C14:H14"/>
    <mergeCell ref="C15:H15"/>
    <mergeCell ref="C18:H18"/>
    <mergeCell ref="C19:H19"/>
    <mergeCell ref="C20:H20"/>
    <mergeCell ref="C21:H21"/>
    <mergeCell ref="C22:H22"/>
    <mergeCell ref="G24:H24"/>
    <mergeCell ref="G25:H25"/>
    <mergeCell ref="C38:H38"/>
    <mergeCell ref="G27:H27"/>
    <mergeCell ref="G28:H28"/>
    <mergeCell ref="D29:H29"/>
    <mergeCell ref="A30:I30"/>
    <mergeCell ref="G32:H32"/>
    <mergeCell ref="G33:H33"/>
    <mergeCell ref="C34:H34"/>
    <mergeCell ref="C35:H35"/>
    <mergeCell ref="C36:H36"/>
    <mergeCell ref="C37:H37"/>
    <mergeCell ref="C43:F43"/>
    <mergeCell ref="G43:I46"/>
    <mergeCell ref="C44:F44"/>
    <mergeCell ref="C45:F45"/>
    <mergeCell ref="C46:E46"/>
    <mergeCell ref="C39:H39"/>
    <mergeCell ref="C40:D40"/>
    <mergeCell ref="G40:H40"/>
    <mergeCell ref="A41:I41"/>
    <mergeCell ref="A42:I42"/>
  </mergeCells>
  <printOptions horizontalCentered="1" verticalCentered="1"/>
  <pageMargins left="0.27559055118110237" right="0.23622047244094491" top="0.39370078740157483" bottom="0.23622047244094491" header="0.19685039370078741" footer="0.19685039370078741"/>
  <pageSetup paperSize="9" scale="56"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P118"/>
  <sheetViews>
    <sheetView view="pageBreakPreview" zoomScale="80" zoomScaleNormal="85" zoomScaleSheetLayoutView="80" workbookViewId="0">
      <selection activeCell="J21" sqref="J21"/>
    </sheetView>
  </sheetViews>
  <sheetFormatPr defaultColWidth="9.21875" defaultRowHeight="17.399999999999999" x14ac:dyDescent="0.25"/>
  <cols>
    <col min="1" max="1" width="2.21875" style="168" customWidth="1"/>
    <col min="2" max="2" width="34.77734375" style="52" customWidth="1"/>
    <col min="3" max="3" width="32.77734375" style="52" customWidth="1"/>
    <col min="4" max="4" width="29" style="52" customWidth="1"/>
    <col min="5" max="5" width="26.21875" style="52" customWidth="1"/>
    <col min="6" max="6" width="3" style="55" customWidth="1"/>
    <col min="7" max="7" width="32.77734375" style="52" customWidth="1"/>
    <col min="8" max="8" width="27" style="52" customWidth="1"/>
    <col min="9" max="9" width="31.21875" style="52" customWidth="1"/>
    <col min="10" max="10" width="2.21875" style="168" customWidth="1"/>
    <col min="11" max="16384" width="9.21875" style="52"/>
  </cols>
  <sheetData>
    <row r="1" spans="1:16" ht="12" customHeight="1" x14ac:dyDescent="0.25">
      <c r="A1" s="48"/>
      <c r="B1" s="49"/>
      <c r="C1" s="49"/>
      <c r="D1" s="49"/>
      <c r="E1" s="49"/>
      <c r="F1" s="50"/>
      <c r="G1" s="49"/>
      <c r="H1" s="49"/>
      <c r="I1" s="49"/>
      <c r="J1" s="51"/>
    </row>
    <row r="2" spans="1:16" ht="143.25" customHeight="1" x14ac:dyDescent="0.25">
      <c r="A2" s="53"/>
      <c r="B2" s="54"/>
      <c r="C2" s="54"/>
      <c r="D2" s="54"/>
      <c r="E2" s="54"/>
      <c r="G2" s="54"/>
      <c r="H2" s="551" t="s">
        <v>37</v>
      </c>
      <c r="I2" s="551"/>
      <c r="J2" s="56"/>
    </row>
    <row r="3" spans="1:16" s="59" customFormat="1" ht="28.5" customHeight="1" x14ac:dyDescent="0.25">
      <c r="A3" s="57"/>
      <c r="B3" s="552" t="s">
        <v>38</v>
      </c>
      <c r="C3" s="552"/>
      <c r="D3" s="552"/>
      <c r="E3" s="552"/>
      <c r="F3" s="552"/>
      <c r="G3" s="552"/>
      <c r="H3" s="552"/>
      <c r="I3" s="552"/>
      <c r="J3" s="58"/>
    </row>
    <row r="4" spans="1:16" ht="12" customHeight="1" x14ac:dyDescent="0.25">
      <c r="A4" s="53"/>
      <c r="B4" s="54"/>
      <c r="C4" s="54"/>
      <c r="D4" s="54"/>
      <c r="E4" s="54"/>
      <c r="G4" s="54"/>
      <c r="H4" s="54"/>
      <c r="I4" s="54"/>
      <c r="J4" s="56"/>
    </row>
    <row r="5" spans="1:16" ht="30" customHeight="1" x14ac:dyDescent="0.25">
      <c r="A5" s="53"/>
      <c r="B5" s="54" t="s">
        <v>39</v>
      </c>
      <c r="C5" s="553"/>
      <c r="D5" s="553"/>
      <c r="E5" s="553"/>
      <c r="G5" s="60" t="s">
        <v>40</v>
      </c>
      <c r="H5" s="554" t="e">
        <f>#REF!</f>
        <v>#REF!</v>
      </c>
      <c r="I5" s="555"/>
      <c r="J5" s="56"/>
    </row>
    <row r="6" spans="1:16" ht="30" customHeight="1" x14ac:dyDescent="0.25">
      <c r="A6" s="53"/>
      <c r="B6" s="60" t="s">
        <v>41</v>
      </c>
      <c r="C6" s="556" t="e">
        <f>#REF!</f>
        <v>#REF!</v>
      </c>
      <c r="D6" s="556"/>
      <c r="E6" s="556"/>
      <c r="G6" s="60" t="s">
        <v>42</v>
      </c>
      <c r="H6" s="554" t="e">
        <f>#REF!</f>
        <v>#REF!</v>
      </c>
      <c r="I6" s="555"/>
      <c r="J6" s="56"/>
    </row>
    <row r="7" spans="1:16" ht="30" customHeight="1" x14ac:dyDescent="0.25">
      <c r="A7" s="53"/>
      <c r="B7" s="60" t="s">
        <v>43</v>
      </c>
      <c r="C7" s="560">
        <v>5</v>
      </c>
      <c r="D7" s="560"/>
      <c r="E7" s="560"/>
      <c r="G7" s="54"/>
      <c r="H7" s="61"/>
      <c r="I7" s="61"/>
      <c r="J7" s="56"/>
    </row>
    <row r="8" spans="1:16" ht="12" customHeight="1" x14ac:dyDescent="0.25">
      <c r="A8" s="53"/>
      <c r="B8" s="54"/>
      <c r="C8" s="61"/>
      <c r="D8" s="61"/>
      <c r="E8" s="62"/>
      <c r="G8" s="54"/>
      <c r="H8" s="61"/>
      <c r="I8" s="61"/>
      <c r="J8" s="56"/>
    </row>
    <row r="9" spans="1:16" ht="30" customHeight="1" x14ac:dyDescent="0.25">
      <c r="A9" s="53"/>
      <c r="B9" s="55" t="s">
        <v>45</v>
      </c>
      <c r="C9" s="557" t="e">
        <f>#REF!</f>
        <v>#REF!</v>
      </c>
      <c r="D9" s="558"/>
      <c r="E9" s="559"/>
      <c r="G9" s="60" t="s">
        <v>48</v>
      </c>
      <c r="H9" s="522" t="e">
        <f>#REF!</f>
        <v>#REF!</v>
      </c>
      <c r="I9" s="524"/>
      <c r="J9" s="169"/>
    </row>
    <row r="10" spans="1:16" ht="30" customHeight="1" x14ac:dyDescent="0.25">
      <c r="A10" s="53"/>
      <c r="B10" s="60" t="s">
        <v>662</v>
      </c>
      <c r="C10" s="561" t="e">
        <f>INFORMATION!C6</f>
        <v>#REF!</v>
      </c>
      <c r="D10" s="562"/>
      <c r="E10" s="563"/>
      <c r="G10" s="564" t="s">
        <v>50</v>
      </c>
      <c r="H10" s="565" t="e">
        <f>#REF!</f>
        <v>#REF!</v>
      </c>
      <c r="I10" s="566"/>
      <c r="J10" s="56"/>
    </row>
    <row r="11" spans="1:16" ht="30" customHeight="1" x14ac:dyDescent="0.25">
      <c r="A11" s="53"/>
      <c r="B11" s="60" t="s">
        <v>47</v>
      </c>
      <c r="C11" s="519" t="e">
        <f>#REF!</f>
        <v>#REF!</v>
      </c>
      <c r="D11" s="520"/>
      <c r="E11" s="521"/>
      <c r="G11" s="564"/>
      <c r="H11" s="565"/>
      <c r="I11" s="566"/>
      <c r="J11" s="56"/>
    </row>
    <row r="12" spans="1:16" ht="30" customHeight="1" x14ac:dyDescent="0.25">
      <c r="A12" s="53"/>
      <c r="B12" s="55" t="s">
        <v>101</v>
      </c>
      <c r="C12" s="557" t="e">
        <f>#REF!</f>
        <v>#REF!</v>
      </c>
      <c r="D12" s="558"/>
      <c r="E12" s="559"/>
      <c r="G12" s="564"/>
      <c r="H12" s="567"/>
      <c r="I12" s="568"/>
      <c r="J12" s="56"/>
      <c r="P12" s="54"/>
    </row>
    <row r="13" spans="1:16" ht="30" customHeight="1" x14ac:dyDescent="0.25">
      <c r="A13" s="53"/>
      <c r="B13" s="55" t="s">
        <v>44</v>
      </c>
      <c r="C13" s="557" t="e">
        <f>#REF!</f>
        <v>#REF!</v>
      </c>
      <c r="D13" s="558"/>
      <c r="E13" s="559"/>
      <c r="G13" s="63" t="s">
        <v>49</v>
      </c>
      <c r="H13" s="560" t="e">
        <f>#REF!</f>
        <v>#REF!</v>
      </c>
      <c r="I13" s="560"/>
      <c r="J13" s="56"/>
      <c r="P13" s="54"/>
    </row>
    <row r="14" spans="1:16" ht="30" customHeight="1" x14ac:dyDescent="0.25">
      <c r="A14" s="53"/>
      <c r="B14" s="55" t="s">
        <v>99</v>
      </c>
      <c r="C14" s="519" t="e">
        <f>#REF!</f>
        <v>#REF!</v>
      </c>
      <c r="D14" s="520"/>
      <c r="E14" s="521"/>
      <c r="F14" s="170"/>
      <c r="G14" s="171"/>
      <c r="H14" s="172"/>
      <c r="I14" s="64" t="e">
        <f>#REF!</f>
        <v>#REF!</v>
      </c>
      <c r="J14" s="56"/>
      <c r="P14" s="54"/>
    </row>
    <row r="15" spans="1:16" ht="30" customHeight="1" x14ac:dyDescent="0.25">
      <c r="A15" s="53"/>
      <c r="B15" s="60" t="s">
        <v>46</v>
      </c>
      <c r="C15" s="522" t="e">
        <f>#REF!</f>
        <v>#REF!</v>
      </c>
      <c r="D15" s="523"/>
      <c r="E15" s="523"/>
      <c r="F15" s="523"/>
      <c r="G15" s="523"/>
      <c r="H15" s="523"/>
      <c r="I15" s="524"/>
      <c r="J15" s="56"/>
      <c r="P15" s="54"/>
    </row>
    <row r="16" spans="1:16" ht="15" customHeight="1" thickBot="1" x14ac:dyDescent="0.3">
      <c r="A16" s="53"/>
      <c r="B16" s="54"/>
      <c r="C16" s="54"/>
      <c r="D16" s="54"/>
      <c r="E16" s="54"/>
      <c r="G16" s="54"/>
      <c r="H16" s="65"/>
      <c r="I16" s="54"/>
      <c r="J16" s="56"/>
    </row>
    <row r="17" spans="1:10" s="72" customFormat="1" ht="30" customHeight="1" x14ac:dyDescent="0.25">
      <c r="A17" s="66"/>
      <c r="B17" s="525" t="s">
        <v>51</v>
      </c>
      <c r="C17" s="67" t="s">
        <v>52</v>
      </c>
      <c r="D17" s="67" t="e">
        <f>#REF!</f>
        <v>#REF!</v>
      </c>
      <c r="E17" s="68" t="s">
        <v>100</v>
      </c>
      <c r="F17" s="69"/>
      <c r="G17" s="69"/>
      <c r="H17" s="67" t="s">
        <v>53</v>
      </c>
      <c r="I17" s="70" t="s">
        <v>54</v>
      </c>
      <c r="J17" s="71"/>
    </row>
    <row r="18" spans="1:10" s="54" customFormat="1" ht="30" customHeight="1" thickBot="1" x14ac:dyDescent="0.3">
      <c r="A18" s="53"/>
      <c r="B18" s="526"/>
      <c r="C18" s="73" t="e">
        <f>#REF!</f>
        <v>#REF!</v>
      </c>
      <c r="D18" s="74" t="e">
        <f>#REF!</f>
        <v>#REF!</v>
      </c>
      <c r="E18" s="75" t="e">
        <f>#REF!</f>
        <v>#REF!</v>
      </c>
      <c r="F18" s="76"/>
      <c r="G18" s="77"/>
      <c r="H18" s="78" t="e">
        <f>I28</f>
        <v>#REF!</v>
      </c>
      <c r="I18" s="79" t="e">
        <f>E18+I28</f>
        <v>#REF!</v>
      </c>
      <c r="J18" s="56"/>
    </row>
    <row r="19" spans="1:10" s="54" customFormat="1" ht="10.5" customHeight="1" x14ac:dyDescent="0.25">
      <c r="A19" s="53"/>
      <c r="F19" s="55"/>
      <c r="J19" s="56"/>
    </row>
    <row r="20" spans="1:10" ht="29.25" customHeight="1" thickBot="1" x14ac:dyDescent="0.3">
      <c r="A20" s="53"/>
      <c r="B20" s="80" t="s">
        <v>55</v>
      </c>
      <c r="C20" s="81"/>
      <c r="D20" s="49"/>
      <c r="E20" s="82" t="e">
        <f>C18</f>
        <v>#REF!</v>
      </c>
      <c r="F20" s="83"/>
      <c r="G20" s="84" t="s">
        <v>56</v>
      </c>
      <c r="H20" s="85"/>
      <c r="I20" s="86"/>
      <c r="J20" s="56"/>
    </row>
    <row r="21" spans="1:10" ht="22.5" customHeight="1" x14ac:dyDescent="0.25">
      <c r="A21" s="53"/>
      <c r="B21" s="87"/>
      <c r="C21" s="60"/>
      <c r="D21" s="54"/>
      <c r="E21" s="88"/>
      <c r="F21" s="89"/>
      <c r="G21" s="90"/>
      <c r="H21" s="91" t="s">
        <v>57</v>
      </c>
      <c r="I21" s="92"/>
      <c r="J21" s="56"/>
    </row>
    <row r="22" spans="1:10" ht="29.25" customHeight="1" thickBot="1" x14ac:dyDescent="0.3">
      <c r="A22" s="53"/>
      <c r="B22" s="93" t="s">
        <v>58</v>
      </c>
      <c r="C22" s="60"/>
      <c r="D22" s="54"/>
      <c r="E22" s="94"/>
      <c r="F22" s="95"/>
      <c r="G22" s="87" t="s">
        <v>59</v>
      </c>
      <c r="H22" s="186" t="e">
        <f>IF('PAYMENT 4'!H22="","",'PAYMENT 4'!H22)</f>
        <v>#REF!</v>
      </c>
      <c r="I22" s="234" t="e">
        <f>IF('PAYMENT 4'!I22="","",'PAYMENT 4'!I22)</f>
        <v>#REF!</v>
      </c>
      <c r="J22" s="56"/>
    </row>
    <row r="23" spans="1:10" ht="29.25" customHeight="1" x14ac:dyDescent="0.25">
      <c r="A23" s="53"/>
      <c r="B23" s="87"/>
      <c r="C23" s="60"/>
      <c r="D23" s="54"/>
      <c r="E23" s="88" t="e">
        <f>E20+E22</f>
        <v>#REF!</v>
      </c>
      <c r="F23" s="89"/>
      <c r="G23" s="87" t="s">
        <v>60</v>
      </c>
      <c r="H23" s="186" t="e">
        <f>IF('PAYMENT 4'!H23="","",'PAYMENT 4'!H23)</f>
        <v>#REF!</v>
      </c>
      <c r="I23" s="234" t="e">
        <f>IF('PAYMENT 4'!I23="","",'PAYMENT 4'!I23)</f>
        <v>#REF!</v>
      </c>
      <c r="J23" s="56"/>
    </row>
    <row r="24" spans="1:10" ht="29.25" customHeight="1" thickBot="1" x14ac:dyDescent="0.3">
      <c r="A24" s="53"/>
      <c r="B24" s="93" t="s">
        <v>61</v>
      </c>
      <c r="C24" s="96"/>
      <c r="D24" s="54"/>
      <c r="E24" s="97"/>
      <c r="F24" s="95"/>
      <c r="G24" s="87" t="s">
        <v>62</v>
      </c>
      <c r="H24" s="186" t="e">
        <f>IF('PAYMENT 4'!H24="","",'PAYMENT 4'!H24)</f>
        <v>#REF!</v>
      </c>
      <c r="I24" s="234" t="e">
        <f>IF('PAYMENT 4'!I24="","",'PAYMENT 4'!I24)</f>
        <v>#REF!</v>
      </c>
      <c r="J24" s="56"/>
    </row>
    <row r="25" spans="1:10" ht="29.25" customHeight="1" thickBot="1" x14ac:dyDescent="0.3">
      <c r="A25" s="53"/>
      <c r="B25" s="87"/>
      <c r="C25" s="60"/>
      <c r="D25" s="54"/>
      <c r="E25" s="88" t="e">
        <f>E23+E24</f>
        <v>#REF!</v>
      </c>
      <c r="F25" s="89"/>
      <c r="G25" s="87" t="s">
        <v>115</v>
      </c>
      <c r="H25" s="186" t="e">
        <f>IF('PAYMENT 4'!H25="","",'PAYMENT 4'!H25)</f>
        <v>#REF!</v>
      </c>
      <c r="I25" s="234" t="e">
        <f>IF('PAYMENT 4'!I25="","",'PAYMENT 4'!I25)</f>
        <v>#REF!</v>
      </c>
      <c r="J25" s="56"/>
    </row>
    <row r="26" spans="1:10" ht="29.25" customHeight="1" thickBot="1" x14ac:dyDescent="0.3">
      <c r="A26" s="53"/>
      <c r="B26" s="93" t="s">
        <v>63</v>
      </c>
      <c r="C26" s="98" t="e">
        <f>H31</f>
        <v>#REF!</v>
      </c>
      <c r="D26" s="54"/>
      <c r="E26" s="97" t="e">
        <f>I31</f>
        <v>#REF!</v>
      </c>
      <c r="F26" s="95"/>
      <c r="G26" s="87" t="s">
        <v>64</v>
      </c>
      <c r="H26" s="54"/>
      <c r="I26" s="99" t="e">
        <f>SUM(I22:I25)</f>
        <v>#REF!</v>
      </c>
      <c r="J26" s="56"/>
    </row>
    <row r="27" spans="1:10" ht="35.25" customHeight="1" thickBot="1" x14ac:dyDescent="0.3">
      <c r="A27" s="53"/>
      <c r="B27" s="87"/>
      <c r="C27" s="60"/>
      <c r="D27" s="54"/>
      <c r="E27" s="88" t="e">
        <f>E25-E26</f>
        <v>#REF!</v>
      </c>
      <c r="F27" s="89"/>
      <c r="G27" s="87" t="s">
        <v>65</v>
      </c>
      <c r="H27" s="54"/>
      <c r="I27" s="100" t="e">
        <f>I26*I14</f>
        <v>#REF!</v>
      </c>
      <c r="J27" s="56"/>
    </row>
    <row r="28" spans="1:10" ht="29.25" customHeight="1" thickBot="1" x14ac:dyDescent="0.3">
      <c r="A28" s="53"/>
      <c r="B28" s="93" t="s">
        <v>66</v>
      </c>
      <c r="C28" s="60"/>
      <c r="D28" s="54"/>
      <c r="E28" s="101"/>
      <c r="F28" s="95"/>
      <c r="G28" s="549" t="s">
        <v>661</v>
      </c>
      <c r="H28" s="550"/>
      <c r="I28" s="102" t="e">
        <f>SUM(I26:I27)</f>
        <v>#REF!</v>
      </c>
      <c r="J28" s="56"/>
    </row>
    <row r="29" spans="1:10" ht="29.25" customHeight="1" x14ac:dyDescent="0.25">
      <c r="A29" s="53"/>
      <c r="B29" s="87"/>
      <c r="C29" s="60"/>
      <c r="D29" s="54"/>
      <c r="E29" s="88" t="e">
        <f>E27-E28</f>
        <v>#REF!</v>
      </c>
      <c r="F29" s="89"/>
      <c r="G29" s="60"/>
      <c r="H29" s="54"/>
      <c r="I29" s="54"/>
      <c r="J29" s="56"/>
    </row>
    <row r="30" spans="1:10" ht="29.25" customHeight="1" thickBot="1" x14ac:dyDescent="0.3">
      <c r="A30" s="53"/>
      <c r="B30" s="93" t="s">
        <v>67</v>
      </c>
      <c r="C30" s="103" t="s">
        <v>68</v>
      </c>
      <c r="D30" s="104" t="s">
        <v>69</v>
      </c>
      <c r="E30" s="97"/>
      <c r="F30" s="95"/>
      <c r="G30" s="84" t="s">
        <v>70</v>
      </c>
      <c r="H30" s="85"/>
      <c r="I30" s="86"/>
      <c r="J30" s="56"/>
    </row>
    <row r="31" spans="1:10" ht="29.25" customHeight="1" thickBot="1" x14ac:dyDescent="0.3">
      <c r="A31" s="53"/>
      <c r="B31" s="105"/>
      <c r="C31" s="106"/>
      <c r="D31" s="107"/>
      <c r="E31" s="88" t="e">
        <f>+E29-E30</f>
        <v>#REF!</v>
      </c>
      <c r="F31" s="89"/>
      <c r="G31" s="87" t="s">
        <v>71</v>
      </c>
      <c r="H31" s="98" t="e">
        <f>#REF!</f>
        <v>#REF!</v>
      </c>
      <c r="I31" s="97" t="e">
        <f>C18*H31</f>
        <v>#REF!</v>
      </c>
      <c r="J31" s="56"/>
    </row>
    <row r="32" spans="1:10" ht="29.25" customHeight="1" thickBot="1" x14ac:dyDescent="0.3">
      <c r="A32" s="53"/>
      <c r="B32" s="93" t="s">
        <v>72</v>
      </c>
      <c r="C32" s="60"/>
      <c r="D32" s="54"/>
      <c r="E32" s="108">
        <f>D47</f>
        <v>187834</v>
      </c>
      <c r="F32" s="89"/>
      <c r="G32" s="116" t="s">
        <v>73</v>
      </c>
      <c r="H32" s="113"/>
      <c r="I32" s="207"/>
      <c r="J32" s="56"/>
    </row>
    <row r="33" spans="1:13" ht="29.25" customHeight="1" x14ac:dyDescent="0.25">
      <c r="A33" s="53"/>
      <c r="B33" s="87"/>
      <c r="C33" s="60"/>
      <c r="D33" s="54"/>
      <c r="E33" s="88" t="e">
        <f>E31-E32</f>
        <v>#REF!</v>
      </c>
      <c r="F33" s="89"/>
      <c r="G33" s="109"/>
      <c r="H33" s="54"/>
      <c r="I33" s="54"/>
      <c r="J33" s="56"/>
    </row>
    <row r="34" spans="1:13" ht="29.25" customHeight="1" thickBot="1" x14ac:dyDescent="0.3">
      <c r="A34" s="53"/>
      <c r="B34" s="87"/>
      <c r="C34" s="60"/>
      <c r="D34" s="206" t="e">
        <f>#REF!</f>
        <v>#REF!</v>
      </c>
      <c r="E34" s="97" t="e">
        <f>E33*I14</f>
        <v>#REF!</v>
      </c>
      <c r="F34" s="95"/>
      <c r="G34" s="84" t="s">
        <v>74</v>
      </c>
      <c r="H34" s="85"/>
      <c r="I34" s="86"/>
      <c r="J34" s="56"/>
    </row>
    <row r="35" spans="1:13" ht="29.25" customHeight="1" x14ac:dyDescent="0.25">
      <c r="A35" s="53"/>
      <c r="B35" s="87"/>
      <c r="C35" s="60"/>
      <c r="D35" s="106"/>
      <c r="E35" s="110"/>
      <c r="F35" s="95"/>
      <c r="G35" s="111" t="s">
        <v>75</v>
      </c>
      <c r="H35" s="112" t="e">
        <f>'PAYMENT 4'!H35</f>
        <v>#REF!</v>
      </c>
      <c r="I35" s="92" t="s">
        <v>76</v>
      </c>
      <c r="J35" s="56"/>
    </row>
    <row r="36" spans="1:13" ht="29.25" customHeight="1" x14ac:dyDescent="0.25">
      <c r="A36" s="53"/>
      <c r="B36" s="538" t="s">
        <v>77</v>
      </c>
      <c r="C36" s="538"/>
      <c r="D36" s="113"/>
      <c r="E36" s="114" t="e">
        <f>E33+E34</f>
        <v>#REF!</v>
      </c>
      <c r="F36" s="115"/>
      <c r="G36" s="116" t="s">
        <v>78</v>
      </c>
      <c r="H36" s="113"/>
      <c r="I36" s="185" t="e">
        <f>'PAYMENT 4'!I36</f>
        <v>#REF!</v>
      </c>
      <c r="J36" s="56"/>
    </row>
    <row r="37" spans="1:13" ht="15" customHeight="1" x14ac:dyDescent="0.25">
      <c r="A37" s="53"/>
      <c r="B37" s="54"/>
      <c r="C37" s="54"/>
      <c r="D37" s="54"/>
      <c r="E37" s="54"/>
      <c r="G37" s="54"/>
      <c r="H37" s="54"/>
      <c r="I37" s="54"/>
      <c r="J37" s="56"/>
    </row>
    <row r="38" spans="1:13" s="122" customFormat="1" ht="30" customHeight="1" x14ac:dyDescent="0.3">
      <c r="A38" s="117"/>
      <c r="B38" s="539" t="s">
        <v>79</v>
      </c>
      <c r="C38" s="540"/>
      <c r="D38" s="540"/>
      <c r="E38" s="540"/>
      <c r="F38" s="540"/>
      <c r="G38" s="540"/>
      <c r="H38" s="540"/>
      <c r="I38" s="541"/>
      <c r="J38" s="118"/>
      <c r="K38" s="119"/>
      <c r="L38" s="120"/>
      <c r="M38" s="121"/>
    </row>
    <row r="39" spans="1:13" ht="30" customHeight="1" x14ac:dyDescent="0.25">
      <c r="A39" s="53"/>
      <c r="B39" s="123" t="s">
        <v>57</v>
      </c>
      <c r="C39" s="124" t="s">
        <v>80</v>
      </c>
      <c r="D39" s="125" t="s">
        <v>81</v>
      </c>
      <c r="E39" s="85"/>
      <c r="F39" s="126"/>
      <c r="G39" s="127" t="s">
        <v>82</v>
      </c>
      <c r="H39" s="128"/>
      <c r="I39" s="129" t="s">
        <v>83</v>
      </c>
      <c r="J39" s="56"/>
      <c r="K39" s="130"/>
      <c r="L39" s="54"/>
      <c r="M39" s="54"/>
    </row>
    <row r="40" spans="1:13" ht="30" customHeight="1" x14ac:dyDescent="0.25">
      <c r="A40" s="53"/>
      <c r="B40" s="187">
        <v>43285</v>
      </c>
      <c r="C40" s="131">
        <v>1</v>
      </c>
      <c r="D40" s="132">
        <v>91477.3</v>
      </c>
      <c r="E40" s="54"/>
      <c r="G40" s="89" t="e">
        <f t="shared" ref="G40:G46" si="0">D40*$I$14</f>
        <v>#REF!</v>
      </c>
      <c r="H40" s="133"/>
      <c r="I40" s="134" t="e">
        <f>D40+G40</f>
        <v>#REF!</v>
      </c>
      <c r="J40" s="135"/>
      <c r="K40" s="60"/>
      <c r="L40" s="54"/>
      <c r="M40" s="54"/>
    </row>
    <row r="41" spans="1:13" ht="30" customHeight="1" x14ac:dyDescent="0.25">
      <c r="A41" s="53"/>
      <c r="B41" s="187">
        <v>43312</v>
      </c>
      <c r="C41" s="131">
        <v>2</v>
      </c>
      <c r="D41" s="132">
        <v>77573.299999999974</v>
      </c>
      <c r="E41" s="54"/>
      <c r="G41" s="89" t="e">
        <f t="shared" si="0"/>
        <v>#REF!</v>
      </c>
      <c r="H41" s="133"/>
      <c r="I41" s="134" t="e">
        <f>D41+G41</f>
        <v>#REF!</v>
      </c>
      <c r="J41" s="135"/>
      <c r="K41" s="60"/>
      <c r="L41" s="54"/>
      <c r="M41" s="54"/>
    </row>
    <row r="42" spans="1:13" ht="30" customHeight="1" x14ac:dyDescent="0.25">
      <c r="A42" s="53"/>
      <c r="B42" s="187">
        <v>42797</v>
      </c>
      <c r="C42" s="131">
        <v>3</v>
      </c>
      <c r="D42" s="132">
        <v>18783.400000000023</v>
      </c>
      <c r="E42" s="54"/>
      <c r="G42" s="89" t="e">
        <f t="shared" si="0"/>
        <v>#REF!</v>
      </c>
      <c r="H42" s="133"/>
      <c r="I42" s="134" t="e">
        <f>D42+G42</f>
        <v>#REF!</v>
      </c>
      <c r="J42" s="135"/>
      <c r="K42" s="60"/>
      <c r="L42" s="54"/>
      <c r="M42" s="54"/>
    </row>
    <row r="43" spans="1:13" ht="30" customHeight="1" x14ac:dyDescent="0.25">
      <c r="A43" s="53"/>
      <c r="B43" s="187">
        <v>42829</v>
      </c>
      <c r="C43" s="131">
        <v>4</v>
      </c>
      <c r="D43" s="132">
        <v>0</v>
      </c>
      <c r="E43" s="54"/>
      <c r="G43" s="89" t="e">
        <f t="shared" si="0"/>
        <v>#REF!</v>
      </c>
      <c r="H43" s="133"/>
      <c r="I43" s="134" t="e">
        <f>D43+G43</f>
        <v>#REF!</v>
      </c>
      <c r="J43" s="135"/>
      <c r="K43" s="60"/>
      <c r="L43" s="54"/>
      <c r="M43" s="54"/>
    </row>
    <row r="44" spans="1:13" ht="30" customHeight="1" x14ac:dyDescent="0.25">
      <c r="A44" s="53"/>
      <c r="B44" s="187"/>
      <c r="C44" s="131">
        <v>5</v>
      </c>
      <c r="D44" s="132">
        <v>0</v>
      </c>
      <c r="E44" s="54"/>
      <c r="G44" s="89" t="e">
        <f t="shared" si="0"/>
        <v>#REF!</v>
      </c>
      <c r="H44" s="133"/>
      <c r="I44" s="134" t="e">
        <f t="shared" ref="I44:I46" si="1">D44+G44</f>
        <v>#REF!</v>
      </c>
      <c r="J44" s="135"/>
      <c r="K44" s="60"/>
      <c r="L44" s="54"/>
      <c r="M44" s="54"/>
    </row>
    <row r="45" spans="1:13" ht="30" customHeight="1" x14ac:dyDescent="0.25">
      <c r="A45" s="53"/>
      <c r="B45" s="187"/>
      <c r="C45" s="136" t="s">
        <v>106</v>
      </c>
      <c r="D45" s="132">
        <v>0</v>
      </c>
      <c r="E45" s="54"/>
      <c r="G45" s="89" t="e">
        <f t="shared" si="0"/>
        <v>#REF!</v>
      </c>
      <c r="H45" s="133"/>
      <c r="I45" s="134" t="e">
        <f t="shared" si="1"/>
        <v>#REF!</v>
      </c>
      <c r="J45" s="135"/>
      <c r="K45" s="60"/>
      <c r="L45" s="54"/>
      <c r="M45" s="54"/>
    </row>
    <row r="46" spans="1:13" ht="30" customHeight="1" x14ac:dyDescent="0.25">
      <c r="A46" s="53"/>
      <c r="B46" s="187"/>
      <c r="C46" s="136" t="s">
        <v>107</v>
      </c>
      <c r="D46" s="132">
        <v>0</v>
      </c>
      <c r="E46" s="54"/>
      <c r="G46" s="89" t="e">
        <f t="shared" si="0"/>
        <v>#REF!</v>
      </c>
      <c r="H46" s="133"/>
      <c r="I46" s="134" t="e">
        <f t="shared" si="1"/>
        <v>#REF!</v>
      </c>
      <c r="J46" s="135"/>
      <c r="K46" s="60"/>
      <c r="L46" s="54"/>
      <c r="M46" s="54"/>
    </row>
    <row r="47" spans="1:13" ht="30" customHeight="1" x14ac:dyDescent="0.25">
      <c r="A47" s="53"/>
      <c r="B47" s="137" t="s">
        <v>16</v>
      </c>
      <c r="C47" s="138"/>
      <c r="D47" s="139">
        <f>SUM(D40:D46)</f>
        <v>187834</v>
      </c>
      <c r="E47" s="138"/>
      <c r="F47" s="140"/>
      <c r="G47" s="139" t="e">
        <f>SUM(G40:G46)</f>
        <v>#REF!</v>
      </c>
      <c r="H47" s="138"/>
      <c r="I47" s="141" t="e">
        <f>SUM(I40:I46)</f>
        <v>#REF!</v>
      </c>
      <c r="J47" s="56"/>
    </row>
    <row r="48" spans="1:13" s="54" customFormat="1" ht="15" customHeight="1" x14ac:dyDescent="0.25">
      <c r="A48" s="53"/>
      <c r="F48" s="55"/>
      <c r="J48" s="56"/>
    </row>
    <row r="49" spans="1:10" ht="30" customHeight="1" x14ac:dyDescent="0.25">
      <c r="A49" s="53"/>
      <c r="B49" s="142" t="s">
        <v>84</v>
      </c>
      <c r="C49" s="143"/>
      <c r="D49" s="542" t="e">
        <f>E36</f>
        <v>#REF!</v>
      </c>
      <c r="E49" s="54"/>
      <c r="G49" s="144" t="s">
        <v>85</v>
      </c>
      <c r="H49" s="145"/>
      <c r="I49" s="146" t="e">
        <f>(E36+I47)/I18</f>
        <v>#REF!</v>
      </c>
      <c r="J49" s="56"/>
    </row>
    <row r="50" spans="1:10" ht="30" customHeight="1" x14ac:dyDescent="0.25">
      <c r="A50" s="53"/>
      <c r="B50" s="545" t="e">
        <f>H9</f>
        <v>#REF!</v>
      </c>
      <c r="C50" s="546"/>
      <c r="D50" s="543"/>
      <c r="E50" s="54"/>
      <c r="G50" s="147" t="s">
        <v>86</v>
      </c>
      <c r="H50" s="148"/>
      <c r="I50" s="149" t="e">
        <f>H18/E18</f>
        <v>#REF!</v>
      </c>
      <c r="J50" s="56"/>
    </row>
    <row r="51" spans="1:10" ht="30" customHeight="1" x14ac:dyDescent="0.25">
      <c r="A51" s="53"/>
      <c r="B51" s="547"/>
      <c r="C51" s="548"/>
      <c r="D51" s="544"/>
      <c r="E51" s="54"/>
      <c r="G51" s="150" t="s">
        <v>87</v>
      </c>
      <c r="H51" s="151"/>
      <c r="I51" s="152" t="e">
        <f>I18-E36-I47</f>
        <v>#REF!</v>
      </c>
      <c r="J51" s="56"/>
    </row>
    <row r="52" spans="1:10" s="54" customFormat="1" ht="15" customHeight="1" x14ac:dyDescent="0.25">
      <c r="A52" s="53"/>
      <c r="F52" s="55"/>
      <c r="J52" s="56"/>
    </row>
    <row r="53" spans="1:10" s="156" customFormat="1" ht="30" customHeight="1" x14ac:dyDescent="0.25">
      <c r="A53" s="66"/>
      <c r="B53" s="153" t="s">
        <v>88</v>
      </c>
      <c r="C53" s="49"/>
      <c r="D53" s="154"/>
      <c r="E53" s="54"/>
      <c r="F53" s="155"/>
      <c r="G53" s="153" t="s">
        <v>89</v>
      </c>
      <c r="H53" s="49"/>
      <c r="I53" s="154"/>
      <c r="J53" s="71"/>
    </row>
    <row r="54" spans="1:10" ht="16.5" customHeight="1" x14ac:dyDescent="0.3">
      <c r="A54" s="53"/>
      <c r="B54" s="157"/>
      <c r="C54" s="54"/>
      <c r="D54" s="92"/>
      <c r="E54" s="54"/>
      <c r="G54" s="157"/>
      <c r="H54" s="54"/>
      <c r="I54" s="92"/>
      <c r="J54" s="56"/>
    </row>
    <row r="55" spans="1:10" ht="30" customHeight="1" x14ac:dyDescent="0.3">
      <c r="A55" s="53"/>
      <c r="B55" s="158"/>
      <c r="C55" s="113"/>
      <c r="D55" s="159" t="s">
        <v>90</v>
      </c>
      <c r="E55" s="54"/>
      <c r="G55" s="158"/>
      <c r="H55" s="113"/>
      <c r="I55" s="159" t="s">
        <v>90</v>
      </c>
      <c r="J55" s="56"/>
    </row>
    <row r="56" spans="1:10" ht="30" customHeight="1" x14ac:dyDescent="0.25">
      <c r="A56" s="53"/>
      <c r="B56" s="536" t="s">
        <v>91</v>
      </c>
      <c r="C56" s="537"/>
      <c r="D56" s="160" t="s">
        <v>57</v>
      </c>
      <c r="E56" s="54"/>
      <c r="G56" s="536" t="s">
        <v>92</v>
      </c>
      <c r="H56" s="537"/>
      <c r="I56" s="160" t="s">
        <v>57</v>
      </c>
      <c r="J56" s="56"/>
    </row>
    <row r="57" spans="1:10" s="54" customFormat="1" ht="11.25" customHeight="1" x14ac:dyDescent="0.25">
      <c r="A57" s="53"/>
      <c r="B57" s="63"/>
      <c r="F57" s="55"/>
      <c r="J57" s="56"/>
    </row>
    <row r="58" spans="1:10" ht="30" customHeight="1" x14ac:dyDescent="0.3">
      <c r="A58" s="53"/>
      <c r="B58" s="161" t="s">
        <v>93</v>
      </c>
      <c r="C58" s="162"/>
      <c r="D58" s="163" t="s">
        <v>94</v>
      </c>
      <c r="E58" s="164"/>
      <c r="G58" s="527" t="s">
        <v>95</v>
      </c>
      <c r="H58" s="528"/>
      <c r="I58" s="529"/>
      <c r="J58" s="56"/>
    </row>
    <row r="59" spans="1:10" ht="30" customHeight="1" x14ac:dyDescent="0.25">
      <c r="A59" s="53"/>
      <c r="B59" s="161" t="s">
        <v>96</v>
      </c>
      <c r="C59" s="162"/>
      <c r="D59" s="163"/>
      <c r="E59" s="54"/>
      <c r="G59" s="530"/>
      <c r="H59" s="531"/>
      <c r="I59" s="532"/>
      <c r="J59" s="56"/>
    </row>
    <row r="60" spans="1:10" ht="11.25" customHeight="1" x14ac:dyDescent="0.25">
      <c r="A60" s="53"/>
      <c r="B60" s="54"/>
      <c r="C60" s="54"/>
      <c r="D60" s="54"/>
      <c r="E60" s="54"/>
      <c r="G60" s="530"/>
      <c r="H60" s="531"/>
      <c r="I60" s="532"/>
      <c r="J60" s="56"/>
    </row>
    <row r="61" spans="1:10" ht="18.75" customHeight="1" x14ac:dyDescent="0.25">
      <c r="A61" s="53"/>
      <c r="B61" s="80"/>
      <c r="C61" s="49"/>
      <c r="D61" s="154"/>
      <c r="E61" s="54"/>
      <c r="G61" s="530"/>
      <c r="H61" s="531"/>
      <c r="I61" s="532"/>
      <c r="J61" s="56"/>
    </row>
    <row r="62" spans="1:10" ht="30" customHeight="1" x14ac:dyDescent="0.3">
      <c r="A62" s="53"/>
      <c r="B62" s="158"/>
      <c r="C62" s="113"/>
      <c r="D62" s="159" t="s">
        <v>90</v>
      </c>
      <c r="E62" s="54"/>
      <c r="G62" s="530"/>
      <c r="H62" s="531"/>
      <c r="I62" s="532"/>
      <c r="J62" s="56"/>
    </row>
    <row r="63" spans="1:10" ht="30" customHeight="1" x14ac:dyDescent="0.25">
      <c r="A63" s="53"/>
      <c r="B63" s="536" t="s">
        <v>97</v>
      </c>
      <c r="C63" s="537"/>
      <c r="D63" s="160" t="s">
        <v>57</v>
      </c>
      <c r="E63" s="54"/>
      <c r="G63" s="533"/>
      <c r="H63" s="534"/>
      <c r="I63" s="535"/>
      <c r="J63" s="56"/>
    </row>
    <row r="64" spans="1:10" ht="11.25" customHeight="1" x14ac:dyDescent="0.25">
      <c r="A64" s="165"/>
      <c r="B64" s="113"/>
      <c r="C64" s="113"/>
      <c r="D64" s="113"/>
      <c r="E64" s="113"/>
      <c r="F64" s="166"/>
      <c r="G64" s="113"/>
      <c r="H64" s="113"/>
      <c r="I64" s="113"/>
      <c r="J64" s="167"/>
    </row>
    <row r="65" spans="2:16" ht="30" customHeight="1" x14ac:dyDescent="0.25"/>
    <row r="66" spans="2:16" ht="30" customHeight="1" x14ac:dyDescent="0.25"/>
    <row r="67" spans="2:16" s="168" customFormat="1" ht="30" customHeight="1" x14ac:dyDescent="0.25">
      <c r="B67" s="52"/>
      <c r="C67" s="52"/>
      <c r="D67" s="52"/>
      <c r="E67" s="52"/>
      <c r="F67" s="55"/>
      <c r="G67" s="52"/>
      <c r="H67" s="52"/>
      <c r="I67" s="52"/>
      <c r="K67" s="52"/>
      <c r="L67" s="52"/>
      <c r="M67" s="52"/>
      <c r="N67" s="52"/>
      <c r="O67" s="52"/>
      <c r="P67" s="52"/>
    </row>
    <row r="68" spans="2:16" s="168" customFormat="1" ht="30" customHeight="1" x14ac:dyDescent="0.25">
      <c r="B68" s="52"/>
      <c r="C68" s="52"/>
      <c r="D68" s="52"/>
      <c r="E68" s="52"/>
      <c r="F68" s="55"/>
      <c r="G68" s="52"/>
      <c r="H68" s="52"/>
      <c r="I68" s="52"/>
      <c r="K68" s="52"/>
      <c r="L68" s="52"/>
      <c r="M68" s="52"/>
      <c r="N68" s="52"/>
      <c r="O68" s="52"/>
      <c r="P68" s="52"/>
    </row>
    <row r="69" spans="2:16" s="168" customFormat="1" ht="30" customHeight="1" x14ac:dyDescent="0.25">
      <c r="B69" s="52"/>
      <c r="C69" s="52"/>
      <c r="D69" s="52"/>
      <c r="E69" s="52"/>
      <c r="F69" s="55"/>
      <c r="G69" s="52"/>
      <c r="H69" s="52"/>
      <c r="I69" s="52"/>
      <c r="K69" s="52"/>
      <c r="L69" s="52"/>
      <c r="M69" s="52"/>
      <c r="N69" s="52"/>
      <c r="O69" s="52"/>
      <c r="P69" s="52"/>
    </row>
    <row r="70" spans="2:16" s="168" customFormat="1" ht="30" customHeight="1" x14ac:dyDescent="0.25">
      <c r="B70" s="52"/>
      <c r="C70" s="52"/>
      <c r="D70" s="52"/>
      <c r="E70" s="52"/>
      <c r="F70" s="55"/>
      <c r="G70" s="52"/>
      <c r="H70" s="52"/>
      <c r="I70" s="52"/>
      <c r="K70" s="52"/>
      <c r="L70" s="52"/>
      <c r="M70" s="52"/>
      <c r="N70" s="52"/>
      <c r="O70" s="52"/>
      <c r="P70" s="52"/>
    </row>
    <row r="71" spans="2:16" s="168" customFormat="1" ht="30" customHeight="1" x14ac:dyDescent="0.25">
      <c r="B71" s="52"/>
      <c r="C71" s="52"/>
      <c r="D71" s="52"/>
      <c r="E71" s="52"/>
      <c r="F71" s="55"/>
      <c r="G71" s="52"/>
      <c r="H71" s="52"/>
      <c r="I71" s="52"/>
      <c r="K71" s="52"/>
      <c r="L71" s="52"/>
      <c r="M71" s="52"/>
      <c r="N71" s="52"/>
      <c r="O71" s="52"/>
      <c r="P71" s="52"/>
    </row>
    <row r="72" spans="2:16" s="168" customFormat="1" ht="30" customHeight="1" x14ac:dyDescent="0.25">
      <c r="B72" s="52"/>
      <c r="C72" s="52"/>
      <c r="D72" s="52"/>
      <c r="E72" s="52"/>
      <c r="F72" s="55"/>
      <c r="G72" s="52"/>
      <c r="H72" s="52"/>
      <c r="I72" s="52"/>
      <c r="K72" s="52"/>
      <c r="L72" s="52"/>
      <c r="M72" s="52"/>
      <c r="N72" s="52"/>
      <c r="O72" s="52"/>
      <c r="P72" s="52"/>
    </row>
    <row r="73" spans="2:16" s="168" customFormat="1" ht="30" customHeight="1" x14ac:dyDescent="0.25">
      <c r="B73" s="52"/>
      <c r="C73" s="52"/>
      <c r="D73" s="52"/>
      <c r="E73" s="52"/>
      <c r="F73" s="55"/>
      <c r="G73" s="52"/>
      <c r="H73" s="52"/>
      <c r="I73" s="52"/>
      <c r="K73" s="52"/>
      <c r="L73" s="52"/>
      <c r="M73" s="52"/>
      <c r="N73" s="52"/>
      <c r="O73" s="52"/>
      <c r="P73" s="52"/>
    </row>
    <row r="74" spans="2:16" s="168" customFormat="1" ht="25.5" customHeight="1" x14ac:dyDescent="0.25">
      <c r="B74" s="52"/>
      <c r="C74" s="52"/>
      <c r="D74" s="52"/>
      <c r="E74" s="52"/>
      <c r="F74" s="55"/>
      <c r="G74" s="52"/>
      <c r="H74" s="52"/>
      <c r="I74" s="52"/>
      <c r="K74" s="52"/>
      <c r="L74" s="52"/>
      <c r="M74" s="52"/>
      <c r="N74" s="52"/>
      <c r="O74" s="52"/>
      <c r="P74" s="52"/>
    </row>
    <row r="75" spans="2:16" s="168" customFormat="1" ht="25.5" customHeight="1" x14ac:dyDescent="0.25">
      <c r="B75" s="52"/>
      <c r="C75" s="52"/>
      <c r="D75" s="52"/>
      <c r="E75" s="52"/>
      <c r="F75" s="55"/>
      <c r="G75" s="52"/>
      <c r="H75" s="52"/>
      <c r="I75" s="52"/>
      <c r="K75" s="52"/>
      <c r="L75" s="52"/>
      <c r="M75" s="52"/>
      <c r="N75" s="52"/>
      <c r="O75" s="52"/>
      <c r="P75" s="52"/>
    </row>
    <row r="76" spans="2:16" s="168" customFormat="1" ht="25.5" customHeight="1" x14ac:dyDescent="0.25">
      <c r="B76" s="52"/>
      <c r="C76" s="52"/>
      <c r="D76" s="52"/>
      <c r="E76" s="52"/>
      <c r="F76" s="55"/>
      <c r="G76" s="52"/>
      <c r="H76" s="52"/>
      <c r="I76" s="52"/>
      <c r="K76" s="52"/>
      <c r="L76" s="52"/>
      <c r="M76" s="52"/>
      <c r="N76" s="52"/>
      <c r="O76" s="52"/>
      <c r="P76" s="52"/>
    </row>
    <row r="77" spans="2:16" s="168" customFormat="1" ht="25.5" customHeight="1" x14ac:dyDescent="0.25">
      <c r="B77" s="52"/>
      <c r="C77" s="52"/>
      <c r="D77" s="52"/>
      <c r="E77" s="52"/>
      <c r="F77" s="55"/>
      <c r="G77" s="52"/>
      <c r="H77" s="52"/>
      <c r="I77" s="52"/>
      <c r="K77" s="52"/>
      <c r="L77" s="52"/>
      <c r="M77" s="52"/>
      <c r="N77" s="52"/>
      <c r="O77" s="52"/>
      <c r="P77" s="52"/>
    </row>
    <row r="78" spans="2:16" s="168" customFormat="1" ht="25.5" customHeight="1" x14ac:dyDescent="0.25">
      <c r="B78" s="52"/>
      <c r="C78" s="52"/>
      <c r="D78" s="52"/>
      <c r="E78" s="52"/>
      <c r="F78" s="55"/>
      <c r="G78" s="52"/>
      <c r="H78" s="52"/>
      <c r="I78" s="52"/>
      <c r="K78" s="52"/>
      <c r="L78" s="52"/>
      <c r="M78" s="52"/>
      <c r="N78" s="52"/>
      <c r="O78" s="52"/>
      <c r="P78" s="52"/>
    </row>
    <row r="79" spans="2:16" s="168" customFormat="1" ht="25.5" customHeight="1" x14ac:dyDescent="0.25">
      <c r="B79" s="52"/>
      <c r="C79" s="52"/>
      <c r="D79" s="52"/>
      <c r="E79" s="52"/>
      <c r="F79" s="55"/>
      <c r="G79" s="52"/>
      <c r="H79" s="52"/>
      <c r="I79" s="52"/>
      <c r="K79" s="52"/>
      <c r="L79" s="52"/>
      <c r="M79" s="52"/>
      <c r="N79" s="52"/>
      <c r="O79" s="52"/>
      <c r="P79" s="52"/>
    </row>
    <row r="80" spans="2:16" s="168" customFormat="1" ht="25.5" customHeight="1" x14ac:dyDescent="0.25">
      <c r="B80" s="52"/>
      <c r="C80" s="52"/>
      <c r="D80" s="52"/>
      <c r="E80" s="52"/>
      <c r="F80" s="55"/>
      <c r="G80" s="52"/>
      <c r="H80" s="52"/>
      <c r="I80" s="52"/>
      <c r="K80" s="52"/>
      <c r="L80" s="52"/>
      <c r="M80" s="52"/>
      <c r="N80" s="52"/>
      <c r="O80" s="52"/>
      <c r="P80" s="52"/>
    </row>
    <row r="81" spans="2:16" s="168" customFormat="1" ht="25.5" customHeight="1" x14ac:dyDescent="0.25">
      <c r="B81" s="52"/>
      <c r="C81" s="52"/>
      <c r="D81" s="52"/>
      <c r="E81" s="52"/>
      <c r="F81" s="55"/>
      <c r="G81" s="52"/>
      <c r="H81" s="52"/>
      <c r="I81" s="52"/>
      <c r="K81" s="52"/>
      <c r="L81" s="52"/>
      <c r="M81" s="52"/>
      <c r="N81" s="52"/>
      <c r="O81" s="52"/>
      <c r="P81" s="52"/>
    </row>
    <row r="82" spans="2:16" s="168" customFormat="1" ht="25.5" customHeight="1" x14ac:dyDescent="0.25">
      <c r="B82" s="52"/>
      <c r="C82" s="52"/>
      <c r="D82" s="52"/>
      <c r="E82" s="52"/>
      <c r="F82" s="55"/>
      <c r="G82" s="52"/>
      <c r="H82" s="52"/>
      <c r="I82" s="52"/>
      <c r="K82" s="52"/>
      <c r="L82" s="52"/>
      <c r="M82" s="52"/>
      <c r="N82" s="52"/>
      <c r="O82" s="52"/>
      <c r="P82" s="52"/>
    </row>
    <row r="83" spans="2:16" s="168" customFormat="1" ht="25.5" customHeight="1" x14ac:dyDescent="0.25">
      <c r="B83" s="52"/>
      <c r="C83" s="52"/>
      <c r="D83" s="52"/>
      <c r="E83" s="52"/>
      <c r="F83" s="55"/>
      <c r="G83" s="52"/>
      <c r="H83" s="52"/>
      <c r="I83" s="52"/>
      <c r="K83" s="52"/>
      <c r="L83" s="52"/>
      <c r="M83" s="52"/>
      <c r="N83" s="52"/>
      <c r="O83" s="52"/>
      <c r="P83" s="52"/>
    </row>
    <row r="84" spans="2:16" s="168" customFormat="1" ht="25.5" customHeight="1" x14ac:dyDescent="0.25">
      <c r="B84" s="52"/>
      <c r="C84" s="52"/>
      <c r="D84" s="52"/>
      <c r="E84" s="52"/>
      <c r="F84" s="55"/>
      <c r="G84" s="52"/>
      <c r="H84" s="52"/>
      <c r="I84" s="52"/>
      <c r="K84" s="52"/>
      <c r="L84" s="52"/>
      <c r="M84" s="52"/>
      <c r="N84" s="52"/>
      <c r="O84" s="52"/>
      <c r="P84" s="52"/>
    </row>
    <row r="85" spans="2:16" s="168" customFormat="1" ht="25.5" customHeight="1" x14ac:dyDescent="0.25">
      <c r="B85" s="52"/>
      <c r="C85" s="52"/>
      <c r="D85" s="52"/>
      <c r="E85" s="52"/>
      <c r="F85" s="55"/>
      <c r="G85" s="52"/>
      <c r="H85" s="52"/>
      <c r="I85" s="52"/>
      <c r="K85" s="52"/>
      <c r="L85" s="52"/>
      <c r="M85" s="52"/>
      <c r="N85" s="52"/>
      <c r="O85" s="52"/>
      <c r="P85" s="52"/>
    </row>
    <row r="86" spans="2:16" s="168" customFormat="1" ht="25.5" customHeight="1" x14ac:dyDescent="0.25">
      <c r="B86" s="52"/>
      <c r="C86" s="52"/>
      <c r="D86" s="52"/>
      <c r="E86" s="52"/>
      <c r="F86" s="55"/>
      <c r="G86" s="52"/>
      <c r="H86" s="52"/>
      <c r="I86" s="52"/>
      <c r="K86" s="52"/>
      <c r="L86" s="52"/>
      <c r="M86" s="52"/>
      <c r="N86" s="52"/>
      <c r="O86" s="52"/>
      <c r="P86" s="52"/>
    </row>
    <row r="87" spans="2:16" s="168" customFormat="1" ht="25.5" customHeight="1" x14ac:dyDescent="0.25">
      <c r="B87" s="52"/>
      <c r="C87" s="52"/>
      <c r="D87" s="52"/>
      <c r="E87" s="52"/>
      <c r="F87" s="55"/>
      <c r="G87" s="52"/>
      <c r="H87" s="52"/>
      <c r="I87" s="52"/>
      <c r="K87" s="52"/>
      <c r="L87" s="52"/>
      <c r="M87" s="52"/>
      <c r="N87" s="52"/>
      <c r="O87" s="52"/>
      <c r="P87" s="52"/>
    </row>
    <row r="88" spans="2:16" s="168" customFormat="1" ht="25.5" customHeight="1" x14ac:dyDescent="0.25">
      <c r="B88" s="52"/>
      <c r="C88" s="52"/>
      <c r="D88" s="52"/>
      <c r="E88" s="52"/>
      <c r="F88" s="55"/>
      <c r="G88" s="52"/>
      <c r="H88" s="52"/>
      <c r="I88" s="52"/>
      <c r="K88" s="52"/>
      <c r="L88" s="52"/>
      <c r="M88" s="52"/>
      <c r="N88" s="52"/>
      <c r="O88" s="52"/>
      <c r="P88" s="52"/>
    </row>
    <row r="89" spans="2:16" s="168" customFormat="1" ht="25.5" customHeight="1" x14ac:dyDescent="0.25">
      <c r="B89" s="52"/>
      <c r="C89" s="52"/>
      <c r="D89" s="52"/>
      <c r="E89" s="52"/>
      <c r="F89" s="55"/>
      <c r="G89" s="52"/>
      <c r="H89" s="52"/>
      <c r="I89" s="52"/>
      <c r="K89" s="52"/>
      <c r="L89" s="52"/>
      <c r="M89" s="52"/>
      <c r="N89" s="52"/>
      <c r="O89" s="52"/>
      <c r="P89" s="52"/>
    </row>
    <row r="90" spans="2:16" s="168" customFormat="1" ht="25.5" customHeight="1" x14ac:dyDescent="0.25">
      <c r="B90" s="52"/>
      <c r="C90" s="52"/>
      <c r="D90" s="52"/>
      <c r="E90" s="52"/>
      <c r="F90" s="55"/>
      <c r="G90" s="52"/>
      <c r="H90" s="52"/>
      <c r="I90" s="52"/>
      <c r="K90" s="52"/>
      <c r="L90" s="52"/>
      <c r="M90" s="52"/>
      <c r="N90" s="52"/>
      <c r="O90" s="52"/>
      <c r="P90" s="52"/>
    </row>
    <row r="91" spans="2:16" s="168" customFormat="1" ht="25.5" customHeight="1" x14ac:dyDescent="0.25">
      <c r="B91" s="52"/>
      <c r="C91" s="52"/>
      <c r="D91" s="52"/>
      <c r="E91" s="52"/>
      <c r="F91" s="55"/>
      <c r="G91" s="52"/>
      <c r="H91" s="52"/>
      <c r="I91" s="52"/>
      <c r="K91" s="52"/>
      <c r="L91" s="52"/>
      <c r="M91" s="52"/>
      <c r="N91" s="52"/>
      <c r="O91" s="52"/>
      <c r="P91" s="52"/>
    </row>
    <row r="92" spans="2:16" s="168" customFormat="1" ht="25.5" customHeight="1" x14ac:dyDescent="0.25">
      <c r="B92" s="52"/>
      <c r="C92" s="52"/>
      <c r="D92" s="52"/>
      <c r="E92" s="52"/>
      <c r="F92" s="55"/>
      <c r="G92" s="52"/>
      <c r="H92" s="52"/>
      <c r="I92" s="52"/>
      <c r="K92" s="52"/>
      <c r="L92" s="52"/>
      <c r="M92" s="52"/>
      <c r="N92" s="52"/>
      <c r="O92" s="52"/>
      <c r="P92" s="52"/>
    </row>
    <row r="93" spans="2:16" s="168" customFormat="1" ht="25.5" customHeight="1" x14ac:dyDescent="0.25">
      <c r="B93" s="52"/>
      <c r="C93" s="52"/>
      <c r="D93" s="52"/>
      <c r="E93" s="52"/>
      <c r="F93" s="55"/>
      <c r="G93" s="52"/>
      <c r="H93" s="52"/>
      <c r="I93" s="52"/>
      <c r="K93" s="52"/>
      <c r="L93" s="52"/>
      <c r="M93" s="52"/>
      <c r="N93" s="52"/>
      <c r="O93" s="52"/>
      <c r="P93" s="52"/>
    </row>
    <row r="94" spans="2:16" s="168" customFormat="1" ht="25.5" customHeight="1" x14ac:dyDescent="0.25">
      <c r="B94" s="52"/>
      <c r="C94" s="52"/>
      <c r="D94" s="52"/>
      <c r="E94" s="52"/>
      <c r="F94" s="55"/>
      <c r="G94" s="52"/>
      <c r="H94" s="52"/>
      <c r="I94" s="52"/>
      <c r="K94" s="52"/>
      <c r="L94" s="52"/>
      <c r="M94" s="52"/>
      <c r="N94" s="52"/>
      <c r="O94" s="52"/>
      <c r="P94" s="52"/>
    </row>
    <row r="95" spans="2:16" s="168" customFormat="1" ht="25.5" customHeight="1" x14ac:dyDescent="0.25">
      <c r="B95" s="52"/>
      <c r="C95" s="52"/>
      <c r="D95" s="52"/>
      <c r="E95" s="52"/>
      <c r="F95" s="55"/>
      <c r="G95" s="52"/>
      <c r="H95" s="52"/>
      <c r="I95" s="52"/>
      <c r="K95" s="52"/>
      <c r="L95" s="52"/>
      <c r="M95" s="52"/>
      <c r="N95" s="52"/>
      <c r="O95" s="52"/>
      <c r="P95" s="52"/>
    </row>
    <row r="96" spans="2:16" s="168" customFormat="1" ht="25.5" customHeight="1" x14ac:dyDescent="0.25">
      <c r="B96" s="52"/>
      <c r="C96" s="52"/>
      <c r="D96" s="52"/>
      <c r="E96" s="52"/>
      <c r="F96" s="55"/>
      <c r="G96" s="52"/>
      <c r="H96" s="52"/>
      <c r="I96" s="52"/>
      <c r="K96" s="52"/>
      <c r="L96" s="52"/>
      <c r="M96" s="52"/>
      <c r="N96" s="52"/>
      <c r="O96" s="52"/>
      <c r="P96" s="52"/>
    </row>
    <row r="97" spans="2:16" s="168" customFormat="1" ht="25.5" customHeight="1" x14ac:dyDescent="0.25">
      <c r="B97" s="52"/>
      <c r="C97" s="52"/>
      <c r="D97" s="52"/>
      <c r="E97" s="52"/>
      <c r="F97" s="55"/>
      <c r="G97" s="52"/>
      <c r="H97" s="52"/>
      <c r="I97" s="52"/>
      <c r="K97" s="52"/>
      <c r="L97" s="52"/>
      <c r="M97" s="52"/>
      <c r="N97" s="52"/>
      <c r="O97" s="52"/>
      <c r="P97" s="52"/>
    </row>
    <row r="98" spans="2:16" s="168" customFormat="1" ht="25.5" customHeight="1" x14ac:dyDescent="0.25">
      <c r="B98" s="52"/>
      <c r="C98" s="52"/>
      <c r="D98" s="52"/>
      <c r="E98" s="52"/>
      <c r="F98" s="55"/>
      <c r="G98" s="52"/>
      <c r="H98" s="52"/>
      <c r="I98" s="52"/>
      <c r="K98" s="52"/>
      <c r="L98" s="52"/>
      <c r="M98" s="52"/>
      <c r="N98" s="52"/>
      <c r="O98" s="52"/>
      <c r="P98" s="52"/>
    </row>
    <row r="99" spans="2:16" s="168" customFormat="1" ht="25.5" customHeight="1" x14ac:dyDescent="0.25">
      <c r="B99" s="52"/>
      <c r="C99" s="52"/>
      <c r="D99" s="52"/>
      <c r="E99" s="52"/>
      <c r="F99" s="55"/>
      <c r="G99" s="52"/>
      <c r="H99" s="52"/>
      <c r="I99" s="52"/>
      <c r="K99" s="52"/>
      <c r="L99" s="52"/>
      <c r="M99" s="52"/>
      <c r="N99" s="52"/>
      <c r="O99" s="52"/>
      <c r="P99" s="52"/>
    </row>
    <row r="100" spans="2:16" s="168" customFormat="1" ht="25.5" customHeight="1" x14ac:dyDescent="0.25">
      <c r="B100" s="52"/>
      <c r="C100" s="52"/>
      <c r="D100" s="52"/>
      <c r="E100" s="52"/>
      <c r="F100" s="55"/>
      <c r="G100" s="52"/>
      <c r="H100" s="52"/>
      <c r="I100" s="52"/>
      <c r="K100" s="52"/>
      <c r="L100" s="52"/>
      <c r="M100" s="52"/>
      <c r="N100" s="52"/>
      <c r="O100" s="52"/>
      <c r="P100" s="52"/>
    </row>
    <row r="101" spans="2:16" s="168" customFormat="1" ht="25.5" customHeight="1" x14ac:dyDescent="0.25">
      <c r="B101" s="52"/>
      <c r="C101" s="52"/>
      <c r="D101" s="52"/>
      <c r="E101" s="52"/>
      <c r="F101" s="55"/>
      <c r="G101" s="52"/>
      <c r="H101" s="52"/>
      <c r="I101" s="52"/>
      <c r="K101" s="52"/>
      <c r="L101" s="52"/>
      <c r="M101" s="52"/>
      <c r="N101" s="52"/>
      <c r="O101" s="52"/>
      <c r="P101" s="52"/>
    </row>
    <row r="102" spans="2:16" s="168" customFormat="1" ht="25.5" customHeight="1" x14ac:dyDescent="0.25">
      <c r="B102" s="52"/>
      <c r="C102" s="52"/>
      <c r="D102" s="52"/>
      <c r="E102" s="52"/>
      <c r="F102" s="55"/>
      <c r="G102" s="52"/>
      <c r="H102" s="52"/>
      <c r="I102" s="52"/>
      <c r="K102" s="52"/>
      <c r="L102" s="52"/>
      <c r="M102" s="52"/>
      <c r="N102" s="52"/>
      <c r="O102" s="52"/>
      <c r="P102" s="52"/>
    </row>
    <row r="103" spans="2:16" s="168" customFormat="1" ht="25.5" customHeight="1" x14ac:dyDescent="0.25">
      <c r="B103" s="52"/>
      <c r="C103" s="52"/>
      <c r="D103" s="52"/>
      <c r="E103" s="52"/>
      <c r="F103" s="55"/>
      <c r="G103" s="52"/>
      <c r="H103" s="52"/>
      <c r="I103" s="52"/>
      <c r="K103" s="52"/>
      <c r="L103" s="52"/>
      <c r="M103" s="52"/>
      <c r="N103" s="52"/>
      <c r="O103" s="52"/>
      <c r="P103" s="52"/>
    </row>
    <row r="104" spans="2:16" s="168" customFormat="1" ht="25.5" customHeight="1" x14ac:dyDescent="0.25">
      <c r="B104" s="52"/>
      <c r="C104" s="52"/>
      <c r="D104" s="52"/>
      <c r="E104" s="52"/>
      <c r="F104" s="55"/>
      <c r="G104" s="52"/>
      <c r="H104" s="52"/>
      <c r="I104" s="52"/>
      <c r="K104" s="52"/>
      <c r="L104" s="52"/>
      <c r="M104" s="52"/>
      <c r="N104" s="52"/>
      <c r="O104" s="52"/>
      <c r="P104" s="52"/>
    </row>
    <row r="105" spans="2:16" s="168" customFormat="1" ht="25.5" customHeight="1" x14ac:dyDescent="0.25">
      <c r="B105" s="52"/>
      <c r="C105" s="52"/>
      <c r="D105" s="52"/>
      <c r="E105" s="52"/>
      <c r="F105" s="55"/>
      <c r="G105" s="52"/>
      <c r="H105" s="52"/>
      <c r="I105" s="52"/>
      <c r="K105" s="52"/>
      <c r="L105" s="52"/>
      <c r="M105" s="52"/>
      <c r="N105" s="52"/>
      <c r="O105" s="52"/>
      <c r="P105" s="52"/>
    </row>
    <row r="106" spans="2:16" s="168" customFormat="1" ht="25.5" customHeight="1" x14ac:dyDescent="0.25">
      <c r="B106" s="52"/>
      <c r="C106" s="52"/>
      <c r="D106" s="52"/>
      <c r="E106" s="52"/>
      <c r="F106" s="55"/>
      <c r="G106" s="52"/>
      <c r="H106" s="52"/>
      <c r="I106" s="52"/>
      <c r="K106" s="52"/>
      <c r="L106" s="52"/>
      <c r="M106" s="52"/>
      <c r="N106" s="52"/>
      <c r="O106" s="52"/>
      <c r="P106" s="52"/>
    </row>
    <row r="107" spans="2:16" s="168" customFormat="1" ht="25.5" customHeight="1" x14ac:dyDescent="0.25">
      <c r="B107" s="52"/>
      <c r="C107" s="52"/>
      <c r="D107" s="52"/>
      <c r="E107" s="52"/>
      <c r="F107" s="55"/>
      <c r="G107" s="52"/>
      <c r="H107" s="52"/>
      <c r="I107" s="52"/>
      <c r="K107" s="52"/>
      <c r="L107" s="52"/>
      <c r="M107" s="52"/>
      <c r="N107" s="52"/>
      <c r="O107" s="52"/>
      <c r="P107" s="52"/>
    </row>
    <row r="108" spans="2:16" s="168" customFormat="1" ht="25.5" customHeight="1" x14ac:dyDescent="0.25">
      <c r="B108" s="52"/>
      <c r="C108" s="52"/>
      <c r="D108" s="52"/>
      <c r="E108" s="52"/>
      <c r="F108" s="55"/>
      <c r="G108" s="52"/>
      <c r="H108" s="52"/>
      <c r="I108" s="52"/>
      <c r="K108" s="52"/>
      <c r="L108" s="52"/>
      <c r="M108" s="52"/>
      <c r="N108" s="52"/>
      <c r="O108" s="52"/>
      <c r="P108" s="52"/>
    </row>
    <row r="109" spans="2:16" s="168" customFormat="1" ht="25.5" customHeight="1" x14ac:dyDescent="0.25">
      <c r="B109" s="52"/>
      <c r="C109" s="52"/>
      <c r="D109" s="52"/>
      <c r="E109" s="52"/>
      <c r="F109" s="55"/>
      <c r="G109" s="52"/>
      <c r="H109" s="52"/>
      <c r="I109" s="52"/>
      <c r="K109" s="52"/>
      <c r="L109" s="52"/>
      <c r="M109" s="52"/>
      <c r="N109" s="52"/>
      <c r="O109" s="52"/>
      <c r="P109" s="52"/>
    </row>
    <row r="110" spans="2:16" s="168" customFormat="1" ht="25.5" customHeight="1" x14ac:dyDescent="0.25">
      <c r="B110" s="52"/>
      <c r="C110" s="52"/>
      <c r="D110" s="52"/>
      <c r="E110" s="52"/>
      <c r="F110" s="55"/>
      <c r="G110" s="52"/>
      <c r="H110" s="52"/>
      <c r="I110" s="52"/>
      <c r="K110" s="52"/>
      <c r="L110" s="52"/>
      <c r="M110" s="52"/>
      <c r="N110" s="52"/>
      <c r="O110" s="52"/>
      <c r="P110" s="52"/>
    </row>
    <row r="111" spans="2:16" s="168" customFormat="1" ht="25.5" customHeight="1" x14ac:dyDescent="0.25">
      <c r="B111" s="52"/>
      <c r="C111" s="52"/>
      <c r="D111" s="52"/>
      <c r="E111" s="52"/>
      <c r="F111" s="55"/>
      <c r="G111" s="52"/>
      <c r="H111" s="52"/>
      <c r="I111" s="52"/>
      <c r="K111" s="52"/>
      <c r="L111" s="52"/>
      <c r="M111" s="52"/>
      <c r="N111" s="52"/>
      <c r="O111" s="52"/>
      <c r="P111" s="52"/>
    </row>
    <row r="112" spans="2:16" s="168" customFormat="1" ht="25.5" customHeight="1" x14ac:dyDescent="0.25">
      <c r="B112" s="52"/>
      <c r="C112" s="52"/>
      <c r="D112" s="52"/>
      <c r="E112" s="52"/>
      <c r="F112" s="55"/>
      <c r="G112" s="52"/>
      <c r="H112" s="52"/>
      <c r="I112" s="52"/>
      <c r="K112" s="52"/>
      <c r="L112" s="52"/>
      <c r="M112" s="52"/>
      <c r="N112" s="52"/>
      <c r="O112" s="52"/>
      <c r="P112" s="52"/>
    </row>
    <row r="113" spans="2:16" s="168" customFormat="1" ht="25.5" customHeight="1" x14ac:dyDescent="0.25">
      <c r="B113" s="52"/>
      <c r="C113" s="52"/>
      <c r="D113" s="52"/>
      <c r="E113" s="52"/>
      <c r="F113" s="55"/>
      <c r="G113" s="52"/>
      <c r="H113" s="52"/>
      <c r="I113" s="52"/>
      <c r="K113" s="52"/>
      <c r="L113" s="52"/>
      <c r="M113" s="52"/>
      <c r="N113" s="52"/>
      <c r="O113" s="52"/>
      <c r="P113" s="52"/>
    </row>
    <row r="114" spans="2:16" s="168" customFormat="1" ht="25.5" customHeight="1" x14ac:dyDescent="0.25">
      <c r="B114" s="52"/>
      <c r="C114" s="52"/>
      <c r="D114" s="52"/>
      <c r="E114" s="52"/>
      <c r="F114" s="55"/>
      <c r="G114" s="52"/>
      <c r="H114" s="52"/>
      <c r="I114" s="52"/>
      <c r="K114" s="52"/>
      <c r="L114" s="52"/>
      <c r="M114" s="52"/>
      <c r="N114" s="52"/>
      <c r="O114" s="52"/>
      <c r="P114" s="52"/>
    </row>
    <row r="115" spans="2:16" s="168" customFormat="1" ht="25.5" customHeight="1" x14ac:dyDescent="0.25">
      <c r="B115" s="52"/>
      <c r="C115" s="52"/>
      <c r="D115" s="52"/>
      <c r="E115" s="52"/>
      <c r="F115" s="55"/>
      <c r="G115" s="52"/>
      <c r="H115" s="52"/>
      <c r="I115" s="52"/>
      <c r="K115" s="52"/>
      <c r="L115" s="52"/>
      <c r="M115" s="52"/>
      <c r="N115" s="52"/>
      <c r="O115" s="52"/>
      <c r="P115" s="52"/>
    </row>
    <row r="116" spans="2:16" s="168" customFormat="1" ht="25.5" customHeight="1" x14ac:dyDescent="0.25">
      <c r="B116" s="52"/>
      <c r="C116" s="52"/>
      <c r="D116" s="52"/>
      <c r="E116" s="52"/>
      <c r="F116" s="55"/>
      <c r="G116" s="52"/>
      <c r="H116" s="52"/>
      <c r="I116" s="52"/>
      <c r="K116" s="52"/>
      <c r="L116" s="52"/>
      <c r="M116" s="52"/>
      <c r="N116" s="52"/>
      <c r="O116" s="52"/>
      <c r="P116" s="52"/>
    </row>
    <row r="117" spans="2:16" s="168" customFormat="1" ht="25.5" customHeight="1" x14ac:dyDescent="0.25">
      <c r="B117" s="52"/>
      <c r="C117" s="52"/>
      <c r="D117" s="52"/>
      <c r="E117" s="52"/>
      <c r="F117" s="55"/>
      <c r="G117" s="52"/>
      <c r="H117" s="52"/>
      <c r="I117" s="52"/>
      <c r="K117" s="52"/>
      <c r="L117" s="52"/>
      <c r="M117" s="52"/>
      <c r="N117" s="52"/>
      <c r="O117" s="52"/>
      <c r="P117" s="52"/>
    </row>
    <row r="118" spans="2:16" s="168" customFormat="1" ht="25.5" customHeight="1" x14ac:dyDescent="0.25">
      <c r="B118" s="52"/>
      <c r="C118" s="52"/>
      <c r="D118" s="52"/>
      <c r="E118" s="52"/>
      <c r="F118" s="55"/>
      <c r="G118" s="52"/>
      <c r="H118" s="52"/>
      <c r="I118" s="52"/>
      <c r="K118" s="52"/>
      <c r="L118" s="52"/>
      <c r="M118" s="52"/>
      <c r="N118" s="52"/>
      <c r="O118" s="52"/>
      <c r="P118" s="52"/>
    </row>
  </sheetData>
  <sheetProtection algorithmName="SHA-512" hashValue="7zF7igHtpGj+o1BW92dd50dXuCqsEBRLTiInZrk6lDz4TElcz1cTMu9+mNuHxPAviqxGE9aL2UIHHGm03FO4yw==" saltValue="VEC0dFTE9Abuv2gUphKkeA==" spinCount="100000" sheet="1" objects="1" scenarios="1" formatCells="0"/>
  <protectedRanges>
    <protectedRange sqref="C5 H13 I14 E20 E22 E24 E28 H31 E30 C31 H35 I36 D58:D59 D55" name="Range1"/>
    <protectedRange sqref="H22:I25" name="Range1_1"/>
  </protectedRanges>
  <mergeCells count="28">
    <mergeCell ref="C13:E13"/>
    <mergeCell ref="H13:I13"/>
    <mergeCell ref="C7:E7"/>
    <mergeCell ref="C9:E9"/>
    <mergeCell ref="H9:I9"/>
    <mergeCell ref="C10:E10"/>
    <mergeCell ref="G10:G12"/>
    <mergeCell ref="H10:I12"/>
    <mergeCell ref="C12:E12"/>
    <mergeCell ref="C11:E11"/>
    <mergeCell ref="H2:I2"/>
    <mergeCell ref="B3:I3"/>
    <mergeCell ref="C5:E5"/>
    <mergeCell ref="H5:I5"/>
    <mergeCell ref="C6:E6"/>
    <mergeCell ref="H6:I6"/>
    <mergeCell ref="C14:E14"/>
    <mergeCell ref="C15:I15"/>
    <mergeCell ref="B17:B18"/>
    <mergeCell ref="G58:I63"/>
    <mergeCell ref="B63:C63"/>
    <mergeCell ref="B36:C36"/>
    <mergeCell ref="B38:I38"/>
    <mergeCell ref="D49:D51"/>
    <mergeCell ref="B50:C51"/>
    <mergeCell ref="B56:C56"/>
    <mergeCell ref="G56:H56"/>
    <mergeCell ref="G28:H28"/>
  </mergeCells>
  <dataValidations count="1">
    <dataValidation type="custom" operator="greaterThan" showInputMessage="1" showErrorMessage="1" sqref="B40:B46">
      <formula1>38322</formula1>
    </dataValidation>
  </dataValidations>
  <printOptions horizontalCentered="1" verticalCentered="1"/>
  <pageMargins left="0.27559055118110237" right="0.23622047244094491" top="0.39370078740157483" bottom="0.23622047244094491" header="0.19685039370078741" footer="0.19685039370078741"/>
  <pageSetup paperSize="9" scale="45" orientation="portrait"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P47"/>
  <sheetViews>
    <sheetView showGridLines="0" view="pageBreakPreview" zoomScale="80" zoomScaleNormal="85" zoomScaleSheetLayoutView="80" workbookViewId="0">
      <selection activeCell="J21" sqref="J21"/>
    </sheetView>
  </sheetViews>
  <sheetFormatPr defaultColWidth="9.21875" defaultRowHeight="17.399999999999999" x14ac:dyDescent="0.3"/>
  <cols>
    <col min="1" max="1" width="2.21875" style="3" customWidth="1"/>
    <col min="2" max="2" width="31.5546875" style="3" customWidth="1"/>
    <col min="3" max="3" width="48.5546875" style="3" customWidth="1"/>
    <col min="4" max="5" width="2.21875" style="3" customWidth="1"/>
    <col min="6" max="6" width="31.44140625" style="3" customWidth="1"/>
    <col min="7" max="8" width="24.21875" style="3" customWidth="1"/>
    <col min="9" max="9" width="2.21875" style="3" customWidth="1"/>
    <col min="10" max="10" width="6.77734375" style="3" customWidth="1"/>
    <col min="11" max="16384" width="9.21875" style="3"/>
  </cols>
  <sheetData>
    <row r="1" spans="1:15" ht="15" customHeight="1" x14ac:dyDescent="0.3">
      <c r="A1" s="10"/>
      <c r="B1" s="11"/>
      <c r="C1" s="12"/>
      <c r="D1" s="12"/>
      <c r="E1" s="12"/>
      <c r="F1" s="12"/>
      <c r="G1" s="13"/>
      <c r="H1" s="14"/>
      <c r="I1" s="15"/>
      <c r="J1" s="46"/>
    </row>
    <row r="2" spans="1:15" ht="43.5" customHeight="1" x14ac:dyDescent="0.3">
      <c r="A2" s="16"/>
      <c r="B2" s="5"/>
      <c r="C2" s="606"/>
      <c r="D2" s="606"/>
      <c r="E2" s="606"/>
      <c r="F2" s="606"/>
      <c r="G2" s="607"/>
      <c r="H2" s="607"/>
      <c r="I2" s="17"/>
      <c r="J2" s="46"/>
    </row>
    <row r="3" spans="1:15" ht="25.5" customHeight="1" x14ac:dyDescent="0.3">
      <c r="A3" s="16"/>
      <c r="B3" s="5"/>
      <c r="C3" s="606"/>
      <c r="D3" s="606"/>
      <c r="E3" s="606"/>
      <c r="F3" s="606"/>
      <c r="G3" s="607"/>
      <c r="H3" s="607"/>
      <c r="I3" s="17"/>
      <c r="J3" s="46"/>
      <c r="K3" s="6"/>
      <c r="L3" s="6"/>
    </row>
    <row r="4" spans="1:15" ht="30" customHeight="1" x14ac:dyDescent="0.3">
      <c r="A4" s="16"/>
      <c r="B4" s="5"/>
      <c r="C4" s="606"/>
      <c r="D4" s="606"/>
      <c r="E4" s="606"/>
      <c r="F4" s="606"/>
      <c r="G4" s="607"/>
      <c r="H4" s="607"/>
      <c r="I4" s="17"/>
      <c r="J4" s="46"/>
      <c r="K4" s="6"/>
      <c r="L4" s="6"/>
    </row>
    <row r="5" spans="1:15" ht="51" customHeight="1" x14ac:dyDescent="0.3">
      <c r="A5" s="16"/>
      <c r="B5" s="5"/>
      <c r="C5" s="606"/>
      <c r="D5" s="606"/>
      <c r="E5" s="606"/>
      <c r="F5" s="606"/>
      <c r="G5" s="608"/>
      <c r="H5" s="609"/>
      <c r="I5" s="17"/>
      <c r="K5" s="6"/>
      <c r="L5" s="6"/>
    </row>
    <row r="6" spans="1:15" ht="22.5" customHeight="1" x14ac:dyDescent="0.3">
      <c r="A6" s="16"/>
      <c r="B6" s="5"/>
      <c r="C6" s="46"/>
      <c r="D6" s="46"/>
      <c r="E6" s="46"/>
      <c r="F6" s="46"/>
      <c r="G6" s="609"/>
      <c r="H6" s="609"/>
      <c r="I6" s="17"/>
    </row>
    <row r="7" spans="1:15" ht="28.5" customHeight="1" x14ac:dyDescent="0.3">
      <c r="A7" s="16"/>
      <c r="B7" s="5"/>
      <c r="C7" s="46"/>
      <c r="D7" s="46"/>
      <c r="E7" s="46"/>
      <c r="F7" s="46"/>
      <c r="G7" s="609"/>
      <c r="H7" s="609"/>
      <c r="I7" s="17"/>
    </row>
    <row r="8" spans="1:15" ht="27.75" customHeight="1" x14ac:dyDescent="0.3">
      <c r="A8" s="16"/>
      <c r="B8" s="5"/>
      <c r="C8" s="43"/>
      <c r="D8" s="42"/>
      <c r="E8" s="42"/>
      <c r="F8" s="42"/>
      <c r="G8" s="4"/>
      <c r="H8" s="46"/>
      <c r="I8" s="17"/>
    </row>
    <row r="9" spans="1:15" ht="15" customHeight="1" x14ac:dyDescent="0.3">
      <c r="A9" s="16"/>
      <c r="B9" s="5"/>
      <c r="C9" s="43"/>
      <c r="D9" s="42"/>
      <c r="E9" s="42"/>
      <c r="F9" s="42"/>
      <c r="G9" s="4"/>
      <c r="H9" s="46"/>
      <c r="I9" s="17"/>
    </row>
    <row r="10" spans="1:15" ht="175.5" customHeight="1" x14ac:dyDescent="0.3">
      <c r="A10" s="18"/>
      <c r="B10" s="47"/>
      <c r="C10" s="40"/>
      <c r="D10" s="40"/>
      <c r="E10" s="40"/>
      <c r="F10" s="40"/>
      <c r="G10" s="20"/>
      <c r="H10" s="19"/>
      <c r="I10" s="21"/>
    </row>
    <row r="11" spans="1:15" ht="33.75" customHeight="1" x14ac:dyDescent="0.3">
      <c r="A11" s="590" t="s">
        <v>36</v>
      </c>
      <c r="B11" s="591"/>
      <c r="C11" s="591"/>
      <c r="D11" s="591"/>
      <c r="E11" s="591"/>
      <c r="F11" s="591"/>
      <c r="G11" s="591"/>
      <c r="H11" s="591"/>
      <c r="I11" s="592"/>
    </row>
    <row r="12" spans="1:15" s="1" customFormat="1" ht="15" customHeight="1" x14ac:dyDescent="0.3">
      <c r="A12" s="22"/>
      <c r="B12" s="45"/>
      <c r="C12" s="570"/>
      <c r="D12" s="570"/>
      <c r="E12" s="570"/>
      <c r="F12" s="570"/>
      <c r="G12" s="570"/>
      <c r="H12" s="570"/>
      <c r="I12" s="23"/>
    </row>
    <row r="13" spans="1:15" ht="6.75" hidden="1" customHeight="1" thickBot="1" x14ac:dyDescent="0.35">
      <c r="A13" s="22"/>
      <c r="B13" s="7"/>
      <c r="C13" s="7"/>
      <c r="D13" s="7"/>
      <c r="E13" s="7"/>
      <c r="F13" s="7"/>
      <c r="G13" s="7"/>
      <c r="H13" s="7"/>
      <c r="I13" s="23"/>
    </row>
    <row r="14" spans="1:15" ht="6.75" hidden="1" customHeight="1" x14ac:dyDescent="0.3">
      <c r="A14" s="24"/>
      <c r="B14" s="46" t="s">
        <v>0</v>
      </c>
      <c r="C14" s="595"/>
      <c r="D14" s="595"/>
      <c r="E14" s="595"/>
      <c r="F14" s="595"/>
      <c r="G14" s="595"/>
      <c r="H14" s="595"/>
      <c r="I14" s="25"/>
      <c r="O14" s="46"/>
    </row>
    <row r="15" spans="1:15" ht="33.75" customHeight="1" x14ac:dyDescent="0.3">
      <c r="A15" s="24"/>
      <c r="B15" s="2" t="s">
        <v>1</v>
      </c>
      <c r="C15" s="596" t="e">
        <f>#REF!</f>
        <v>#REF!</v>
      </c>
      <c r="D15" s="597"/>
      <c r="E15" s="597"/>
      <c r="F15" s="597"/>
      <c r="G15" s="597"/>
      <c r="H15" s="598"/>
      <c r="I15" s="25"/>
    </row>
    <row r="16" spans="1:15" ht="33.75" customHeight="1" x14ac:dyDescent="0.3">
      <c r="A16" s="24"/>
      <c r="B16" s="2" t="s">
        <v>672</v>
      </c>
      <c r="C16" s="208" t="e">
        <f>INFORMATION!C6</f>
        <v>#REF!</v>
      </c>
      <c r="D16" s="209"/>
      <c r="E16" s="209"/>
      <c r="F16" s="209"/>
      <c r="G16" s="209"/>
      <c r="H16" s="210"/>
      <c r="I16" s="25"/>
    </row>
    <row r="17" spans="1:15" ht="33.75" customHeight="1" x14ac:dyDescent="0.3">
      <c r="A17" s="24"/>
      <c r="B17" s="2" t="s">
        <v>20</v>
      </c>
      <c r="C17" s="189" t="e">
        <f>#REF!</f>
        <v>#REF!</v>
      </c>
      <c r="D17" s="190"/>
      <c r="E17" s="190"/>
      <c r="F17" s="190"/>
      <c r="G17" s="190"/>
      <c r="H17" s="191"/>
      <c r="I17" s="25"/>
    </row>
    <row r="18" spans="1:15" ht="33.75" customHeight="1" x14ac:dyDescent="0.3">
      <c r="A18" s="24"/>
      <c r="B18" s="2" t="s">
        <v>17</v>
      </c>
      <c r="C18" s="599" t="e">
        <f>#REF!</f>
        <v>#REF!</v>
      </c>
      <c r="D18" s="600"/>
      <c r="E18" s="600"/>
      <c r="F18" s="600"/>
      <c r="G18" s="600"/>
      <c r="H18" s="601"/>
      <c r="I18" s="25"/>
    </row>
    <row r="19" spans="1:15" ht="33.75" customHeight="1" x14ac:dyDescent="0.3">
      <c r="A19" s="24"/>
      <c r="B19" s="2" t="s">
        <v>2</v>
      </c>
      <c r="C19" s="596" t="e">
        <f>#REF!</f>
        <v>#REF!</v>
      </c>
      <c r="D19" s="597"/>
      <c r="E19" s="597"/>
      <c r="F19" s="597"/>
      <c r="G19" s="597"/>
      <c r="H19" s="598"/>
      <c r="I19" s="25"/>
    </row>
    <row r="20" spans="1:15" ht="33.75" customHeight="1" x14ac:dyDescent="0.3">
      <c r="A20" s="24"/>
      <c r="B20" s="2" t="s">
        <v>18</v>
      </c>
      <c r="C20" s="596" t="e">
        <f>#REF!</f>
        <v>#REF!</v>
      </c>
      <c r="D20" s="597"/>
      <c r="E20" s="597"/>
      <c r="F20" s="597"/>
      <c r="G20" s="597"/>
      <c r="H20" s="598"/>
      <c r="I20" s="25"/>
    </row>
    <row r="21" spans="1:15" ht="33.75" customHeight="1" x14ac:dyDescent="0.3">
      <c r="A21" s="24"/>
      <c r="B21" s="2" t="s">
        <v>4</v>
      </c>
      <c r="C21" s="596" t="e">
        <f>#REF!</f>
        <v>#REF!</v>
      </c>
      <c r="D21" s="597"/>
      <c r="E21" s="597"/>
      <c r="F21" s="597"/>
      <c r="G21" s="597"/>
      <c r="H21" s="598"/>
      <c r="I21" s="25"/>
    </row>
    <row r="22" spans="1:15" ht="33.75" customHeight="1" x14ac:dyDescent="0.3">
      <c r="A22" s="24"/>
      <c r="B22" s="2" t="s">
        <v>25</v>
      </c>
      <c r="C22" s="596" t="e">
        <f>#REF!</f>
        <v>#REF!</v>
      </c>
      <c r="D22" s="597"/>
      <c r="E22" s="597"/>
      <c r="F22" s="597"/>
      <c r="G22" s="597"/>
      <c r="H22" s="598"/>
      <c r="I22" s="25"/>
    </row>
    <row r="23" spans="1:15" ht="11.25" customHeight="1" x14ac:dyDescent="0.3">
      <c r="A23" s="24"/>
      <c r="B23" s="7"/>
      <c r="C23" s="7"/>
      <c r="D23" s="7"/>
      <c r="E23" s="7"/>
      <c r="F23" s="7"/>
      <c r="G23" s="7"/>
      <c r="H23" s="7"/>
      <c r="I23" s="25"/>
      <c r="O23" s="46"/>
    </row>
    <row r="24" spans="1:15" ht="36.75" customHeight="1" x14ac:dyDescent="0.3">
      <c r="A24" s="24"/>
      <c r="B24" s="42" t="s">
        <v>21</v>
      </c>
      <c r="C24" s="188" t="e">
        <f>#REF!</f>
        <v>#REF!</v>
      </c>
      <c r="D24" s="2"/>
      <c r="E24" s="2"/>
      <c r="F24" s="2" t="s">
        <v>31</v>
      </c>
      <c r="G24" s="602" t="e">
        <f>#REF!</f>
        <v>#REF!</v>
      </c>
      <c r="H24" s="603"/>
      <c r="I24" s="25"/>
      <c r="O24" s="46"/>
    </row>
    <row r="25" spans="1:15" ht="36.75" customHeight="1" x14ac:dyDescent="0.3">
      <c r="A25" s="24"/>
      <c r="B25" s="42" t="s">
        <v>15</v>
      </c>
      <c r="C25" s="183"/>
      <c r="D25" s="2"/>
      <c r="E25" s="2"/>
      <c r="F25" s="2" t="s">
        <v>22</v>
      </c>
      <c r="G25" s="604" t="e">
        <f>'PAYMENT 5'!H35</f>
        <v>#REF!</v>
      </c>
      <c r="H25" s="605"/>
      <c r="I25" s="25"/>
      <c r="O25" s="46"/>
    </row>
    <row r="26" spans="1:15" ht="36.75" customHeight="1" x14ac:dyDescent="0.3">
      <c r="A26" s="24"/>
      <c r="B26" s="42" t="s">
        <v>3</v>
      </c>
      <c r="C26" s="192" t="e">
        <f>#REF!</f>
        <v>#REF!</v>
      </c>
      <c r="D26" s="2"/>
      <c r="E26" s="2"/>
      <c r="F26" s="2" t="s">
        <v>102</v>
      </c>
      <c r="G26" s="594" t="e">
        <f>'PAYMENT 5'!I36</f>
        <v>#REF!</v>
      </c>
      <c r="H26" s="594"/>
      <c r="I26" s="25"/>
      <c r="O26" s="46"/>
    </row>
    <row r="27" spans="1:15" ht="36.75" customHeight="1" x14ac:dyDescent="0.3">
      <c r="A27" s="24"/>
      <c r="B27" s="42" t="s">
        <v>26</v>
      </c>
      <c r="C27" s="39">
        <f>COUNT('PAYMENT 5'!H22:H25)</f>
        <v>0</v>
      </c>
      <c r="D27" s="2"/>
      <c r="E27" s="2"/>
      <c r="F27" s="2" t="s">
        <v>23</v>
      </c>
      <c r="G27" s="588" t="e">
        <f>'PAYMENT 5'!I28</f>
        <v>#REF!</v>
      </c>
      <c r="H27" s="588"/>
      <c r="I27" s="25"/>
      <c r="O27" s="46"/>
    </row>
    <row r="28" spans="1:15" ht="36.75" customHeight="1" x14ac:dyDescent="0.3">
      <c r="A28" s="24"/>
      <c r="B28" s="42" t="s">
        <v>19</v>
      </c>
      <c r="C28" s="175" t="e">
        <f>#REF!</f>
        <v>#REF!</v>
      </c>
      <c r="D28" s="184"/>
      <c r="E28" s="2"/>
      <c r="F28" s="2" t="s">
        <v>27</v>
      </c>
      <c r="G28" s="588" t="e">
        <f>C28+G27</f>
        <v>#REF!</v>
      </c>
      <c r="H28" s="589"/>
      <c r="I28" s="25"/>
      <c r="O28" s="46"/>
    </row>
    <row r="29" spans="1:15" ht="12" customHeight="1" x14ac:dyDescent="0.3">
      <c r="A29" s="26"/>
      <c r="B29" s="44"/>
      <c r="C29" s="34"/>
      <c r="D29" s="587"/>
      <c r="E29" s="587"/>
      <c r="F29" s="587"/>
      <c r="G29" s="587"/>
      <c r="H29" s="587"/>
      <c r="I29" s="27"/>
      <c r="O29" s="46"/>
    </row>
    <row r="30" spans="1:15" s="1" customFormat="1" ht="33.75" customHeight="1" x14ac:dyDescent="0.25">
      <c r="A30" s="590" t="s">
        <v>9</v>
      </c>
      <c r="B30" s="591"/>
      <c r="C30" s="591"/>
      <c r="D30" s="591"/>
      <c r="E30" s="591"/>
      <c r="F30" s="591"/>
      <c r="G30" s="591"/>
      <c r="H30" s="591"/>
      <c r="I30" s="592"/>
      <c r="O30" s="2"/>
    </row>
    <row r="31" spans="1:15" s="1" customFormat="1" ht="12" customHeight="1" x14ac:dyDescent="0.25">
      <c r="A31" s="28"/>
      <c r="B31" s="8"/>
      <c r="C31" s="8"/>
      <c r="D31" s="8"/>
      <c r="E31" s="8"/>
      <c r="F31" s="8"/>
      <c r="G31" s="8"/>
      <c r="H31" s="8"/>
      <c r="I31" s="29"/>
      <c r="O31" s="2"/>
    </row>
    <row r="32" spans="1:15" s="1" customFormat="1" ht="33" customHeight="1" x14ac:dyDescent="0.25">
      <c r="A32" s="28"/>
      <c r="B32" s="42" t="s">
        <v>10</v>
      </c>
      <c r="C32" s="37" t="s">
        <v>32</v>
      </c>
      <c r="D32" s="2"/>
      <c r="E32" s="8"/>
      <c r="F32" s="42" t="s">
        <v>24</v>
      </c>
      <c r="G32" s="588" t="e">
        <f>'PAYMENT 5'!I47</f>
        <v>#REF!</v>
      </c>
      <c r="H32" s="588"/>
      <c r="I32" s="29"/>
      <c r="O32" s="2"/>
    </row>
    <row r="33" spans="1:16" s="1" customFormat="1" ht="33" customHeight="1" x14ac:dyDescent="0.25">
      <c r="A33" s="28"/>
      <c r="B33" s="42" t="s">
        <v>11</v>
      </c>
      <c r="C33" s="38">
        <v>5</v>
      </c>
      <c r="D33" s="36"/>
      <c r="E33" s="8"/>
      <c r="F33" s="42" t="s">
        <v>12</v>
      </c>
      <c r="G33" s="588" t="e">
        <f>'PAYMENT 5'!E36</f>
        <v>#REF!</v>
      </c>
      <c r="H33" s="588"/>
      <c r="I33" s="29"/>
      <c r="O33" s="2"/>
    </row>
    <row r="34" spans="1:16" s="1" customFormat="1" ht="33" customHeight="1" x14ac:dyDescent="0.25">
      <c r="A34" s="28"/>
      <c r="B34" s="42" t="s">
        <v>13</v>
      </c>
      <c r="C34" s="569"/>
      <c r="D34" s="569"/>
      <c r="E34" s="569"/>
      <c r="F34" s="569"/>
      <c r="G34" s="569"/>
      <c r="H34" s="569"/>
      <c r="I34" s="29"/>
      <c r="O34" s="2"/>
    </row>
    <row r="35" spans="1:16" s="1" customFormat="1" ht="33" customHeight="1" x14ac:dyDescent="0.25">
      <c r="A35" s="28"/>
      <c r="B35" s="42"/>
      <c r="C35" s="593"/>
      <c r="D35" s="593"/>
      <c r="E35" s="593"/>
      <c r="F35" s="593"/>
      <c r="G35" s="593"/>
      <c r="H35" s="593"/>
      <c r="I35" s="29"/>
      <c r="O35" s="2"/>
    </row>
    <row r="36" spans="1:16" s="1" customFormat="1" ht="33" customHeight="1" x14ac:dyDescent="0.25">
      <c r="A36" s="28"/>
      <c r="B36" s="42"/>
      <c r="C36" s="593"/>
      <c r="D36" s="593"/>
      <c r="E36" s="593"/>
      <c r="F36" s="593"/>
      <c r="G36" s="593"/>
      <c r="H36" s="593"/>
      <c r="I36" s="29"/>
      <c r="O36" s="2"/>
    </row>
    <row r="37" spans="1:16" s="1" customFormat="1" ht="33" customHeight="1" x14ac:dyDescent="0.25">
      <c r="A37" s="28"/>
      <c r="B37" s="42"/>
      <c r="C37" s="593"/>
      <c r="D37" s="593"/>
      <c r="E37" s="593"/>
      <c r="F37" s="593"/>
      <c r="G37" s="593"/>
      <c r="H37" s="593"/>
      <c r="I37" s="29"/>
      <c r="O37" s="2"/>
    </row>
    <row r="38" spans="1:16" s="1" customFormat="1" ht="33" customHeight="1" x14ac:dyDescent="0.25">
      <c r="A38" s="28"/>
      <c r="B38" s="42"/>
      <c r="C38" s="569"/>
      <c r="D38" s="569"/>
      <c r="E38" s="569"/>
      <c r="F38" s="569"/>
      <c r="G38" s="569"/>
      <c r="H38" s="569"/>
      <c r="I38" s="29"/>
      <c r="O38" s="2"/>
    </row>
    <row r="39" spans="1:16" s="1" customFormat="1" ht="33" customHeight="1" x14ac:dyDescent="0.25">
      <c r="A39" s="28"/>
      <c r="B39" s="42"/>
      <c r="C39" s="569"/>
      <c r="D39" s="569"/>
      <c r="E39" s="569"/>
      <c r="F39" s="569"/>
      <c r="G39" s="569"/>
      <c r="H39" s="569"/>
      <c r="I39" s="29"/>
      <c r="O39" s="2"/>
    </row>
    <row r="40" spans="1:16" ht="12" customHeight="1" x14ac:dyDescent="0.3">
      <c r="A40" s="24"/>
      <c r="B40" s="45"/>
      <c r="C40" s="570"/>
      <c r="D40" s="570"/>
      <c r="E40" s="46"/>
      <c r="F40" s="46"/>
      <c r="G40" s="570"/>
      <c r="H40" s="570"/>
      <c r="I40" s="25"/>
    </row>
    <row r="41" spans="1:16" ht="33.75" customHeight="1" x14ac:dyDescent="0.3">
      <c r="A41" s="571" t="s">
        <v>7</v>
      </c>
      <c r="B41" s="572"/>
      <c r="C41" s="573"/>
      <c r="D41" s="573"/>
      <c r="E41" s="573"/>
      <c r="F41" s="573"/>
      <c r="G41" s="573"/>
      <c r="H41" s="573"/>
      <c r="I41" s="574"/>
    </row>
    <row r="42" spans="1:16" ht="33.75" customHeight="1" x14ac:dyDescent="0.3">
      <c r="A42" s="571" t="s">
        <v>14</v>
      </c>
      <c r="B42" s="572"/>
      <c r="C42" s="573"/>
      <c r="D42" s="573"/>
      <c r="E42" s="573"/>
      <c r="F42" s="573"/>
      <c r="G42" s="573"/>
      <c r="H42" s="573"/>
      <c r="I42" s="574"/>
    </row>
    <row r="43" spans="1:16" s="9" customFormat="1" ht="45" customHeight="1" x14ac:dyDescent="0.3">
      <c r="A43" s="30"/>
      <c r="B43" s="35" t="s">
        <v>8</v>
      </c>
      <c r="C43" s="575" t="e">
        <f>#REF!</f>
        <v>#REF!</v>
      </c>
      <c r="D43" s="575"/>
      <c r="E43" s="575"/>
      <c r="F43" s="576"/>
      <c r="G43" s="577"/>
      <c r="H43" s="578"/>
      <c r="I43" s="579"/>
      <c r="L43" s="41"/>
      <c r="M43" s="41"/>
      <c r="N43" s="41"/>
      <c r="O43" s="33"/>
    </row>
    <row r="44" spans="1:16" s="9" customFormat="1" ht="45" customHeight="1" x14ac:dyDescent="0.3">
      <c r="A44" s="31"/>
      <c r="B44" s="43" t="s">
        <v>5</v>
      </c>
      <c r="C44" s="586"/>
      <c r="D44" s="586"/>
      <c r="E44" s="586"/>
      <c r="F44" s="586"/>
      <c r="G44" s="580"/>
      <c r="H44" s="581"/>
      <c r="I44" s="582"/>
      <c r="P44" s="41"/>
    </row>
    <row r="45" spans="1:16" s="9" customFormat="1" ht="45" customHeight="1" x14ac:dyDescent="0.3">
      <c r="A45" s="31"/>
      <c r="B45" s="43" t="s">
        <v>6</v>
      </c>
      <c r="C45" s="575" t="s">
        <v>33</v>
      </c>
      <c r="D45" s="575"/>
      <c r="E45" s="575"/>
      <c r="F45" s="576"/>
      <c r="G45" s="580"/>
      <c r="H45" s="581"/>
      <c r="I45" s="582"/>
    </row>
    <row r="46" spans="1:16" ht="12" customHeight="1" x14ac:dyDescent="0.3">
      <c r="A46" s="26"/>
      <c r="B46" s="44"/>
      <c r="C46" s="587"/>
      <c r="D46" s="587"/>
      <c r="E46" s="587"/>
      <c r="F46" s="32"/>
      <c r="G46" s="583"/>
      <c r="H46" s="584"/>
      <c r="I46" s="585"/>
    </row>
    <row r="47" spans="1:16" ht="4.5" customHeight="1" x14ac:dyDescent="0.3"/>
  </sheetData>
  <sheetProtection algorithmName="SHA-512" hashValue="HIC2SIM5FMovZkavHR9bvXQP5NkYUXWLZUNctXA6jZCSugw4ZolD45EUZB2e4ve412a5YaFCg3YKsCyOlP5mxA==" saltValue="0VDIBqmMJoqxlNnCRjSXTg==" spinCount="100000" sheet="1" objects="1" scenarios="1"/>
  <protectedRanges>
    <protectedRange sqref="C25 C32 C34:H39" name="Range1"/>
  </protectedRanges>
  <mergeCells count="39">
    <mergeCell ref="C2:F2"/>
    <mergeCell ref="G2:H4"/>
    <mergeCell ref="C3:F3"/>
    <mergeCell ref="C4:F4"/>
    <mergeCell ref="C5:F5"/>
    <mergeCell ref="G5:H7"/>
    <mergeCell ref="G26:H26"/>
    <mergeCell ref="A11:I11"/>
    <mergeCell ref="C12:H12"/>
    <mergeCell ref="C14:H14"/>
    <mergeCell ref="C15:H15"/>
    <mergeCell ref="C18:H18"/>
    <mergeCell ref="C19:H19"/>
    <mergeCell ref="C20:H20"/>
    <mergeCell ref="C21:H21"/>
    <mergeCell ref="C22:H22"/>
    <mergeCell ref="G24:H24"/>
    <mergeCell ref="G25:H25"/>
    <mergeCell ref="C38:H38"/>
    <mergeCell ref="G27:H27"/>
    <mergeCell ref="G28:H28"/>
    <mergeCell ref="D29:H29"/>
    <mergeCell ref="A30:I30"/>
    <mergeCell ref="G32:H32"/>
    <mergeCell ref="G33:H33"/>
    <mergeCell ref="C34:H34"/>
    <mergeCell ref="C35:H35"/>
    <mergeCell ref="C36:H36"/>
    <mergeCell ref="C37:H37"/>
    <mergeCell ref="C43:F43"/>
    <mergeCell ref="G43:I46"/>
    <mergeCell ref="C44:F44"/>
    <mergeCell ref="C45:F45"/>
    <mergeCell ref="C46:E46"/>
    <mergeCell ref="C39:H39"/>
    <mergeCell ref="C40:D40"/>
    <mergeCell ref="G40:H40"/>
    <mergeCell ref="A41:I41"/>
    <mergeCell ref="A42:I42"/>
  </mergeCells>
  <printOptions horizontalCentered="1" verticalCentered="1"/>
  <pageMargins left="0.27559055118110237" right="0.23622047244094491" top="0.39370078740157483" bottom="0.23622047244094491" header="0.19685039370078741" footer="0.19685039370078741"/>
  <pageSetup paperSize="9" scale="56"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P118"/>
  <sheetViews>
    <sheetView view="pageBreakPreview" zoomScale="80" zoomScaleNormal="85" zoomScaleSheetLayoutView="80" workbookViewId="0">
      <selection activeCell="J21" sqref="J21"/>
    </sheetView>
  </sheetViews>
  <sheetFormatPr defaultColWidth="9.21875" defaultRowHeight="17.399999999999999" x14ac:dyDescent="0.25"/>
  <cols>
    <col min="1" max="1" width="2.21875" style="168" customWidth="1"/>
    <col min="2" max="2" width="34.77734375" style="52" customWidth="1"/>
    <col min="3" max="3" width="32.77734375" style="52" customWidth="1"/>
    <col min="4" max="4" width="29" style="52" customWidth="1"/>
    <col min="5" max="5" width="26.21875" style="52" customWidth="1"/>
    <col min="6" max="6" width="3" style="55" customWidth="1"/>
    <col min="7" max="7" width="32.77734375" style="52" customWidth="1"/>
    <col min="8" max="8" width="27" style="52" customWidth="1"/>
    <col min="9" max="9" width="31.21875" style="52" customWidth="1"/>
    <col min="10" max="10" width="2.21875" style="168" customWidth="1"/>
    <col min="11" max="16384" width="9.21875" style="52"/>
  </cols>
  <sheetData>
    <row r="1" spans="1:16" ht="12" customHeight="1" x14ac:dyDescent="0.25">
      <c r="A1" s="48"/>
      <c r="B1" s="49"/>
      <c r="C1" s="49"/>
      <c r="D1" s="49"/>
      <c r="E1" s="49"/>
      <c r="F1" s="50"/>
      <c r="G1" s="49"/>
      <c r="H1" s="49"/>
      <c r="I1" s="49"/>
      <c r="J1" s="51"/>
    </row>
    <row r="2" spans="1:16" ht="143.25" customHeight="1" x14ac:dyDescent="0.25">
      <c r="A2" s="53"/>
      <c r="B2" s="54"/>
      <c r="C2" s="54"/>
      <c r="D2" s="54"/>
      <c r="E2" s="54"/>
      <c r="G2" s="54"/>
      <c r="H2" s="551" t="s">
        <v>37</v>
      </c>
      <c r="I2" s="551"/>
      <c r="J2" s="56"/>
    </row>
    <row r="3" spans="1:16" s="59" customFormat="1" ht="28.5" customHeight="1" x14ac:dyDescent="0.25">
      <c r="A3" s="57"/>
      <c r="B3" s="552" t="s">
        <v>38</v>
      </c>
      <c r="C3" s="552"/>
      <c r="D3" s="552"/>
      <c r="E3" s="552"/>
      <c r="F3" s="552"/>
      <c r="G3" s="552"/>
      <c r="H3" s="552"/>
      <c r="I3" s="552"/>
      <c r="J3" s="58"/>
    </row>
    <row r="4" spans="1:16" ht="12" customHeight="1" x14ac:dyDescent="0.25">
      <c r="A4" s="53"/>
      <c r="B4" s="54"/>
      <c r="C4" s="54"/>
      <c r="D4" s="54"/>
      <c r="E4" s="54"/>
      <c r="G4" s="54"/>
      <c r="H4" s="54"/>
      <c r="I4" s="54"/>
      <c r="J4" s="56"/>
    </row>
    <row r="5" spans="1:16" ht="30" customHeight="1" x14ac:dyDescent="0.25">
      <c r="A5" s="53"/>
      <c r="B5" s="54" t="s">
        <v>39</v>
      </c>
      <c r="C5" s="553"/>
      <c r="D5" s="553"/>
      <c r="E5" s="553"/>
      <c r="G5" s="60" t="s">
        <v>40</v>
      </c>
      <c r="H5" s="554" t="e">
        <f>#REF!</f>
        <v>#REF!</v>
      </c>
      <c r="I5" s="555"/>
      <c r="J5" s="56"/>
    </row>
    <row r="6" spans="1:16" ht="30" customHeight="1" x14ac:dyDescent="0.25">
      <c r="A6" s="53"/>
      <c r="B6" s="60" t="s">
        <v>41</v>
      </c>
      <c r="C6" s="556" t="e">
        <f>#REF!</f>
        <v>#REF!</v>
      </c>
      <c r="D6" s="556"/>
      <c r="E6" s="556"/>
      <c r="G6" s="60" t="s">
        <v>42</v>
      </c>
      <c r="H6" s="554" t="e">
        <f>#REF!</f>
        <v>#REF!</v>
      </c>
      <c r="I6" s="555"/>
      <c r="J6" s="56"/>
    </row>
    <row r="7" spans="1:16" ht="30" customHeight="1" x14ac:dyDescent="0.25">
      <c r="A7" s="53"/>
      <c r="B7" s="60" t="s">
        <v>43</v>
      </c>
      <c r="C7" s="560">
        <v>6</v>
      </c>
      <c r="D7" s="560"/>
      <c r="E7" s="560"/>
      <c r="G7" s="54"/>
      <c r="H7" s="61"/>
      <c r="I7" s="61"/>
      <c r="J7" s="56"/>
    </row>
    <row r="8" spans="1:16" ht="12" customHeight="1" x14ac:dyDescent="0.25">
      <c r="A8" s="53"/>
      <c r="B8" s="54"/>
      <c r="C8" s="61"/>
      <c r="D8" s="61"/>
      <c r="E8" s="62"/>
      <c r="G8" s="54"/>
      <c r="H8" s="61"/>
      <c r="I8" s="61"/>
      <c r="J8" s="56"/>
    </row>
    <row r="9" spans="1:16" ht="30" customHeight="1" x14ac:dyDescent="0.25">
      <c r="A9" s="53"/>
      <c r="B9" s="55" t="s">
        <v>45</v>
      </c>
      <c r="C9" s="557" t="e">
        <f>#REF!</f>
        <v>#REF!</v>
      </c>
      <c r="D9" s="558"/>
      <c r="E9" s="559"/>
      <c r="G9" s="60" t="s">
        <v>48</v>
      </c>
      <c r="H9" s="522" t="e">
        <f>#REF!</f>
        <v>#REF!</v>
      </c>
      <c r="I9" s="524"/>
      <c r="J9" s="169"/>
    </row>
    <row r="10" spans="1:16" ht="30" customHeight="1" x14ac:dyDescent="0.25">
      <c r="A10" s="53"/>
      <c r="B10" s="60" t="s">
        <v>662</v>
      </c>
      <c r="C10" s="561" t="e">
        <f>INFORMATION!C6</f>
        <v>#REF!</v>
      </c>
      <c r="D10" s="562"/>
      <c r="E10" s="563"/>
      <c r="G10" s="564" t="s">
        <v>50</v>
      </c>
      <c r="H10" s="565" t="e">
        <f>#REF!</f>
        <v>#REF!</v>
      </c>
      <c r="I10" s="566"/>
      <c r="J10" s="56"/>
    </row>
    <row r="11" spans="1:16" ht="30" customHeight="1" x14ac:dyDescent="0.25">
      <c r="A11" s="53"/>
      <c r="B11" s="60" t="s">
        <v>47</v>
      </c>
      <c r="C11" s="519" t="e">
        <f>#REF!</f>
        <v>#REF!</v>
      </c>
      <c r="D11" s="520"/>
      <c r="E11" s="521"/>
      <c r="G11" s="564"/>
      <c r="H11" s="565"/>
      <c r="I11" s="566"/>
      <c r="J11" s="56"/>
    </row>
    <row r="12" spans="1:16" ht="30" customHeight="1" x14ac:dyDescent="0.25">
      <c r="A12" s="53"/>
      <c r="B12" s="55" t="s">
        <v>101</v>
      </c>
      <c r="C12" s="557" t="e">
        <f>#REF!</f>
        <v>#REF!</v>
      </c>
      <c r="D12" s="558"/>
      <c r="E12" s="559"/>
      <c r="G12" s="564"/>
      <c r="H12" s="567"/>
      <c r="I12" s="568"/>
      <c r="J12" s="56"/>
      <c r="P12" s="54"/>
    </row>
    <row r="13" spans="1:16" ht="30" customHeight="1" x14ac:dyDescent="0.25">
      <c r="A13" s="53"/>
      <c r="B13" s="55" t="s">
        <v>44</v>
      </c>
      <c r="C13" s="557" t="e">
        <f>#REF!</f>
        <v>#REF!</v>
      </c>
      <c r="D13" s="558"/>
      <c r="E13" s="559"/>
      <c r="G13" s="63" t="s">
        <v>49</v>
      </c>
      <c r="H13" s="560" t="e">
        <f>#REF!</f>
        <v>#REF!</v>
      </c>
      <c r="I13" s="560"/>
      <c r="J13" s="56"/>
      <c r="P13" s="54"/>
    </row>
    <row r="14" spans="1:16" ht="30" customHeight="1" x14ac:dyDescent="0.25">
      <c r="A14" s="53"/>
      <c r="B14" s="55" t="s">
        <v>99</v>
      </c>
      <c r="C14" s="519" t="e">
        <f>#REF!</f>
        <v>#REF!</v>
      </c>
      <c r="D14" s="520"/>
      <c r="E14" s="521"/>
      <c r="F14" s="170"/>
      <c r="G14" s="171"/>
      <c r="H14" s="172"/>
      <c r="I14" s="64" t="e">
        <f>#REF!</f>
        <v>#REF!</v>
      </c>
      <c r="J14" s="56"/>
      <c r="P14" s="54"/>
    </row>
    <row r="15" spans="1:16" ht="30" customHeight="1" x14ac:dyDescent="0.25">
      <c r="A15" s="53"/>
      <c r="B15" s="60" t="s">
        <v>46</v>
      </c>
      <c r="C15" s="522" t="e">
        <f>#REF!</f>
        <v>#REF!</v>
      </c>
      <c r="D15" s="523"/>
      <c r="E15" s="523"/>
      <c r="F15" s="523"/>
      <c r="G15" s="523"/>
      <c r="H15" s="523"/>
      <c r="I15" s="524"/>
      <c r="J15" s="56"/>
      <c r="P15" s="54"/>
    </row>
    <row r="16" spans="1:16" ht="15" customHeight="1" thickBot="1" x14ac:dyDescent="0.3">
      <c r="A16" s="53"/>
      <c r="B16" s="54"/>
      <c r="C16" s="54"/>
      <c r="D16" s="54"/>
      <c r="E16" s="54"/>
      <c r="G16" s="54"/>
      <c r="H16" s="65"/>
      <c r="I16" s="54"/>
      <c r="J16" s="56"/>
    </row>
    <row r="17" spans="1:10" s="72" customFormat="1" ht="30" customHeight="1" x14ac:dyDescent="0.25">
      <c r="A17" s="66"/>
      <c r="B17" s="525" t="s">
        <v>51</v>
      </c>
      <c r="C17" s="67" t="s">
        <v>52</v>
      </c>
      <c r="D17" s="67" t="e">
        <f>#REF!</f>
        <v>#REF!</v>
      </c>
      <c r="E17" s="68" t="s">
        <v>100</v>
      </c>
      <c r="F17" s="69"/>
      <c r="G17" s="69"/>
      <c r="H17" s="67" t="s">
        <v>53</v>
      </c>
      <c r="I17" s="70" t="s">
        <v>54</v>
      </c>
      <c r="J17" s="71"/>
    </row>
    <row r="18" spans="1:10" s="54" customFormat="1" ht="30" customHeight="1" thickBot="1" x14ac:dyDescent="0.3">
      <c r="A18" s="53"/>
      <c r="B18" s="526"/>
      <c r="C18" s="73" t="e">
        <f>#REF!</f>
        <v>#REF!</v>
      </c>
      <c r="D18" s="74" t="e">
        <f>#REF!</f>
        <v>#REF!</v>
      </c>
      <c r="E18" s="75" t="e">
        <f>#REF!</f>
        <v>#REF!</v>
      </c>
      <c r="F18" s="76"/>
      <c r="G18" s="77"/>
      <c r="H18" s="78" t="e">
        <f>I28</f>
        <v>#REF!</v>
      </c>
      <c r="I18" s="79" t="e">
        <f>E18+I28</f>
        <v>#REF!</v>
      </c>
      <c r="J18" s="56"/>
    </row>
    <row r="19" spans="1:10" s="54" customFormat="1" ht="10.5" customHeight="1" x14ac:dyDescent="0.25">
      <c r="A19" s="53"/>
      <c r="F19" s="55"/>
      <c r="J19" s="56"/>
    </row>
    <row r="20" spans="1:10" ht="29.25" customHeight="1" thickBot="1" x14ac:dyDescent="0.3">
      <c r="A20" s="53"/>
      <c r="B20" s="80" t="s">
        <v>55</v>
      </c>
      <c r="C20" s="81"/>
      <c r="D20" s="49"/>
      <c r="E20" s="82" t="e">
        <f>C18</f>
        <v>#REF!</v>
      </c>
      <c r="F20" s="83"/>
      <c r="G20" s="84" t="s">
        <v>56</v>
      </c>
      <c r="H20" s="85"/>
      <c r="I20" s="86"/>
      <c r="J20" s="56"/>
    </row>
    <row r="21" spans="1:10" ht="22.5" customHeight="1" x14ac:dyDescent="0.25">
      <c r="A21" s="53"/>
      <c r="B21" s="87"/>
      <c r="C21" s="60"/>
      <c r="D21" s="54"/>
      <c r="E21" s="88"/>
      <c r="F21" s="89"/>
      <c r="G21" s="90"/>
      <c r="H21" s="91" t="s">
        <v>57</v>
      </c>
      <c r="I21" s="92"/>
      <c r="J21" s="56"/>
    </row>
    <row r="22" spans="1:10" ht="29.25" customHeight="1" thickBot="1" x14ac:dyDescent="0.3">
      <c r="A22" s="53"/>
      <c r="B22" s="93" t="s">
        <v>58</v>
      </c>
      <c r="C22" s="60"/>
      <c r="D22" s="54"/>
      <c r="E22" s="94"/>
      <c r="F22" s="95"/>
      <c r="G22" s="87" t="s">
        <v>59</v>
      </c>
      <c r="H22" s="186" t="e">
        <f>IF('PAYMENT 5'!H22="","",'PAYMENT 5'!H22)</f>
        <v>#REF!</v>
      </c>
      <c r="I22" s="234" t="e">
        <f>IF('PAYMENT 5'!I22="","",'PAYMENT 5'!I22)</f>
        <v>#REF!</v>
      </c>
      <c r="J22" s="56"/>
    </row>
    <row r="23" spans="1:10" ht="29.25" customHeight="1" x14ac:dyDescent="0.25">
      <c r="A23" s="53"/>
      <c r="B23" s="87"/>
      <c r="C23" s="60"/>
      <c r="D23" s="54"/>
      <c r="E23" s="88" t="e">
        <f>E20+E22</f>
        <v>#REF!</v>
      </c>
      <c r="F23" s="89"/>
      <c r="G23" s="87" t="s">
        <v>60</v>
      </c>
      <c r="H23" s="186" t="e">
        <f>IF('PAYMENT 5'!H23="","",'PAYMENT 5'!H23)</f>
        <v>#REF!</v>
      </c>
      <c r="I23" s="234" t="e">
        <f>IF('PAYMENT 5'!I23="","",'PAYMENT 5'!I23)</f>
        <v>#REF!</v>
      </c>
      <c r="J23" s="56"/>
    </row>
    <row r="24" spans="1:10" ht="29.25" customHeight="1" thickBot="1" x14ac:dyDescent="0.3">
      <c r="A24" s="53"/>
      <c r="B24" s="93" t="s">
        <v>61</v>
      </c>
      <c r="C24" s="96"/>
      <c r="D24" s="54"/>
      <c r="E24" s="97"/>
      <c r="F24" s="95"/>
      <c r="G24" s="87" t="s">
        <v>62</v>
      </c>
      <c r="H24" s="186" t="e">
        <f>IF('PAYMENT 5'!H24="","",'PAYMENT 5'!H24)</f>
        <v>#REF!</v>
      </c>
      <c r="I24" s="234" t="e">
        <f>IF('PAYMENT 5'!I24="","",'PAYMENT 5'!I24)</f>
        <v>#REF!</v>
      </c>
      <c r="J24" s="56"/>
    </row>
    <row r="25" spans="1:10" ht="29.25" customHeight="1" thickBot="1" x14ac:dyDescent="0.3">
      <c r="A25" s="53"/>
      <c r="B25" s="87"/>
      <c r="C25" s="60"/>
      <c r="D25" s="54"/>
      <c r="E25" s="88" t="e">
        <f>E23+E24</f>
        <v>#REF!</v>
      </c>
      <c r="F25" s="89"/>
      <c r="G25" s="87" t="s">
        <v>115</v>
      </c>
      <c r="H25" s="186" t="e">
        <f>IF('PAYMENT 5'!H25="","",'PAYMENT 5'!H25)</f>
        <v>#REF!</v>
      </c>
      <c r="I25" s="234" t="e">
        <f>IF('PAYMENT 5'!I25="","",'PAYMENT 5'!I25)</f>
        <v>#REF!</v>
      </c>
      <c r="J25" s="56"/>
    </row>
    <row r="26" spans="1:10" ht="29.25" customHeight="1" thickBot="1" x14ac:dyDescent="0.3">
      <c r="A26" s="53"/>
      <c r="B26" s="93" t="s">
        <v>63</v>
      </c>
      <c r="C26" s="98" t="e">
        <f>H31</f>
        <v>#REF!</v>
      </c>
      <c r="D26" s="54"/>
      <c r="E26" s="97" t="e">
        <f>I31</f>
        <v>#REF!</v>
      </c>
      <c r="F26" s="95"/>
      <c r="G26" s="87" t="s">
        <v>64</v>
      </c>
      <c r="H26" s="54"/>
      <c r="I26" s="99" t="e">
        <f>SUM(I22:I25)</f>
        <v>#REF!</v>
      </c>
      <c r="J26" s="56"/>
    </row>
    <row r="27" spans="1:10" ht="35.25" customHeight="1" thickBot="1" x14ac:dyDescent="0.3">
      <c r="A27" s="53"/>
      <c r="B27" s="87"/>
      <c r="C27" s="60"/>
      <c r="D27" s="54"/>
      <c r="E27" s="88" t="e">
        <f>E25-E26</f>
        <v>#REF!</v>
      </c>
      <c r="F27" s="89"/>
      <c r="G27" s="87" t="s">
        <v>65</v>
      </c>
      <c r="H27" s="54"/>
      <c r="I27" s="100" t="e">
        <f>I26*I14</f>
        <v>#REF!</v>
      </c>
      <c r="J27" s="56"/>
    </row>
    <row r="28" spans="1:10" ht="29.25" customHeight="1" thickBot="1" x14ac:dyDescent="0.3">
      <c r="A28" s="53"/>
      <c r="B28" s="93" t="s">
        <v>66</v>
      </c>
      <c r="C28" s="60"/>
      <c r="D28" s="54"/>
      <c r="E28" s="101"/>
      <c r="F28" s="95"/>
      <c r="G28" s="549" t="s">
        <v>661</v>
      </c>
      <c r="H28" s="550"/>
      <c r="I28" s="102" t="e">
        <f>SUM(I26:I27)</f>
        <v>#REF!</v>
      </c>
      <c r="J28" s="56"/>
    </row>
    <row r="29" spans="1:10" ht="29.25" customHeight="1" x14ac:dyDescent="0.25">
      <c r="A29" s="53"/>
      <c r="B29" s="87"/>
      <c r="C29" s="60"/>
      <c r="D29" s="54"/>
      <c r="E29" s="88" t="e">
        <f>E27-E28</f>
        <v>#REF!</v>
      </c>
      <c r="F29" s="89"/>
      <c r="G29" s="60"/>
      <c r="H29" s="54"/>
      <c r="I29" s="54"/>
      <c r="J29" s="56"/>
    </row>
    <row r="30" spans="1:10" ht="29.25" customHeight="1" thickBot="1" x14ac:dyDescent="0.3">
      <c r="A30" s="53"/>
      <c r="B30" s="93" t="s">
        <v>67</v>
      </c>
      <c r="C30" s="103" t="s">
        <v>68</v>
      </c>
      <c r="D30" s="104" t="s">
        <v>69</v>
      </c>
      <c r="E30" s="97"/>
      <c r="F30" s="95"/>
      <c r="G30" s="84" t="s">
        <v>70</v>
      </c>
      <c r="H30" s="85"/>
      <c r="I30" s="86"/>
      <c r="J30" s="56"/>
    </row>
    <row r="31" spans="1:10" ht="29.25" customHeight="1" thickBot="1" x14ac:dyDescent="0.3">
      <c r="A31" s="53"/>
      <c r="B31" s="105"/>
      <c r="C31" s="106"/>
      <c r="D31" s="107"/>
      <c r="E31" s="88" t="e">
        <f>+E29-E30</f>
        <v>#REF!</v>
      </c>
      <c r="F31" s="89"/>
      <c r="G31" s="87" t="s">
        <v>71</v>
      </c>
      <c r="H31" s="98" t="e">
        <f>#REF!</f>
        <v>#REF!</v>
      </c>
      <c r="I31" s="97" t="e">
        <f>C18*H31</f>
        <v>#REF!</v>
      </c>
      <c r="J31" s="56"/>
    </row>
    <row r="32" spans="1:10" ht="29.25" customHeight="1" thickBot="1" x14ac:dyDescent="0.3">
      <c r="A32" s="53"/>
      <c r="B32" s="93" t="s">
        <v>72</v>
      </c>
      <c r="C32" s="60"/>
      <c r="D32" s="54"/>
      <c r="E32" s="108">
        <f>D47</f>
        <v>187834</v>
      </c>
      <c r="F32" s="89"/>
      <c r="G32" s="116" t="s">
        <v>73</v>
      </c>
      <c r="H32" s="113"/>
      <c r="I32" s="207"/>
      <c r="J32" s="56"/>
    </row>
    <row r="33" spans="1:13" ht="29.25" customHeight="1" x14ac:dyDescent="0.25">
      <c r="A33" s="53"/>
      <c r="B33" s="87"/>
      <c r="C33" s="60"/>
      <c r="D33" s="54"/>
      <c r="E33" s="88" t="e">
        <f>E31-E32</f>
        <v>#REF!</v>
      </c>
      <c r="F33" s="89"/>
      <c r="G33" s="109"/>
      <c r="H33" s="54"/>
      <c r="I33" s="54"/>
      <c r="J33" s="56"/>
    </row>
    <row r="34" spans="1:13" ht="29.25" customHeight="1" thickBot="1" x14ac:dyDescent="0.3">
      <c r="A34" s="53"/>
      <c r="B34" s="87"/>
      <c r="C34" s="60"/>
      <c r="D34" s="206" t="e">
        <f>#REF!</f>
        <v>#REF!</v>
      </c>
      <c r="E34" s="97" t="e">
        <f>E33*I14</f>
        <v>#REF!</v>
      </c>
      <c r="F34" s="95"/>
      <c r="G34" s="84" t="s">
        <v>74</v>
      </c>
      <c r="H34" s="85"/>
      <c r="I34" s="86"/>
      <c r="J34" s="56"/>
    </row>
    <row r="35" spans="1:13" ht="29.25" customHeight="1" x14ac:dyDescent="0.25">
      <c r="A35" s="53"/>
      <c r="B35" s="87"/>
      <c r="C35" s="60"/>
      <c r="D35" s="106"/>
      <c r="E35" s="110"/>
      <c r="F35" s="95"/>
      <c r="G35" s="111" t="s">
        <v>75</v>
      </c>
      <c r="H35" s="112" t="e">
        <f>'PAYMENT 5'!H35</f>
        <v>#REF!</v>
      </c>
      <c r="I35" s="92" t="s">
        <v>76</v>
      </c>
      <c r="J35" s="56"/>
    </row>
    <row r="36" spans="1:13" ht="29.25" customHeight="1" x14ac:dyDescent="0.25">
      <c r="A36" s="53"/>
      <c r="B36" s="538" t="s">
        <v>77</v>
      </c>
      <c r="C36" s="538"/>
      <c r="D36" s="113"/>
      <c r="E36" s="114" t="e">
        <f>E33+E34</f>
        <v>#REF!</v>
      </c>
      <c r="F36" s="115"/>
      <c r="G36" s="116" t="s">
        <v>78</v>
      </c>
      <c r="H36" s="113"/>
      <c r="I36" s="185" t="e">
        <f>'PAYMENT 5'!I36</f>
        <v>#REF!</v>
      </c>
      <c r="J36" s="56"/>
    </row>
    <row r="37" spans="1:13" ht="15" customHeight="1" x14ac:dyDescent="0.25">
      <c r="A37" s="53"/>
      <c r="B37" s="54"/>
      <c r="C37" s="54"/>
      <c r="D37" s="54"/>
      <c r="E37" s="54"/>
      <c r="G37" s="54"/>
      <c r="H37" s="54"/>
      <c r="I37" s="54"/>
      <c r="J37" s="56"/>
    </row>
    <row r="38" spans="1:13" s="122" customFormat="1" ht="30" customHeight="1" x14ac:dyDescent="0.3">
      <c r="A38" s="117"/>
      <c r="B38" s="539" t="s">
        <v>79</v>
      </c>
      <c r="C38" s="540"/>
      <c r="D38" s="540"/>
      <c r="E38" s="540"/>
      <c r="F38" s="540"/>
      <c r="G38" s="540"/>
      <c r="H38" s="540"/>
      <c r="I38" s="541"/>
      <c r="J38" s="118"/>
      <c r="K38" s="119"/>
      <c r="L38" s="120"/>
      <c r="M38" s="121"/>
    </row>
    <row r="39" spans="1:13" ht="30" customHeight="1" x14ac:dyDescent="0.25">
      <c r="A39" s="53"/>
      <c r="B39" s="123" t="s">
        <v>57</v>
      </c>
      <c r="C39" s="124" t="s">
        <v>80</v>
      </c>
      <c r="D39" s="125" t="s">
        <v>81</v>
      </c>
      <c r="E39" s="85"/>
      <c r="F39" s="126"/>
      <c r="G39" s="127" t="s">
        <v>82</v>
      </c>
      <c r="H39" s="128"/>
      <c r="I39" s="129" t="s">
        <v>83</v>
      </c>
      <c r="J39" s="56"/>
      <c r="K39" s="130"/>
      <c r="L39" s="54"/>
      <c r="M39" s="54"/>
    </row>
    <row r="40" spans="1:13" ht="30" customHeight="1" x14ac:dyDescent="0.25">
      <c r="A40" s="53"/>
      <c r="B40" s="187">
        <v>43285</v>
      </c>
      <c r="C40" s="131">
        <v>1</v>
      </c>
      <c r="D40" s="132">
        <v>91477.3</v>
      </c>
      <c r="E40" s="54"/>
      <c r="G40" s="89" t="e">
        <f t="shared" ref="G40:G46" si="0">D40*$I$14</f>
        <v>#REF!</v>
      </c>
      <c r="H40" s="133"/>
      <c r="I40" s="134" t="e">
        <f>D40+G40</f>
        <v>#REF!</v>
      </c>
      <c r="J40" s="135"/>
      <c r="K40" s="60"/>
      <c r="L40" s="54"/>
      <c r="M40" s="54"/>
    </row>
    <row r="41" spans="1:13" ht="30" customHeight="1" x14ac:dyDescent="0.25">
      <c r="A41" s="53"/>
      <c r="B41" s="187">
        <v>43312</v>
      </c>
      <c r="C41" s="131">
        <v>2</v>
      </c>
      <c r="D41" s="132">
        <v>77573.299999999974</v>
      </c>
      <c r="E41" s="54"/>
      <c r="G41" s="89" t="e">
        <f t="shared" si="0"/>
        <v>#REF!</v>
      </c>
      <c r="H41" s="133"/>
      <c r="I41" s="134" t="e">
        <f>D41+G41</f>
        <v>#REF!</v>
      </c>
      <c r="J41" s="135"/>
      <c r="K41" s="60"/>
      <c r="L41" s="54"/>
      <c r="M41" s="54"/>
    </row>
    <row r="42" spans="1:13" ht="30" customHeight="1" x14ac:dyDescent="0.25">
      <c r="A42" s="53"/>
      <c r="B42" s="187">
        <v>42797</v>
      </c>
      <c r="C42" s="131">
        <v>3</v>
      </c>
      <c r="D42" s="132">
        <v>18783.400000000023</v>
      </c>
      <c r="E42" s="54"/>
      <c r="G42" s="89" t="e">
        <f t="shared" si="0"/>
        <v>#REF!</v>
      </c>
      <c r="H42" s="133"/>
      <c r="I42" s="134" t="e">
        <f>D42+G42</f>
        <v>#REF!</v>
      </c>
      <c r="J42" s="135"/>
      <c r="K42" s="60"/>
      <c r="L42" s="54"/>
      <c r="M42" s="54"/>
    </row>
    <row r="43" spans="1:13" ht="30" customHeight="1" x14ac:dyDescent="0.25">
      <c r="A43" s="53"/>
      <c r="B43" s="187">
        <v>42829</v>
      </c>
      <c r="C43" s="131">
        <v>4</v>
      </c>
      <c r="D43" s="132">
        <v>0</v>
      </c>
      <c r="E43" s="54"/>
      <c r="G43" s="89" t="e">
        <f t="shared" si="0"/>
        <v>#REF!</v>
      </c>
      <c r="H43" s="133"/>
      <c r="I43" s="134" t="e">
        <f>D43+G43</f>
        <v>#REF!</v>
      </c>
      <c r="J43" s="135"/>
      <c r="K43" s="60"/>
      <c r="L43" s="54"/>
      <c r="M43" s="54"/>
    </row>
    <row r="44" spans="1:13" ht="30" customHeight="1" x14ac:dyDescent="0.25">
      <c r="A44" s="53"/>
      <c r="B44" s="187">
        <v>42860</v>
      </c>
      <c r="C44" s="131">
        <v>5</v>
      </c>
      <c r="D44" s="132">
        <v>0</v>
      </c>
      <c r="E44" s="54"/>
      <c r="G44" s="89" t="e">
        <f t="shared" si="0"/>
        <v>#REF!</v>
      </c>
      <c r="H44" s="133"/>
      <c r="I44" s="134" t="e">
        <f t="shared" ref="I44:I46" si="1">D44+G44</f>
        <v>#REF!</v>
      </c>
      <c r="J44" s="135"/>
      <c r="K44" s="60"/>
      <c r="L44" s="54"/>
      <c r="M44" s="54"/>
    </row>
    <row r="45" spans="1:13" ht="30" customHeight="1" x14ac:dyDescent="0.25">
      <c r="A45" s="53"/>
      <c r="B45" s="187"/>
      <c r="C45" s="136" t="s">
        <v>106</v>
      </c>
      <c r="D45" s="132">
        <v>0</v>
      </c>
      <c r="E45" s="54"/>
      <c r="G45" s="89" t="e">
        <f t="shared" si="0"/>
        <v>#REF!</v>
      </c>
      <c r="H45" s="133"/>
      <c r="I45" s="134" t="e">
        <f t="shared" si="1"/>
        <v>#REF!</v>
      </c>
      <c r="J45" s="135"/>
      <c r="K45" s="60"/>
      <c r="L45" s="54"/>
      <c r="M45" s="54"/>
    </row>
    <row r="46" spans="1:13" ht="30" customHeight="1" x14ac:dyDescent="0.25">
      <c r="A46" s="53"/>
      <c r="B46" s="187"/>
      <c r="C46" s="136" t="s">
        <v>107</v>
      </c>
      <c r="D46" s="132">
        <v>0</v>
      </c>
      <c r="E46" s="54"/>
      <c r="G46" s="89" t="e">
        <f t="shared" si="0"/>
        <v>#REF!</v>
      </c>
      <c r="H46" s="133"/>
      <c r="I46" s="134" t="e">
        <f t="shared" si="1"/>
        <v>#REF!</v>
      </c>
      <c r="J46" s="135"/>
      <c r="K46" s="60"/>
      <c r="L46" s="54"/>
      <c r="M46" s="54"/>
    </row>
    <row r="47" spans="1:13" ht="30" customHeight="1" x14ac:dyDescent="0.25">
      <c r="A47" s="53"/>
      <c r="B47" s="137" t="s">
        <v>16</v>
      </c>
      <c r="C47" s="138"/>
      <c r="D47" s="139">
        <f>SUM(D40:D46)</f>
        <v>187834</v>
      </c>
      <c r="E47" s="138"/>
      <c r="F47" s="140"/>
      <c r="G47" s="139" t="e">
        <f>SUM(G40:G46)</f>
        <v>#REF!</v>
      </c>
      <c r="H47" s="138"/>
      <c r="I47" s="141" t="e">
        <f>SUM(I40:I46)</f>
        <v>#REF!</v>
      </c>
      <c r="J47" s="56"/>
    </row>
    <row r="48" spans="1:13" s="54" customFormat="1" ht="15" customHeight="1" x14ac:dyDescent="0.25">
      <c r="A48" s="53"/>
      <c r="F48" s="55"/>
      <c r="J48" s="56"/>
    </row>
    <row r="49" spans="1:10" ht="30" customHeight="1" x14ac:dyDescent="0.25">
      <c r="A49" s="53"/>
      <c r="B49" s="142" t="s">
        <v>84</v>
      </c>
      <c r="C49" s="143"/>
      <c r="D49" s="542" t="e">
        <f>E36</f>
        <v>#REF!</v>
      </c>
      <c r="E49" s="54"/>
      <c r="G49" s="144" t="s">
        <v>85</v>
      </c>
      <c r="H49" s="145"/>
      <c r="I49" s="146" t="e">
        <f>(E36+I47)/I18</f>
        <v>#REF!</v>
      </c>
      <c r="J49" s="56"/>
    </row>
    <row r="50" spans="1:10" ht="30" customHeight="1" x14ac:dyDescent="0.25">
      <c r="A50" s="53"/>
      <c r="B50" s="545" t="e">
        <f>H9</f>
        <v>#REF!</v>
      </c>
      <c r="C50" s="546"/>
      <c r="D50" s="543"/>
      <c r="E50" s="54"/>
      <c r="G50" s="147" t="s">
        <v>86</v>
      </c>
      <c r="H50" s="148"/>
      <c r="I50" s="149" t="e">
        <f>H18/E18</f>
        <v>#REF!</v>
      </c>
      <c r="J50" s="56"/>
    </row>
    <row r="51" spans="1:10" ht="30" customHeight="1" x14ac:dyDescent="0.25">
      <c r="A51" s="53"/>
      <c r="B51" s="547"/>
      <c r="C51" s="548"/>
      <c r="D51" s="544"/>
      <c r="E51" s="54"/>
      <c r="G51" s="150" t="s">
        <v>87</v>
      </c>
      <c r="H51" s="151"/>
      <c r="I51" s="152" t="e">
        <f>I18-E36-I47</f>
        <v>#REF!</v>
      </c>
      <c r="J51" s="56"/>
    </row>
    <row r="52" spans="1:10" s="54" customFormat="1" ht="15" customHeight="1" x14ac:dyDescent="0.25">
      <c r="A52" s="53"/>
      <c r="F52" s="55"/>
      <c r="J52" s="56"/>
    </row>
    <row r="53" spans="1:10" s="156" customFormat="1" ht="30" customHeight="1" x14ac:dyDescent="0.25">
      <c r="A53" s="66"/>
      <c r="B53" s="153" t="s">
        <v>88</v>
      </c>
      <c r="C53" s="49"/>
      <c r="D53" s="154"/>
      <c r="E53" s="54"/>
      <c r="F53" s="155"/>
      <c r="G53" s="153" t="s">
        <v>89</v>
      </c>
      <c r="H53" s="49"/>
      <c r="I53" s="154"/>
      <c r="J53" s="71"/>
    </row>
    <row r="54" spans="1:10" ht="16.5" customHeight="1" x14ac:dyDescent="0.3">
      <c r="A54" s="53"/>
      <c r="B54" s="157"/>
      <c r="C54" s="54"/>
      <c r="D54" s="92"/>
      <c r="E54" s="54"/>
      <c r="G54" s="157"/>
      <c r="H54" s="54"/>
      <c r="I54" s="92"/>
      <c r="J54" s="56"/>
    </row>
    <row r="55" spans="1:10" ht="30" customHeight="1" x14ac:dyDescent="0.3">
      <c r="A55" s="53"/>
      <c r="B55" s="158"/>
      <c r="C55" s="113"/>
      <c r="D55" s="159" t="s">
        <v>90</v>
      </c>
      <c r="E55" s="54"/>
      <c r="G55" s="158"/>
      <c r="H55" s="113"/>
      <c r="I55" s="159" t="s">
        <v>90</v>
      </c>
      <c r="J55" s="56"/>
    </row>
    <row r="56" spans="1:10" ht="30" customHeight="1" x14ac:dyDescent="0.25">
      <c r="A56" s="53"/>
      <c r="B56" s="536" t="s">
        <v>91</v>
      </c>
      <c r="C56" s="537"/>
      <c r="D56" s="160" t="s">
        <v>57</v>
      </c>
      <c r="E56" s="54"/>
      <c r="G56" s="536" t="s">
        <v>92</v>
      </c>
      <c r="H56" s="537"/>
      <c r="I56" s="160" t="s">
        <v>57</v>
      </c>
      <c r="J56" s="56"/>
    </row>
    <row r="57" spans="1:10" s="54" customFormat="1" ht="11.25" customHeight="1" x14ac:dyDescent="0.25">
      <c r="A57" s="53"/>
      <c r="B57" s="63"/>
      <c r="F57" s="55"/>
      <c r="J57" s="56"/>
    </row>
    <row r="58" spans="1:10" ht="30" customHeight="1" x14ac:dyDescent="0.3">
      <c r="A58" s="53"/>
      <c r="B58" s="161" t="s">
        <v>93</v>
      </c>
      <c r="C58" s="162"/>
      <c r="D58" s="163" t="s">
        <v>94</v>
      </c>
      <c r="E58" s="164"/>
      <c r="G58" s="527" t="s">
        <v>95</v>
      </c>
      <c r="H58" s="528"/>
      <c r="I58" s="529"/>
      <c r="J58" s="56"/>
    </row>
    <row r="59" spans="1:10" ht="30" customHeight="1" x14ac:dyDescent="0.25">
      <c r="A59" s="53"/>
      <c r="B59" s="161" t="s">
        <v>96</v>
      </c>
      <c r="C59" s="162"/>
      <c r="D59" s="163"/>
      <c r="E59" s="54"/>
      <c r="G59" s="530"/>
      <c r="H59" s="531"/>
      <c r="I59" s="532"/>
      <c r="J59" s="56"/>
    </row>
    <row r="60" spans="1:10" ht="11.25" customHeight="1" x14ac:dyDescent="0.25">
      <c r="A60" s="53"/>
      <c r="B60" s="54"/>
      <c r="C60" s="54"/>
      <c r="D60" s="54"/>
      <c r="E60" s="54"/>
      <c r="G60" s="530"/>
      <c r="H60" s="531"/>
      <c r="I60" s="532"/>
      <c r="J60" s="56"/>
    </row>
    <row r="61" spans="1:10" ht="18.75" customHeight="1" x14ac:dyDescent="0.25">
      <c r="A61" s="53"/>
      <c r="B61" s="80"/>
      <c r="C61" s="49"/>
      <c r="D61" s="154"/>
      <c r="E61" s="54"/>
      <c r="G61" s="530"/>
      <c r="H61" s="531"/>
      <c r="I61" s="532"/>
      <c r="J61" s="56"/>
    </row>
    <row r="62" spans="1:10" ht="30" customHeight="1" x14ac:dyDescent="0.3">
      <c r="A62" s="53"/>
      <c r="B62" s="158"/>
      <c r="C62" s="113"/>
      <c r="D62" s="159" t="s">
        <v>90</v>
      </c>
      <c r="E62" s="54"/>
      <c r="G62" s="530"/>
      <c r="H62" s="531"/>
      <c r="I62" s="532"/>
      <c r="J62" s="56"/>
    </row>
    <row r="63" spans="1:10" ht="30" customHeight="1" x14ac:dyDescent="0.25">
      <c r="A63" s="53"/>
      <c r="B63" s="536" t="s">
        <v>97</v>
      </c>
      <c r="C63" s="537"/>
      <c r="D63" s="160" t="s">
        <v>57</v>
      </c>
      <c r="E63" s="54"/>
      <c r="G63" s="533"/>
      <c r="H63" s="534"/>
      <c r="I63" s="535"/>
      <c r="J63" s="56"/>
    </row>
    <row r="64" spans="1:10" ht="11.25" customHeight="1" x14ac:dyDescent="0.25">
      <c r="A64" s="165"/>
      <c r="B64" s="113"/>
      <c r="C64" s="113"/>
      <c r="D64" s="113"/>
      <c r="E64" s="113"/>
      <c r="F64" s="166"/>
      <c r="G64" s="113"/>
      <c r="H64" s="113"/>
      <c r="I64" s="113"/>
      <c r="J64" s="167"/>
    </row>
    <row r="65" spans="2:16" ht="30" customHeight="1" x14ac:dyDescent="0.25"/>
    <row r="66" spans="2:16" ht="30" customHeight="1" x14ac:dyDescent="0.25"/>
    <row r="67" spans="2:16" s="168" customFormat="1" ht="30" customHeight="1" x14ac:dyDescent="0.25">
      <c r="B67" s="52"/>
      <c r="C67" s="52"/>
      <c r="D67" s="52"/>
      <c r="E67" s="52"/>
      <c r="F67" s="55"/>
      <c r="G67" s="52"/>
      <c r="H67" s="52"/>
      <c r="I67" s="52"/>
      <c r="K67" s="52"/>
      <c r="L67" s="52"/>
      <c r="M67" s="52"/>
      <c r="N67" s="52"/>
      <c r="O67" s="52"/>
      <c r="P67" s="52"/>
    </row>
    <row r="68" spans="2:16" s="168" customFormat="1" ht="30" customHeight="1" x14ac:dyDescent="0.25">
      <c r="B68" s="52"/>
      <c r="C68" s="52"/>
      <c r="D68" s="52"/>
      <c r="E68" s="52"/>
      <c r="F68" s="55"/>
      <c r="G68" s="52"/>
      <c r="H68" s="52"/>
      <c r="I68" s="52"/>
      <c r="K68" s="52"/>
      <c r="L68" s="52"/>
      <c r="M68" s="52"/>
      <c r="N68" s="52"/>
      <c r="O68" s="52"/>
      <c r="P68" s="52"/>
    </row>
    <row r="69" spans="2:16" s="168" customFormat="1" ht="30" customHeight="1" x14ac:dyDescent="0.25">
      <c r="B69" s="52"/>
      <c r="C69" s="52"/>
      <c r="D69" s="52"/>
      <c r="E69" s="52"/>
      <c r="F69" s="55"/>
      <c r="G69" s="52"/>
      <c r="H69" s="52"/>
      <c r="I69" s="52"/>
      <c r="K69" s="52"/>
      <c r="L69" s="52"/>
      <c r="M69" s="52"/>
      <c r="N69" s="52"/>
      <c r="O69" s="52"/>
      <c r="P69" s="52"/>
    </row>
    <row r="70" spans="2:16" s="168" customFormat="1" ht="30" customHeight="1" x14ac:dyDescent="0.25">
      <c r="B70" s="52"/>
      <c r="C70" s="52"/>
      <c r="D70" s="52"/>
      <c r="E70" s="52"/>
      <c r="F70" s="55"/>
      <c r="G70" s="52"/>
      <c r="H70" s="52"/>
      <c r="I70" s="52"/>
      <c r="K70" s="52"/>
      <c r="L70" s="52"/>
      <c r="M70" s="52"/>
      <c r="N70" s="52"/>
      <c r="O70" s="52"/>
      <c r="P70" s="52"/>
    </row>
    <row r="71" spans="2:16" s="168" customFormat="1" ht="30" customHeight="1" x14ac:dyDescent="0.25">
      <c r="B71" s="52"/>
      <c r="C71" s="52"/>
      <c r="D71" s="52"/>
      <c r="E71" s="52"/>
      <c r="F71" s="55"/>
      <c r="G71" s="52"/>
      <c r="H71" s="52"/>
      <c r="I71" s="52"/>
      <c r="K71" s="52"/>
      <c r="L71" s="52"/>
      <c r="M71" s="52"/>
      <c r="N71" s="52"/>
      <c r="O71" s="52"/>
      <c r="P71" s="52"/>
    </row>
    <row r="72" spans="2:16" s="168" customFormat="1" ht="30" customHeight="1" x14ac:dyDescent="0.25">
      <c r="B72" s="52"/>
      <c r="C72" s="52"/>
      <c r="D72" s="52"/>
      <c r="E72" s="52"/>
      <c r="F72" s="55"/>
      <c r="G72" s="52"/>
      <c r="H72" s="52"/>
      <c r="I72" s="52"/>
      <c r="K72" s="52"/>
      <c r="L72" s="52"/>
      <c r="M72" s="52"/>
      <c r="N72" s="52"/>
      <c r="O72" s="52"/>
      <c r="P72" s="52"/>
    </row>
    <row r="73" spans="2:16" s="168" customFormat="1" ht="30" customHeight="1" x14ac:dyDescent="0.25">
      <c r="B73" s="52"/>
      <c r="C73" s="52"/>
      <c r="D73" s="52"/>
      <c r="E73" s="52"/>
      <c r="F73" s="55"/>
      <c r="G73" s="52"/>
      <c r="H73" s="52"/>
      <c r="I73" s="52"/>
      <c r="K73" s="52"/>
      <c r="L73" s="52"/>
      <c r="M73" s="52"/>
      <c r="N73" s="52"/>
      <c r="O73" s="52"/>
      <c r="P73" s="52"/>
    </row>
    <row r="74" spans="2:16" s="168" customFormat="1" ht="25.5" customHeight="1" x14ac:dyDescent="0.25">
      <c r="B74" s="52"/>
      <c r="C74" s="52"/>
      <c r="D74" s="52"/>
      <c r="E74" s="52"/>
      <c r="F74" s="55"/>
      <c r="G74" s="52"/>
      <c r="H74" s="52"/>
      <c r="I74" s="52"/>
      <c r="K74" s="52"/>
      <c r="L74" s="52"/>
      <c r="M74" s="52"/>
      <c r="N74" s="52"/>
      <c r="O74" s="52"/>
      <c r="P74" s="52"/>
    </row>
    <row r="75" spans="2:16" s="168" customFormat="1" ht="25.5" customHeight="1" x14ac:dyDescent="0.25">
      <c r="B75" s="52"/>
      <c r="C75" s="52"/>
      <c r="D75" s="52"/>
      <c r="E75" s="52"/>
      <c r="F75" s="55"/>
      <c r="G75" s="52"/>
      <c r="H75" s="52"/>
      <c r="I75" s="52"/>
      <c r="K75" s="52"/>
      <c r="L75" s="52"/>
      <c r="M75" s="52"/>
      <c r="N75" s="52"/>
      <c r="O75" s="52"/>
      <c r="P75" s="52"/>
    </row>
    <row r="76" spans="2:16" s="168" customFormat="1" ht="25.5" customHeight="1" x14ac:dyDescent="0.25">
      <c r="B76" s="52"/>
      <c r="C76" s="52"/>
      <c r="D76" s="52"/>
      <c r="E76" s="52"/>
      <c r="F76" s="55"/>
      <c r="G76" s="52"/>
      <c r="H76" s="52"/>
      <c r="I76" s="52"/>
      <c r="K76" s="52"/>
      <c r="L76" s="52"/>
      <c r="M76" s="52"/>
      <c r="N76" s="52"/>
      <c r="O76" s="52"/>
      <c r="P76" s="52"/>
    </row>
    <row r="77" spans="2:16" s="168" customFormat="1" ht="25.5" customHeight="1" x14ac:dyDescent="0.25">
      <c r="B77" s="52"/>
      <c r="C77" s="52"/>
      <c r="D77" s="52"/>
      <c r="E77" s="52"/>
      <c r="F77" s="55"/>
      <c r="G77" s="52"/>
      <c r="H77" s="52"/>
      <c r="I77" s="52"/>
      <c r="K77" s="52"/>
      <c r="L77" s="52"/>
      <c r="M77" s="52"/>
      <c r="N77" s="52"/>
      <c r="O77" s="52"/>
      <c r="P77" s="52"/>
    </row>
    <row r="78" spans="2:16" s="168" customFormat="1" ht="25.5" customHeight="1" x14ac:dyDescent="0.25">
      <c r="B78" s="52"/>
      <c r="C78" s="52"/>
      <c r="D78" s="52"/>
      <c r="E78" s="52"/>
      <c r="F78" s="55"/>
      <c r="G78" s="52"/>
      <c r="H78" s="52"/>
      <c r="I78" s="52"/>
      <c r="K78" s="52"/>
      <c r="L78" s="52"/>
      <c r="M78" s="52"/>
      <c r="N78" s="52"/>
      <c r="O78" s="52"/>
      <c r="P78" s="52"/>
    </row>
    <row r="79" spans="2:16" s="168" customFormat="1" ht="25.5" customHeight="1" x14ac:dyDescent="0.25">
      <c r="B79" s="52"/>
      <c r="C79" s="52"/>
      <c r="D79" s="52"/>
      <c r="E79" s="52"/>
      <c r="F79" s="55"/>
      <c r="G79" s="52"/>
      <c r="H79" s="52"/>
      <c r="I79" s="52"/>
      <c r="K79" s="52"/>
      <c r="L79" s="52"/>
      <c r="M79" s="52"/>
      <c r="N79" s="52"/>
      <c r="O79" s="52"/>
      <c r="P79" s="52"/>
    </row>
    <row r="80" spans="2:16" s="168" customFormat="1" ht="25.5" customHeight="1" x14ac:dyDescent="0.25">
      <c r="B80" s="52"/>
      <c r="C80" s="52"/>
      <c r="D80" s="52"/>
      <c r="E80" s="52"/>
      <c r="F80" s="55"/>
      <c r="G80" s="52"/>
      <c r="H80" s="52"/>
      <c r="I80" s="52"/>
      <c r="K80" s="52"/>
      <c r="L80" s="52"/>
      <c r="M80" s="52"/>
      <c r="N80" s="52"/>
      <c r="O80" s="52"/>
      <c r="P80" s="52"/>
    </row>
    <row r="81" spans="2:16" s="168" customFormat="1" ht="25.5" customHeight="1" x14ac:dyDescent="0.25">
      <c r="B81" s="52"/>
      <c r="C81" s="52"/>
      <c r="D81" s="52"/>
      <c r="E81" s="52"/>
      <c r="F81" s="55"/>
      <c r="G81" s="52"/>
      <c r="H81" s="52"/>
      <c r="I81" s="52"/>
      <c r="K81" s="52"/>
      <c r="L81" s="52"/>
      <c r="M81" s="52"/>
      <c r="N81" s="52"/>
      <c r="O81" s="52"/>
      <c r="P81" s="52"/>
    </row>
    <row r="82" spans="2:16" s="168" customFormat="1" ht="25.5" customHeight="1" x14ac:dyDescent="0.25">
      <c r="B82" s="52"/>
      <c r="C82" s="52"/>
      <c r="D82" s="52"/>
      <c r="E82" s="52"/>
      <c r="F82" s="55"/>
      <c r="G82" s="52"/>
      <c r="H82" s="52"/>
      <c r="I82" s="52"/>
      <c r="K82" s="52"/>
      <c r="L82" s="52"/>
      <c r="M82" s="52"/>
      <c r="N82" s="52"/>
      <c r="O82" s="52"/>
      <c r="P82" s="52"/>
    </row>
    <row r="83" spans="2:16" s="168" customFormat="1" ht="25.5" customHeight="1" x14ac:dyDescent="0.25">
      <c r="B83" s="52"/>
      <c r="C83" s="52"/>
      <c r="D83" s="52"/>
      <c r="E83" s="52"/>
      <c r="F83" s="55"/>
      <c r="G83" s="52"/>
      <c r="H83" s="52"/>
      <c r="I83" s="52"/>
      <c r="K83" s="52"/>
      <c r="L83" s="52"/>
      <c r="M83" s="52"/>
      <c r="N83" s="52"/>
      <c r="O83" s="52"/>
      <c r="P83" s="52"/>
    </row>
    <row r="84" spans="2:16" s="168" customFormat="1" ht="25.5" customHeight="1" x14ac:dyDescent="0.25">
      <c r="B84" s="52"/>
      <c r="C84" s="52"/>
      <c r="D84" s="52"/>
      <c r="E84" s="52"/>
      <c r="F84" s="55"/>
      <c r="G84" s="52"/>
      <c r="H84" s="52"/>
      <c r="I84" s="52"/>
      <c r="K84" s="52"/>
      <c r="L84" s="52"/>
      <c r="M84" s="52"/>
      <c r="N84" s="52"/>
      <c r="O84" s="52"/>
      <c r="P84" s="52"/>
    </row>
    <row r="85" spans="2:16" s="168" customFormat="1" ht="25.5" customHeight="1" x14ac:dyDescent="0.25">
      <c r="B85" s="52"/>
      <c r="C85" s="52"/>
      <c r="D85" s="52"/>
      <c r="E85" s="52"/>
      <c r="F85" s="55"/>
      <c r="G85" s="52"/>
      <c r="H85" s="52"/>
      <c r="I85" s="52"/>
      <c r="K85" s="52"/>
      <c r="L85" s="52"/>
      <c r="M85" s="52"/>
      <c r="N85" s="52"/>
      <c r="O85" s="52"/>
      <c r="P85" s="52"/>
    </row>
    <row r="86" spans="2:16" s="168" customFormat="1" ht="25.5" customHeight="1" x14ac:dyDescent="0.25">
      <c r="B86" s="52"/>
      <c r="C86" s="52"/>
      <c r="D86" s="52"/>
      <c r="E86" s="52"/>
      <c r="F86" s="55"/>
      <c r="G86" s="52"/>
      <c r="H86" s="52"/>
      <c r="I86" s="52"/>
      <c r="K86" s="52"/>
      <c r="L86" s="52"/>
      <c r="M86" s="52"/>
      <c r="N86" s="52"/>
      <c r="O86" s="52"/>
      <c r="P86" s="52"/>
    </row>
    <row r="87" spans="2:16" s="168" customFormat="1" ht="25.5" customHeight="1" x14ac:dyDescent="0.25">
      <c r="B87" s="52"/>
      <c r="C87" s="52"/>
      <c r="D87" s="52"/>
      <c r="E87" s="52"/>
      <c r="F87" s="55"/>
      <c r="G87" s="52"/>
      <c r="H87" s="52"/>
      <c r="I87" s="52"/>
      <c r="K87" s="52"/>
      <c r="L87" s="52"/>
      <c r="M87" s="52"/>
      <c r="N87" s="52"/>
      <c r="O87" s="52"/>
      <c r="P87" s="52"/>
    </row>
    <row r="88" spans="2:16" s="168" customFormat="1" ht="25.5" customHeight="1" x14ac:dyDescent="0.25">
      <c r="B88" s="52"/>
      <c r="C88" s="52"/>
      <c r="D88" s="52"/>
      <c r="E88" s="52"/>
      <c r="F88" s="55"/>
      <c r="G88" s="52"/>
      <c r="H88" s="52"/>
      <c r="I88" s="52"/>
      <c r="K88" s="52"/>
      <c r="L88" s="52"/>
      <c r="M88" s="52"/>
      <c r="N88" s="52"/>
      <c r="O88" s="52"/>
      <c r="P88" s="52"/>
    </row>
    <row r="89" spans="2:16" s="168" customFormat="1" ht="25.5" customHeight="1" x14ac:dyDescent="0.25">
      <c r="B89" s="52"/>
      <c r="C89" s="52"/>
      <c r="D89" s="52"/>
      <c r="E89" s="52"/>
      <c r="F89" s="55"/>
      <c r="G89" s="52"/>
      <c r="H89" s="52"/>
      <c r="I89" s="52"/>
      <c r="K89" s="52"/>
      <c r="L89" s="52"/>
      <c r="M89" s="52"/>
      <c r="N89" s="52"/>
      <c r="O89" s="52"/>
      <c r="P89" s="52"/>
    </row>
    <row r="90" spans="2:16" s="168" customFormat="1" ht="25.5" customHeight="1" x14ac:dyDescent="0.25">
      <c r="B90" s="52"/>
      <c r="C90" s="52"/>
      <c r="D90" s="52"/>
      <c r="E90" s="52"/>
      <c r="F90" s="55"/>
      <c r="G90" s="52"/>
      <c r="H90" s="52"/>
      <c r="I90" s="52"/>
      <c r="K90" s="52"/>
      <c r="L90" s="52"/>
      <c r="M90" s="52"/>
      <c r="N90" s="52"/>
      <c r="O90" s="52"/>
      <c r="P90" s="52"/>
    </row>
    <row r="91" spans="2:16" s="168" customFormat="1" ht="25.5" customHeight="1" x14ac:dyDescent="0.25">
      <c r="B91" s="52"/>
      <c r="C91" s="52"/>
      <c r="D91" s="52"/>
      <c r="E91" s="52"/>
      <c r="F91" s="55"/>
      <c r="G91" s="52"/>
      <c r="H91" s="52"/>
      <c r="I91" s="52"/>
      <c r="K91" s="52"/>
      <c r="L91" s="52"/>
      <c r="M91" s="52"/>
      <c r="N91" s="52"/>
      <c r="O91" s="52"/>
      <c r="P91" s="52"/>
    </row>
    <row r="92" spans="2:16" s="168" customFormat="1" ht="25.5" customHeight="1" x14ac:dyDescent="0.25">
      <c r="B92" s="52"/>
      <c r="C92" s="52"/>
      <c r="D92" s="52"/>
      <c r="E92" s="52"/>
      <c r="F92" s="55"/>
      <c r="G92" s="52"/>
      <c r="H92" s="52"/>
      <c r="I92" s="52"/>
      <c r="K92" s="52"/>
      <c r="L92" s="52"/>
      <c r="M92" s="52"/>
      <c r="N92" s="52"/>
      <c r="O92" s="52"/>
      <c r="P92" s="52"/>
    </row>
    <row r="93" spans="2:16" s="168" customFormat="1" ht="25.5" customHeight="1" x14ac:dyDescent="0.25">
      <c r="B93" s="52"/>
      <c r="C93" s="52"/>
      <c r="D93" s="52"/>
      <c r="E93" s="52"/>
      <c r="F93" s="55"/>
      <c r="G93" s="52"/>
      <c r="H93" s="52"/>
      <c r="I93" s="52"/>
      <c r="K93" s="52"/>
      <c r="L93" s="52"/>
      <c r="M93" s="52"/>
      <c r="N93" s="52"/>
      <c r="O93" s="52"/>
      <c r="P93" s="52"/>
    </row>
    <row r="94" spans="2:16" s="168" customFormat="1" ht="25.5" customHeight="1" x14ac:dyDescent="0.25">
      <c r="B94" s="52"/>
      <c r="C94" s="52"/>
      <c r="D94" s="52"/>
      <c r="E94" s="52"/>
      <c r="F94" s="55"/>
      <c r="G94" s="52"/>
      <c r="H94" s="52"/>
      <c r="I94" s="52"/>
      <c r="K94" s="52"/>
      <c r="L94" s="52"/>
      <c r="M94" s="52"/>
      <c r="N94" s="52"/>
      <c r="O94" s="52"/>
      <c r="P94" s="52"/>
    </row>
    <row r="95" spans="2:16" s="168" customFormat="1" ht="25.5" customHeight="1" x14ac:dyDescent="0.25">
      <c r="B95" s="52"/>
      <c r="C95" s="52"/>
      <c r="D95" s="52"/>
      <c r="E95" s="52"/>
      <c r="F95" s="55"/>
      <c r="G95" s="52"/>
      <c r="H95" s="52"/>
      <c r="I95" s="52"/>
      <c r="K95" s="52"/>
      <c r="L95" s="52"/>
      <c r="M95" s="52"/>
      <c r="N95" s="52"/>
      <c r="O95" s="52"/>
      <c r="P95" s="52"/>
    </row>
    <row r="96" spans="2:16" s="168" customFormat="1" ht="25.5" customHeight="1" x14ac:dyDescent="0.25">
      <c r="B96" s="52"/>
      <c r="C96" s="52"/>
      <c r="D96" s="52"/>
      <c r="E96" s="52"/>
      <c r="F96" s="55"/>
      <c r="G96" s="52"/>
      <c r="H96" s="52"/>
      <c r="I96" s="52"/>
      <c r="K96" s="52"/>
      <c r="L96" s="52"/>
      <c r="M96" s="52"/>
      <c r="N96" s="52"/>
      <c r="O96" s="52"/>
      <c r="P96" s="52"/>
    </row>
    <row r="97" spans="2:16" s="168" customFormat="1" ht="25.5" customHeight="1" x14ac:dyDescent="0.25">
      <c r="B97" s="52"/>
      <c r="C97" s="52"/>
      <c r="D97" s="52"/>
      <c r="E97" s="52"/>
      <c r="F97" s="55"/>
      <c r="G97" s="52"/>
      <c r="H97" s="52"/>
      <c r="I97" s="52"/>
      <c r="K97" s="52"/>
      <c r="L97" s="52"/>
      <c r="M97" s="52"/>
      <c r="N97" s="52"/>
      <c r="O97" s="52"/>
      <c r="P97" s="52"/>
    </row>
    <row r="98" spans="2:16" s="168" customFormat="1" ht="25.5" customHeight="1" x14ac:dyDescent="0.25">
      <c r="B98" s="52"/>
      <c r="C98" s="52"/>
      <c r="D98" s="52"/>
      <c r="E98" s="52"/>
      <c r="F98" s="55"/>
      <c r="G98" s="52"/>
      <c r="H98" s="52"/>
      <c r="I98" s="52"/>
      <c r="K98" s="52"/>
      <c r="L98" s="52"/>
      <c r="M98" s="52"/>
      <c r="N98" s="52"/>
      <c r="O98" s="52"/>
      <c r="P98" s="52"/>
    </row>
    <row r="99" spans="2:16" s="168" customFormat="1" ht="25.5" customHeight="1" x14ac:dyDescent="0.25">
      <c r="B99" s="52"/>
      <c r="C99" s="52"/>
      <c r="D99" s="52"/>
      <c r="E99" s="52"/>
      <c r="F99" s="55"/>
      <c r="G99" s="52"/>
      <c r="H99" s="52"/>
      <c r="I99" s="52"/>
      <c r="K99" s="52"/>
      <c r="L99" s="52"/>
      <c r="M99" s="52"/>
      <c r="N99" s="52"/>
      <c r="O99" s="52"/>
      <c r="P99" s="52"/>
    </row>
    <row r="100" spans="2:16" s="168" customFormat="1" ht="25.5" customHeight="1" x14ac:dyDescent="0.25">
      <c r="B100" s="52"/>
      <c r="C100" s="52"/>
      <c r="D100" s="52"/>
      <c r="E100" s="52"/>
      <c r="F100" s="55"/>
      <c r="G100" s="52"/>
      <c r="H100" s="52"/>
      <c r="I100" s="52"/>
      <c r="K100" s="52"/>
      <c r="L100" s="52"/>
      <c r="M100" s="52"/>
      <c r="N100" s="52"/>
      <c r="O100" s="52"/>
      <c r="P100" s="52"/>
    </row>
    <row r="101" spans="2:16" s="168" customFormat="1" ht="25.5" customHeight="1" x14ac:dyDescent="0.25">
      <c r="B101" s="52"/>
      <c r="C101" s="52"/>
      <c r="D101" s="52"/>
      <c r="E101" s="52"/>
      <c r="F101" s="55"/>
      <c r="G101" s="52"/>
      <c r="H101" s="52"/>
      <c r="I101" s="52"/>
      <c r="K101" s="52"/>
      <c r="L101" s="52"/>
      <c r="M101" s="52"/>
      <c r="N101" s="52"/>
      <c r="O101" s="52"/>
      <c r="P101" s="52"/>
    </row>
    <row r="102" spans="2:16" s="168" customFormat="1" ht="25.5" customHeight="1" x14ac:dyDescent="0.25">
      <c r="B102" s="52"/>
      <c r="C102" s="52"/>
      <c r="D102" s="52"/>
      <c r="E102" s="52"/>
      <c r="F102" s="55"/>
      <c r="G102" s="52"/>
      <c r="H102" s="52"/>
      <c r="I102" s="52"/>
      <c r="K102" s="52"/>
      <c r="L102" s="52"/>
      <c r="M102" s="52"/>
      <c r="N102" s="52"/>
      <c r="O102" s="52"/>
      <c r="P102" s="52"/>
    </row>
    <row r="103" spans="2:16" s="168" customFormat="1" ht="25.5" customHeight="1" x14ac:dyDescent="0.25">
      <c r="B103" s="52"/>
      <c r="C103" s="52"/>
      <c r="D103" s="52"/>
      <c r="E103" s="52"/>
      <c r="F103" s="55"/>
      <c r="G103" s="52"/>
      <c r="H103" s="52"/>
      <c r="I103" s="52"/>
      <c r="K103" s="52"/>
      <c r="L103" s="52"/>
      <c r="M103" s="52"/>
      <c r="N103" s="52"/>
      <c r="O103" s="52"/>
      <c r="P103" s="52"/>
    </row>
    <row r="104" spans="2:16" s="168" customFormat="1" ht="25.5" customHeight="1" x14ac:dyDescent="0.25">
      <c r="B104" s="52"/>
      <c r="C104" s="52"/>
      <c r="D104" s="52"/>
      <c r="E104" s="52"/>
      <c r="F104" s="55"/>
      <c r="G104" s="52"/>
      <c r="H104" s="52"/>
      <c r="I104" s="52"/>
      <c r="K104" s="52"/>
      <c r="L104" s="52"/>
      <c r="M104" s="52"/>
      <c r="N104" s="52"/>
      <c r="O104" s="52"/>
      <c r="P104" s="52"/>
    </row>
    <row r="105" spans="2:16" s="168" customFormat="1" ht="25.5" customHeight="1" x14ac:dyDescent="0.25">
      <c r="B105" s="52"/>
      <c r="C105" s="52"/>
      <c r="D105" s="52"/>
      <c r="E105" s="52"/>
      <c r="F105" s="55"/>
      <c r="G105" s="52"/>
      <c r="H105" s="52"/>
      <c r="I105" s="52"/>
      <c r="K105" s="52"/>
      <c r="L105" s="52"/>
      <c r="M105" s="52"/>
      <c r="N105" s="52"/>
      <c r="O105" s="52"/>
      <c r="P105" s="52"/>
    </row>
    <row r="106" spans="2:16" s="168" customFormat="1" ht="25.5" customHeight="1" x14ac:dyDescent="0.25">
      <c r="B106" s="52"/>
      <c r="C106" s="52"/>
      <c r="D106" s="52"/>
      <c r="E106" s="52"/>
      <c r="F106" s="55"/>
      <c r="G106" s="52"/>
      <c r="H106" s="52"/>
      <c r="I106" s="52"/>
      <c r="K106" s="52"/>
      <c r="L106" s="52"/>
      <c r="M106" s="52"/>
      <c r="N106" s="52"/>
      <c r="O106" s="52"/>
      <c r="P106" s="52"/>
    </row>
    <row r="107" spans="2:16" s="168" customFormat="1" ht="25.5" customHeight="1" x14ac:dyDescent="0.25">
      <c r="B107" s="52"/>
      <c r="C107" s="52"/>
      <c r="D107" s="52"/>
      <c r="E107" s="52"/>
      <c r="F107" s="55"/>
      <c r="G107" s="52"/>
      <c r="H107" s="52"/>
      <c r="I107" s="52"/>
      <c r="K107" s="52"/>
      <c r="L107" s="52"/>
      <c r="M107" s="52"/>
      <c r="N107" s="52"/>
      <c r="O107" s="52"/>
      <c r="P107" s="52"/>
    </row>
    <row r="108" spans="2:16" s="168" customFormat="1" ht="25.5" customHeight="1" x14ac:dyDescent="0.25">
      <c r="B108" s="52"/>
      <c r="C108" s="52"/>
      <c r="D108" s="52"/>
      <c r="E108" s="52"/>
      <c r="F108" s="55"/>
      <c r="G108" s="52"/>
      <c r="H108" s="52"/>
      <c r="I108" s="52"/>
      <c r="K108" s="52"/>
      <c r="L108" s="52"/>
      <c r="M108" s="52"/>
      <c r="N108" s="52"/>
      <c r="O108" s="52"/>
      <c r="P108" s="52"/>
    </row>
    <row r="109" spans="2:16" s="168" customFormat="1" ht="25.5" customHeight="1" x14ac:dyDescent="0.25">
      <c r="B109" s="52"/>
      <c r="C109" s="52"/>
      <c r="D109" s="52"/>
      <c r="E109" s="52"/>
      <c r="F109" s="55"/>
      <c r="G109" s="52"/>
      <c r="H109" s="52"/>
      <c r="I109" s="52"/>
      <c r="K109" s="52"/>
      <c r="L109" s="52"/>
      <c r="M109" s="52"/>
      <c r="N109" s="52"/>
      <c r="O109" s="52"/>
      <c r="P109" s="52"/>
    </row>
    <row r="110" spans="2:16" s="168" customFormat="1" ht="25.5" customHeight="1" x14ac:dyDescent="0.25">
      <c r="B110" s="52"/>
      <c r="C110" s="52"/>
      <c r="D110" s="52"/>
      <c r="E110" s="52"/>
      <c r="F110" s="55"/>
      <c r="G110" s="52"/>
      <c r="H110" s="52"/>
      <c r="I110" s="52"/>
      <c r="K110" s="52"/>
      <c r="L110" s="52"/>
      <c r="M110" s="52"/>
      <c r="N110" s="52"/>
      <c r="O110" s="52"/>
      <c r="P110" s="52"/>
    </row>
    <row r="111" spans="2:16" s="168" customFormat="1" ht="25.5" customHeight="1" x14ac:dyDescent="0.25">
      <c r="B111" s="52"/>
      <c r="C111" s="52"/>
      <c r="D111" s="52"/>
      <c r="E111" s="52"/>
      <c r="F111" s="55"/>
      <c r="G111" s="52"/>
      <c r="H111" s="52"/>
      <c r="I111" s="52"/>
      <c r="K111" s="52"/>
      <c r="L111" s="52"/>
      <c r="M111" s="52"/>
      <c r="N111" s="52"/>
      <c r="O111" s="52"/>
      <c r="P111" s="52"/>
    </row>
    <row r="112" spans="2:16" s="168" customFormat="1" ht="25.5" customHeight="1" x14ac:dyDescent="0.25">
      <c r="B112" s="52"/>
      <c r="C112" s="52"/>
      <c r="D112" s="52"/>
      <c r="E112" s="52"/>
      <c r="F112" s="55"/>
      <c r="G112" s="52"/>
      <c r="H112" s="52"/>
      <c r="I112" s="52"/>
      <c r="K112" s="52"/>
      <c r="L112" s="52"/>
      <c r="M112" s="52"/>
      <c r="N112" s="52"/>
      <c r="O112" s="52"/>
      <c r="P112" s="52"/>
    </row>
    <row r="113" spans="2:16" s="168" customFormat="1" ht="25.5" customHeight="1" x14ac:dyDescent="0.25">
      <c r="B113" s="52"/>
      <c r="C113" s="52"/>
      <c r="D113" s="52"/>
      <c r="E113" s="52"/>
      <c r="F113" s="55"/>
      <c r="G113" s="52"/>
      <c r="H113" s="52"/>
      <c r="I113" s="52"/>
      <c r="K113" s="52"/>
      <c r="L113" s="52"/>
      <c r="M113" s="52"/>
      <c r="N113" s="52"/>
      <c r="O113" s="52"/>
      <c r="P113" s="52"/>
    </row>
    <row r="114" spans="2:16" s="168" customFormat="1" ht="25.5" customHeight="1" x14ac:dyDescent="0.25">
      <c r="B114" s="52"/>
      <c r="C114" s="52"/>
      <c r="D114" s="52"/>
      <c r="E114" s="52"/>
      <c r="F114" s="55"/>
      <c r="G114" s="52"/>
      <c r="H114" s="52"/>
      <c r="I114" s="52"/>
      <c r="K114" s="52"/>
      <c r="L114" s="52"/>
      <c r="M114" s="52"/>
      <c r="N114" s="52"/>
      <c r="O114" s="52"/>
      <c r="P114" s="52"/>
    </row>
    <row r="115" spans="2:16" s="168" customFormat="1" ht="25.5" customHeight="1" x14ac:dyDescent="0.25">
      <c r="B115" s="52"/>
      <c r="C115" s="52"/>
      <c r="D115" s="52"/>
      <c r="E115" s="52"/>
      <c r="F115" s="55"/>
      <c r="G115" s="52"/>
      <c r="H115" s="52"/>
      <c r="I115" s="52"/>
      <c r="K115" s="52"/>
      <c r="L115" s="52"/>
      <c r="M115" s="52"/>
      <c r="N115" s="52"/>
      <c r="O115" s="52"/>
      <c r="P115" s="52"/>
    </row>
    <row r="116" spans="2:16" s="168" customFormat="1" ht="25.5" customHeight="1" x14ac:dyDescent="0.25">
      <c r="B116" s="52"/>
      <c r="C116" s="52"/>
      <c r="D116" s="52"/>
      <c r="E116" s="52"/>
      <c r="F116" s="55"/>
      <c r="G116" s="52"/>
      <c r="H116" s="52"/>
      <c r="I116" s="52"/>
      <c r="K116" s="52"/>
      <c r="L116" s="52"/>
      <c r="M116" s="52"/>
      <c r="N116" s="52"/>
      <c r="O116" s="52"/>
      <c r="P116" s="52"/>
    </row>
    <row r="117" spans="2:16" s="168" customFormat="1" ht="25.5" customHeight="1" x14ac:dyDescent="0.25">
      <c r="B117" s="52"/>
      <c r="C117" s="52"/>
      <c r="D117" s="52"/>
      <c r="E117" s="52"/>
      <c r="F117" s="55"/>
      <c r="G117" s="52"/>
      <c r="H117" s="52"/>
      <c r="I117" s="52"/>
      <c r="K117" s="52"/>
      <c r="L117" s="52"/>
      <c r="M117" s="52"/>
      <c r="N117" s="52"/>
      <c r="O117" s="52"/>
      <c r="P117" s="52"/>
    </row>
    <row r="118" spans="2:16" s="168" customFormat="1" ht="25.5" customHeight="1" x14ac:dyDescent="0.25">
      <c r="B118" s="52"/>
      <c r="C118" s="52"/>
      <c r="D118" s="52"/>
      <c r="E118" s="52"/>
      <c r="F118" s="55"/>
      <c r="G118" s="52"/>
      <c r="H118" s="52"/>
      <c r="I118" s="52"/>
      <c r="K118" s="52"/>
      <c r="L118" s="52"/>
      <c r="M118" s="52"/>
      <c r="N118" s="52"/>
      <c r="O118" s="52"/>
      <c r="P118" s="52"/>
    </row>
  </sheetData>
  <sheetProtection algorithmName="SHA-512" hashValue="NpaMyKcjVzTW53zesLjfbSe+iDPKKERMZy2mlROm7fjHAuB8sNQHh2PfpZ+F00D4jnMDga5+TrPzl7ygQ78Y4Q==" saltValue="x28OpCHzRoBvs0ARB54tOg==" spinCount="100000" sheet="1" objects="1" scenarios="1" formatCells="0"/>
  <protectedRanges>
    <protectedRange sqref="C5 H13 I14 E20 E22 E24 E28 H31 E30 C31 H35 I36 D58:D59 D55" name="Range1"/>
    <protectedRange sqref="H22:I25" name="Range1_1"/>
  </protectedRanges>
  <mergeCells count="28">
    <mergeCell ref="C13:E13"/>
    <mergeCell ref="H13:I13"/>
    <mergeCell ref="C7:E7"/>
    <mergeCell ref="C9:E9"/>
    <mergeCell ref="H9:I9"/>
    <mergeCell ref="C10:E10"/>
    <mergeCell ref="G10:G12"/>
    <mergeCell ref="H10:I12"/>
    <mergeCell ref="C12:E12"/>
    <mergeCell ref="C11:E11"/>
    <mergeCell ref="H2:I2"/>
    <mergeCell ref="B3:I3"/>
    <mergeCell ref="C5:E5"/>
    <mergeCell ref="H5:I5"/>
    <mergeCell ref="C6:E6"/>
    <mergeCell ref="H6:I6"/>
    <mergeCell ref="C14:E14"/>
    <mergeCell ref="C15:I15"/>
    <mergeCell ref="B17:B18"/>
    <mergeCell ref="G58:I63"/>
    <mergeCell ref="B63:C63"/>
    <mergeCell ref="B36:C36"/>
    <mergeCell ref="B38:I38"/>
    <mergeCell ref="D49:D51"/>
    <mergeCell ref="B50:C51"/>
    <mergeCell ref="B56:C56"/>
    <mergeCell ref="G56:H56"/>
    <mergeCell ref="G28:H28"/>
  </mergeCells>
  <dataValidations count="1">
    <dataValidation type="custom" operator="greaterThan" showInputMessage="1" showErrorMessage="1" sqref="B40:B46">
      <formula1>38322</formula1>
    </dataValidation>
  </dataValidations>
  <printOptions horizontalCentered="1" verticalCentered="1"/>
  <pageMargins left="0.27559055118110237" right="0.23622047244094491" top="0.39370078740157483" bottom="0.23622047244094491" header="0.19685039370078741" footer="0.19685039370078741"/>
  <pageSetup paperSize="9" scale="45" orientation="portrait"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7"/>
  <sheetViews>
    <sheetView showGridLines="0" view="pageBreakPreview" zoomScale="80" zoomScaleNormal="85" zoomScaleSheetLayoutView="80" workbookViewId="0">
      <selection activeCell="J21" sqref="J21"/>
    </sheetView>
  </sheetViews>
  <sheetFormatPr defaultColWidth="9.21875" defaultRowHeight="17.399999999999999" x14ac:dyDescent="0.3"/>
  <cols>
    <col min="1" max="1" width="2.21875" style="3" customWidth="1"/>
    <col min="2" max="2" width="31.5546875" style="3" customWidth="1"/>
    <col min="3" max="3" width="48.5546875" style="3" customWidth="1"/>
    <col min="4" max="5" width="2.21875" style="3" customWidth="1"/>
    <col min="6" max="6" width="31.44140625" style="3" customWidth="1"/>
    <col min="7" max="8" width="24.21875" style="3" customWidth="1"/>
    <col min="9" max="9" width="2.21875" style="3" customWidth="1"/>
    <col min="10" max="10" width="6.77734375" style="3" customWidth="1"/>
    <col min="11" max="16384" width="9.21875" style="3"/>
  </cols>
  <sheetData>
    <row r="1" spans="1:15" ht="15" customHeight="1" x14ac:dyDescent="0.3">
      <c r="A1" s="10"/>
      <c r="B1" s="11"/>
      <c r="C1" s="12"/>
      <c r="D1" s="12"/>
      <c r="E1" s="12"/>
      <c r="F1" s="12"/>
      <c r="G1" s="13"/>
      <c r="H1" s="14"/>
      <c r="I1" s="15"/>
      <c r="J1" s="179"/>
    </row>
    <row r="2" spans="1:15" ht="43.5" customHeight="1" x14ac:dyDescent="0.3">
      <c r="A2" s="16"/>
      <c r="B2" s="5"/>
      <c r="C2" s="606"/>
      <c r="D2" s="606"/>
      <c r="E2" s="606"/>
      <c r="F2" s="606"/>
      <c r="G2" s="607"/>
      <c r="H2" s="607"/>
      <c r="I2" s="17"/>
      <c r="J2" s="179"/>
    </row>
    <row r="3" spans="1:15" ht="25.5" customHeight="1" x14ac:dyDescent="0.3">
      <c r="A3" s="16"/>
      <c r="B3" s="5"/>
      <c r="C3" s="606"/>
      <c r="D3" s="606"/>
      <c r="E3" s="606"/>
      <c r="F3" s="606"/>
      <c r="G3" s="607"/>
      <c r="H3" s="607"/>
      <c r="I3" s="17"/>
      <c r="J3" s="179"/>
      <c r="K3" s="6"/>
      <c r="L3" s="6"/>
    </row>
    <row r="4" spans="1:15" ht="30" customHeight="1" x14ac:dyDescent="0.3">
      <c r="A4" s="16"/>
      <c r="B4" s="5"/>
      <c r="C4" s="606"/>
      <c r="D4" s="606"/>
      <c r="E4" s="606"/>
      <c r="F4" s="606"/>
      <c r="G4" s="607"/>
      <c r="H4" s="607"/>
      <c r="I4" s="17"/>
      <c r="J4" s="179"/>
      <c r="K4" s="6"/>
      <c r="L4" s="6"/>
    </row>
    <row r="5" spans="1:15" ht="51" customHeight="1" x14ac:dyDescent="0.3">
      <c r="A5" s="16"/>
      <c r="B5" s="5"/>
      <c r="C5" s="606"/>
      <c r="D5" s="606"/>
      <c r="E5" s="606"/>
      <c r="F5" s="606"/>
      <c r="G5" s="608"/>
      <c r="H5" s="609"/>
      <c r="I5" s="17"/>
      <c r="K5" s="6"/>
      <c r="L5" s="6"/>
    </row>
    <row r="6" spans="1:15" ht="22.5" customHeight="1" x14ac:dyDescent="0.3">
      <c r="A6" s="16"/>
      <c r="B6" s="5"/>
      <c r="C6" s="179"/>
      <c r="D6" s="179"/>
      <c r="E6" s="179"/>
      <c r="F6" s="179"/>
      <c r="G6" s="609"/>
      <c r="H6" s="609"/>
      <c r="I6" s="17"/>
    </row>
    <row r="7" spans="1:15" ht="28.5" customHeight="1" x14ac:dyDescent="0.3">
      <c r="A7" s="16"/>
      <c r="B7" s="5"/>
      <c r="C7" s="179"/>
      <c r="D7" s="179"/>
      <c r="E7" s="179"/>
      <c r="F7" s="179"/>
      <c r="G7" s="609"/>
      <c r="H7" s="609"/>
      <c r="I7" s="17"/>
    </row>
    <row r="8" spans="1:15" ht="27.75" customHeight="1" x14ac:dyDescent="0.3">
      <c r="A8" s="16"/>
      <c r="B8" s="5"/>
      <c r="C8" s="176"/>
      <c r="D8" s="174"/>
      <c r="E8" s="174"/>
      <c r="F8" s="174"/>
      <c r="G8" s="4"/>
      <c r="H8" s="179"/>
      <c r="I8" s="17"/>
    </row>
    <row r="9" spans="1:15" ht="15" customHeight="1" x14ac:dyDescent="0.3">
      <c r="A9" s="16"/>
      <c r="B9" s="5"/>
      <c r="C9" s="176"/>
      <c r="D9" s="174"/>
      <c r="E9" s="174"/>
      <c r="F9" s="174"/>
      <c r="G9" s="4"/>
      <c r="H9" s="179"/>
      <c r="I9" s="17"/>
    </row>
    <row r="10" spans="1:15" ht="175.5" customHeight="1" x14ac:dyDescent="0.3">
      <c r="A10" s="18"/>
      <c r="B10" s="180"/>
      <c r="C10" s="40"/>
      <c r="D10" s="40"/>
      <c r="E10" s="40"/>
      <c r="F10" s="40"/>
      <c r="G10" s="20"/>
      <c r="H10" s="19"/>
      <c r="I10" s="21"/>
    </row>
    <row r="11" spans="1:15" ht="33.75" customHeight="1" x14ac:dyDescent="0.3">
      <c r="A11" s="590" t="s">
        <v>108</v>
      </c>
      <c r="B11" s="591"/>
      <c r="C11" s="591"/>
      <c r="D11" s="591"/>
      <c r="E11" s="591"/>
      <c r="F11" s="591"/>
      <c r="G11" s="591"/>
      <c r="H11" s="591"/>
      <c r="I11" s="592"/>
    </row>
    <row r="12" spans="1:15" s="1" customFormat="1" ht="15" customHeight="1" x14ac:dyDescent="0.3">
      <c r="A12" s="22"/>
      <c r="B12" s="178"/>
      <c r="C12" s="570"/>
      <c r="D12" s="570"/>
      <c r="E12" s="570"/>
      <c r="F12" s="570"/>
      <c r="G12" s="570"/>
      <c r="H12" s="570"/>
      <c r="I12" s="23"/>
    </row>
    <row r="13" spans="1:15" ht="6.75" hidden="1" customHeight="1" thickBot="1" x14ac:dyDescent="0.35">
      <c r="A13" s="22"/>
      <c r="B13" s="7"/>
      <c r="C13" s="7"/>
      <c r="D13" s="7"/>
      <c r="E13" s="7"/>
      <c r="F13" s="7"/>
      <c r="G13" s="7"/>
      <c r="H13" s="7"/>
      <c r="I13" s="23"/>
    </row>
    <row r="14" spans="1:15" ht="6.75" hidden="1" customHeight="1" x14ac:dyDescent="0.3">
      <c r="A14" s="24"/>
      <c r="B14" s="179" t="s">
        <v>0</v>
      </c>
      <c r="C14" s="595"/>
      <c r="D14" s="595"/>
      <c r="E14" s="595"/>
      <c r="F14" s="595"/>
      <c r="G14" s="595"/>
      <c r="H14" s="595"/>
      <c r="I14" s="25"/>
      <c r="O14" s="179"/>
    </row>
    <row r="15" spans="1:15" ht="33.75" customHeight="1" x14ac:dyDescent="0.3">
      <c r="A15" s="24"/>
      <c r="B15" s="2" t="s">
        <v>1</v>
      </c>
      <c r="C15" s="596" t="e">
        <f>#REF!</f>
        <v>#REF!</v>
      </c>
      <c r="D15" s="597"/>
      <c r="E15" s="597"/>
      <c r="F15" s="597"/>
      <c r="G15" s="597"/>
      <c r="H15" s="598"/>
      <c r="I15" s="25"/>
    </row>
    <row r="16" spans="1:15" ht="33.75" customHeight="1" x14ac:dyDescent="0.3">
      <c r="A16" s="24"/>
      <c r="B16" s="2" t="s">
        <v>672</v>
      </c>
      <c r="C16" s="208" t="e">
        <f>INFORMATION!C6</f>
        <v>#REF!</v>
      </c>
      <c r="D16" s="209"/>
      <c r="E16" s="209"/>
      <c r="F16" s="209"/>
      <c r="G16" s="209"/>
      <c r="H16" s="210"/>
      <c r="I16" s="25"/>
    </row>
    <row r="17" spans="1:15" ht="33.75" customHeight="1" x14ac:dyDescent="0.3">
      <c r="A17" s="24"/>
      <c r="B17" s="2" t="s">
        <v>20</v>
      </c>
      <c r="C17" s="189" t="e">
        <f>#REF!</f>
        <v>#REF!</v>
      </c>
      <c r="D17" s="190"/>
      <c r="E17" s="190"/>
      <c r="F17" s="190"/>
      <c r="G17" s="190"/>
      <c r="H17" s="191"/>
      <c r="I17" s="25"/>
    </row>
    <row r="18" spans="1:15" ht="33.75" customHeight="1" x14ac:dyDescent="0.3">
      <c r="A18" s="24"/>
      <c r="B18" s="2" t="s">
        <v>17</v>
      </c>
      <c r="C18" s="599" t="e">
        <f>#REF!</f>
        <v>#REF!</v>
      </c>
      <c r="D18" s="600"/>
      <c r="E18" s="600"/>
      <c r="F18" s="600"/>
      <c r="G18" s="600"/>
      <c r="H18" s="601"/>
      <c r="I18" s="25"/>
    </row>
    <row r="19" spans="1:15" ht="33.75" customHeight="1" x14ac:dyDescent="0.3">
      <c r="A19" s="24"/>
      <c r="B19" s="2" t="s">
        <v>2</v>
      </c>
      <c r="C19" s="596" t="e">
        <f>#REF!</f>
        <v>#REF!</v>
      </c>
      <c r="D19" s="597"/>
      <c r="E19" s="597"/>
      <c r="F19" s="597"/>
      <c r="G19" s="597"/>
      <c r="H19" s="598"/>
      <c r="I19" s="25"/>
    </row>
    <row r="20" spans="1:15" ht="33.75" customHeight="1" x14ac:dyDescent="0.3">
      <c r="A20" s="24"/>
      <c r="B20" s="2" t="s">
        <v>18</v>
      </c>
      <c r="C20" s="596" t="e">
        <f>#REF!</f>
        <v>#REF!</v>
      </c>
      <c r="D20" s="597"/>
      <c r="E20" s="597"/>
      <c r="F20" s="597"/>
      <c r="G20" s="597"/>
      <c r="H20" s="598"/>
      <c r="I20" s="25"/>
    </row>
    <row r="21" spans="1:15" ht="33.75" customHeight="1" x14ac:dyDescent="0.3">
      <c r="A21" s="24"/>
      <c r="B21" s="2" t="s">
        <v>4</v>
      </c>
      <c r="C21" s="596" t="e">
        <f>#REF!</f>
        <v>#REF!</v>
      </c>
      <c r="D21" s="597"/>
      <c r="E21" s="597"/>
      <c r="F21" s="597"/>
      <c r="G21" s="597"/>
      <c r="H21" s="598"/>
      <c r="I21" s="25"/>
    </row>
    <row r="22" spans="1:15" ht="33.75" customHeight="1" x14ac:dyDescent="0.3">
      <c r="A22" s="24"/>
      <c r="B22" s="2" t="s">
        <v>25</v>
      </c>
      <c r="C22" s="596" t="e">
        <f>#REF!</f>
        <v>#REF!</v>
      </c>
      <c r="D22" s="597"/>
      <c r="E22" s="597"/>
      <c r="F22" s="597"/>
      <c r="G22" s="597"/>
      <c r="H22" s="598"/>
      <c r="I22" s="25"/>
    </row>
    <row r="23" spans="1:15" ht="11.25" customHeight="1" x14ac:dyDescent="0.3">
      <c r="A23" s="24"/>
      <c r="B23" s="7"/>
      <c r="C23" s="7"/>
      <c r="D23" s="7"/>
      <c r="E23" s="7"/>
      <c r="F23" s="7"/>
      <c r="G23" s="7"/>
      <c r="H23" s="7"/>
      <c r="I23" s="25"/>
      <c r="O23" s="179"/>
    </row>
    <row r="24" spans="1:15" ht="36.75" customHeight="1" x14ac:dyDescent="0.3">
      <c r="A24" s="24"/>
      <c r="B24" s="174" t="s">
        <v>21</v>
      </c>
      <c r="C24" s="188" t="e">
        <f>#REF!</f>
        <v>#REF!</v>
      </c>
      <c r="D24" s="2"/>
      <c r="E24" s="2"/>
      <c r="F24" s="2" t="s">
        <v>31</v>
      </c>
      <c r="G24" s="602" t="e">
        <f>#REF!</f>
        <v>#REF!</v>
      </c>
      <c r="H24" s="603"/>
      <c r="I24" s="25"/>
      <c r="O24" s="179"/>
    </row>
    <row r="25" spans="1:15" ht="36.75" customHeight="1" x14ac:dyDescent="0.3">
      <c r="A25" s="24"/>
      <c r="B25" s="174" t="s">
        <v>15</v>
      </c>
      <c r="C25" s="183"/>
      <c r="D25" s="2"/>
      <c r="E25" s="2"/>
      <c r="F25" s="2" t="s">
        <v>22</v>
      </c>
      <c r="G25" s="604" t="e">
        <f>'PAYMENT 6'!H35</f>
        <v>#REF!</v>
      </c>
      <c r="H25" s="605"/>
      <c r="I25" s="25"/>
      <c r="O25" s="179"/>
    </row>
    <row r="26" spans="1:15" ht="36.75" customHeight="1" x14ac:dyDescent="0.3">
      <c r="A26" s="24"/>
      <c r="B26" s="174" t="s">
        <v>3</v>
      </c>
      <c r="C26" s="192" t="e">
        <f>#REF!</f>
        <v>#REF!</v>
      </c>
      <c r="D26" s="2"/>
      <c r="E26" s="2"/>
      <c r="F26" s="2" t="s">
        <v>102</v>
      </c>
      <c r="G26" s="594" t="e">
        <f>'PAYMENT 6'!I36</f>
        <v>#REF!</v>
      </c>
      <c r="H26" s="594"/>
      <c r="I26" s="25"/>
      <c r="O26" s="179"/>
    </row>
    <row r="27" spans="1:15" ht="36.75" customHeight="1" x14ac:dyDescent="0.3">
      <c r="A27" s="24"/>
      <c r="B27" s="174" t="s">
        <v>26</v>
      </c>
      <c r="C27" s="39">
        <f>COUNT('PAYMENT 6'!H22:H25)</f>
        <v>0</v>
      </c>
      <c r="D27" s="2"/>
      <c r="E27" s="2"/>
      <c r="F27" s="2" t="s">
        <v>23</v>
      </c>
      <c r="G27" s="588" t="e">
        <f>'PAYMENT 6'!I28</f>
        <v>#REF!</v>
      </c>
      <c r="H27" s="588"/>
      <c r="I27" s="25"/>
      <c r="O27" s="179"/>
    </row>
    <row r="28" spans="1:15" ht="36.75" customHeight="1" x14ac:dyDescent="0.3">
      <c r="A28" s="24"/>
      <c r="B28" s="174" t="s">
        <v>19</v>
      </c>
      <c r="C28" s="175" t="e">
        <f>#REF!</f>
        <v>#REF!</v>
      </c>
      <c r="D28" s="184"/>
      <c r="E28" s="2"/>
      <c r="F28" s="2" t="s">
        <v>27</v>
      </c>
      <c r="G28" s="588" t="e">
        <f>C28+G27</f>
        <v>#REF!</v>
      </c>
      <c r="H28" s="589"/>
      <c r="I28" s="25"/>
      <c r="O28" s="179"/>
    </row>
    <row r="29" spans="1:15" ht="12" customHeight="1" x14ac:dyDescent="0.3">
      <c r="A29" s="26"/>
      <c r="B29" s="177"/>
      <c r="C29" s="34"/>
      <c r="D29" s="587"/>
      <c r="E29" s="587"/>
      <c r="F29" s="587"/>
      <c r="G29" s="587"/>
      <c r="H29" s="587"/>
      <c r="I29" s="27"/>
      <c r="O29" s="179"/>
    </row>
    <row r="30" spans="1:15" s="1" customFormat="1" ht="33.75" customHeight="1" x14ac:dyDescent="0.25">
      <c r="A30" s="590" t="s">
        <v>9</v>
      </c>
      <c r="B30" s="591"/>
      <c r="C30" s="591"/>
      <c r="D30" s="591"/>
      <c r="E30" s="591"/>
      <c r="F30" s="591"/>
      <c r="G30" s="591"/>
      <c r="H30" s="591"/>
      <c r="I30" s="592"/>
      <c r="O30" s="2"/>
    </row>
    <row r="31" spans="1:15" s="1" customFormat="1" ht="12" customHeight="1" x14ac:dyDescent="0.25">
      <c r="A31" s="181"/>
      <c r="B31" s="8"/>
      <c r="C31" s="8"/>
      <c r="D31" s="8"/>
      <c r="E31" s="8"/>
      <c r="F31" s="8"/>
      <c r="G31" s="8"/>
      <c r="H31" s="8"/>
      <c r="I31" s="182"/>
      <c r="O31" s="2"/>
    </row>
    <row r="32" spans="1:15" s="1" customFormat="1" ht="33" customHeight="1" x14ac:dyDescent="0.25">
      <c r="A32" s="181"/>
      <c r="B32" s="174" t="s">
        <v>10</v>
      </c>
      <c r="C32" s="37" t="s">
        <v>32</v>
      </c>
      <c r="D32" s="2"/>
      <c r="E32" s="8"/>
      <c r="F32" s="174" t="s">
        <v>24</v>
      </c>
      <c r="G32" s="588" t="e">
        <f>'PAYMENT 6'!I47</f>
        <v>#REF!</v>
      </c>
      <c r="H32" s="588"/>
      <c r="I32" s="182"/>
      <c r="O32" s="2"/>
    </row>
    <row r="33" spans="1:16" s="1" customFormat="1" ht="33" customHeight="1" x14ac:dyDescent="0.25">
      <c r="A33" s="181"/>
      <c r="B33" s="174" t="s">
        <v>11</v>
      </c>
      <c r="C33" s="38">
        <v>6</v>
      </c>
      <c r="D33" s="36"/>
      <c r="E33" s="8"/>
      <c r="F33" s="174" t="s">
        <v>12</v>
      </c>
      <c r="G33" s="588" t="e">
        <f>'PAYMENT 6'!E36</f>
        <v>#REF!</v>
      </c>
      <c r="H33" s="588"/>
      <c r="I33" s="182"/>
      <c r="O33" s="2"/>
    </row>
    <row r="34" spans="1:16" s="1" customFormat="1" ht="33" customHeight="1" x14ac:dyDescent="0.25">
      <c r="A34" s="181"/>
      <c r="B34" s="174" t="s">
        <v>13</v>
      </c>
      <c r="C34" s="569"/>
      <c r="D34" s="569"/>
      <c r="E34" s="569"/>
      <c r="F34" s="569"/>
      <c r="G34" s="569"/>
      <c r="H34" s="569"/>
      <c r="I34" s="182"/>
      <c r="O34" s="2"/>
    </row>
    <row r="35" spans="1:16" s="1" customFormat="1" ht="33" customHeight="1" x14ac:dyDescent="0.25">
      <c r="A35" s="181"/>
      <c r="B35" s="174"/>
      <c r="C35" s="593"/>
      <c r="D35" s="593"/>
      <c r="E35" s="593"/>
      <c r="F35" s="593"/>
      <c r="G35" s="593"/>
      <c r="H35" s="593"/>
      <c r="I35" s="182"/>
      <c r="O35" s="2"/>
    </row>
    <row r="36" spans="1:16" s="1" customFormat="1" ht="33" customHeight="1" x14ac:dyDescent="0.25">
      <c r="A36" s="181"/>
      <c r="B36" s="174"/>
      <c r="C36" s="593"/>
      <c r="D36" s="593"/>
      <c r="E36" s="593"/>
      <c r="F36" s="593"/>
      <c r="G36" s="593"/>
      <c r="H36" s="593"/>
      <c r="I36" s="182"/>
      <c r="O36" s="2"/>
    </row>
    <row r="37" spans="1:16" s="1" customFormat="1" ht="33" customHeight="1" x14ac:dyDescent="0.25">
      <c r="A37" s="181"/>
      <c r="B37" s="174"/>
      <c r="C37" s="593"/>
      <c r="D37" s="593"/>
      <c r="E37" s="593"/>
      <c r="F37" s="593"/>
      <c r="G37" s="593"/>
      <c r="H37" s="593"/>
      <c r="I37" s="182"/>
      <c r="O37" s="2"/>
    </row>
    <row r="38" spans="1:16" s="1" customFormat="1" ht="33" customHeight="1" x14ac:dyDescent="0.25">
      <c r="A38" s="181"/>
      <c r="B38" s="174"/>
      <c r="C38" s="569"/>
      <c r="D38" s="569"/>
      <c r="E38" s="569"/>
      <c r="F38" s="569"/>
      <c r="G38" s="569"/>
      <c r="H38" s="569"/>
      <c r="I38" s="182"/>
      <c r="O38" s="2"/>
    </row>
    <row r="39" spans="1:16" s="1" customFormat="1" ht="33" customHeight="1" x14ac:dyDescent="0.25">
      <c r="A39" s="181"/>
      <c r="B39" s="174"/>
      <c r="C39" s="569"/>
      <c r="D39" s="569"/>
      <c r="E39" s="569"/>
      <c r="F39" s="569"/>
      <c r="G39" s="569"/>
      <c r="H39" s="569"/>
      <c r="I39" s="182"/>
      <c r="O39" s="2"/>
    </row>
    <row r="40" spans="1:16" ht="12" customHeight="1" x14ac:dyDescent="0.3">
      <c r="A40" s="24"/>
      <c r="B40" s="178"/>
      <c r="C40" s="570"/>
      <c r="D40" s="570"/>
      <c r="E40" s="179"/>
      <c r="F40" s="179"/>
      <c r="G40" s="570"/>
      <c r="H40" s="570"/>
      <c r="I40" s="25"/>
    </row>
    <row r="41" spans="1:16" ht="33.75" customHeight="1" x14ac:dyDescent="0.3">
      <c r="A41" s="571" t="s">
        <v>7</v>
      </c>
      <c r="B41" s="572"/>
      <c r="C41" s="573"/>
      <c r="D41" s="573"/>
      <c r="E41" s="573"/>
      <c r="F41" s="573"/>
      <c r="G41" s="573"/>
      <c r="H41" s="573"/>
      <c r="I41" s="574"/>
    </row>
    <row r="42" spans="1:16" ht="33.75" customHeight="1" x14ac:dyDescent="0.3">
      <c r="A42" s="571" t="s">
        <v>14</v>
      </c>
      <c r="B42" s="572"/>
      <c r="C42" s="573"/>
      <c r="D42" s="573"/>
      <c r="E42" s="573"/>
      <c r="F42" s="573"/>
      <c r="G42" s="573"/>
      <c r="H42" s="573"/>
      <c r="I42" s="574"/>
    </row>
    <row r="43" spans="1:16" s="9" customFormat="1" ht="45" customHeight="1" x14ac:dyDescent="0.3">
      <c r="A43" s="30"/>
      <c r="B43" s="35" t="s">
        <v>8</v>
      </c>
      <c r="C43" s="575" t="e">
        <f>#REF!</f>
        <v>#REF!</v>
      </c>
      <c r="D43" s="575"/>
      <c r="E43" s="575"/>
      <c r="F43" s="576"/>
      <c r="G43" s="577"/>
      <c r="H43" s="578"/>
      <c r="I43" s="579"/>
      <c r="L43" s="173"/>
      <c r="M43" s="173"/>
      <c r="N43" s="173"/>
      <c r="O43" s="33"/>
    </row>
    <row r="44" spans="1:16" s="9" customFormat="1" ht="45" customHeight="1" x14ac:dyDescent="0.3">
      <c r="A44" s="31"/>
      <c r="B44" s="176" t="s">
        <v>5</v>
      </c>
      <c r="C44" s="586"/>
      <c r="D44" s="586"/>
      <c r="E44" s="586"/>
      <c r="F44" s="586"/>
      <c r="G44" s="580"/>
      <c r="H44" s="581"/>
      <c r="I44" s="582"/>
      <c r="P44" s="173"/>
    </row>
    <row r="45" spans="1:16" s="9" customFormat="1" ht="45" customHeight="1" x14ac:dyDescent="0.3">
      <c r="A45" s="31"/>
      <c r="B45" s="176" t="s">
        <v>6</v>
      </c>
      <c r="C45" s="575" t="s">
        <v>33</v>
      </c>
      <c r="D45" s="575"/>
      <c r="E45" s="575"/>
      <c r="F45" s="576"/>
      <c r="G45" s="580"/>
      <c r="H45" s="581"/>
      <c r="I45" s="582"/>
    </row>
    <row r="46" spans="1:16" ht="12" customHeight="1" x14ac:dyDescent="0.3">
      <c r="A46" s="26"/>
      <c r="B46" s="177"/>
      <c r="C46" s="587"/>
      <c r="D46" s="587"/>
      <c r="E46" s="587"/>
      <c r="F46" s="32"/>
      <c r="G46" s="583"/>
      <c r="H46" s="584"/>
      <c r="I46" s="585"/>
    </row>
    <row r="47" spans="1:16" ht="4.5" customHeight="1" x14ac:dyDescent="0.3"/>
  </sheetData>
  <sheetProtection algorithmName="SHA-512" hashValue="x7mtywlQz+LaumYQs64IAiiso+/vQBQRk943RsVEjFPHsweBxVwkqUNQsRd+DJRXz8oxWhqKtuzZaR0O3i8lkg==" saltValue="+9VfakAVJReIHWmX1EwZyw==" spinCount="100000" sheet="1" objects="1" scenarios="1"/>
  <protectedRanges>
    <protectedRange sqref="C25 C32 C34:H39" name="Range1"/>
  </protectedRanges>
  <mergeCells count="39">
    <mergeCell ref="C2:F2"/>
    <mergeCell ref="G2:H4"/>
    <mergeCell ref="C3:F3"/>
    <mergeCell ref="C4:F4"/>
    <mergeCell ref="C5:F5"/>
    <mergeCell ref="G5:H7"/>
    <mergeCell ref="G26:H26"/>
    <mergeCell ref="A11:I11"/>
    <mergeCell ref="C12:H12"/>
    <mergeCell ref="C14:H14"/>
    <mergeCell ref="C15:H15"/>
    <mergeCell ref="C18:H18"/>
    <mergeCell ref="C19:H19"/>
    <mergeCell ref="C20:H20"/>
    <mergeCell ref="C21:H21"/>
    <mergeCell ref="C22:H22"/>
    <mergeCell ref="G24:H24"/>
    <mergeCell ref="G25:H25"/>
    <mergeCell ref="C38:H38"/>
    <mergeCell ref="G27:H27"/>
    <mergeCell ref="G28:H28"/>
    <mergeCell ref="D29:H29"/>
    <mergeCell ref="A30:I30"/>
    <mergeCell ref="G32:H32"/>
    <mergeCell ref="G33:H33"/>
    <mergeCell ref="C34:H34"/>
    <mergeCell ref="C35:H35"/>
    <mergeCell ref="C36:H36"/>
    <mergeCell ref="C37:H37"/>
    <mergeCell ref="C43:F43"/>
    <mergeCell ref="G43:I46"/>
    <mergeCell ref="C44:F44"/>
    <mergeCell ref="C45:F45"/>
    <mergeCell ref="C46:E46"/>
    <mergeCell ref="C39:H39"/>
    <mergeCell ref="C40:D40"/>
    <mergeCell ref="G40:H40"/>
    <mergeCell ref="A41:I41"/>
    <mergeCell ref="A42:I42"/>
  </mergeCells>
  <printOptions horizontalCentered="1" verticalCentered="1"/>
  <pageMargins left="0.27559055118110237" right="0.23622047244094491" top="0.39370078740157483" bottom="0.23622047244094491" header="0.19685039370078741" footer="0.19685039370078741"/>
  <pageSetup paperSize="9" scale="56"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P118"/>
  <sheetViews>
    <sheetView view="pageBreakPreview" zoomScale="80" zoomScaleNormal="85" zoomScaleSheetLayoutView="80" workbookViewId="0">
      <selection activeCell="J21" sqref="J21"/>
    </sheetView>
  </sheetViews>
  <sheetFormatPr defaultColWidth="9.21875" defaultRowHeight="17.399999999999999" x14ac:dyDescent="0.25"/>
  <cols>
    <col min="1" max="1" width="2.21875" style="168" customWidth="1"/>
    <col min="2" max="2" width="34.77734375" style="52" customWidth="1"/>
    <col min="3" max="3" width="32.77734375" style="52" customWidth="1"/>
    <col min="4" max="4" width="29" style="52" customWidth="1"/>
    <col min="5" max="5" width="26.21875" style="52" customWidth="1"/>
    <col min="6" max="6" width="3" style="55" customWidth="1"/>
    <col min="7" max="7" width="32.77734375" style="52" customWidth="1"/>
    <col min="8" max="8" width="27" style="52" customWidth="1"/>
    <col min="9" max="9" width="31.21875" style="52" customWidth="1"/>
    <col min="10" max="10" width="2.21875" style="168" customWidth="1"/>
    <col min="11" max="16384" width="9.21875" style="52"/>
  </cols>
  <sheetData>
    <row r="1" spans="1:16" ht="12" customHeight="1" x14ac:dyDescent="0.25">
      <c r="A1" s="48"/>
      <c r="B1" s="49"/>
      <c r="C1" s="49"/>
      <c r="D1" s="49"/>
      <c r="E1" s="49"/>
      <c r="F1" s="50"/>
      <c r="G1" s="49"/>
      <c r="H1" s="49"/>
      <c r="I1" s="49"/>
      <c r="J1" s="51"/>
    </row>
    <row r="2" spans="1:16" ht="143.25" customHeight="1" x14ac:dyDescent="0.25">
      <c r="A2" s="53"/>
      <c r="B2" s="54"/>
      <c r="C2" s="54"/>
      <c r="D2" s="54"/>
      <c r="E2" s="54"/>
      <c r="G2" s="54"/>
      <c r="H2" s="551" t="s">
        <v>37</v>
      </c>
      <c r="I2" s="551"/>
      <c r="J2" s="56"/>
    </row>
    <row r="3" spans="1:16" s="59" customFormat="1" ht="28.5" customHeight="1" x14ac:dyDescent="0.25">
      <c r="A3" s="57"/>
      <c r="B3" s="552" t="s">
        <v>38</v>
      </c>
      <c r="C3" s="552"/>
      <c r="D3" s="552"/>
      <c r="E3" s="552"/>
      <c r="F3" s="552"/>
      <c r="G3" s="552"/>
      <c r="H3" s="552"/>
      <c r="I3" s="552"/>
      <c r="J3" s="58"/>
    </row>
    <row r="4" spans="1:16" ht="12" customHeight="1" x14ac:dyDescent="0.25">
      <c r="A4" s="53"/>
      <c r="B4" s="54"/>
      <c r="C4" s="54"/>
      <c r="D4" s="54"/>
      <c r="E4" s="54"/>
      <c r="G4" s="54"/>
      <c r="H4" s="54"/>
      <c r="I4" s="54"/>
      <c r="J4" s="56"/>
    </row>
    <row r="5" spans="1:16" ht="30" customHeight="1" x14ac:dyDescent="0.25">
      <c r="A5" s="53"/>
      <c r="B5" s="54" t="s">
        <v>39</v>
      </c>
      <c r="C5" s="553"/>
      <c r="D5" s="553"/>
      <c r="E5" s="553"/>
      <c r="G5" s="60" t="s">
        <v>40</v>
      </c>
      <c r="H5" s="554" t="e">
        <f>#REF!</f>
        <v>#REF!</v>
      </c>
      <c r="I5" s="555"/>
      <c r="J5" s="56"/>
    </row>
    <row r="6" spans="1:16" ht="30" customHeight="1" x14ac:dyDescent="0.25">
      <c r="A6" s="53"/>
      <c r="B6" s="60" t="s">
        <v>41</v>
      </c>
      <c r="C6" s="556" t="e">
        <f>#REF!</f>
        <v>#REF!</v>
      </c>
      <c r="D6" s="556"/>
      <c r="E6" s="556"/>
      <c r="G6" s="60" t="s">
        <v>42</v>
      </c>
      <c r="H6" s="554" t="e">
        <f>#REF!</f>
        <v>#REF!</v>
      </c>
      <c r="I6" s="555"/>
      <c r="J6" s="56"/>
    </row>
    <row r="7" spans="1:16" ht="30" customHeight="1" x14ac:dyDescent="0.25">
      <c r="A7" s="53"/>
      <c r="B7" s="60" t="s">
        <v>43</v>
      </c>
      <c r="C7" s="560">
        <v>7</v>
      </c>
      <c r="D7" s="560"/>
      <c r="E7" s="560"/>
      <c r="G7" s="54"/>
      <c r="H7" s="61"/>
      <c r="I7" s="61"/>
      <c r="J7" s="56"/>
    </row>
    <row r="8" spans="1:16" ht="12" customHeight="1" x14ac:dyDescent="0.25">
      <c r="A8" s="53"/>
      <c r="B8" s="54"/>
      <c r="C8" s="61"/>
      <c r="D8" s="61"/>
      <c r="E8" s="62"/>
      <c r="G8" s="54"/>
      <c r="H8" s="61"/>
      <c r="I8" s="61"/>
      <c r="J8" s="56"/>
    </row>
    <row r="9" spans="1:16" ht="30" customHeight="1" x14ac:dyDescent="0.25">
      <c r="A9" s="53"/>
      <c r="B9" s="55" t="s">
        <v>45</v>
      </c>
      <c r="C9" s="557" t="e">
        <f>#REF!</f>
        <v>#REF!</v>
      </c>
      <c r="D9" s="558"/>
      <c r="E9" s="559"/>
      <c r="G9" s="60" t="s">
        <v>48</v>
      </c>
      <c r="H9" s="522" t="e">
        <f>#REF!</f>
        <v>#REF!</v>
      </c>
      <c r="I9" s="524"/>
      <c r="J9" s="169"/>
    </row>
    <row r="10" spans="1:16" ht="30" customHeight="1" x14ac:dyDescent="0.25">
      <c r="A10" s="53"/>
      <c r="B10" s="60" t="s">
        <v>662</v>
      </c>
      <c r="C10" s="561" t="e">
        <f>INFORMATION!C6</f>
        <v>#REF!</v>
      </c>
      <c r="D10" s="562"/>
      <c r="E10" s="563"/>
      <c r="G10" s="564" t="s">
        <v>50</v>
      </c>
      <c r="H10" s="565" t="e">
        <f>#REF!</f>
        <v>#REF!</v>
      </c>
      <c r="I10" s="566"/>
      <c r="J10" s="56"/>
    </row>
    <row r="11" spans="1:16" ht="30" customHeight="1" x14ac:dyDescent="0.25">
      <c r="A11" s="53"/>
      <c r="B11" s="60" t="s">
        <v>47</v>
      </c>
      <c r="C11" s="519" t="e">
        <f>#REF!</f>
        <v>#REF!</v>
      </c>
      <c r="D11" s="520"/>
      <c r="E11" s="521"/>
      <c r="G11" s="564"/>
      <c r="H11" s="565"/>
      <c r="I11" s="566"/>
      <c r="J11" s="56"/>
    </row>
    <row r="12" spans="1:16" ht="30" customHeight="1" x14ac:dyDescent="0.25">
      <c r="A12" s="53"/>
      <c r="B12" s="55" t="s">
        <v>101</v>
      </c>
      <c r="C12" s="557" t="e">
        <f>#REF!</f>
        <v>#REF!</v>
      </c>
      <c r="D12" s="558"/>
      <c r="E12" s="559"/>
      <c r="G12" s="564"/>
      <c r="H12" s="567"/>
      <c r="I12" s="568"/>
      <c r="J12" s="56"/>
      <c r="P12" s="54"/>
    </row>
    <row r="13" spans="1:16" ht="30" customHeight="1" x14ac:dyDescent="0.25">
      <c r="A13" s="53"/>
      <c r="B13" s="55" t="s">
        <v>44</v>
      </c>
      <c r="C13" s="557" t="e">
        <f>#REF!</f>
        <v>#REF!</v>
      </c>
      <c r="D13" s="558"/>
      <c r="E13" s="559"/>
      <c r="G13" s="63" t="s">
        <v>49</v>
      </c>
      <c r="H13" s="560" t="e">
        <f>#REF!</f>
        <v>#REF!</v>
      </c>
      <c r="I13" s="560"/>
      <c r="J13" s="56"/>
      <c r="P13" s="54"/>
    </row>
    <row r="14" spans="1:16" ht="30" customHeight="1" x14ac:dyDescent="0.25">
      <c r="A14" s="53"/>
      <c r="B14" s="55" t="s">
        <v>99</v>
      </c>
      <c r="C14" s="519" t="e">
        <f>#REF!</f>
        <v>#REF!</v>
      </c>
      <c r="D14" s="520"/>
      <c r="E14" s="521"/>
      <c r="F14" s="170"/>
      <c r="G14" s="171"/>
      <c r="H14" s="172"/>
      <c r="I14" s="64" t="e">
        <f>#REF!</f>
        <v>#REF!</v>
      </c>
      <c r="J14" s="56"/>
      <c r="P14" s="54"/>
    </row>
    <row r="15" spans="1:16" ht="30" customHeight="1" x14ac:dyDescent="0.25">
      <c r="A15" s="53"/>
      <c r="B15" s="60" t="s">
        <v>46</v>
      </c>
      <c r="C15" s="522" t="e">
        <f>#REF!</f>
        <v>#REF!</v>
      </c>
      <c r="D15" s="523"/>
      <c r="E15" s="523"/>
      <c r="F15" s="523"/>
      <c r="G15" s="523"/>
      <c r="H15" s="523"/>
      <c r="I15" s="524"/>
      <c r="J15" s="56"/>
      <c r="P15" s="54"/>
    </row>
    <row r="16" spans="1:16" ht="15" customHeight="1" thickBot="1" x14ac:dyDescent="0.3">
      <c r="A16" s="53"/>
      <c r="B16" s="54"/>
      <c r="C16" s="54"/>
      <c r="D16" s="54"/>
      <c r="E16" s="54"/>
      <c r="G16" s="54"/>
      <c r="H16" s="65"/>
      <c r="I16" s="54"/>
      <c r="J16" s="56"/>
    </row>
    <row r="17" spans="1:10" s="72" customFormat="1" ht="30" customHeight="1" x14ac:dyDescent="0.25">
      <c r="A17" s="66"/>
      <c r="B17" s="525" t="s">
        <v>51</v>
      </c>
      <c r="C17" s="67" t="s">
        <v>52</v>
      </c>
      <c r="D17" s="67" t="e">
        <f>'PAYMENT 6'!D17</f>
        <v>#REF!</v>
      </c>
      <c r="E17" s="68" t="s">
        <v>100</v>
      </c>
      <c r="F17" s="69"/>
      <c r="G17" s="69"/>
      <c r="H17" s="67" t="s">
        <v>53</v>
      </c>
      <c r="I17" s="70" t="s">
        <v>54</v>
      </c>
      <c r="J17" s="71"/>
    </row>
    <row r="18" spans="1:10" s="54" customFormat="1" ht="30" customHeight="1" thickBot="1" x14ac:dyDescent="0.3">
      <c r="A18" s="53"/>
      <c r="B18" s="526"/>
      <c r="C18" s="73" t="e">
        <f>#REF!</f>
        <v>#REF!</v>
      </c>
      <c r="D18" s="74" t="e">
        <f>#REF!</f>
        <v>#REF!</v>
      </c>
      <c r="E18" s="75" t="e">
        <f>#REF!</f>
        <v>#REF!</v>
      </c>
      <c r="F18" s="76"/>
      <c r="G18" s="77"/>
      <c r="H18" s="78" t="e">
        <f>I28</f>
        <v>#REF!</v>
      </c>
      <c r="I18" s="79" t="e">
        <f>E18+I28</f>
        <v>#REF!</v>
      </c>
      <c r="J18" s="56"/>
    </row>
    <row r="19" spans="1:10" s="54" customFormat="1" ht="10.5" customHeight="1" x14ac:dyDescent="0.25">
      <c r="A19" s="53"/>
      <c r="F19" s="55"/>
      <c r="J19" s="56"/>
    </row>
    <row r="20" spans="1:10" ht="29.25" customHeight="1" thickBot="1" x14ac:dyDescent="0.3">
      <c r="A20" s="53"/>
      <c r="B20" s="80" t="s">
        <v>55</v>
      </c>
      <c r="C20" s="81"/>
      <c r="D20" s="49"/>
      <c r="E20" s="82" t="e">
        <f>C18</f>
        <v>#REF!</v>
      </c>
      <c r="F20" s="83"/>
      <c r="G20" s="84" t="s">
        <v>56</v>
      </c>
      <c r="H20" s="85"/>
      <c r="I20" s="86"/>
      <c r="J20" s="56"/>
    </row>
    <row r="21" spans="1:10" ht="22.5" customHeight="1" x14ac:dyDescent="0.25">
      <c r="A21" s="53"/>
      <c r="B21" s="87"/>
      <c r="C21" s="60"/>
      <c r="D21" s="54"/>
      <c r="E21" s="88"/>
      <c r="F21" s="89"/>
      <c r="G21" s="90"/>
      <c r="H21" s="91" t="s">
        <v>57</v>
      </c>
      <c r="I21" s="92"/>
      <c r="J21" s="56"/>
    </row>
    <row r="22" spans="1:10" ht="29.25" customHeight="1" thickBot="1" x14ac:dyDescent="0.3">
      <c r="A22" s="53"/>
      <c r="B22" s="93" t="s">
        <v>58</v>
      </c>
      <c r="C22" s="60"/>
      <c r="D22" s="54"/>
      <c r="E22" s="94"/>
      <c r="F22" s="95"/>
      <c r="G22" s="87" t="s">
        <v>59</v>
      </c>
      <c r="H22" s="186" t="e">
        <f>IF('PAYMENT 6'!H22="","",'PAYMENT 6'!H22)</f>
        <v>#REF!</v>
      </c>
      <c r="I22" s="234" t="e">
        <f>IF('PAYMENT 6'!I22="","",'PAYMENT 6'!I22)</f>
        <v>#REF!</v>
      </c>
      <c r="J22" s="56"/>
    </row>
    <row r="23" spans="1:10" ht="29.25" customHeight="1" x14ac:dyDescent="0.25">
      <c r="A23" s="53"/>
      <c r="B23" s="87"/>
      <c r="C23" s="60"/>
      <c r="D23" s="54"/>
      <c r="E23" s="88" t="e">
        <f>E20+E22</f>
        <v>#REF!</v>
      </c>
      <c r="F23" s="89"/>
      <c r="G23" s="87" t="s">
        <v>60</v>
      </c>
      <c r="H23" s="186" t="e">
        <f>IF('PAYMENT 6'!H23="","",'PAYMENT 6'!H23)</f>
        <v>#REF!</v>
      </c>
      <c r="I23" s="234" t="e">
        <f>IF('PAYMENT 6'!I23="","",'PAYMENT 6'!I23)</f>
        <v>#REF!</v>
      </c>
      <c r="J23" s="56"/>
    </row>
    <row r="24" spans="1:10" ht="29.25" customHeight="1" thickBot="1" x14ac:dyDescent="0.3">
      <c r="A24" s="53"/>
      <c r="B24" s="93" t="s">
        <v>61</v>
      </c>
      <c r="C24" s="96"/>
      <c r="D24" s="54"/>
      <c r="E24" s="97"/>
      <c r="F24" s="95"/>
      <c r="G24" s="87" t="s">
        <v>62</v>
      </c>
      <c r="H24" s="186" t="e">
        <f>IF('PAYMENT 6'!H24="","",'PAYMENT 6'!H24)</f>
        <v>#REF!</v>
      </c>
      <c r="I24" s="234" t="e">
        <f>IF('PAYMENT 6'!I24="","",'PAYMENT 6'!I24)</f>
        <v>#REF!</v>
      </c>
      <c r="J24" s="56"/>
    </row>
    <row r="25" spans="1:10" ht="29.25" customHeight="1" thickBot="1" x14ac:dyDescent="0.3">
      <c r="A25" s="53"/>
      <c r="B25" s="87"/>
      <c r="C25" s="60"/>
      <c r="D25" s="54"/>
      <c r="E25" s="88" t="e">
        <f>E23+E24</f>
        <v>#REF!</v>
      </c>
      <c r="F25" s="89"/>
      <c r="G25" s="87" t="s">
        <v>115</v>
      </c>
      <c r="H25" s="186" t="e">
        <f>IF('PAYMENT 6'!H25="","",'PAYMENT 6'!H25)</f>
        <v>#REF!</v>
      </c>
      <c r="I25" s="234" t="e">
        <f>IF('PAYMENT 6'!I25="","",'PAYMENT 6'!I25)</f>
        <v>#REF!</v>
      </c>
      <c r="J25" s="56"/>
    </row>
    <row r="26" spans="1:10" ht="29.25" customHeight="1" thickBot="1" x14ac:dyDescent="0.3">
      <c r="A26" s="53"/>
      <c r="B26" s="93" t="s">
        <v>63</v>
      </c>
      <c r="C26" s="98" t="e">
        <f>H31</f>
        <v>#REF!</v>
      </c>
      <c r="D26" s="54"/>
      <c r="E26" s="97" t="e">
        <f>I31</f>
        <v>#REF!</v>
      </c>
      <c r="F26" s="95"/>
      <c r="G26" s="87" t="s">
        <v>64</v>
      </c>
      <c r="H26" s="54"/>
      <c r="I26" s="99" t="e">
        <f>SUM(I22:I25)</f>
        <v>#REF!</v>
      </c>
      <c r="J26" s="56"/>
    </row>
    <row r="27" spans="1:10" ht="35.25" customHeight="1" thickBot="1" x14ac:dyDescent="0.3">
      <c r="A27" s="53"/>
      <c r="B27" s="87"/>
      <c r="C27" s="60"/>
      <c r="D27" s="54"/>
      <c r="E27" s="88" t="e">
        <f>E25-E26</f>
        <v>#REF!</v>
      </c>
      <c r="F27" s="89"/>
      <c r="G27" s="87" t="s">
        <v>65</v>
      </c>
      <c r="H27" s="54"/>
      <c r="I27" s="100" t="e">
        <f>I26*I14</f>
        <v>#REF!</v>
      </c>
      <c r="J27" s="56"/>
    </row>
    <row r="28" spans="1:10" ht="29.25" customHeight="1" thickBot="1" x14ac:dyDescent="0.3">
      <c r="A28" s="53"/>
      <c r="B28" s="93" t="s">
        <v>66</v>
      </c>
      <c r="C28" s="60"/>
      <c r="D28" s="54"/>
      <c r="E28" s="101"/>
      <c r="F28" s="95"/>
      <c r="G28" s="549" t="s">
        <v>661</v>
      </c>
      <c r="H28" s="550"/>
      <c r="I28" s="102" t="e">
        <f>SUM(I26:I27)</f>
        <v>#REF!</v>
      </c>
      <c r="J28" s="56"/>
    </row>
    <row r="29" spans="1:10" ht="29.25" customHeight="1" x14ac:dyDescent="0.25">
      <c r="A29" s="53"/>
      <c r="B29" s="87"/>
      <c r="C29" s="60"/>
      <c r="D29" s="54"/>
      <c r="E29" s="88" t="e">
        <f>E27-E28</f>
        <v>#REF!</v>
      </c>
      <c r="F29" s="89"/>
      <c r="G29" s="60"/>
      <c r="H29" s="54"/>
      <c r="I29" s="54"/>
      <c r="J29" s="56"/>
    </row>
    <row r="30" spans="1:10" ht="29.25" customHeight="1" thickBot="1" x14ac:dyDescent="0.3">
      <c r="A30" s="53"/>
      <c r="B30" s="93" t="s">
        <v>67</v>
      </c>
      <c r="C30" s="103" t="s">
        <v>68</v>
      </c>
      <c r="D30" s="104" t="s">
        <v>69</v>
      </c>
      <c r="E30" s="97"/>
      <c r="F30" s="95"/>
      <c r="G30" s="84" t="s">
        <v>70</v>
      </c>
      <c r="H30" s="85"/>
      <c r="I30" s="86"/>
      <c r="J30" s="56"/>
    </row>
    <row r="31" spans="1:10" ht="29.25" customHeight="1" thickBot="1" x14ac:dyDescent="0.3">
      <c r="A31" s="53"/>
      <c r="B31" s="105"/>
      <c r="C31" s="106"/>
      <c r="D31" s="107"/>
      <c r="E31" s="88" t="e">
        <f>+E29-E30</f>
        <v>#REF!</v>
      </c>
      <c r="F31" s="89"/>
      <c r="G31" s="87" t="s">
        <v>71</v>
      </c>
      <c r="H31" s="98" t="e">
        <f>#REF!</f>
        <v>#REF!</v>
      </c>
      <c r="I31" s="97" t="e">
        <f>C18*H31</f>
        <v>#REF!</v>
      </c>
      <c r="J31" s="56"/>
    </row>
    <row r="32" spans="1:10" ht="29.25" customHeight="1" thickBot="1" x14ac:dyDescent="0.3">
      <c r="A32" s="53"/>
      <c r="B32" s="93" t="s">
        <v>72</v>
      </c>
      <c r="C32" s="60"/>
      <c r="D32" s="54"/>
      <c r="E32" s="108" t="e">
        <f>D47</f>
        <v>#REF!</v>
      </c>
      <c r="F32" s="89"/>
      <c r="G32" s="116" t="s">
        <v>73</v>
      </c>
      <c r="H32" s="113"/>
      <c r="I32" s="207"/>
      <c r="J32" s="56"/>
    </row>
    <row r="33" spans="1:13" ht="29.25" customHeight="1" x14ac:dyDescent="0.25">
      <c r="A33" s="53"/>
      <c r="B33" s="87"/>
      <c r="C33" s="60"/>
      <c r="D33" s="54"/>
      <c r="E33" s="88" t="e">
        <f>E31-E32</f>
        <v>#REF!</v>
      </c>
      <c r="F33" s="89"/>
      <c r="G33" s="109"/>
      <c r="H33" s="54"/>
      <c r="I33" s="54"/>
      <c r="J33" s="56"/>
    </row>
    <row r="34" spans="1:13" ht="29.25" customHeight="1" thickBot="1" x14ac:dyDescent="0.3">
      <c r="A34" s="53"/>
      <c r="B34" s="87"/>
      <c r="C34" s="60"/>
      <c r="D34" s="206" t="e">
        <f>'PAYMENT 6'!D34</f>
        <v>#REF!</v>
      </c>
      <c r="E34" s="97" t="e">
        <f>E33*I14</f>
        <v>#REF!</v>
      </c>
      <c r="F34" s="95"/>
      <c r="G34" s="84" t="s">
        <v>74</v>
      </c>
      <c r="H34" s="85"/>
      <c r="I34" s="86"/>
      <c r="J34" s="56"/>
    </row>
    <row r="35" spans="1:13" ht="29.25" customHeight="1" x14ac:dyDescent="0.25">
      <c r="A35" s="53"/>
      <c r="B35" s="87"/>
      <c r="C35" s="60"/>
      <c r="D35" s="106"/>
      <c r="E35" s="110"/>
      <c r="F35" s="95"/>
      <c r="G35" s="111" t="s">
        <v>75</v>
      </c>
      <c r="H35" s="112" t="e">
        <f>'PAYMENT 6'!H35</f>
        <v>#REF!</v>
      </c>
      <c r="I35" s="92" t="s">
        <v>76</v>
      </c>
      <c r="J35" s="56"/>
    </row>
    <row r="36" spans="1:13" ht="29.25" customHeight="1" x14ac:dyDescent="0.25">
      <c r="A36" s="53"/>
      <c r="B36" s="538" t="s">
        <v>77</v>
      </c>
      <c r="C36" s="538"/>
      <c r="D36" s="113"/>
      <c r="E36" s="114" t="e">
        <f>E33+E34</f>
        <v>#REF!</v>
      </c>
      <c r="F36" s="115"/>
      <c r="G36" s="116" t="s">
        <v>78</v>
      </c>
      <c r="H36" s="113"/>
      <c r="I36" s="185" t="e">
        <f>'PAYMENT 6'!I36</f>
        <v>#REF!</v>
      </c>
      <c r="J36" s="56"/>
    </row>
    <row r="37" spans="1:13" ht="15" customHeight="1" x14ac:dyDescent="0.25">
      <c r="A37" s="53"/>
      <c r="B37" s="54"/>
      <c r="C37" s="54"/>
      <c r="D37" s="54"/>
      <c r="E37" s="54"/>
      <c r="G37" s="54"/>
      <c r="H37" s="54"/>
      <c r="I37" s="54"/>
      <c r="J37" s="56"/>
    </row>
    <row r="38" spans="1:13" s="122" customFormat="1" ht="30" customHeight="1" x14ac:dyDescent="0.3">
      <c r="A38" s="117"/>
      <c r="B38" s="539" t="s">
        <v>79</v>
      </c>
      <c r="C38" s="540"/>
      <c r="D38" s="540"/>
      <c r="E38" s="540"/>
      <c r="F38" s="540"/>
      <c r="G38" s="540"/>
      <c r="H38" s="540"/>
      <c r="I38" s="541"/>
      <c r="J38" s="118"/>
      <c r="K38" s="119"/>
      <c r="L38" s="120"/>
      <c r="M38" s="121"/>
    </row>
    <row r="39" spans="1:13" ht="30" customHeight="1" x14ac:dyDescent="0.25">
      <c r="A39" s="53"/>
      <c r="B39" s="123" t="s">
        <v>57</v>
      </c>
      <c r="C39" s="124" t="s">
        <v>80</v>
      </c>
      <c r="D39" s="125" t="s">
        <v>81</v>
      </c>
      <c r="E39" s="85"/>
      <c r="F39" s="126"/>
      <c r="G39" s="127" t="s">
        <v>82</v>
      </c>
      <c r="H39" s="128"/>
      <c r="I39" s="129" t="s">
        <v>83</v>
      </c>
      <c r="J39" s="56"/>
      <c r="K39" s="130"/>
      <c r="L39" s="54"/>
      <c r="M39" s="54"/>
    </row>
    <row r="40" spans="1:13" ht="30" customHeight="1" x14ac:dyDescent="0.25">
      <c r="A40" s="53"/>
      <c r="B40" s="187" t="e">
        <f>IF(#REF!="","",#REF!)</f>
        <v>#REF!</v>
      </c>
      <c r="C40" s="131">
        <v>1</v>
      </c>
      <c r="D40" s="132" t="e">
        <f>IF(#REF!="","",#REF!)</f>
        <v>#REF!</v>
      </c>
      <c r="E40" s="54"/>
      <c r="G40" s="89" t="e">
        <f t="shared" ref="G40:G46" si="0">D40*$I$14</f>
        <v>#REF!</v>
      </c>
      <c r="H40" s="133"/>
      <c r="I40" s="134" t="e">
        <f>D40+G40</f>
        <v>#REF!</v>
      </c>
      <c r="J40" s="135"/>
      <c r="K40" s="60"/>
      <c r="L40" s="54"/>
      <c r="M40" s="54"/>
    </row>
    <row r="41" spans="1:13" ht="30" customHeight="1" x14ac:dyDescent="0.25">
      <c r="A41" s="53"/>
      <c r="B41" s="187" t="e">
        <f>IF(#REF!="","",#REF!)</f>
        <v>#REF!</v>
      </c>
      <c r="C41" s="131">
        <v>2</v>
      </c>
      <c r="D41" s="132" t="e">
        <f>IF(#REF!="","",#REF!)</f>
        <v>#REF!</v>
      </c>
      <c r="E41" s="54"/>
      <c r="G41" s="89" t="e">
        <f t="shared" si="0"/>
        <v>#REF!</v>
      </c>
      <c r="H41" s="133"/>
      <c r="I41" s="134" t="e">
        <f>D41+G41</f>
        <v>#REF!</v>
      </c>
      <c r="J41" s="135"/>
      <c r="K41" s="60"/>
      <c r="L41" s="54"/>
      <c r="M41" s="54"/>
    </row>
    <row r="42" spans="1:13" ht="30" customHeight="1" x14ac:dyDescent="0.25">
      <c r="A42" s="53"/>
      <c r="B42" s="187">
        <f>IF('PAYMENT 3'!$C$5="","",'PAYMENT 3'!$C$5)</f>
        <v>43411</v>
      </c>
      <c r="C42" s="131">
        <v>3</v>
      </c>
      <c r="D42" s="132" t="e">
        <f>IF('PAYMENT 3'!$E$33="","",'PAYMENT 3'!$E$33)</f>
        <v>#REF!</v>
      </c>
      <c r="E42" s="54"/>
      <c r="G42" s="89" t="e">
        <f t="shared" si="0"/>
        <v>#REF!</v>
      </c>
      <c r="H42" s="133"/>
      <c r="I42" s="134" t="e">
        <f>D42+G42</f>
        <v>#REF!</v>
      </c>
      <c r="J42" s="135"/>
      <c r="K42" s="60"/>
      <c r="L42" s="54"/>
      <c r="M42" s="54"/>
    </row>
    <row r="43" spans="1:13" ht="30" customHeight="1" x14ac:dyDescent="0.25">
      <c r="A43" s="53"/>
      <c r="B43" s="187" t="str">
        <f>IF('PAYMENT 4'!$C$5="","",'PAYMENT 4'!$C$5)</f>
        <v/>
      </c>
      <c r="C43" s="131">
        <v>4</v>
      </c>
      <c r="D43" s="132" t="e">
        <f>IF('PAYMENT 4'!$E$33="","",'PAYMENT 4'!$E$33)</f>
        <v>#REF!</v>
      </c>
      <c r="E43" s="54"/>
      <c r="G43" s="89" t="e">
        <f t="shared" si="0"/>
        <v>#REF!</v>
      </c>
      <c r="H43" s="133"/>
      <c r="I43" s="134" t="e">
        <f>D43+G43</f>
        <v>#REF!</v>
      </c>
      <c r="J43" s="135"/>
      <c r="K43" s="60"/>
      <c r="L43" s="54"/>
      <c r="M43" s="54"/>
    </row>
    <row r="44" spans="1:13" ht="30" customHeight="1" x14ac:dyDescent="0.25">
      <c r="A44" s="53"/>
      <c r="B44" s="187" t="str">
        <f>IF('PAYMENT 5'!$C$5="","",'PAYMENT 5'!$C$5)</f>
        <v/>
      </c>
      <c r="C44" s="131">
        <v>5</v>
      </c>
      <c r="D44" s="132" t="e">
        <f>IF('PAYMENT 5'!$E$33="","",'PAYMENT 5'!$E$33)</f>
        <v>#REF!</v>
      </c>
      <c r="E44" s="54"/>
      <c r="G44" s="89" t="e">
        <f t="shared" si="0"/>
        <v>#REF!</v>
      </c>
      <c r="H44" s="133"/>
      <c r="I44" s="134" t="e">
        <f t="shared" ref="I44:I46" si="1">D44+G44</f>
        <v>#REF!</v>
      </c>
      <c r="J44" s="135"/>
      <c r="K44" s="60"/>
      <c r="L44" s="54"/>
      <c r="M44" s="54"/>
    </row>
    <row r="45" spans="1:13" ht="30" customHeight="1" x14ac:dyDescent="0.25">
      <c r="A45" s="53"/>
      <c r="B45" s="187" t="str">
        <f>IF('PAYMENT 6'!$C$5="","",'PAYMENT 6'!$C$5)</f>
        <v/>
      </c>
      <c r="C45" s="131">
        <v>6</v>
      </c>
      <c r="D45" s="132" t="e">
        <f>IF('PAYMENT 6'!$E$33="","",'PAYMENT 6'!$E$33)</f>
        <v>#REF!</v>
      </c>
      <c r="E45" s="54"/>
      <c r="G45" s="89" t="e">
        <f t="shared" si="0"/>
        <v>#REF!</v>
      </c>
      <c r="H45" s="133"/>
      <c r="I45" s="134" t="e">
        <f t="shared" si="1"/>
        <v>#REF!</v>
      </c>
      <c r="J45" s="135"/>
      <c r="K45" s="60"/>
      <c r="L45" s="54"/>
      <c r="M45" s="54"/>
    </row>
    <row r="46" spans="1:13" ht="30" customHeight="1" x14ac:dyDescent="0.25">
      <c r="A46" s="53"/>
      <c r="B46" s="187"/>
      <c r="C46" s="136" t="s">
        <v>107</v>
      </c>
      <c r="D46" s="132">
        <v>0</v>
      </c>
      <c r="E46" s="54"/>
      <c r="G46" s="89" t="e">
        <f t="shared" si="0"/>
        <v>#REF!</v>
      </c>
      <c r="H46" s="133"/>
      <c r="I46" s="134" t="e">
        <f t="shared" si="1"/>
        <v>#REF!</v>
      </c>
      <c r="J46" s="135"/>
      <c r="K46" s="60"/>
      <c r="L46" s="54"/>
      <c r="M46" s="54"/>
    </row>
    <row r="47" spans="1:13" ht="30" customHeight="1" x14ac:dyDescent="0.25">
      <c r="A47" s="53"/>
      <c r="B47" s="137" t="s">
        <v>16</v>
      </c>
      <c r="C47" s="138"/>
      <c r="D47" s="139" t="e">
        <f>SUM(D40:D46)</f>
        <v>#REF!</v>
      </c>
      <c r="E47" s="138"/>
      <c r="F47" s="140"/>
      <c r="G47" s="139" t="e">
        <f>SUM(G40:G46)</f>
        <v>#REF!</v>
      </c>
      <c r="H47" s="138"/>
      <c r="I47" s="141" t="e">
        <f>SUM(I40:I46)</f>
        <v>#REF!</v>
      </c>
      <c r="J47" s="56"/>
    </row>
    <row r="48" spans="1:13" s="54" customFormat="1" ht="15" customHeight="1" x14ac:dyDescent="0.25">
      <c r="A48" s="53"/>
      <c r="F48" s="55"/>
      <c r="J48" s="56"/>
    </row>
    <row r="49" spans="1:10" ht="30" customHeight="1" x14ac:dyDescent="0.25">
      <c r="A49" s="53"/>
      <c r="B49" s="142" t="s">
        <v>84</v>
      </c>
      <c r="C49" s="143"/>
      <c r="D49" s="542" t="e">
        <f>E36</f>
        <v>#REF!</v>
      </c>
      <c r="E49" s="54"/>
      <c r="G49" s="144" t="s">
        <v>85</v>
      </c>
      <c r="H49" s="145"/>
      <c r="I49" s="146" t="e">
        <f>(E36+I47)/I18</f>
        <v>#REF!</v>
      </c>
      <c r="J49" s="56"/>
    </row>
    <row r="50" spans="1:10" ht="30" customHeight="1" x14ac:dyDescent="0.25">
      <c r="A50" s="53"/>
      <c r="B50" s="545" t="e">
        <f>H9</f>
        <v>#REF!</v>
      </c>
      <c r="C50" s="546"/>
      <c r="D50" s="543"/>
      <c r="E50" s="54"/>
      <c r="G50" s="147" t="s">
        <v>86</v>
      </c>
      <c r="H50" s="148"/>
      <c r="I50" s="149" t="e">
        <f>H18/E18</f>
        <v>#REF!</v>
      </c>
      <c r="J50" s="56"/>
    </row>
    <row r="51" spans="1:10" ht="30" customHeight="1" x14ac:dyDescent="0.25">
      <c r="A51" s="53"/>
      <c r="B51" s="547"/>
      <c r="C51" s="548"/>
      <c r="D51" s="544"/>
      <c r="E51" s="54"/>
      <c r="G51" s="150" t="s">
        <v>87</v>
      </c>
      <c r="H51" s="151"/>
      <c r="I51" s="152" t="e">
        <f>I18-E36-I47</f>
        <v>#REF!</v>
      </c>
      <c r="J51" s="56"/>
    </row>
    <row r="52" spans="1:10" s="54" customFormat="1" ht="15" customHeight="1" x14ac:dyDescent="0.25">
      <c r="A52" s="53"/>
      <c r="F52" s="55"/>
      <c r="J52" s="56"/>
    </row>
    <row r="53" spans="1:10" s="156" customFormat="1" ht="30" customHeight="1" x14ac:dyDescent="0.25">
      <c r="A53" s="66"/>
      <c r="B53" s="153" t="s">
        <v>88</v>
      </c>
      <c r="C53" s="49"/>
      <c r="D53" s="154"/>
      <c r="E53" s="54"/>
      <c r="F53" s="155"/>
      <c r="G53" s="153" t="s">
        <v>89</v>
      </c>
      <c r="H53" s="49"/>
      <c r="I53" s="154"/>
      <c r="J53" s="71"/>
    </row>
    <row r="54" spans="1:10" ht="16.5" customHeight="1" x14ac:dyDescent="0.3">
      <c r="A54" s="53"/>
      <c r="B54" s="157"/>
      <c r="C54" s="54"/>
      <c r="D54" s="92"/>
      <c r="E54" s="54"/>
      <c r="G54" s="157"/>
      <c r="H54" s="54"/>
      <c r="I54" s="92"/>
      <c r="J54" s="56"/>
    </row>
    <row r="55" spans="1:10" ht="30" customHeight="1" x14ac:dyDescent="0.3">
      <c r="A55" s="53"/>
      <c r="B55" s="158"/>
      <c r="C55" s="113"/>
      <c r="D55" s="159" t="s">
        <v>90</v>
      </c>
      <c r="E55" s="54"/>
      <c r="G55" s="158"/>
      <c r="H55" s="113"/>
      <c r="I55" s="159" t="s">
        <v>90</v>
      </c>
      <c r="J55" s="56"/>
    </row>
    <row r="56" spans="1:10" ht="30" customHeight="1" x14ac:dyDescent="0.25">
      <c r="A56" s="53"/>
      <c r="B56" s="536" t="s">
        <v>91</v>
      </c>
      <c r="C56" s="537"/>
      <c r="D56" s="160" t="s">
        <v>57</v>
      </c>
      <c r="E56" s="54"/>
      <c r="G56" s="536" t="s">
        <v>92</v>
      </c>
      <c r="H56" s="537"/>
      <c r="I56" s="160" t="s">
        <v>57</v>
      </c>
      <c r="J56" s="56"/>
    </row>
    <row r="57" spans="1:10" s="54" customFormat="1" ht="11.25" customHeight="1" x14ac:dyDescent="0.25">
      <c r="A57" s="53"/>
      <c r="B57" s="63"/>
      <c r="F57" s="55"/>
      <c r="J57" s="56"/>
    </row>
    <row r="58" spans="1:10" ht="30" customHeight="1" x14ac:dyDescent="0.3">
      <c r="A58" s="53"/>
      <c r="B58" s="161" t="s">
        <v>93</v>
      </c>
      <c r="C58" s="162"/>
      <c r="D58" s="163" t="s">
        <v>94</v>
      </c>
      <c r="E58" s="164"/>
      <c r="G58" s="527" t="s">
        <v>95</v>
      </c>
      <c r="H58" s="528"/>
      <c r="I58" s="529"/>
      <c r="J58" s="56"/>
    </row>
    <row r="59" spans="1:10" ht="30" customHeight="1" x14ac:dyDescent="0.25">
      <c r="A59" s="53"/>
      <c r="B59" s="161" t="s">
        <v>96</v>
      </c>
      <c r="C59" s="162"/>
      <c r="D59" s="163"/>
      <c r="E59" s="54"/>
      <c r="G59" s="530"/>
      <c r="H59" s="531"/>
      <c r="I59" s="532"/>
      <c r="J59" s="56"/>
    </row>
    <row r="60" spans="1:10" ht="11.25" customHeight="1" x14ac:dyDescent="0.25">
      <c r="A60" s="53"/>
      <c r="B60" s="54"/>
      <c r="C60" s="54"/>
      <c r="D60" s="54"/>
      <c r="E60" s="54"/>
      <c r="G60" s="530"/>
      <c r="H60" s="531"/>
      <c r="I60" s="532"/>
      <c r="J60" s="56"/>
    </row>
    <row r="61" spans="1:10" ht="18.75" customHeight="1" x14ac:dyDescent="0.25">
      <c r="A61" s="53"/>
      <c r="B61" s="80"/>
      <c r="C61" s="49"/>
      <c r="D61" s="154"/>
      <c r="E61" s="54"/>
      <c r="G61" s="530"/>
      <c r="H61" s="531"/>
      <c r="I61" s="532"/>
      <c r="J61" s="56"/>
    </row>
    <row r="62" spans="1:10" ht="30" customHeight="1" x14ac:dyDescent="0.3">
      <c r="A62" s="53"/>
      <c r="B62" s="158"/>
      <c r="C62" s="113"/>
      <c r="D62" s="159" t="s">
        <v>90</v>
      </c>
      <c r="E62" s="54"/>
      <c r="G62" s="530"/>
      <c r="H62" s="531"/>
      <c r="I62" s="532"/>
      <c r="J62" s="56"/>
    </row>
    <row r="63" spans="1:10" ht="30" customHeight="1" x14ac:dyDescent="0.25">
      <c r="A63" s="53"/>
      <c r="B63" s="536" t="s">
        <v>97</v>
      </c>
      <c r="C63" s="537"/>
      <c r="D63" s="160" t="s">
        <v>57</v>
      </c>
      <c r="E63" s="54"/>
      <c r="G63" s="533"/>
      <c r="H63" s="534"/>
      <c r="I63" s="535"/>
      <c r="J63" s="56"/>
    </row>
    <row r="64" spans="1:10" ht="11.25" customHeight="1" x14ac:dyDescent="0.25">
      <c r="A64" s="165"/>
      <c r="B64" s="113"/>
      <c r="C64" s="113"/>
      <c r="D64" s="113"/>
      <c r="E64" s="113"/>
      <c r="F64" s="166"/>
      <c r="G64" s="113"/>
      <c r="H64" s="113"/>
      <c r="I64" s="113"/>
      <c r="J64" s="167"/>
    </row>
    <row r="65" spans="2:16" ht="30" customHeight="1" x14ac:dyDescent="0.25"/>
    <row r="66" spans="2:16" ht="30" customHeight="1" x14ac:dyDescent="0.25"/>
    <row r="67" spans="2:16" s="168" customFormat="1" ht="30" customHeight="1" x14ac:dyDescent="0.25">
      <c r="B67" s="52"/>
      <c r="C67" s="52"/>
      <c r="D67" s="52"/>
      <c r="E67" s="52"/>
      <c r="F67" s="55"/>
      <c r="G67" s="52"/>
      <c r="H67" s="52"/>
      <c r="I67" s="52"/>
      <c r="K67" s="52"/>
      <c r="L67" s="52"/>
      <c r="M67" s="52"/>
      <c r="N67" s="52"/>
      <c r="O67" s="52"/>
      <c r="P67" s="52"/>
    </row>
    <row r="68" spans="2:16" s="168" customFormat="1" ht="30" customHeight="1" x14ac:dyDescent="0.25">
      <c r="B68" s="52"/>
      <c r="C68" s="52"/>
      <c r="D68" s="52"/>
      <c r="E68" s="52"/>
      <c r="F68" s="55"/>
      <c r="G68" s="52"/>
      <c r="H68" s="52"/>
      <c r="I68" s="52"/>
      <c r="K68" s="52"/>
      <c r="L68" s="52"/>
      <c r="M68" s="52"/>
      <c r="N68" s="52"/>
      <c r="O68" s="52"/>
      <c r="P68" s="52"/>
    </row>
    <row r="69" spans="2:16" s="168" customFormat="1" ht="30" customHeight="1" x14ac:dyDescent="0.25">
      <c r="B69" s="52"/>
      <c r="C69" s="52"/>
      <c r="D69" s="52"/>
      <c r="E69" s="52"/>
      <c r="F69" s="55"/>
      <c r="G69" s="52"/>
      <c r="H69" s="52"/>
      <c r="I69" s="52"/>
      <c r="K69" s="52"/>
      <c r="L69" s="52"/>
      <c r="M69" s="52"/>
      <c r="N69" s="52"/>
      <c r="O69" s="52"/>
      <c r="P69" s="52"/>
    </row>
    <row r="70" spans="2:16" s="168" customFormat="1" ht="30" customHeight="1" x14ac:dyDescent="0.25">
      <c r="B70" s="52"/>
      <c r="C70" s="52"/>
      <c r="D70" s="52"/>
      <c r="E70" s="52"/>
      <c r="F70" s="55"/>
      <c r="G70" s="52"/>
      <c r="H70" s="52"/>
      <c r="I70" s="52"/>
      <c r="K70" s="52"/>
      <c r="L70" s="52"/>
      <c r="M70" s="52"/>
      <c r="N70" s="52"/>
      <c r="O70" s="52"/>
      <c r="P70" s="52"/>
    </row>
    <row r="71" spans="2:16" s="168" customFormat="1" ht="30" customHeight="1" x14ac:dyDescent="0.25">
      <c r="B71" s="52"/>
      <c r="C71" s="52"/>
      <c r="D71" s="52"/>
      <c r="E71" s="52"/>
      <c r="F71" s="55"/>
      <c r="G71" s="52"/>
      <c r="H71" s="52"/>
      <c r="I71" s="52"/>
      <c r="K71" s="52"/>
      <c r="L71" s="52"/>
      <c r="M71" s="52"/>
      <c r="N71" s="52"/>
      <c r="O71" s="52"/>
      <c r="P71" s="52"/>
    </row>
    <row r="72" spans="2:16" s="168" customFormat="1" ht="30" customHeight="1" x14ac:dyDescent="0.25">
      <c r="B72" s="52"/>
      <c r="C72" s="52"/>
      <c r="D72" s="52"/>
      <c r="E72" s="52"/>
      <c r="F72" s="55"/>
      <c r="G72" s="52"/>
      <c r="H72" s="52"/>
      <c r="I72" s="52"/>
      <c r="K72" s="52"/>
      <c r="L72" s="52"/>
      <c r="M72" s="52"/>
      <c r="N72" s="52"/>
      <c r="O72" s="52"/>
      <c r="P72" s="52"/>
    </row>
    <row r="73" spans="2:16" s="168" customFormat="1" ht="30" customHeight="1" x14ac:dyDescent="0.25">
      <c r="B73" s="52"/>
      <c r="C73" s="52"/>
      <c r="D73" s="52"/>
      <c r="E73" s="52"/>
      <c r="F73" s="55"/>
      <c r="G73" s="52"/>
      <c r="H73" s="52"/>
      <c r="I73" s="52"/>
      <c r="K73" s="52"/>
      <c r="L73" s="52"/>
      <c r="M73" s="52"/>
      <c r="N73" s="52"/>
      <c r="O73" s="52"/>
      <c r="P73" s="52"/>
    </row>
    <row r="74" spans="2:16" s="168" customFormat="1" ht="25.5" customHeight="1" x14ac:dyDescent="0.25">
      <c r="B74" s="52"/>
      <c r="C74" s="52"/>
      <c r="D74" s="52"/>
      <c r="E74" s="52"/>
      <c r="F74" s="55"/>
      <c r="G74" s="52"/>
      <c r="H74" s="52"/>
      <c r="I74" s="52"/>
      <c r="K74" s="52"/>
      <c r="L74" s="52"/>
      <c r="M74" s="52"/>
      <c r="N74" s="52"/>
      <c r="O74" s="52"/>
      <c r="P74" s="52"/>
    </row>
    <row r="75" spans="2:16" s="168" customFormat="1" ht="25.5" customHeight="1" x14ac:dyDescent="0.25">
      <c r="B75" s="52"/>
      <c r="C75" s="52"/>
      <c r="D75" s="52"/>
      <c r="E75" s="52"/>
      <c r="F75" s="55"/>
      <c r="G75" s="52"/>
      <c r="H75" s="52"/>
      <c r="I75" s="52"/>
      <c r="K75" s="52"/>
      <c r="L75" s="52"/>
      <c r="M75" s="52"/>
      <c r="N75" s="52"/>
      <c r="O75" s="52"/>
      <c r="P75" s="52"/>
    </row>
    <row r="76" spans="2:16" s="168" customFormat="1" ht="25.5" customHeight="1" x14ac:dyDescent="0.25">
      <c r="B76" s="52"/>
      <c r="C76" s="52"/>
      <c r="D76" s="52"/>
      <c r="E76" s="52"/>
      <c r="F76" s="55"/>
      <c r="G76" s="52"/>
      <c r="H76" s="52"/>
      <c r="I76" s="52"/>
      <c r="K76" s="52"/>
      <c r="L76" s="52"/>
      <c r="M76" s="52"/>
      <c r="N76" s="52"/>
      <c r="O76" s="52"/>
      <c r="P76" s="52"/>
    </row>
    <row r="77" spans="2:16" s="168" customFormat="1" ht="25.5" customHeight="1" x14ac:dyDescent="0.25">
      <c r="B77" s="52"/>
      <c r="C77" s="52"/>
      <c r="D77" s="52"/>
      <c r="E77" s="52"/>
      <c r="F77" s="55"/>
      <c r="G77" s="52"/>
      <c r="H77" s="52"/>
      <c r="I77" s="52"/>
      <c r="K77" s="52"/>
      <c r="L77" s="52"/>
      <c r="M77" s="52"/>
      <c r="N77" s="52"/>
      <c r="O77" s="52"/>
      <c r="P77" s="52"/>
    </row>
    <row r="78" spans="2:16" s="168" customFormat="1" ht="25.5" customHeight="1" x14ac:dyDescent="0.25">
      <c r="B78" s="52"/>
      <c r="C78" s="52"/>
      <c r="D78" s="52"/>
      <c r="E78" s="52"/>
      <c r="F78" s="55"/>
      <c r="G78" s="52"/>
      <c r="H78" s="52"/>
      <c r="I78" s="52"/>
      <c r="K78" s="52"/>
      <c r="L78" s="52"/>
      <c r="M78" s="52"/>
      <c r="N78" s="52"/>
      <c r="O78" s="52"/>
      <c r="P78" s="52"/>
    </row>
    <row r="79" spans="2:16" s="168" customFormat="1" ht="25.5" customHeight="1" x14ac:dyDescent="0.25">
      <c r="B79" s="52"/>
      <c r="C79" s="52"/>
      <c r="D79" s="52"/>
      <c r="E79" s="52"/>
      <c r="F79" s="55"/>
      <c r="G79" s="52"/>
      <c r="H79" s="52"/>
      <c r="I79" s="52"/>
      <c r="K79" s="52"/>
      <c r="L79" s="52"/>
      <c r="M79" s="52"/>
      <c r="N79" s="52"/>
      <c r="O79" s="52"/>
      <c r="P79" s="52"/>
    </row>
    <row r="80" spans="2:16" s="168" customFormat="1" ht="25.5" customHeight="1" x14ac:dyDescent="0.25">
      <c r="B80" s="52"/>
      <c r="C80" s="52"/>
      <c r="D80" s="52"/>
      <c r="E80" s="52"/>
      <c r="F80" s="55"/>
      <c r="G80" s="52"/>
      <c r="H80" s="52"/>
      <c r="I80" s="52"/>
      <c r="K80" s="52"/>
      <c r="L80" s="52"/>
      <c r="M80" s="52"/>
      <c r="N80" s="52"/>
      <c r="O80" s="52"/>
      <c r="P80" s="52"/>
    </row>
    <row r="81" spans="2:16" s="168" customFormat="1" ht="25.5" customHeight="1" x14ac:dyDescent="0.25">
      <c r="B81" s="52"/>
      <c r="C81" s="52"/>
      <c r="D81" s="52"/>
      <c r="E81" s="52"/>
      <c r="F81" s="55"/>
      <c r="G81" s="52"/>
      <c r="H81" s="52"/>
      <c r="I81" s="52"/>
      <c r="K81" s="52"/>
      <c r="L81" s="52"/>
      <c r="M81" s="52"/>
      <c r="N81" s="52"/>
      <c r="O81" s="52"/>
      <c r="P81" s="52"/>
    </row>
    <row r="82" spans="2:16" s="168" customFormat="1" ht="25.5" customHeight="1" x14ac:dyDescent="0.25">
      <c r="B82" s="52"/>
      <c r="C82" s="52"/>
      <c r="D82" s="52"/>
      <c r="E82" s="52"/>
      <c r="F82" s="55"/>
      <c r="G82" s="52"/>
      <c r="H82" s="52"/>
      <c r="I82" s="52"/>
      <c r="K82" s="52"/>
      <c r="L82" s="52"/>
      <c r="M82" s="52"/>
      <c r="N82" s="52"/>
      <c r="O82" s="52"/>
      <c r="P82" s="52"/>
    </row>
    <row r="83" spans="2:16" s="168" customFormat="1" ht="25.5" customHeight="1" x14ac:dyDescent="0.25">
      <c r="B83" s="52"/>
      <c r="C83" s="52"/>
      <c r="D83" s="52"/>
      <c r="E83" s="52"/>
      <c r="F83" s="55"/>
      <c r="G83" s="52"/>
      <c r="H83" s="52"/>
      <c r="I83" s="52"/>
      <c r="K83" s="52"/>
      <c r="L83" s="52"/>
      <c r="M83" s="52"/>
      <c r="N83" s="52"/>
      <c r="O83" s="52"/>
      <c r="P83" s="52"/>
    </row>
    <row r="84" spans="2:16" s="168" customFormat="1" ht="25.5" customHeight="1" x14ac:dyDescent="0.25">
      <c r="B84" s="52"/>
      <c r="C84" s="52"/>
      <c r="D84" s="52"/>
      <c r="E84" s="52"/>
      <c r="F84" s="55"/>
      <c r="G84" s="52"/>
      <c r="H84" s="52"/>
      <c r="I84" s="52"/>
      <c r="K84" s="52"/>
      <c r="L84" s="52"/>
      <c r="M84" s="52"/>
      <c r="N84" s="52"/>
      <c r="O84" s="52"/>
      <c r="P84" s="52"/>
    </row>
    <row r="85" spans="2:16" s="168" customFormat="1" ht="25.5" customHeight="1" x14ac:dyDescent="0.25">
      <c r="B85" s="52"/>
      <c r="C85" s="52"/>
      <c r="D85" s="52"/>
      <c r="E85" s="52"/>
      <c r="F85" s="55"/>
      <c r="G85" s="52"/>
      <c r="H85" s="52"/>
      <c r="I85" s="52"/>
      <c r="K85" s="52"/>
      <c r="L85" s="52"/>
      <c r="M85" s="52"/>
      <c r="N85" s="52"/>
      <c r="O85" s="52"/>
      <c r="P85" s="52"/>
    </row>
    <row r="86" spans="2:16" s="168" customFormat="1" ht="25.5" customHeight="1" x14ac:dyDescent="0.25">
      <c r="B86" s="52"/>
      <c r="C86" s="52"/>
      <c r="D86" s="52"/>
      <c r="E86" s="52"/>
      <c r="F86" s="55"/>
      <c r="G86" s="52"/>
      <c r="H86" s="52"/>
      <c r="I86" s="52"/>
      <c r="K86" s="52"/>
      <c r="L86" s="52"/>
      <c r="M86" s="52"/>
      <c r="N86" s="52"/>
      <c r="O86" s="52"/>
      <c r="P86" s="52"/>
    </row>
    <row r="87" spans="2:16" s="168" customFormat="1" ht="25.5" customHeight="1" x14ac:dyDescent="0.25">
      <c r="B87" s="52"/>
      <c r="C87" s="52"/>
      <c r="D87" s="52"/>
      <c r="E87" s="52"/>
      <c r="F87" s="55"/>
      <c r="G87" s="52"/>
      <c r="H87" s="52"/>
      <c r="I87" s="52"/>
      <c r="K87" s="52"/>
      <c r="L87" s="52"/>
      <c r="M87" s="52"/>
      <c r="N87" s="52"/>
      <c r="O87" s="52"/>
      <c r="P87" s="52"/>
    </row>
    <row r="88" spans="2:16" s="168" customFormat="1" ht="25.5" customHeight="1" x14ac:dyDescent="0.25">
      <c r="B88" s="52"/>
      <c r="C88" s="52"/>
      <c r="D88" s="52"/>
      <c r="E88" s="52"/>
      <c r="F88" s="55"/>
      <c r="G88" s="52"/>
      <c r="H88" s="52"/>
      <c r="I88" s="52"/>
      <c r="K88" s="52"/>
      <c r="L88" s="52"/>
      <c r="M88" s="52"/>
      <c r="N88" s="52"/>
      <c r="O88" s="52"/>
      <c r="P88" s="52"/>
    </row>
    <row r="89" spans="2:16" s="168" customFormat="1" ht="25.5" customHeight="1" x14ac:dyDescent="0.25">
      <c r="B89" s="52"/>
      <c r="C89" s="52"/>
      <c r="D89" s="52"/>
      <c r="E89" s="52"/>
      <c r="F89" s="55"/>
      <c r="G89" s="52"/>
      <c r="H89" s="52"/>
      <c r="I89" s="52"/>
      <c r="K89" s="52"/>
      <c r="L89" s="52"/>
      <c r="M89" s="52"/>
      <c r="N89" s="52"/>
      <c r="O89" s="52"/>
      <c r="P89" s="52"/>
    </row>
    <row r="90" spans="2:16" s="168" customFormat="1" ht="25.5" customHeight="1" x14ac:dyDescent="0.25">
      <c r="B90" s="52"/>
      <c r="C90" s="52"/>
      <c r="D90" s="52"/>
      <c r="E90" s="52"/>
      <c r="F90" s="55"/>
      <c r="G90" s="52"/>
      <c r="H90" s="52"/>
      <c r="I90" s="52"/>
      <c r="K90" s="52"/>
      <c r="L90" s="52"/>
      <c r="M90" s="52"/>
      <c r="N90" s="52"/>
      <c r="O90" s="52"/>
      <c r="P90" s="52"/>
    </row>
    <row r="91" spans="2:16" s="168" customFormat="1" ht="25.5" customHeight="1" x14ac:dyDescent="0.25">
      <c r="B91" s="52"/>
      <c r="C91" s="52"/>
      <c r="D91" s="52"/>
      <c r="E91" s="52"/>
      <c r="F91" s="55"/>
      <c r="G91" s="52"/>
      <c r="H91" s="52"/>
      <c r="I91" s="52"/>
      <c r="K91" s="52"/>
      <c r="L91" s="52"/>
      <c r="M91" s="52"/>
      <c r="N91" s="52"/>
      <c r="O91" s="52"/>
      <c r="P91" s="52"/>
    </row>
    <row r="92" spans="2:16" s="168" customFormat="1" ht="25.5" customHeight="1" x14ac:dyDescent="0.25">
      <c r="B92" s="52"/>
      <c r="C92" s="52"/>
      <c r="D92" s="52"/>
      <c r="E92" s="52"/>
      <c r="F92" s="55"/>
      <c r="G92" s="52"/>
      <c r="H92" s="52"/>
      <c r="I92" s="52"/>
      <c r="K92" s="52"/>
      <c r="L92" s="52"/>
      <c r="M92" s="52"/>
      <c r="N92" s="52"/>
      <c r="O92" s="52"/>
      <c r="P92" s="52"/>
    </row>
    <row r="93" spans="2:16" s="168" customFormat="1" ht="25.5" customHeight="1" x14ac:dyDescent="0.25">
      <c r="B93" s="52"/>
      <c r="C93" s="52"/>
      <c r="D93" s="52"/>
      <c r="E93" s="52"/>
      <c r="F93" s="55"/>
      <c r="G93" s="52"/>
      <c r="H93" s="52"/>
      <c r="I93" s="52"/>
      <c r="K93" s="52"/>
      <c r="L93" s="52"/>
      <c r="M93" s="52"/>
      <c r="N93" s="52"/>
      <c r="O93" s="52"/>
      <c r="P93" s="52"/>
    </row>
    <row r="94" spans="2:16" s="168" customFormat="1" ht="25.5" customHeight="1" x14ac:dyDescent="0.25">
      <c r="B94" s="52"/>
      <c r="C94" s="52"/>
      <c r="D94" s="52"/>
      <c r="E94" s="52"/>
      <c r="F94" s="55"/>
      <c r="G94" s="52"/>
      <c r="H94" s="52"/>
      <c r="I94" s="52"/>
      <c r="K94" s="52"/>
      <c r="L94" s="52"/>
      <c r="M94" s="52"/>
      <c r="N94" s="52"/>
      <c r="O94" s="52"/>
      <c r="P94" s="52"/>
    </row>
    <row r="95" spans="2:16" s="168" customFormat="1" ht="25.5" customHeight="1" x14ac:dyDescent="0.25">
      <c r="B95" s="52"/>
      <c r="C95" s="52"/>
      <c r="D95" s="52"/>
      <c r="E95" s="52"/>
      <c r="F95" s="55"/>
      <c r="G95" s="52"/>
      <c r="H95" s="52"/>
      <c r="I95" s="52"/>
      <c r="K95" s="52"/>
      <c r="L95" s="52"/>
      <c r="M95" s="52"/>
      <c r="N95" s="52"/>
      <c r="O95" s="52"/>
      <c r="P95" s="52"/>
    </row>
    <row r="96" spans="2:16" s="168" customFormat="1" ht="25.5" customHeight="1" x14ac:dyDescent="0.25">
      <c r="B96" s="52"/>
      <c r="C96" s="52"/>
      <c r="D96" s="52"/>
      <c r="E96" s="52"/>
      <c r="F96" s="55"/>
      <c r="G96" s="52"/>
      <c r="H96" s="52"/>
      <c r="I96" s="52"/>
      <c r="K96" s="52"/>
      <c r="L96" s="52"/>
      <c r="M96" s="52"/>
      <c r="N96" s="52"/>
      <c r="O96" s="52"/>
      <c r="P96" s="52"/>
    </row>
    <row r="97" spans="2:16" s="168" customFormat="1" ht="25.5" customHeight="1" x14ac:dyDescent="0.25">
      <c r="B97" s="52"/>
      <c r="C97" s="52"/>
      <c r="D97" s="52"/>
      <c r="E97" s="52"/>
      <c r="F97" s="55"/>
      <c r="G97" s="52"/>
      <c r="H97" s="52"/>
      <c r="I97" s="52"/>
      <c r="K97" s="52"/>
      <c r="L97" s="52"/>
      <c r="M97" s="52"/>
      <c r="N97" s="52"/>
      <c r="O97" s="52"/>
      <c r="P97" s="52"/>
    </row>
    <row r="98" spans="2:16" s="168" customFormat="1" ht="25.5" customHeight="1" x14ac:dyDescent="0.25">
      <c r="B98" s="52"/>
      <c r="C98" s="52"/>
      <c r="D98" s="52"/>
      <c r="E98" s="52"/>
      <c r="F98" s="55"/>
      <c r="G98" s="52"/>
      <c r="H98" s="52"/>
      <c r="I98" s="52"/>
      <c r="K98" s="52"/>
      <c r="L98" s="52"/>
      <c r="M98" s="52"/>
      <c r="N98" s="52"/>
      <c r="O98" s="52"/>
      <c r="P98" s="52"/>
    </row>
    <row r="99" spans="2:16" s="168" customFormat="1" ht="25.5" customHeight="1" x14ac:dyDescent="0.25">
      <c r="B99" s="52"/>
      <c r="C99" s="52"/>
      <c r="D99" s="52"/>
      <c r="E99" s="52"/>
      <c r="F99" s="55"/>
      <c r="G99" s="52"/>
      <c r="H99" s="52"/>
      <c r="I99" s="52"/>
      <c r="K99" s="52"/>
      <c r="L99" s="52"/>
      <c r="M99" s="52"/>
      <c r="N99" s="52"/>
      <c r="O99" s="52"/>
      <c r="P99" s="52"/>
    </row>
    <row r="100" spans="2:16" s="168" customFormat="1" ht="25.5" customHeight="1" x14ac:dyDescent="0.25">
      <c r="B100" s="52"/>
      <c r="C100" s="52"/>
      <c r="D100" s="52"/>
      <c r="E100" s="52"/>
      <c r="F100" s="55"/>
      <c r="G100" s="52"/>
      <c r="H100" s="52"/>
      <c r="I100" s="52"/>
      <c r="K100" s="52"/>
      <c r="L100" s="52"/>
      <c r="M100" s="52"/>
      <c r="N100" s="52"/>
      <c r="O100" s="52"/>
      <c r="P100" s="52"/>
    </row>
    <row r="101" spans="2:16" s="168" customFormat="1" ht="25.5" customHeight="1" x14ac:dyDescent="0.25">
      <c r="B101" s="52"/>
      <c r="C101" s="52"/>
      <c r="D101" s="52"/>
      <c r="E101" s="52"/>
      <c r="F101" s="55"/>
      <c r="G101" s="52"/>
      <c r="H101" s="52"/>
      <c r="I101" s="52"/>
      <c r="K101" s="52"/>
      <c r="L101" s="52"/>
      <c r="M101" s="52"/>
      <c r="N101" s="52"/>
      <c r="O101" s="52"/>
      <c r="P101" s="52"/>
    </row>
    <row r="102" spans="2:16" s="168" customFormat="1" ht="25.5" customHeight="1" x14ac:dyDescent="0.25">
      <c r="B102" s="52"/>
      <c r="C102" s="52"/>
      <c r="D102" s="52"/>
      <c r="E102" s="52"/>
      <c r="F102" s="55"/>
      <c r="G102" s="52"/>
      <c r="H102" s="52"/>
      <c r="I102" s="52"/>
      <c r="K102" s="52"/>
      <c r="L102" s="52"/>
      <c r="M102" s="52"/>
      <c r="N102" s="52"/>
      <c r="O102" s="52"/>
      <c r="P102" s="52"/>
    </row>
    <row r="103" spans="2:16" s="168" customFormat="1" ht="25.5" customHeight="1" x14ac:dyDescent="0.25">
      <c r="B103" s="52"/>
      <c r="C103" s="52"/>
      <c r="D103" s="52"/>
      <c r="E103" s="52"/>
      <c r="F103" s="55"/>
      <c r="G103" s="52"/>
      <c r="H103" s="52"/>
      <c r="I103" s="52"/>
      <c r="K103" s="52"/>
      <c r="L103" s="52"/>
      <c r="M103" s="52"/>
      <c r="N103" s="52"/>
      <c r="O103" s="52"/>
      <c r="P103" s="52"/>
    </row>
    <row r="104" spans="2:16" s="168" customFormat="1" ht="25.5" customHeight="1" x14ac:dyDescent="0.25">
      <c r="B104" s="52"/>
      <c r="C104" s="52"/>
      <c r="D104" s="52"/>
      <c r="E104" s="52"/>
      <c r="F104" s="55"/>
      <c r="G104" s="52"/>
      <c r="H104" s="52"/>
      <c r="I104" s="52"/>
      <c r="K104" s="52"/>
      <c r="L104" s="52"/>
      <c r="M104" s="52"/>
      <c r="N104" s="52"/>
      <c r="O104" s="52"/>
      <c r="P104" s="52"/>
    </row>
    <row r="105" spans="2:16" s="168" customFormat="1" ht="25.5" customHeight="1" x14ac:dyDescent="0.25">
      <c r="B105" s="52"/>
      <c r="C105" s="52"/>
      <c r="D105" s="52"/>
      <c r="E105" s="52"/>
      <c r="F105" s="55"/>
      <c r="G105" s="52"/>
      <c r="H105" s="52"/>
      <c r="I105" s="52"/>
      <c r="K105" s="52"/>
      <c r="L105" s="52"/>
      <c r="M105" s="52"/>
      <c r="N105" s="52"/>
      <c r="O105" s="52"/>
      <c r="P105" s="52"/>
    </row>
    <row r="106" spans="2:16" s="168" customFormat="1" ht="25.5" customHeight="1" x14ac:dyDescent="0.25">
      <c r="B106" s="52"/>
      <c r="C106" s="52"/>
      <c r="D106" s="52"/>
      <c r="E106" s="52"/>
      <c r="F106" s="55"/>
      <c r="G106" s="52"/>
      <c r="H106" s="52"/>
      <c r="I106" s="52"/>
      <c r="K106" s="52"/>
      <c r="L106" s="52"/>
      <c r="M106" s="52"/>
      <c r="N106" s="52"/>
      <c r="O106" s="52"/>
      <c r="P106" s="52"/>
    </row>
    <row r="107" spans="2:16" s="168" customFormat="1" ht="25.5" customHeight="1" x14ac:dyDescent="0.25">
      <c r="B107" s="52"/>
      <c r="C107" s="52"/>
      <c r="D107" s="52"/>
      <c r="E107" s="52"/>
      <c r="F107" s="55"/>
      <c r="G107" s="52"/>
      <c r="H107" s="52"/>
      <c r="I107" s="52"/>
      <c r="K107" s="52"/>
      <c r="L107" s="52"/>
      <c r="M107" s="52"/>
      <c r="N107" s="52"/>
      <c r="O107" s="52"/>
      <c r="P107" s="52"/>
    </row>
    <row r="108" spans="2:16" s="168" customFormat="1" ht="25.5" customHeight="1" x14ac:dyDescent="0.25">
      <c r="B108" s="52"/>
      <c r="C108" s="52"/>
      <c r="D108" s="52"/>
      <c r="E108" s="52"/>
      <c r="F108" s="55"/>
      <c r="G108" s="52"/>
      <c r="H108" s="52"/>
      <c r="I108" s="52"/>
      <c r="K108" s="52"/>
      <c r="L108" s="52"/>
      <c r="M108" s="52"/>
      <c r="N108" s="52"/>
      <c r="O108" s="52"/>
      <c r="P108" s="52"/>
    </row>
    <row r="109" spans="2:16" s="168" customFormat="1" ht="25.5" customHeight="1" x14ac:dyDescent="0.25">
      <c r="B109" s="52"/>
      <c r="C109" s="52"/>
      <c r="D109" s="52"/>
      <c r="E109" s="52"/>
      <c r="F109" s="55"/>
      <c r="G109" s="52"/>
      <c r="H109" s="52"/>
      <c r="I109" s="52"/>
      <c r="K109" s="52"/>
      <c r="L109" s="52"/>
      <c r="M109" s="52"/>
      <c r="N109" s="52"/>
      <c r="O109" s="52"/>
      <c r="P109" s="52"/>
    </row>
    <row r="110" spans="2:16" s="168" customFormat="1" ht="25.5" customHeight="1" x14ac:dyDescent="0.25">
      <c r="B110" s="52"/>
      <c r="C110" s="52"/>
      <c r="D110" s="52"/>
      <c r="E110" s="52"/>
      <c r="F110" s="55"/>
      <c r="G110" s="52"/>
      <c r="H110" s="52"/>
      <c r="I110" s="52"/>
      <c r="K110" s="52"/>
      <c r="L110" s="52"/>
      <c r="M110" s="52"/>
      <c r="N110" s="52"/>
      <c r="O110" s="52"/>
      <c r="P110" s="52"/>
    </row>
    <row r="111" spans="2:16" s="168" customFormat="1" ht="25.5" customHeight="1" x14ac:dyDescent="0.25">
      <c r="B111" s="52"/>
      <c r="C111" s="52"/>
      <c r="D111" s="52"/>
      <c r="E111" s="52"/>
      <c r="F111" s="55"/>
      <c r="G111" s="52"/>
      <c r="H111" s="52"/>
      <c r="I111" s="52"/>
      <c r="K111" s="52"/>
      <c r="L111" s="52"/>
      <c r="M111" s="52"/>
      <c r="N111" s="52"/>
      <c r="O111" s="52"/>
      <c r="P111" s="52"/>
    </row>
    <row r="112" spans="2:16" s="168" customFormat="1" ht="25.5" customHeight="1" x14ac:dyDescent="0.25">
      <c r="B112" s="52"/>
      <c r="C112" s="52"/>
      <c r="D112" s="52"/>
      <c r="E112" s="52"/>
      <c r="F112" s="55"/>
      <c r="G112" s="52"/>
      <c r="H112" s="52"/>
      <c r="I112" s="52"/>
      <c r="K112" s="52"/>
      <c r="L112" s="52"/>
      <c r="M112" s="52"/>
      <c r="N112" s="52"/>
      <c r="O112" s="52"/>
      <c r="P112" s="52"/>
    </row>
    <row r="113" spans="2:16" s="168" customFormat="1" ht="25.5" customHeight="1" x14ac:dyDescent="0.25">
      <c r="B113" s="52"/>
      <c r="C113" s="52"/>
      <c r="D113" s="52"/>
      <c r="E113" s="52"/>
      <c r="F113" s="55"/>
      <c r="G113" s="52"/>
      <c r="H113" s="52"/>
      <c r="I113" s="52"/>
      <c r="K113" s="52"/>
      <c r="L113" s="52"/>
      <c r="M113" s="52"/>
      <c r="N113" s="52"/>
      <c r="O113" s="52"/>
      <c r="P113" s="52"/>
    </row>
    <row r="114" spans="2:16" s="168" customFormat="1" ht="25.5" customHeight="1" x14ac:dyDescent="0.25">
      <c r="B114" s="52"/>
      <c r="C114" s="52"/>
      <c r="D114" s="52"/>
      <c r="E114" s="52"/>
      <c r="F114" s="55"/>
      <c r="G114" s="52"/>
      <c r="H114" s="52"/>
      <c r="I114" s="52"/>
      <c r="K114" s="52"/>
      <c r="L114" s="52"/>
      <c r="M114" s="52"/>
      <c r="N114" s="52"/>
      <c r="O114" s="52"/>
      <c r="P114" s="52"/>
    </row>
    <row r="115" spans="2:16" s="168" customFormat="1" ht="25.5" customHeight="1" x14ac:dyDescent="0.25">
      <c r="B115" s="52"/>
      <c r="C115" s="52"/>
      <c r="D115" s="52"/>
      <c r="E115" s="52"/>
      <c r="F115" s="55"/>
      <c r="G115" s="52"/>
      <c r="H115" s="52"/>
      <c r="I115" s="52"/>
      <c r="K115" s="52"/>
      <c r="L115" s="52"/>
      <c r="M115" s="52"/>
      <c r="N115" s="52"/>
      <c r="O115" s="52"/>
      <c r="P115" s="52"/>
    </row>
    <row r="116" spans="2:16" s="168" customFormat="1" ht="25.5" customHeight="1" x14ac:dyDescent="0.25">
      <c r="B116" s="52"/>
      <c r="C116" s="52"/>
      <c r="D116" s="52"/>
      <c r="E116" s="52"/>
      <c r="F116" s="55"/>
      <c r="G116" s="52"/>
      <c r="H116" s="52"/>
      <c r="I116" s="52"/>
      <c r="K116" s="52"/>
      <c r="L116" s="52"/>
      <c r="M116" s="52"/>
      <c r="N116" s="52"/>
      <c r="O116" s="52"/>
      <c r="P116" s="52"/>
    </row>
    <row r="117" spans="2:16" s="168" customFormat="1" ht="25.5" customHeight="1" x14ac:dyDescent="0.25">
      <c r="B117" s="52"/>
      <c r="C117" s="52"/>
      <c r="D117" s="52"/>
      <c r="E117" s="52"/>
      <c r="F117" s="55"/>
      <c r="G117" s="52"/>
      <c r="H117" s="52"/>
      <c r="I117" s="52"/>
      <c r="K117" s="52"/>
      <c r="L117" s="52"/>
      <c r="M117" s="52"/>
      <c r="N117" s="52"/>
      <c r="O117" s="52"/>
      <c r="P117" s="52"/>
    </row>
    <row r="118" spans="2:16" s="168" customFormat="1" ht="25.5" customHeight="1" x14ac:dyDescent="0.25">
      <c r="B118" s="52"/>
      <c r="C118" s="52"/>
      <c r="D118" s="52"/>
      <c r="E118" s="52"/>
      <c r="F118" s="55"/>
      <c r="G118" s="52"/>
      <c r="H118" s="52"/>
      <c r="I118" s="52"/>
      <c r="K118" s="52"/>
      <c r="L118" s="52"/>
      <c r="M118" s="52"/>
      <c r="N118" s="52"/>
      <c r="O118" s="52"/>
      <c r="P118" s="52"/>
    </row>
  </sheetData>
  <sheetProtection algorithmName="SHA-512" hashValue="T0r/Y/wA9X//7SDFfoThheJnYInqCiMtr+pA8Bvh0Dy7aoo8B//oaoK4/29xsDuPqAiLHwSvUvP8hdBKi1VVzQ==" saltValue="X+psoZQjpOLvo0qPX8YtBQ==" spinCount="100000" sheet="1" objects="1" scenarios="1" formatCells="0"/>
  <protectedRanges>
    <protectedRange sqref="H22:I25" name="Range1_1"/>
    <protectedRange sqref="C5 H13 I14 E20 E22 E24 E28 H31 E30 C31 H35 I36 D58:D59 D55" name="Range1"/>
  </protectedRanges>
  <mergeCells count="28">
    <mergeCell ref="C13:E13"/>
    <mergeCell ref="H13:I13"/>
    <mergeCell ref="C7:E7"/>
    <mergeCell ref="C9:E9"/>
    <mergeCell ref="H9:I9"/>
    <mergeCell ref="C10:E10"/>
    <mergeCell ref="G10:G12"/>
    <mergeCell ref="H10:I12"/>
    <mergeCell ref="C12:E12"/>
    <mergeCell ref="C11:E11"/>
    <mergeCell ref="H2:I2"/>
    <mergeCell ref="B3:I3"/>
    <mergeCell ref="C5:E5"/>
    <mergeCell ref="H5:I5"/>
    <mergeCell ref="C6:E6"/>
    <mergeCell ref="H6:I6"/>
    <mergeCell ref="C14:E14"/>
    <mergeCell ref="C15:I15"/>
    <mergeCell ref="B17:B18"/>
    <mergeCell ref="G58:I63"/>
    <mergeCell ref="B63:C63"/>
    <mergeCell ref="B36:C36"/>
    <mergeCell ref="B38:I38"/>
    <mergeCell ref="D49:D51"/>
    <mergeCell ref="B50:C51"/>
    <mergeCell ref="B56:C56"/>
    <mergeCell ref="G56:H56"/>
    <mergeCell ref="G28:H28"/>
  </mergeCells>
  <dataValidations count="1">
    <dataValidation type="custom" operator="greaterThan" showInputMessage="1" showErrorMessage="1" sqref="B40:B46">
      <formula1>38322</formula1>
    </dataValidation>
  </dataValidations>
  <printOptions horizontalCentered="1" verticalCentered="1"/>
  <pageMargins left="0.27559055118110237" right="0.23622047244094491" top="0.39370078740157483" bottom="0.23622047244094491" header="0.19685039370078741" footer="0.19685039370078741"/>
  <pageSetup paperSize="9" scale="45" orientation="portrait"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7"/>
  <sheetViews>
    <sheetView showGridLines="0" view="pageBreakPreview" zoomScale="80" zoomScaleNormal="85" zoomScaleSheetLayoutView="80" workbookViewId="0">
      <selection activeCell="J21" sqref="J21"/>
    </sheetView>
  </sheetViews>
  <sheetFormatPr defaultColWidth="9.21875" defaultRowHeight="17.399999999999999" x14ac:dyDescent="0.3"/>
  <cols>
    <col min="1" max="1" width="2.21875" style="3" customWidth="1"/>
    <col min="2" max="2" width="31.5546875" style="3" customWidth="1"/>
    <col min="3" max="3" width="48.5546875" style="3" customWidth="1"/>
    <col min="4" max="5" width="2.21875" style="3" customWidth="1"/>
    <col min="6" max="6" width="31.44140625" style="3" customWidth="1"/>
    <col min="7" max="8" width="24.21875" style="3" customWidth="1"/>
    <col min="9" max="9" width="2.21875" style="3" customWidth="1"/>
    <col min="10" max="10" width="6.77734375" style="3" customWidth="1"/>
    <col min="11" max="16384" width="9.21875" style="3"/>
  </cols>
  <sheetData>
    <row r="1" spans="1:15" ht="15" customHeight="1" x14ac:dyDescent="0.3">
      <c r="A1" s="10"/>
      <c r="B1" s="11"/>
      <c r="C1" s="12"/>
      <c r="D1" s="12"/>
      <c r="E1" s="12"/>
      <c r="F1" s="12"/>
      <c r="G1" s="13"/>
      <c r="H1" s="14"/>
      <c r="I1" s="15"/>
      <c r="J1" s="179"/>
    </row>
    <row r="2" spans="1:15" ht="43.5" customHeight="1" x14ac:dyDescent="0.3">
      <c r="A2" s="16"/>
      <c r="B2" s="5"/>
      <c r="C2" s="606"/>
      <c r="D2" s="606"/>
      <c r="E2" s="606"/>
      <c r="F2" s="606"/>
      <c r="G2" s="607"/>
      <c r="H2" s="607"/>
      <c r="I2" s="17"/>
      <c r="J2" s="179"/>
    </row>
    <row r="3" spans="1:15" ht="25.5" customHeight="1" x14ac:dyDescent="0.3">
      <c r="A3" s="16"/>
      <c r="B3" s="5"/>
      <c r="C3" s="606"/>
      <c r="D3" s="606"/>
      <c r="E3" s="606"/>
      <c r="F3" s="606"/>
      <c r="G3" s="607"/>
      <c r="H3" s="607"/>
      <c r="I3" s="17"/>
      <c r="J3" s="179"/>
      <c r="K3" s="6"/>
      <c r="L3" s="6"/>
    </row>
    <row r="4" spans="1:15" ht="30" customHeight="1" x14ac:dyDescent="0.3">
      <c r="A4" s="16"/>
      <c r="B4" s="5"/>
      <c r="C4" s="606"/>
      <c r="D4" s="606"/>
      <c r="E4" s="606"/>
      <c r="F4" s="606"/>
      <c r="G4" s="607"/>
      <c r="H4" s="607"/>
      <c r="I4" s="17"/>
      <c r="J4" s="179"/>
      <c r="K4" s="6"/>
      <c r="L4" s="6"/>
    </row>
    <row r="5" spans="1:15" ht="51" customHeight="1" x14ac:dyDescent="0.3">
      <c r="A5" s="16"/>
      <c r="B5" s="5"/>
      <c r="C5" s="606"/>
      <c r="D5" s="606"/>
      <c r="E5" s="606"/>
      <c r="F5" s="606"/>
      <c r="G5" s="608"/>
      <c r="H5" s="609"/>
      <c r="I5" s="17"/>
      <c r="K5" s="6"/>
      <c r="L5" s="6"/>
    </row>
    <row r="6" spans="1:15" ht="22.5" customHeight="1" x14ac:dyDescent="0.3">
      <c r="A6" s="16"/>
      <c r="B6" s="5"/>
      <c r="C6" s="179"/>
      <c r="D6" s="179"/>
      <c r="E6" s="179"/>
      <c r="F6" s="179"/>
      <c r="G6" s="609"/>
      <c r="H6" s="609"/>
      <c r="I6" s="17"/>
    </row>
    <row r="7" spans="1:15" ht="28.5" customHeight="1" x14ac:dyDescent="0.3">
      <c r="A7" s="16"/>
      <c r="B7" s="5"/>
      <c r="C7" s="179"/>
      <c r="D7" s="179"/>
      <c r="E7" s="179"/>
      <c r="F7" s="179"/>
      <c r="G7" s="609"/>
      <c r="H7" s="609"/>
      <c r="I7" s="17"/>
    </row>
    <row r="8" spans="1:15" ht="27.75" customHeight="1" x14ac:dyDescent="0.3">
      <c r="A8" s="16"/>
      <c r="B8" s="5"/>
      <c r="C8" s="176"/>
      <c r="D8" s="174"/>
      <c r="E8" s="174"/>
      <c r="F8" s="174"/>
      <c r="G8" s="4"/>
      <c r="H8" s="179"/>
      <c r="I8" s="17"/>
    </row>
    <row r="9" spans="1:15" ht="15" customHeight="1" x14ac:dyDescent="0.3">
      <c r="A9" s="16"/>
      <c r="B9" s="5"/>
      <c r="C9" s="176"/>
      <c r="D9" s="174"/>
      <c r="E9" s="174"/>
      <c r="F9" s="174"/>
      <c r="G9" s="4"/>
      <c r="H9" s="179"/>
      <c r="I9" s="17"/>
    </row>
    <row r="10" spans="1:15" ht="175.5" customHeight="1" x14ac:dyDescent="0.3">
      <c r="A10" s="18"/>
      <c r="B10" s="180"/>
      <c r="C10" s="40"/>
      <c r="D10" s="40"/>
      <c r="E10" s="40"/>
      <c r="F10" s="40"/>
      <c r="G10" s="20"/>
      <c r="H10" s="19"/>
      <c r="I10" s="21"/>
    </row>
    <row r="11" spans="1:15" ht="33.75" customHeight="1" x14ac:dyDescent="0.3">
      <c r="A11" s="590" t="s">
        <v>109</v>
      </c>
      <c r="B11" s="591"/>
      <c r="C11" s="591"/>
      <c r="D11" s="591"/>
      <c r="E11" s="591"/>
      <c r="F11" s="591"/>
      <c r="G11" s="591"/>
      <c r="H11" s="591"/>
      <c r="I11" s="592"/>
    </row>
    <row r="12" spans="1:15" s="1" customFormat="1" ht="15" customHeight="1" x14ac:dyDescent="0.3">
      <c r="A12" s="22"/>
      <c r="B12" s="178"/>
      <c r="C12" s="570"/>
      <c r="D12" s="570"/>
      <c r="E12" s="570"/>
      <c r="F12" s="570"/>
      <c r="G12" s="570"/>
      <c r="H12" s="570"/>
      <c r="I12" s="23"/>
    </row>
    <row r="13" spans="1:15" ht="6.75" hidden="1" customHeight="1" thickBot="1" x14ac:dyDescent="0.35">
      <c r="A13" s="22"/>
      <c r="B13" s="7"/>
      <c r="C13" s="7"/>
      <c r="D13" s="7"/>
      <c r="E13" s="7"/>
      <c r="F13" s="7"/>
      <c r="G13" s="7"/>
      <c r="H13" s="7"/>
      <c r="I13" s="23"/>
    </row>
    <row r="14" spans="1:15" ht="6.75" hidden="1" customHeight="1" x14ac:dyDescent="0.3">
      <c r="A14" s="24"/>
      <c r="B14" s="179" t="s">
        <v>0</v>
      </c>
      <c r="C14" s="595"/>
      <c r="D14" s="595"/>
      <c r="E14" s="595"/>
      <c r="F14" s="595"/>
      <c r="G14" s="595"/>
      <c r="H14" s="595"/>
      <c r="I14" s="25"/>
      <c r="O14" s="179"/>
    </row>
    <row r="15" spans="1:15" ht="33.75" customHeight="1" x14ac:dyDescent="0.3">
      <c r="A15" s="24"/>
      <c r="B15" s="2" t="s">
        <v>1</v>
      </c>
      <c r="C15" s="596" t="e">
        <f>#REF!</f>
        <v>#REF!</v>
      </c>
      <c r="D15" s="597"/>
      <c r="E15" s="597"/>
      <c r="F15" s="597"/>
      <c r="G15" s="597"/>
      <c r="H15" s="598"/>
      <c r="I15" s="25"/>
    </row>
    <row r="16" spans="1:15" ht="33.75" customHeight="1" x14ac:dyDescent="0.3">
      <c r="A16" s="24"/>
      <c r="B16" s="2" t="s">
        <v>672</v>
      </c>
      <c r="C16" s="208" t="e">
        <f>INFORMATION!C6</f>
        <v>#REF!</v>
      </c>
      <c r="D16" s="209"/>
      <c r="E16" s="209"/>
      <c r="F16" s="209"/>
      <c r="G16" s="209"/>
      <c r="H16" s="210"/>
      <c r="I16" s="25"/>
    </row>
    <row r="17" spans="1:15" ht="33.75" customHeight="1" x14ac:dyDescent="0.3">
      <c r="A17" s="24"/>
      <c r="B17" s="2" t="s">
        <v>20</v>
      </c>
      <c r="C17" s="189" t="e">
        <f>#REF!</f>
        <v>#REF!</v>
      </c>
      <c r="D17" s="190"/>
      <c r="E17" s="190"/>
      <c r="F17" s="190"/>
      <c r="G17" s="190"/>
      <c r="H17" s="191"/>
      <c r="I17" s="25"/>
    </row>
    <row r="18" spans="1:15" ht="33.75" customHeight="1" x14ac:dyDescent="0.3">
      <c r="A18" s="24"/>
      <c r="B18" s="2" t="s">
        <v>17</v>
      </c>
      <c r="C18" s="599" t="e">
        <f>#REF!</f>
        <v>#REF!</v>
      </c>
      <c r="D18" s="600"/>
      <c r="E18" s="600"/>
      <c r="F18" s="600"/>
      <c r="G18" s="600"/>
      <c r="H18" s="601"/>
      <c r="I18" s="25"/>
    </row>
    <row r="19" spans="1:15" ht="33.75" customHeight="1" x14ac:dyDescent="0.3">
      <c r="A19" s="24"/>
      <c r="B19" s="2" t="s">
        <v>2</v>
      </c>
      <c r="C19" s="596" t="e">
        <f>#REF!</f>
        <v>#REF!</v>
      </c>
      <c r="D19" s="597"/>
      <c r="E19" s="597"/>
      <c r="F19" s="597"/>
      <c r="G19" s="597"/>
      <c r="H19" s="598"/>
      <c r="I19" s="25"/>
    </row>
    <row r="20" spans="1:15" ht="33.75" customHeight="1" x14ac:dyDescent="0.3">
      <c r="A20" s="24"/>
      <c r="B20" s="2" t="s">
        <v>18</v>
      </c>
      <c r="C20" s="596" t="e">
        <f>#REF!</f>
        <v>#REF!</v>
      </c>
      <c r="D20" s="597"/>
      <c r="E20" s="597"/>
      <c r="F20" s="597"/>
      <c r="G20" s="597"/>
      <c r="H20" s="598"/>
      <c r="I20" s="25"/>
    </row>
    <row r="21" spans="1:15" ht="33.75" customHeight="1" x14ac:dyDescent="0.3">
      <c r="A21" s="24"/>
      <c r="B21" s="2" t="s">
        <v>4</v>
      </c>
      <c r="C21" s="596" t="e">
        <f>#REF!</f>
        <v>#REF!</v>
      </c>
      <c r="D21" s="597"/>
      <c r="E21" s="597"/>
      <c r="F21" s="597"/>
      <c r="G21" s="597"/>
      <c r="H21" s="598"/>
      <c r="I21" s="25"/>
    </row>
    <row r="22" spans="1:15" ht="33.75" customHeight="1" x14ac:dyDescent="0.3">
      <c r="A22" s="24"/>
      <c r="B22" s="2" t="s">
        <v>25</v>
      </c>
      <c r="C22" s="596" t="e">
        <f>#REF!</f>
        <v>#REF!</v>
      </c>
      <c r="D22" s="597"/>
      <c r="E22" s="597"/>
      <c r="F22" s="597"/>
      <c r="G22" s="597"/>
      <c r="H22" s="598"/>
      <c r="I22" s="25"/>
    </row>
    <row r="23" spans="1:15" ht="11.25" customHeight="1" x14ac:dyDescent="0.3">
      <c r="A23" s="24"/>
      <c r="B23" s="7"/>
      <c r="C23" s="7"/>
      <c r="D23" s="7"/>
      <c r="E23" s="7"/>
      <c r="F23" s="7"/>
      <c r="G23" s="7"/>
      <c r="H23" s="7"/>
      <c r="I23" s="25"/>
      <c r="O23" s="179"/>
    </row>
    <row r="24" spans="1:15" ht="36.75" customHeight="1" x14ac:dyDescent="0.3">
      <c r="A24" s="24"/>
      <c r="B24" s="174" t="s">
        <v>21</v>
      </c>
      <c r="C24" s="188" t="e">
        <f>#REF!</f>
        <v>#REF!</v>
      </c>
      <c r="D24" s="2"/>
      <c r="E24" s="2"/>
      <c r="F24" s="2" t="s">
        <v>31</v>
      </c>
      <c r="G24" s="602" t="e">
        <f>#REF!</f>
        <v>#REF!</v>
      </c>
      <c r="H24" s="603"/>
      <c r="I24" s="25"/>
      <c r="O24" s="179"/>
    </row>
    <row r="25" spans="1:15" ht="36.75" customHeight="1" x14ac:dyDescent="0.3">
      <c r="A25" s="24"/>
      <c r="B25" s="174" t="s">
        <v>15</v>
      </c>
      <c r="C25" s="183"/>
      <c r="D25" s="2"/>
      <c r="E25" s="2"/>
      <c r="F25" s="2" t="s">
        <v>22</v>
      </c>
      <c r="G25" s="604" t="e">
        <f>'PAYMENT 7'!H35</f>
        <v>#REF!</v>
      </c>
      <c r="H25" s="605"/>
      <c r="I25" s="25"/>
      <c r="O25" s="179"/>
    </row>
    <row r="26" spans="1:15" ht="36.75" customHeight="1" x14ac:dyDescent="0.3">
      <c r="A26" s="24"/>
      <c r="B26" s="174" t="s">
        <v>3</v>
      </c>
      <c r="C26" s="192" t="e">
        <f>#REF!</f>
        <v>#REF!</v>
      </c>
      <c r="D26" s="2"/>
      <c r="E26" s="2"/>
      <c r="F26" s="2" t="s">
        <v>102</v>
      </c>
      <c r="G26" s="594" t="e">
        <f>'PAYMENT 7'!I36</f>
        <v>#REF!</v>
      </c>
      <c r="H26" s="594"/>
      <c r="I26" s="25"/>
      <c r="O26" s="179"/>
    </row>
    <row r="27" spans="1:15" ht="36.75" customHeight="1" x14ac:dyDescent="0.3">
      <c r="A27" s="24"/>
      <c r="B27" s="174" t="s">
        <v>26</v>
      </c>
      <c r="C27" s="39">
        <f>COUNT('PAYMENT 7'!H22:H25)</f>
        <v>0</v>
      </c>
      <c r="D27" s="2"/>
      <c r="E27" s="2"/>
      <c r="F27" s="2" t="s">
        <v>23</v>
      </c>
      <c r="G27" s="588" t="e">
        <f>'PAYMENT 7'!I28</f>
        <v>#REF!</v>
      </c>
      <c r="H27" s="588"/>
      <c r="I27" s="25"/>
      <c r="O27" s="179"/>
    </row>
    <row r="28" spans="1:15" ht="36.75" customHeight="1" x14ac:dyDescent="0.3">
      <c r="A28" s="24"/>
      <c r="B28" s="174" t="s">
        <v>19</v>
      </c>
      <c r="C28" s="175" t="e">
        <f>#REF!</f>
        <v>#REF!</v>
      </c>
      <c r="D28" s="184"/>
      <c r="E28" s="2"/>
      <c r="F28" s="2" t="s">
        <v>27</v>
      </c>
      <c r="G28" s="588" t="e">
        <f>C28+G27</f>
        <v>#REF!</v>
      </c>
      <c r="H28" s="589"/>
      <c r="I28" s="25"/>
      <c r="O28" s="179"/>
    </row>
    <row r="29" spans="1:15" ht="12" customHeight="1" x14ac:dyDescent="0.3">
      <c r="A29" s="26"/>
      <c r="B29" s="177"/>
      <c r="C29" s="34"/>
      <c r="D29" s="587"/>
      <c r="E29" s="587"/>
      <c r="F29" s="587"/>
      <c r="G29" s="587"/>
      <c r="H29" s="587"/>
      <c r="I29" s="27"/>
      <c r="O29" s="179"/>
    </row>
    <row r="30" spans="1:15" s="1" customFormat="1" ht="33.75" customHeight="1" x14ac:dyDescent="0.25">
      <c r="A30" s="590" t="s">
        <v>9</v>
      </c>
      <c r="B30" s="591"/>
      <c r="C30" s="591"/>
      <c r="D30" s="591"/>
      <c r="E30" s="591"/>
      <c r="F30" s="591"/>
      <c r="G30" s="591"/>
      <c r="H30" s="591"/>
      <c r="I30" s="592"/>
      <c r="O30" s="2"/>
    </row>
    <row r="31" spans="1:15" s="1" customFormat="1" ht="12" customHeight="1" x14ac:dyDescent="0.25">
      <c r="A31" s="181"/>
      <c r="B31" s="8"/>
      <c r="C31" s="8"/>
      <c r="D31" s="8"/>
      <c r="E31" s="8"/>
      <c r="F31" s="8"/>
      <c r="G31" s="8"/>
      <c r="H31" s="8"/>
      <c r="I31" s="182"/>
      <c r="O31" s="2"/>
    </row>
    <row r="32" spans="1:15" s="1" customFormat="1" ht="33" customHeight="1" x14ac:dyDescent="0.25">
      <c r="A32" s="181"/>
      <c r="B32" s="174" t="s">
        <v>10</v>
      </c>
      <c r="C32" s="37" t="s">
        <v>32</v>
      </c>
      <c r="D32" s="2"/>
      <c r="E32" s="8"/>
      <c r="F32" s="174" t="s">
        <v>24</v>
      </c>
      <c r="G32" s="588" t="e">
        <f>'PAYMENT 7'!I47</f>
        <v>#REF!</v>
      </c>
      <c r="H32" s="588"/>
      <c r="I32" s="182"/>
      <c r="O32" s="2"/>
    </row>
    <row r="33" spans="1:16" s="1" customFormat="1" ht="33" customHeight="1" x14ac:dyDescent="0.25">
      <c r="A33" s="181"/>
      <c r="B33" s="174" t="s">
        <v>11</v>
      </c>
      <c r="C33" s="38">
        <v>7</v>
      </c>
      <c r="D33" s="36"/>
      <c r="E33" s="8"/>
      <c r="F33" s="174" t="s">
        <v>12</v>
      </c>
      <c r="G33" s="588" t="e">
        <f>'PAYMENT 7'!E36</f>
        <v>#REF!</v>
      </c>
      <c r="H33" s="588"/>
      <c r="I33" s="182"/>
      <c r="O33" s="2"/>
    </row>
    <row r="34" spans="1:16" s="1" customFormat="1" ht="33" customHeight="1" x14ac:dyDescent="0.25">
      <c r="A34" s="181"/>
      <c r="B34" s="174" t="s">
        <v>13</v>
      </c>
      <c r="C34" s="569"/>
      <c r="D34" s="569"/>
      <c r="E34" s="569"/>
      <c r="F34" s="569"/>
      <c r="G34" s="569"/>
      <c r="H34" s="569"/>
      <c r="I34" s="182"/>
      <c r="O34" s="2"/>
    </row>
    <row r="35" spans="1:16" s="1" customFormat="1" ht="33" customHeight="1" x14ac:dyDescent="0.25">
      <c r="A35" s="181"/>
      <c r="B35" s="174"/>
      <c r="C35" s="593"/>
      <c r="D35" s="593"/>
      <c r="E35" s="593"/>
      <c r="F35" s="593"/>
      <c r="G35" s="593"/>
      <c r="H35" s="593"/>
      <c r="I35" s="182"/>
      <c r="O35" s="2"/>
    </row>
    <row r="36" spans="1:16" s="1" customFormat="1" ht="33" customHeight="1" x14ac:dyDescent="0.25">
      <c r="A36" s="181"/>
      <c r="B36" s="174"/>
      <c r="C36" s="593"/>
      <c r="D36" s="593"/>
      <c r="E36" s="593"/>
      <c r="F36" s="593"/>
      <c r="G36" s="593"/>
      <c r="H36" s="593"/>
      <c r="I36" s="182"/>
      <c r="O36" s="2"/>
    </row>
    <row r="37" spans="1:16" s="1" customFormat="1" ht="33" customHeight="1" x14ac:dyDescent="0.25">
      <c r="A37" s="181"/>
      <c r="B37" s="174"/>
      <c r="C37" s="593"/>
      <c r="D37" s="593"/>
      <c r="E37" s="593"/>
      <c r="F37" s="593"/>
      <c r="G37" s="593"/>
      <c r="H37" s="593"/>
      <c r="I37" s="182"/>
      <c r="O37" s="2"/>
    </row>
    <row r="38" spans="1:16" s="1" customFormat="1" ht="33" customHeight="1" x14ac:dyDescent="0.25">
      <c r="A38" s="181"/>
      <c r="B38" s="174"/>
      <c r="C38" s="569"/>
      <c r="D38" s="569"/>
      <c r="E38" s="569"/>
      <c r="F38" s="569"/>
      <c r="G38" s="569"/>
      <c r="H38" s="569"/>
      <c r="I38" s="182"/>
      <c r="O38" s="2"/>
    </row>
    <row r="39" spans="1:16" s="1" customFormat="1" ht="33" customHeight="1" x14ac:dyDescent="0.25">
      <c r="A39" s="181"/>
      <c r="B39" s="174"/>
      <c r="C39" s="569"/>
      <c r="D39" s="569"/>
      <c r="E39" s="569"/>
      <c r="F39" s="569"/>
      <c r="G39" s="569"/>
      <c r="H39" s="569"/>
      <c r="I39" s="182"/>
      <c r="O39" s="2"/>
    </row>
    <row r="40" spans="1:16" ht="12" customHeight="1" x14ac:dyDescent="0.3">
      <c r="A40" s="24"/>
      <c r="B40" s="178"/>
      <c r="C40" s="570"/>
      <c r="D40" s="570"/>
      <c r="E40" s="179"/>
      <c r="F40" s="179"/>
      <c r="G40" s="570"/>
      <c r="H40" s="570"/>
      <c r="I40" s="25"/>
    </row>
    <row r="41" spans="1:16" ht="33.75" customHeight="1" x14ac:dyDescent="0.3">
      <c r="A41" s="571" t="s">
        <v>7</v>
      </c>
      <c r="B41" s="572"/>
      <c r="C41" s="573"/>
      <c r="D41" s="573"/>
      <c r="E41" s="573"/>
      <c r="F41" s="573"/>
      <c r="G41" s="573"/>
      <c r="H41" s="573"/>
      <c r="I41" s="574"/>
    </row>
    <row r="42" spans="1:16" ht="33.75" customHeight="1" x14ac:dyDescent="0.3">
      <c r="A42" s="571" t="s">
        <v>14</v>
      </c>
      <c r="B42" s="572"/>
      <c r="C42" s="573"/>
      <c r="D42" s="573"/>
      <c r="E42" s="573"/>
      <c r="F42" s="573"/>
      <c r="G42" s="573"/>
      <c r="H42" s="573"/>
      <c r="I42" s="574"/>
    </row>
    <row r="43" spans="1:16" s="9" customFormat="1" ht="45" customHeight="1" x14ac:dyDescent="0.3">
      <c r="A43" s="30"/>
      <c r="B43" s="35" t="s">
        <v>8</v>
      </c>
      <c r="C43" s="575" t="e">
        <f>#REF!</f>
        <v>#REF!</v>
      </c>
      <c r="D43" s="575"/>
      <c r="E43" s="575"/>
      <c r="F43" s="576"/>
      <c r="G43" s="577"/>
      <c r="H43" s="578"/>
      <c r="I43" s="579"/>
      <c r="L43" s="173"/>
      <c r="M43" s="173"/>
      <c r="N43" s="173"/>
      <c r="O43" s="33"/>
    </row>
    <row r="44" spans="1:16" s="9" customFormat="1" ht="45" customHeight="1" x14ac:dyDescent="0.3">
      <c r="A44" s="31"/>
      <c r="B44" s="176" t="s">
        <v>5</v>
      </c>
      <c r="C44" s="586"/>
      <c r="D44" s="586"/>
      <c r="E44" s="586"/>
      <c r="F44" s="586"/>
      <c r="G44" s="580"/>
      <c r="H44" s="581"/>
      <c r="I44" s="582"/>
      <c r="P44" s="173"/>
    </row>
    <row r="45" spans="1:16" s="9" customFormat="1" ht="45" customHeight="1" x14ac:dyDescent="0.3">
      <c r="A45" s="31"/>
      <c r="B45" s="176" t="s">
        <v>6</v>
      </c>
      <c r="C45" s="575" t="s">
        <v>33</v>
      </c>
      <c r="D45" s="575"/>
      <c r="E45" s="575"/>
      <c r="F45" s="576"/>
      <c r="G45" s="580"/>
      <c r="H45" s="581"/>
      <c r="I45" s="582"/>
    </row>
    <row r="46" spans="1:16" ht="12" customHeight="1" x14ac:dyDescent="0.3">
      <c r="A46" s="26"/>
      <c r="B46" s="177"/>
      <c r="C46" s="587"/>
      <c r="D46" s="587"/>
      <c r="E46" s="587"/>
      <c r="F46" s="32"/>
      <c r="G46" s="583"/>
      <c r="H46" s="584"/>
      <c r="I46" s="585"/>
    </row>
    <row r="47" spans="1:16" ht="4.5" customHeight="1" x14ac:dyDescent="0.3"/>
  </sheetData>
  <sheetProtection algorithmName="SHA-512" hashValue="0vLg+Vhx5xhDU4aEc5E9HvsIKplYwPgkuJ1KrelM+q3GUt3xQN32iFM4JrMRqAuZ1EAWQpPoIlZ91T+5bIcVuw==" saltValue="t2zwhBDs2na2M/vNn1kDqQ==" spinCount="100000" sheet="1" objects="1" scenarios="1"/>
  <protectedRanges>
    <protectedRange sqref="C25 C32 C34:H39" name="Range1"/>
  </protectedRanges>
  <mergeCells count="39">
    <mergeCell ref="C2:F2"/>
    <mergeCell ref="G2:H4"/>
    <mergeCell ref="C3:F3"/>
    <mergeCell ref="C4:F4"/>
    <mergeCell ref="C5:F5"/>
    <mergeCell ref="G5:H7"/>
    <mergeCell ref="G26:H26"/>
    <mergeCell ref="A11:I11"/>
    <mergeCell ref="C12:H12"/>
    <mergeCell ref="C14:H14"/>
    <mergeCell ref="C15:H15"/>
    <mergeCell ref="C18:H18"/>
    <mergeCell ref="C19:H19"/>
    <mergeCell ref="C20:H20"/>
    <mergeCell ref="C21:H21"/>
    <mergeCell ref="C22:H22"/>
    <mergeCell ref="G24:H24"/>
    <mergeCell ref="G25:H25"/>
    <mergeCell ref="C38:H38"/>
    <mergeCell ref="G27:H27"/>
    <mergeCell ref="G28:H28"/>
    <mergeCell ref="D29:H29"/>
    <mergeCell ref="A30:I30"/>
    <mergeCell ref="G32:H32"/>
    <mergeCell ref="G33:H33"/>
    <mergeCell ref="C34:H34"/>
    <mergeCell ref="C35:H35"/>
    <mergeCell ref="C36:H36"/>
    <mergeCell ref="C37:H37"/>
    <mergeCell ref="C43:F43"/>
    <mergeCell ref="G43:I46"/>
    <mergeCell ref="C44:F44"/>
    <mergeCell ref="C45:F45"/>
    <mergeCell ref="C46:E46"/>
    <mergeCell ref="C39:H39"/>
    <mergeCell ref="C40:D40"/>
    <mergeCell ref="G40:H40"/>
    <mergeCell ref="A41:I41"/>
    <mergeCell ref="A42:I42"/>
  </mergeCells>
  <printOptions horizontalCentered="1" verticalCentered="1"/>
  <pageMargins left="0.27559055118110237" right="0.23622047244094491" top="0.39370078740157483" bottom="0.23622047244094491" header="0.19685039370078741" footer="0.19685039370078741"/>
  <pageSetup paperSize="9" scale="56"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P118"/>
  <sheetViews>
    <sheetView view="pageBreakPreview" zoomScale="80" zoomScaleNormal="85" zoomScaleSheetLayoutView="80" workbookViewId="0">
      <selection activeCell="J21" sqref="J21"/>
    </sheetView>
  </sheetViews>
  <sheetFormatPr defaultColWidth="9.21875" defaultRowHeight="17.399999999999999" x14ac:dyDescent="0.25"/>
  <cols>
    <col min="1" max="1" width="2.21875" style="168" customWidth="1"/>
    <col min="2" max="2" width="34.77734375" style="52" customWidth="1"/>
    <col min="3" max="3" width="32.77734375" style="52" customWidth="1"/>
    <col min="4" max="4" width="29" style="52" customWidth="1"/>
    <col min="5" max="5" width="26.21875" style="52" customWidth="1"/>
    <col min="6" max="6" width="3" style="55" customWidth="1"/>
    <col min="7" max="7" width="32.77734375" style="52" customWidth="1"/>
    <col min="8" max="8" width="27" style="52" customWidth="1"/>
    <col min="9" max="9" width="31.21875" style="52" customWidth="1"/>
    <col min="10" max="10" width="2.21875" style="168" customWidth="1"/>
    <col min="11" max="16384" width="9.21875" style="52"/>
  </cols>
  <sheetData>
    <row r="1" spans="1:16" ht="12" customHeight="1" x14ac:dyDescent="0.25">
      <c r="A1" s="48"/>
      <c r="B1" s="49"/>
      <c r="C1" s="49"/>
      <c r="D1" s="49"/>
      <c r="E1" s="49"/>
      <c r="F1" s="50"/>
      <c r="G1" s="49"/>
      <c r="H1" s="49"/>
      <c r="I1" s="49"/>
      <c r="J1" s="51"/>
    </row>
    <row r="2" spans="1:16" ht="143.25" customHeight="1" x14ac:dyDescent="0.25">
      <c r="A2" s="53"/>
      <c r="B2" s="54"/>
      <c r="C2" s="54"/>
      <c r="D2" s="54"/>
      <c r="E2" s="54"/>
      <c r="G2" s="54"/>
      <c r="H2" s="551" t="s">
        <v>37</v>
      </c>
      <c r="I2" s="551"/>
      <c r="J2" s="56"/>
    </row>
    <row r="3" spans="1:16" s="59" customFormat="1" ht="28.5" customHeight="1" x14ac:dyDescent="0.25">
      <c r="A3" s="57"/>
      <c r="B3" s="552" t="s">
        <v>38</v>
      </c>
      <c r="C3" s="552"/>
      <c r="D3" s="552"/>
      <c r="E3" s="552"/>
      <c r="F3" s="552"/>
      <c r="G3" s="552"/>
      <c r="H3" s="552"/>
      <c r="I3" s="552"/>
      <c r="J3" s="58"/>
    </row>
    <row r="4" spans="1:16" ht="12" customHeight="1" x14ac:dyDescent="0.25">
      <c r="A4" s="53"/>
      <c r="B4" s="54"/>
      <c r="C4" s="54"/>
      <c r="D4" s="54"/>
      <c r="E4" s="54"/>
      <c r="G4" s="54"/>
      <c r="H4" s="54"/>
      <c r="I4" s="54"/>
      <c r="J4" s="56"/>
    </row>
    <row r="5" spans="1:16" ht="30" customHeight="1" x14ac:dyDescent="0.25">
      <c r="A5" s="53"/>
      <c r="B5" s="54" t="s">
        <v>39</v>
      </c>
      <c r="C5" s="553"/>
      <c r="D5" s="553"/>
      <c r="E5" s="553"/>
      <c r="G5" s="60" t="s">
        <v>40</v>
      </c>
      <c r="H5" s="554" t="e">
        <f>#REF!</f>
        <v>#REF!</v>
      </c>
      <c r="I5" s="555"/>
      <c r="J5" s="56"/>
    </row>
    <row r="6" spans="1:16" ht="30" customHeight="1" x14ac:dyDescent="0.25">
      <c r="A6" s="53"/>
      <c r="B6" s="60" t="s">
        <v>41</v>
      </c>
      <c r="C6" s="556" t="e">
        <f>#REF!</f>
        <v>#REF!</v>
      </c>
      <c r="D6" s="556"/>
      <c r="E6" s="556"/>
      <c r="G6" s="60" t="s">
        <v>42</v>
      </c>
      <c r="H6" s="554" t="e">
        <f>#REF!</f>
        <v>#REF!</v>
      </c>
      <c r="I6" s="555"/>
      <c r="J6" s="56"/>
    </row>
    <row r="7" spans="1:16" ht="30" customHeight="1" x14ac:dyDescent="0.25">
      <c r="A7" s="53"/>
      <c r="B7" s="60" t="s">
        <v>43</v>
      </c>
      <c r="C7" s="560">
        <v>8</v>
      </c>
      <c r="D7" s="560"/>
      <c r="E7" s="560"/>
      <c r="G7" s="54"/>
      <c r="H7" s="61"/>
      <c r="I7" s="61"/>
      <c r="J7" s="56"/>
    </row>
    <row r="8" spans="1:16" ht="12" customHeight="1" x14ac:dyDescent="0.25">
      <c r="A8" s="53"/>
      <c r="B8" s="54"/>
      <c r="C8" s="61"/>
      <c r="D8" s="61"/>
      <c r="E8" s="62"/>
      <c r="G8" s="54"/>
      <c r="H8" s="61"/>
      <c r="I8" s="61"/>
      <c r="J8" s="56"/>
    </row>
    <row r="9" spans="1:16" ht="30" customHeight="1" x14ac:dyDescent="0.25">
      <c r="A9" s="53"/>
      <c r="B9" s="55" t="s">
        <v>45</v>
      </c>
      <c r="C9" s="557" t="e">
        <f>#REF!</f>
        <v>#REF!</v>
      </c>
      <c r="D9" s="558"/>
      <c r="E9" s="559"/>
      <c r="G9" s="60" t="s">
        <v>48</v>
      </c>
      <c r="H9" s="522" t="e">
        <f>#REF!</f>
        <v>#REF!</v>
      </c>
      <c r="I9" s="524"/>
      <c r="J9" s="169"/>
    </row>
    <row r="10" spans="1:16" ht="30" customHeight="1" x14ac:dyDescent="0.25">
      <c r="A10" s="53"/>
      <c r="B10" s="60" t="s">
        <v>662</v>
      </c>
      <c r="C10" s="561" t="e">
        <f>INFORMATION!C6</f>
        <v>#REF!</v>
      </c>
      <c r="D10" s="562"/>
      <c r="E10" s="563"/>
      <c r="G10" s="564" t="s">
        <v>50</v>
      </c>
      <c r="H10" s="565" t="e">
        <f>#REF!</f>
        <v>#REF!</v>
      </c>
      <c r="I10" s="566"/>
      <c r="J10" s="56"/>
    </row>
    <row r="11" spans="1:16" ht="30" customHeight="1" x14ac:dyDescent="0.25">
      <c r="A11" s="53"/>
      <c r="B11" s="60" t="s">
        <v>47</v>
      </c>
      <c r="C11" s="519" t="e">
        <f>#REF!</f>
        <v>#REF!</v>
      </c>
      <c r="D11" s="520"/>
      <c r="E11" s="521"/>
      <c r="G11" s="564"/>
      <c r="H11" s="565"/>
      <c r="I11" s="566"/>
      <c r="J11" s="56"/>
    </row>
    <row r="12" spans="1:16" ht="30" customHeight="1" x14ac:dyDescent="0.25">
      <c r="A12" s="53"/>
      <c r="B12" s="55" t="s">
        <v>101</v>
      </c>
      <c r="C12" s="557" t="e">
        <f>#REF!</f>
        <v>#REF!</v>
      </c>
      <c r="D12" s="558"/>
      <c r="E12" s="559"/>
      <c r="G12" s="564"/>
      <c r="H12" s="567"/>
      <c r="I12" s="568"/>
      <c r="J12" s="56"/>
      <c r="P12" s="54"/>
    </row>
    <row r="13" spans="1:16" ht="30" customHeight="1" x14ac:dyDescent="0.25">
      <c r="A13" s="53"/>
      <c r="B13" s="55" t="s">
        <v>44</v>
      </c>
      <c r="C13" s="557" t="e">
        <f>#REF!</f>
        <v>#REF!</v>
      </c>
      <c r="D13" s="558"/>
      <c r="E13" s="559"/>
      <c r="G13" s="63" t="s">
        <v>49</v>
      </c>
      <c r="H13" s="560" t="e">
        <f>#REF!</f>
        <v>#REF!</v>
      </c>
      <c r="I13" s="560"/>
      <c r="J13" s="56"/>
      <c r="P13" s="54"/>
    </row>
    <row r="14" spans="1:16" ht="30" customHeight="1" x14ac:dyDescent="0.25">
      <c r="A14" s="53"/>
      <c r="B14" s="55" t="s">
        <v>99</v>
      </c>
      <c r="C14" s="519" t="e">
        <f>#REF!</f>
        <v>#REF!</v>
      </c>
      <c r="D14" s="520"/>
      <c r="E14" s="521"/>
      <c r="F14" s="170"/>
      <c r="G14" s="171"/>
      <c r="H14" s="172"/>
      <c r="I14" s="64" t="e">
        <f>#REF!</f>
        <v>#REF!</v>
      </c>
      <c r="J14" s="56"/>
      <c r="P14" s="54"/>
    </row>
    <row r="15" spans="1:16" ht="30" customHeight="1" x14ac:dyDescent="0.25">
      <c r="A15" s="53"/>
      <c r="B15" s="60" t="s">
        <v>46</v>
      </c>
      <c r="C15" s="522" t="e">
        <f>#REF!</f>
        <v>#REF!</v>
      </c>
      <c r="D15" s="523"/>
      <c r="E15" s="523"/>
      <c r="F15" s="523"/>
      <c r="G15" s="523"/>
      <c r="H15" s="523"/>
      <c r="I15" s="524"/>
      <c r="J15" s="56"/>
      <c r="P15" s="54"/>
    </row>
    <row r="16" spans="1:16" ht="15" customHeight="1" thickBot="1" x14ac:dyDescent="0.3">
      <c r="A16" s="53"/>
      <c r="B16" s="54"/>
      <c r="C16" s="54"/>
      <c r="D16" s="54"/>
      <c r="E16" s="54"/>
      <c r="G16" s="54"/>
      <c r="H16" s="65"/>
      <c r="I16" s="54"/>
      <c r="J16" s="56"/>
    </row>
    <row r="17" spans="1:10" s="72" customFormat="1" ht="30" customHeight="1" x14ac:dyDescent="0.25">
      <c r="A17" s="66"/>
      <c r="B17" s="525" t="s">
        <v>51</v>
      </c>
      <c r="C17" s="67" t="s">
        <v>52</v>
      </c>
      <c r="D17" s="67" t="e">
        <f>'PAYMENT 7'!D17</f>
        <v>#REF!</v>
      </c>
      <c r="E17" s="68" t="s">
        <v>100</v>
      </c>
      <c r="F17" s="69"/>
      <c r="G17" s="69"/>
      <c r="H17" s="67" t="s">
        <v>53</v>
      </c>
      <c r="I17" s="70" t="s">
        <v>54</v>
      </c>
      <c r="J17" s="71"/>
    </row>
    <row r="18" spans="1:10" s="54" customFormat="1" ht="30" customHeight="1" thickBot="1" x14ac:dyDescent="0.3">
      <c r="A18" s="53"/>
      <c r="B18" s="526"/>
      <c r="C18" s="73" t="e">
        <f>#REF!</f>
        <v>#REF!</v>
      </c>
      <c r="D18" s="74" t="e">
        <f>#REF!</f>
        <v>#REF!</v>
      </c>
      <c r="E18" s="75" t="e">
        <f>#REF!</f>
        <v>#REF!</v>
      </c>
      <c r="F18" s="76"/>
      <c r="G18" s="77"/>
      <c r="H18" s="78" t="e">
        <f>I28</f>
        <v>#REF!</v>
      </c>
      <c r="I18" s="79" t="e">
        <f>E18+I28</f>
        <v>#REF!</v>
      </c>
      <c r="J18" s="56"/>
    </row>
    <row r="19" spans="1:10" s="54" customFormat="1" ht="10.5" customHeight="1" x14ac:dyDescent="0.25">
      <c r="A19" s="53"/>
      <c r="F19" s="55"/>
      <c r="J19" s="56"/>
    </row>
    <row r="20" spans="1:10" ht="29.25" customHeight="1" thickBot="1" x14ac:dyDescent="0.3">
      <c r="A20" s="53"/>
      <c r="B20" s="80" t="s">
        <v>55</v>
      </c>
      <c r="C20" s="81"/>
      <c r="D20" s="49"/>
      <c r="E20" s="82" t="e">
        <f>C18</f>
        <v>#REF!</v>
      </c>
      <c r="F20" s="83"/>
      <c r="G20" s="84" t="s">
        <v>56</v>
      </c>
      <c r="H20" s="85"/>
      <c r="I20" s="86"/>
      <c r="J20" s="56"/>
    </row>
    <row r="21" spans="1:10" ht="22.5" customHeight="1" x14ac:dyDescent="0.25">
      <c r="A21" s="53"/>
      <c r="B21" s="87"/>
      <c r="C21" s="60"/>
      <c r="D21" s="54"/>
      <c r="E21" s="88"/>
      <c r="F21" s="89"/>
      <c r="G21" s="90"/>
      <c r="H21" s="91" t="s">
        <v>57</v>
      </c>
      <c r="I21" s="92"/>
      <c r="J21" s="56"/>
    </row>
    <row r="22" spans="1:10" ht="29.25" customHeight="1" thickBot="1" x14ac:dyDescent="0.3">
      <c r="A22" s="53"/>
      <c r="B22" s="93" t="s">
        <v>58</v>
      </c>
      <c r="C22" s="60"/>
      <c r="D22" s="54"/>
      <c r="E22" s="94"/>
      <c r="F22" s="95"/>
      <c r="G22" s="87" t="s">
        <v>59</v>
      </c>
      <c r="H22" s="186" t="e">
        <f>IF('PAYMENT 7'!H22="","",'PAYMENT 7'!H22)</f>
        <v>#REF!</v>
      </c>
      <c r="I22" s="234" t="e">
        <f>IF('PAYMENT 7'!I22="","",'PAYMENT 7'!I22)</f>
        <v>#REF!</v>
      </c>
      <c r="J22" s="56"/>
    </row>
    <row r="23" spans="1:10" ht="29.25" customHeight="1" x14ac:dyDescent="0.25">
      <c r="A23" s="53"/>
      <c r="B23" s="87"/>
      <c r="C23" s="60"/>
      <c r="D23" s="54"/>
      <c r="E23" s="88" t="e">
        <f>E20+E22</f>
        <v>#REF!</v>
      </c>
      <c r="F23" s="89"/>
      <c r="G23" s="87" t="s">
        <v>60</v>
      </c>
      <c r="H23" s="186" t="e">
        <f>IF('PAYMENT 7'!H23="","",'PAYMENT 7'!H23)</f>
        <v>#REF!</v>
      </c>
      <c r="I23" s="234" t="e">
        <f>IF('PAYMENT 7'!I23="","",'PAYMENT 7'!I23)</f>
        <v>#REF!</v>
      </c>
      <c r="J23" s="56"/>
    </row>
    <row r="24" spans="1:10" ht="29.25" customHeight="1" thickBot="1" x14ac:dyDescent="0.3">
      <c r="A24" s="53"/>
      <c r="B24" s="93" t="s">
        <v>61</v>
      </c>
      <c r="C24" s="96"/>
      <c r="D24" s="54"/>
      <c r="E24" s="97"/>
      <c r="F24" s="95"/>
      <c r="G24" s="87" t="s">
        <v>62</v>
      </c>
      <c r="H24" s="186" t="e">
        <f>IF('PAYMENT 7'!H24="","",'PAYMENT 7'!H24)</f>
        <v>#REF!</v>
      </c>
      <c r="I24" s="234" t="e">
        <f>IF('PAYMENT 7'!I24="","",'PAYMENT 7'!I24)</f>
        <v>#REF!</v>
      </c>
      <c r="J24" s="56"/>
    </row>
    <row r="25" spans="1:10" ht="29.25" customHeight="1" thickBot="1" x14ac:dyDescent="0.3">
      <c r="A25" s="53"/>
      <c r="B25" s="87"/>
      <c r="C25" s="60"/>
      <c r="D25" s="54"/>
      <c r="E25" s="88" t="e">
        <f>E23+E24</f>
        <v>#REF!</v>
      </c>
      <c r="F25" s="89"/>
      <c r="G25" s="87" t="s">
        <v>115</v>
      </c>
      <c r="H25" s="186" t="e">
        <f>IF('PAYMENT 7'!H25="","",'PAYMENT 7'!H25)</f>
        <v>#REF!</v>
      </c>
      <c r="I25" s="234" t="e">
        <f>IF('PAYMENT 7'!I25="","",'PAYMENT 7'!I25)</f>
        <v>#REF!</v>
      </c>
      <c r="J25" s="56"/>
    </row>
    <row r="26" spans="1:10" ht="29.25" customHeight="1" thickBot="1" x14ac:dyDescent="0.3">
      <c r="A26" s="53"/>
      <c r="B26" s="93" t="s">
        <v>63</v>
      </c>
      <c r="C26" s="98" t="e">
        <f>H31</f>
        <v>#REF!</v>
      </c>
      <c r="D26" s="54"/>
      <c r="E26" s="97" t="e">
        <f>I31</f>
        <v>#REF!</v>
      </c>
      <c r="F26" s="95"/>
      <c r="G26" s="87" t="s">
        <v>64</v>
      </c>
      <c r="H26" s="54"/>
      <c r="I26" s="99" t="e">
        <f>SUM(I22:I25)</f>
        <v>#REF!</v>
      </c>
      <c r="J26" s="56"/>
    </row>
    <row r="27" spans="1:10" ht="35.25" customHeight="1" thickBot="1" x14ac:dyDescent="0.3">
      <c r="A27" s="53"/>
      <c r="B27" s="87"/>
      <c r="C27" s="60"/>
      <c r="D27" s="54"/>
      <c r="E27" s="88" t="e">
        <f>E25-E26</f>
        <v>#REF!</v>
      </c>
      <c r="F27" s="89"/>
      <c r="G27" s="87" t="s">
        <v>65</v>
      </c>
      <c r="H27" s="54"/>
      <c r="I27" s="100" t="e">
        <f>I26*I14</f>
        <v>#REF!</v>
      </c>
      <c r="J27" s="56"/>
    </row>
    <row r="28" spans="1:10" ht="29.25" customHeight="1" thickBot="1" x14ac:dyDescent="0.3">
      <c r="A28" s="53"/>
      <c r="B28" s="93" t="s">
        <v>66</v>
      </c>
      <c r="C28" s="60"/>
      <c r="D28" s="54"/>
      <c r="E28" s="101"/>
      <c r="F28" s="95"/>
      <c r="G28" s="549" t="s">
        <v>661</v>
      </c>
      <c r="H28" s="550"/>
      <c r="I28" s="102" t="e">
        <f>SUM(I26:I27)</f>
        <v>#REF!</v>
      </c>
      <c r="J28" s="56"/>
    </row>
    <row r="29" spans="1:10" ht="29.25" customHeight="1" x14ac:dyDescent="0.25">
      <c r="A29" s="53"/>
      <c r="B29" s="87"/>
      <c r="C29" s="60"/>
      <c r="D29" s="54"/>
      <c r="E29" s="88" t="e">
        <f>E27-E28</f>
        <v>#REF!</v>
      </c>
      <c r="F29" s="89"/>
      <c r="G29" s="60"/>
      <c r="H29" s="54"/>
      <c r="I29" s="54"/>
      <c r="J29" s="56"/>
    </row>
    <row r="30" spans="1:10" ht="29.25" customHeight="1" thickBot="1" x14ac:dyDescent="0.3">
      <c r="A30" s="53"/>
      <c r="B30" s="93" t="s">
        <v>67</v>
      </c>
      <c r="C30" s="103" t="s">
        <v>68</v>
      </c>
      <c r="D30" s="104" t="s">
        <v>69</v>
      </c>
      <c r="E30" s="97"/>
      <c r="F30" s="95"/>
      <c r="G30" s="84" t="s">
        <v>70</v>
      </c>
      <c r="H30" s="85"/>
      <c r="I30" s="86"/>
      <c r="J30" s="56"/>
    </row>
    <row r="31" spans="1:10" ht="29.25" customHeight="1" thickBot="1" x14ac:dyDescent="0.3">
      <c r="A31" s="53"/>
      <c r="B31" s="105"/>
      <c r="C31" s="106"/>
      <c r="D31" s="107"/>
      <c r="E31" s="88" t="e">
        <f>+E29-E30</f>
        <v>#REF!</v>
      </c>
      <c r="F31" s="89"/>
      <c r="G31" s="87" t="s">
        <v>71</v>
      </c>
      <c r="H31" s="98" t="e">
        <f>#REF!</f>
        <v>#REF!</v>
      </c>
      <c r="I31" s="97" t="e">
        <f>C18*H31</f>
        <v>#REF!</v>
      </c>
      <c r="J31" s="56"/>
    </row>
    <row r="32" spans="1:10" ht="29.25" customHeight="1" thickBot="1" x14ac:dyDescent="0.3">
      <c r="A32" s="53"/>
      <c r="B32" s="93" t="s">
        <v>72</v>
      </c>
      <c r="C32" s="60"/>
      <c r="D32" s="54"/>
      <c r="E32" s="108" t="e">
        <f>D47</f>
        <v>#REF!</v>
      </c>
      <c r="F32" s="89"/>
      <c r="G32" s="116" t="s">
        <v>73</v>
      </c>
      <c r="H32" s="113"/>
      <c r="I32" s="207"/>
      <c r="J32" s="56"/>
    </row>
    <row r="33" spans="1:13" ht="29.25" customHeight="1" x14ac:dyDescent="0.25">
      <c r="A33" s="53"/>
      <c r="B33" s="87"/>
      <c r="C33" s="60"/>
      <c r="D33" s="54"/>
      <c r="E33" s="88" t="e">
        <f>E31-E32</f>
        <v>#REF!</v>
      </c>
      <c r="F33" s="89"/>
      <c r="G33" s="109"/>
      <c r="H33" s="54"/>
      <c r="I33" s="54"/>
      <c r="J33" s="56"/>
    </row>
    <row r="34" spans="1:13" ht="29.25" customHeight="1" thickBot="1" x14ac:dyDescent="0.3">
      <c r="A34" s="53"/>
      <c r="B34" s="87"/>
      <c r="C34" s="60"/>
      <c r="D34" s="206" t="e">
        <f>'PAYMENT 7'!D34</f>
        <v>#REF!</v>
      </c>
      <c r="E34" s="97" t="e">
        <f>E33*I14</f>
        <v>#REF!</v>
      </c>
      <c r="F34" s="95"/>
      <c r="G34" s="84" t="s">
        <v>74</v>
      </c>
      <c r="H34" s="85"/>
      <c r="I34" s="86"/>
      <c r="J34" s="56"/>
    </row>
    <row r="35" spans="1:13" ht="29.25" customHeight="1" x14ac:dyDescent="0.25">
      <c r="A35" s="53"/>
      <c r="B35" s="87"/>
      <c r="C35" s="60"/>
      <c r="D35" s="106"/>
      <c r="E35" s="110"/>
      <c r="F35" s="95"/>
      <c r="G35" s="111" t="s">
        <v>75</v>
      </c>
      <c r="H35" s="112" t="e">
        <f>'PAYMENT 7'!H35</f>
        <v>#REF!</v>
      </c>
      <c r="I35" s="92" t="s">
        <v>76</v>
      </c>
      <c r="J35" s="56"/>
    </row>
    <row r="36" spans="1:13" ht="29.25" customHeight="1" x14ac:dyDescent="0.25">
      <c r="A36" s="53"/>
      <c r="B36" s="538" t="s">
        <v>77</v>
      </c>
      <c r="C36" s="538"/>
      <c r="D36" s="113"/>
      <c r="E36" s="114" t="e">
        <f>E33+E34</f>
        <v>#REF!</v>
      </c>
      <c r="F36" s="115"/>
      <c r="G36" s="116" t="s">
        <v>78</v>
      </c>
      <c r="H36" s="113"/>
      <c r="I36" s="185" t="e">
        <f>'PAYMENT 7'!I36</f>
        <v>#REF!</v>
      </c>
      <c r="J36" s="56"/>
    </row>
    <row r="37" spans="1:13" ht="15" customHeight="1" x14ac:dyDescent="0.25">
      <c r="A37" s="53"/>
      <c r="B37" s="54"/>
      <c r="C37" s="54"/>
      <c r="D37" s="54"/>
      <c r="E37" s="54"/>
      <c r="G37" s="54"/>
      <c r="H37" s="54"/>
      <c r="I37" s="54"/>
      <c r="J37" s="56"/>
    </row>
    <row r="38" spans="1:13" s="122" customFormat="1" ht="30" customHeight="1" x14ac:dyDescent="0.3">
      <c r="A38" s="117"/>
      <c r="B38" s="539" t="s">
        <v>79</v>
      </c>
      <c r="C38" s="540"/>
      <c r="D38" s="540"/>
      <c r="E38" s="540"/>
      <c r="F38" s="540"/>
      <c r="G38" s="540"/>
      <c r="H38" s="540"/>
      <c r="I38" s="541"/>
      <c r="J38" s="118"/>
      <c r="K38" s="119"/>
      <c r="L38" s="120"/>
      <c r="M38" s="121"/>
    </row>
    <row r="39" spans="1:13" ht="30" customHeight="1" x14ac:dyDescent="0.25">
      <c r="A39" s="53"/>
      <c r="B39" s="123" t="s">
        <v>57</v>
      </c>
      <c r="C39" s="124" t="s">
        <v>80</v>
      </c>
      <c r="D39" s="125" t="s">
        <v>81</v>
      </c>
      <c r="E39" s="85"/>
      <c r="F39" s="126"/>
      <c r="G39" s="127" t="s">
        <v>82</v>
      </c>
      <c r="H39" s="128"/>
      <c r="I39" s="129" t="s">
        <v>83</v>
      </c>
      <c r="J39" s="56"/>
      <c r="K39" s="130"/>
      <c r="L39" s="54"/>
      <c r="M39" s="54"/>
    </row>
    <row r="40" spans="1:13" ht="30" customHeight="1" x14ac:dyDescent="0.25">
      <c r="A40" s="53"/>
      <c r="B40" s="187" t="e">
        <f>IF(#REF!="","",#REF!)</f>
        <v>#REF!</v>
      </c>
      <c r="C40" s="131">
        <v>1</v>
      </c>
      <c r="D40" s="132" t="e">
        <f>IF(#REF!="","",#REF!)</f>
        <v>#REF!</v>
      </c>
      <c r="E40" s="54"/>
      <c r="G40" s="89" t="e">
        <f t="shared" ref="G40:G46" si="0">D40*$I$14</f>
        <v>#REF!</v>
      </c>
      <c r="H40" s="133"/>
      <c r="I40" s="134" t="e">
        <f>D40+G40</f>
        <v>#REF!</v>
      </c>
      <c r="J40" s="135"/>
      <c r="K40" s="60"/>
      <c r="L40" s="54"/>
      <c r="M40" s="54"/>
    </row>
    <row r="41" spans="1:13" ht="30" customHeight="1" x14ac:dyDescent="0.25">
      <c r="A41" s="53"/>
      <c r="B41" s="187" t="e">
        <f>IF(#REF!="","",#REF!)</f>
        <v>#REF!</v>
      </c>
      <c r="C41" s="131">
        <v>2</v>
      </c>
      <c r="D41" s="132" t="e">
        <f>IF(#REF!="","",#REF!)</f>
        <v>#REF!</v>
      </c>
      <c r="E41" s="54"/>
      <c r="G41" s="89" t="e">
        <f t="shared" si="0"/>
        <v>#REF!</v>
      </c>
      <c r="H41" s="133"/>
      <c r="I41" s="134" t="e">
        <f>D41+G41</f>
        <v>#REF!</v>
      </c>
      <c r="J41" s="135"/>
      <c r="K41" s="60"/>
      <c r="L41" s="54"/>
      <c r="M41" s="54"/>
    </row>
    <row r="42" spans="1:13" ht="30" customHeight="1" x14ac:dyDescent="0.25">
      <c r="A42" s="53"/>
      <c r="B42" s="187">
        <f>IF('PAYMENT 3'!$C$5="","",'PAYMENT 3'!$C$5)</f>
        <v>43411</v>
      </c>
      <c r="C42" s="131">
        <v>3</v>
      </c>
      <c r="D42" s="132" t="e">
        <f>IF('PAYMENT 3'!$E$33="","",'PAYMENT 3'!$E$33)</f>
        <v>#REF!</v>
      </c>
      <c r="E42" s="54"/>
      <c r="G42" s="89" t="e">
        <f t="shared" si="0"/>
        <v>#REF!</v>
      </c>
      <c r="H42" s="133"/>
      <c r="I42" s="134" t="e">
        <f>D42+G42</f>
        <v>#REF!</v>
      </c>
      <c r="J42" s="135"/>
      <c r="K42" s="60"/>
      <c r="L42" s="54"/>
      <c r="M42" s="54"/>
    </row>
    <row r="43" spans="1:13" ht="30" customHeight="1" x14ac:dyDescent="0.25">
      <c r="A43" s="53"/>
      <c r="B43" s="187" t="str">
        <f>IF('PAYMENT 4'!$C$5="","",'PAYMENT 4'!$C$5)</f>
        <v/>
      </c>
      <c r="C43" s="131">
        <v>4</v>
      </c>
      <c r="D43" s="132" t="e">
        <f>IF('PAYMENT 4'!$E$33="","",'PAYMENT 4'!$E$33)</f>
        <v>#REF!</v>
      </c>
      <c r="E43" s="54"/>
      <c r="G43" s="89" t="e">
        <f t="shared" si="0"/>
        <v>#REF!</v>
      </c>
      <c r="H43" s="133"/>
      <c r="I43" s="134" t="e">
        <f>D43+G43</f>
        <v>#REF!</v>
      </c>
      <c r="J43" s="135"/>
      <c r="K43" s="60"/>
      <c r="L43" s="54"/>
      <c r="M43" s="54"/>
    </row>
    <row r="44" spans="1:13" ht="30" customHeight="1" x14ac:dyDescent="0.25">
      <c r="A44" s="53"/>
      <c r="B44" s="187" t="str">
        <f>IF('PAYMENT 5'!$C$5="","",'PAYMENT 5'!$C$5)</f>
        <v/>
      </c>
      <c r="C44" s="131">
        <v>5</v>
      </c>
      <c r="D44" s="132" t="e">
        <f>IF('PAYMENT 5'!$E$33="","",'PAYMENT 5'!$E$33)</f>
        <v>#REF!</v>
      </c>
      <c r="E44" s="54"/>
      <c r="G44" s="89" t="e">
        <f t="shared" si="0"/>
        <v>#REF!</v>
      </c>
      <c r="H44" s="133"/>
      <c r="I44" s="134" t="e">
        <f t="shared" ref="I44:I46" si="1">D44+G44</f>
        <v>#REF!</v>
      </c>
      <c r="J44" s="135"/>
      <c r="K44" s="60"/>
      <c r="L44" s="54"/>
      <c r="M44" s="54"/>
    </row>
    <row r="45" spans="1:13" ht="30" customHeight="1" x14ac:dyDescent="0.25">
      <c r="A45" s="53"/>
      <c r="B45" s="187" t="str">
        <f>IF('PAYMENT 6'!$C$5="","",'PAYMENT 6'!$C$5)</f>
        <v/>
      </c>
      <c r="C45" s="131">
        <v>6</v>
      </c>
      <c r="D45" s="132" t="e">
        <f>IF('PAYMENT 6'!$E$33="","",'PAYMENT 6'!$E$33)</f>
        <v>#REF!</v>
      </c>
      <c r="E45" s="54"/>
      <c r="G45" s="89" t="e">
        <f t="shared" si="0"/>
        <v>#REF!</v>
      </c>
      <c r="H45" s="133"/>
      <c r="I45" s="134" t="e">
        <f t="shared" si="1"/>
        <v>#REF!</v>
      </c>
      <c r="J45" s="135"/>
      <c r="K45" s="60"/>
      <c r="L45" s="54"/>
      <c r="M45" s="54"/>
    </row>
    <row r="46" spans="1:13" ht="30" customHeight="1" x14ac:dyDescent="0.25">
      <c r="A46" s="53"/>
      <c r="B46" s="187" t="str">
        <f>IF('PAYMENT 7'!$C$5="","",'PAYMENT 7'!$C$5)</f>
        <v/>
      </c>
      <c r="C46" s="131">
        <v>7</v>
      </c>
      <c r="D46" s="132" t="e">
        <f>IF('PAYMENT 7'!$E$33="","",'PAYMENT 7'!$E$33)</f>
        <v>#REF!</v>
      </c>
      <c r="E46" s="54"/>
      <c r="G46" s="89" t="e">
        <f t="shared" si="0"/>
        <v>#REF!</v>
      </c>
      <c r="H46" s="133"/>
      <c r="I46" s="134" t="e">
        <f t="shared" si="1"/>
        <v>#REF!</v>
      </c>
      <c r="J46" s="135"/>
      <c r="K46" s="60"/>
      <c r="L46" s="54"/>
      <c r="M46" s="54"/>
    </row>
    <row r="47" spans="1:13" ht="30" customHeight="1" x14ac:dyDescent="0.25">
      <c r="A47" s="53"/>
      <c r="B47" s="137" t="s">
        <v>16</v>
      </c>
      <c r="C47" s="138"/>
      <c r="D47" s="139" t="e">
        <f>SUM(D40:D46)</f>
        <v>#REF!</v>
      </c>
      <c r="E47" s="138"/>
      <c r="F47" s="140"/>
      <c r="G47" s="139" t="e">
        <f>SUM(G40:G46)</f>
        <v>#REF!</v>
      </c>
      <c r="H47" s="138"/>
      <c r="I47" s="141" t="e">
        <f>SUM(I40:I46)</f>
        <v>#REF!</v>
      </c>
      <c r="J47" s="56"/>
    </row>
    <row r="48" spans="1:13" s="54" customFormat="1" ht="15" customHeight="1" x14ac:dyDescent="0.25">
      <c r="A48" s="53"/>
      <c r="F48" s="55"/>
      <c r="J48" s="56"/>
    </row>
    <row r="49" spans="1:10" ht="30" customHeight="1" x14ac:dyDescent="0.25">
      <c r="A49" s="53"/>
      <c r="B49" s="142" t="s">
        <v>84</v>
      </c>
      <c r="C49" s="143"/>
      <c r="D49" s="542" t="e">
        <f>E36</f>
        <v>#REF!</v>
      </c>
      <c r="E49" s="54"/>
      <c r="G49" s="144" t="s">
        <v>85</v>
      </c>
      <c r="H49" s="145"/>
      <c r="I49" s="146" t="e">
        <f>(E36+I47)/I18</f>
        <v>#REF!</v>
      </c>
      <c r="J49" s="56"/>
    </row>
    <row r="50" spans="1:10" ht="30" customHeight="1" x14ac:dyDescent="0.25">
      <c r="A50" s="53"/>
      <c r="B50" s="545" t="e">
        <f>H9</f>
        <v>#REF!</v>
      </c>
      <c r="C50" s="546"/>
      <c r="D50" s="543"/>
      <c r="E50" s="54"/>
      <c r="G50" s="147" t="s">
        <v>86</v>
      </c>
      <c r="H50" s="148"/>
      <c r="I50" s="149" t="e">
        <f>H18/E18</f>
        <v>#REF!</v>
      </c>
      <c r="J50" s="56"/>
    </row>
    <row r="51" spans="1:10" ht="30" customHeight="1" x14ac:dyDescent="0.25">
      <c r="A51" s="53"/>
      <c r="B51" s="547"/>
      <c r="C51" s="548"/>
      <c r="D51" s="544"/>
      <c r="E51" s="54"/>
      <c r="G51" s="150" t="s">
        <v>87</v>
      </c>
      <c r="H51" s="151"/>
      <c r="I51" s="152" t="e">
        <f>I18-E36-I47</f>
        <v>#REF!</v>
      </c>
      <c r="J51" s="56"/>
    </row>
    <row r="52" spans="1:10" s="54" customFormat="1" ht="15" customHeight="1" x14ac:dyDescent="0.25">
      <c r="A52" s="53"/>
      <c r="F52" s="55"/>
      <c r="J52" s="56"/>
    </row>
    <row r="53" spans="1:10" s="156" customFormat="1" ht="30" customHeight="1" x14ac:dyDescent="0.25">
      <c r="A53" s="66"/>
      <c r="B53" s="153" t="s">
        <v>88</v>
      </c>
      <c r="C53" s="49"/>
      <c r="D53" s="154"/>
      <c r="E53" s="54"/>
      <c r="F53" s="155"/>
      <c r="G53" s="153" t="s">
        <v>89</v>
      </c>
      <c r="H53" s="49"/>
      <c r="I53" s="154"/>
      <c r="J53" s="71"/>
    </row>
    <row r="54" spans="1:10" ht="16.5" customHeight="1" x14ac:dyDescent="0.3">
      <c r="A54" s="53"/>
      <c r="B54" s="157"/>
      <c r="C54" s="54"/>
      <c r="D54" s="92"/>
      <c r="E54" s="54"/>
      <c r="G54" s="157"/>
      <c r="H54" s="54"/>
      <c r="I54" s="92"/>
      <c r="J54" s="56"/>
    </row>
    <row r="55" spans="1:10" ht="30" customHeight="1" x14ac:dyDescent="0.3">
      <c r="A55" s="53"/>
      <c r="B55" s="158"/>
      <c r="C55" s="113"/>
      <c r="D55" s="159" t="s">
        <v>90</v>
      </c>
      <c r="E55" s="54"/>
      <c r="G55" s="158"/>
      <c r="H55" s="113"/>
      <c r="I55" s="159" t="s">
        <v>90</v>
      </c>
      <c r="J55" s="56"/>
    </row>
    <row r="56" spans="1:10" ht="30" customHeight="1" x14ac:dyDescent="0.25">
      <c r="A56" s="53"/>
      <c r="B56" s="536" t="s">
        <v>91</v>
      </c>
      <c r="C56" s="537"/>
      <c r="D56" s="160" t="s">
        <v>57</v>
      </c>
      <c r="E56" s="54"/>
      <c r="G56" s="536" t="s">
        <v>92</v>
      </c>
      <c r="H56" s="537"/>
      <c r="I56" s="160" t="s">
        <v>57</v>
      </c>
      <c r="J56" s="56"/>
    </row>
    <row r="57" spans="1:10" s="54" customFormat="1" ht="11.25" customHeight="1" x14ac:dyDescent="0.25">
      <c r="A57" s="53"/>
      <c r="B57" s="63"/>
      <c r="F57" s="55"/>
      <c r="J57" s="56"/>
    </row>
    <row r="58" spans="1:10" ht="30" customHeight="1" x14ac:dyDescent="0.3">
      <c r="A58" s="53"/>
      <c r="B58" s="161" t="s">
        <v>93</v>
      </c>
      <c r="C58" s="162"/>
      <c r="D58" s="163" t="s">
        <v>94</v>
      </c>
      <c r="E58" s="164"/>
      <c r="G58" s="527" t="s">
        <v>95</v>
      </c>
      <c r="H58" s="528"/>
      <c r="I58" s="529"/>
      <c r="J58" s="56"/>
    </row>
    <row r="59" spans="1:10" ht="30" customHeight="1" x14ac:dyDescent="0.25">
      <c r="A59" s="53"/>
      <c r="B59" s="161" t="s">
        <v>96</v>
      </c>
      <c r="C59" s="162"/>
      <c r="D59" s="163"/>
      <c r="E59" s="54"/>
      <c r="G59" s="530"/>
      <c r="H59" s="531"/>
      <c r="I59" s="532"/>
      <c r="J59" s="56"/>
    </row>
    <row r="60" spans="1:10" ht="11.25" customHeight="1" x14ac:dyDescent="0.25">
      <c r="A60" s="53"/>
      <c r="B60" s="54"/>
      <c r="C60" s="54"/>
      <c r="D60" s="54"/>
      <c r="E60" s="54"/>
      <c r="G60" s="530"/>
      <c r="H60" s="531"/>
      <c r="I60" s="532"/>
      <c r="J60" s="56"/>
    </row>
    <row r="61" spans="1:10" ht="18.75" customHeight="1" x14ac:dyDescent="0.25">
      <c r="A61" s="53"/>
      <c r="B61" s="80"/>
      <c r="C61" s="49"/>
      <c r="D61" s="154"/>
      <c r="E61" s="54"/>
      <c r="G61" s="530"/>
      <c r="H61" s="531"/>
      <c r="I61" s="532"/>
      <c r="J61" s="56"/>
    </row>
    <row r="62" spans="1:10" ht="30" customHeight="1" x14ac:dyDescent="0.3">
      <c r="A62" s="53"/>
      <c r="B62" s="158"/>
      <c r="C62" s="113"/>
      <c r="D62" s="159" t="s">
        <v>90</v>
      </c>
      <c r="E62" s="54"/>
      <c r="G62" s="530"/>
      <c r="H62" s="531"/>
      <c r="I62" s="532"/>
      <c r="J62" s="56"/>
    </row>
    <row r="63" spans="1:10" ht="30" customHeight="1" x14ac:dyDescent="0.25">
      <c r="A63" s="53"/>
      <c r="B63" s="536" t="s">
        <v>97</v>
      </c>
      <c r="C63" s="537"/>
      <c r="D63" s="160" t="s">
        <v>57</v>
      </c>
      <c r="E63" s="54"/>
      <c r="G63" s="533"/>
      <c r="H63" s="534"/>
      <c r="I63" s="535"/>
      <c r="J63" s="56"/>
    </row>
    <row r="64" spans="1:10" ht="11.25" customHeight="1" x14ac:dyDescent="0.25">
      <c r="A64" s="165"/>
      <c r="B64" s="113"/>
      <c r="C64" s="113"/>
      <c r="D64" s="113"/>
      <c r="E64" s="113"/>
      <c r="F64" s="166"/>
      <c r="G64" s="113"/>
      <c r="H64" s="113"/>
      <c r="I64" s="113"/>
      <c r="J64" s="167"/>
    </row>
    <row r="65" spans="2:16" ht="30" customHeight="1" x14ac:dyDescent="0.25"/>
    <row r="66" spans="2:16" ht="30" customHeight="1" x14ac:dyDescent="0.25"/>
    <row r="67" spans="2:16" s="168" customFormat="1" ht="30" customHeight="1" x14ac:dyDescent="0.25">
      <c r="B67" s="52"/>
      <c r="C67" s="52"/>
      <c r="D67" s="52"/>
      <c r="E67" s="52"/>
      <c r="F67" s="55"/>
      <c r="G67" s="52"/>
      <c r="H67" s="52"/>
      <c r="I67" s="52"/>
      <c r="K67" s="52"/>
      <c r="L67" s="52"/>
      <c r="M67" s="52"/>
      <c r="N67" s="52"/>
      <c r="O67" s="52"/>
      <c r="P67" s="52"/>
    </row>
    <row r="68" spans="2:16" s="168" customFormat="1" ht="30" customHeight="1" x14ac:dyDescent="0.25">
      <c r="B68" s="52"/>
      <c r="C68" s="52"/>
      <c r="D68" s="52"/>
      <c r="E68" s="52"/>
      <c r="F68" s="55"/>
      <c r="G68" s="52"/>
      <c r="H68" s="52"/>
      <c r="I68" s="52"/>
      <c r="K68" s="52"/>
      <c r="L68" s="52"/>
      <c r="M68" s="52"/>
      <c r="N68" s="52"/>
      <c r="O68" s="52"/>
      <c r="P68" s="52"/>
    </row>
    <row r="69" spans="2:16" s="168" customFormat="1" ht="30" customHeight="1" x14ac:dyDescent="0.25">
      <c r="B69" s="52"/>
      <c r="C69" s="52"/>
      <c r="D69" s="52"/>
      <c r="E69" s="52"/>
      <c r="F69" s="55"/>
      <c r="G69" s="52"/>
      <c r="H69" s="52"/>
      <c r="I69" s="52"/>
      <c r="K69" s="52"/>
      <c r="L69" s="52"/>
      <c r="M69" s="52"/>
      <c r="N69" s="52"/>
      <c r="O69" s="52"/>
      <c r="P69" s="52"/>
    </row>
    <row r="70" spans="2:16" s="168" customFormat="1" ht="30" customHeight="1" x14ac:dyDescent="0.25">
      <c r="B70" s="52"/>
      <c r="C70" s="52"/>
      <c r="D70" s="52"/>
      <c r="E70" s="52"/>
      <c r="F70" s="55"/>
      <c r="G70" s="52"/>
      <c r="H70" s="52"/>
      <c r="I70" s="52"/>
      <c r="K70" s="52"/>
      <c r="L70" s="52"/>
      <c r="M70" s="52"/>
      <c r="N70" s="52"/>
      <c r="O70" s="52"/>
      <c r="P70" s="52"/>
    </row>
    <row r="71" spans="2:16" s="168" customFormat="1" ht="30" customHeight="1" x14ac:dyDescent="0.25">
      <c r="B71" s="52"/>
      <c r="C71" s="52"/>
      <c r="D71" s="52"/>
      <c r="E71" s="52"/>
      <c r="F71" s="55"/>
      <c r="G71" s="52"/>
      <c r="H71" s="52"/>
      <c r="I71" s="52"/>
      <c r="K71" s="52"/>
      <c r="L71" s="52"/>
      <c r="M71" s="52"/>
      <c r="N71" s="52"/>
      <c r="O71" s="52"/>
      <c r="P71" s="52"/>
    </row>
    <row r="72" spans="2:16" s="168" customFormat="1" ht="30" customHeight="1" x14ac:dyDescent="0.25">
      <c r="B72" s="52"/>
      <c r="C72" s="52"/>
      <c r="D72" s="52"/>
      <c r="E72" s="52"/>
      <c r="F72" s="55"/>
      <c r="G72" s="52"/>
      <c r="H72" s="52"/>
      <c r="I72" s="52"/>
      <c r="K72" s="52"/>
      <c r="L72" s="52"/>
      <c r="M72" s="52"/>
      <c r="N72" s="52"/>
      <c r="O72" s="52"/>
      <c r="P72" s="52"/>
    </row>
    <row r="73" spans="2:16" s="168" customFormat="1" ht="30" customHeight="1" x14ac:dyDescent="0.25">
      <c r="B73" s="52"/>
      <c r="C73" s="52"/>
      <c r="D73" s="52"/>
      <c r="E73" s="52"/>
      <c r="F73" s="55"/>
      <c r="G73" s="52"/>
      <c r="H73" s="52"/>
      <c r="I73" s="52"/>
      <c r="K73" s="52"/>
      <c r="L73" s="52"/>
      <c r="M73" s="52"/>
      <c r="N73" s="52"/>
      <c r="O73" s="52"/>
      <c r="P73" s="52"/>
    </row>
    <row r="74" spans="2:16" s="168" customFormat="1" ht="25.5" customHeight="1" x14ac:dyDescent="0.25">
      <c r="B74" s="52"/>
      <c r="C74" s="52"/>
      <c r="D74" s="52"/>
      <c r="E74" s="52"/>
      <c r="F74" s="55"/>
      <c r="G74" s="52"/>
      <c r="H74" s="52"/>
      <c r="I74" s="52"/>
      <c r="K74" s="52"/>
      <c r="L74" s="52"/>
      <c r="M74" s="52"/>
      <c r="N74" s="52"/>
      <c r="O74" s="52"/>
      <c r="P74" s="52"/>
    </row>
    <row r="75" spans="2:16" s="168" customFormat="1" ht="25.5" customHeight="1" x14ac:dyDescent="0.25">
      <c r="B75" s="52"/>
      <c r="C75" s="52"/>
      <c r="D75" s="52"/>
      <c r="E75" s="52"/>
      <c r="F75" s="55"/>
      <c r="G75" s="52"/>
      <c r="H75" s="52"/>
      <c r="I75" s="52"/>
      <c r="K75" s="52"/>
      <c r="L75" s="52"/>
      <c r="M75" s="52"/>
      <c r="N75" s="52"/>
      <c r="O75" s="52"/>
      <c r="P75" s="52"/>
    </row>
    <row r="76" spans="2:16" s="168" customFormat="1" ht="25.5" customHeight="1" x14ac:dyDescent="0.25">
      <c r="B76" s="52"/>
      <c r="C76" s="52"/>
      <c r="D76" s="52"/>
      <c r="E76" s="52"/>
      <c r="F76" s="55"/>
      <c r="G76" s="52"/>
      <c r="H76" s="52"/>
      <c r="I76" s="52"/>
      <c r="K76" s="52"/>
      <c r="L76" s="52"/>
      <c r="M76" s="52"/>
      <c r="N76" s="52"/>
      <c r="O76" s="52"/>
      <c r="P76" s="52"/>
    </row>
    <row r="77" spans="2:16" s="168" customFormat="1" ht="25.5" customHeight="1" x14ac:dyDescent="0.25">
      <c r="B77" s="52"/>
      <c r="C77" s="52"/>
      <c r="D77" s="52"/>
      <c r="E77" s="52"/>
      <c r="F77" s="55"/>
      <c r="G77" s="52"/>
      <c r="H77" s="52"/>
      <c r="I77" s="52"/>
      <c r="K77" s="52"/>
      <c r="L77" s="52"/>
      <c r="M77" s="52"/>
      <c r="N77" s="52"/>
      <c r="O77" s="52"/>
      <c r="P77" s="52"/>
    </row>
    <row r="78" spans="2:16" s="168" customFormat="1" ht="25.5" customHeight="1" x14ac:dyDescent="0.25">
      <c r="B78" s="52"/>
      <c r="C78" s="52"/>
      <c r="D78" s="52"/>
      <c r="E78" s="52"/>
      <c r="F78" s="55"/>
      <c r="G78" s="52"/>
      <c r="H78" s="52"/>
      <c r="I78" s="52"/>
      <c r="K78" s="52"/>
      <c r="L78" s="52"/>
      <c r="M78" s="52"/>
      <c r="N78" s="52"/>
      <c r="O78" s="52"/>
      <c r="P78" s="52"/>
    </row>
    <row r="79" spans="2:16" s="168" customFormat="1" ht="25.5" customHeight="1" x14ac:dyDescent="0.25">
      <c r="B79" s="52"/>
      <c r="C79" s="52"/>
      <c r="D79" s="52"/>
      <c r="E79" s="52"/>
      <c r="F79" s="55"/>
      <c r="G79" s="52"/>
      <c r="H79" s="52"/>
      <c r="I79" s="52"/>
      <c r="K79" s="52"/>
      <c r="L79" s="52"/>
      <c r="M79" s="52"/>
      <c r="N79" s="52"/>
      <c r="O79" s="52"/>
      <c r="P79" s="52"/>
    </row>
    <row r="80" spans="2:16" s="168" customFormat="1" ht="25.5" customHeight="1" x14ac:dyDescent="0.25">
      <c r="B80" s="52"/>
      <c r="C80" s="52"/>
      <c r="D80" s="52"/>
      <c r="E80" s="52"/>
      <c r="F80" s="55"/>
      <c r="G80" s="52"/>
      <c r="H80" s="52"/>
      <c r="I80" s="52"/>
      <c r="K80" s="52"/>
      <c r="L80" s="52"/>
      <c r="M80" s="52"/>
      <c r="N80" s="52"/>
      <c r="O80" s="52"/>
      <c r="P80" s="52"/>
    </row>
    <row r="81" spans="2:16" s="168" customFormat="1" ht="25.5" customHeight="1" x14ac:dyDescent="0.25">
      <c r="B81" s="52"/>
      <c r="C81" s="52"/>
      <c r="D81" s="52"/>
      <c r="E81" s="52"/>
      <c r="F81" s="55"/>
      <c r="G81" s="52"/>
      <c r="H81" s="52"/>
      <c r="I81" s="52"/>
      <c r="K81" s="52"/>
      <c r="L81" s="52"/>
      <c r="M81" s="52"/>
      <c r="N81" s="52"/>
      <c r="O81" s="52"/>
      <c r="P81" s="52"/>
    </row>
    <row r="82" spans="2:16" s="168" customFormat="1" ht="25.5" customHeight="1" x14ac:dyDescent="0.25">
      <c r="B82" s="52"/>
      <c r="C82" s="52"/>
      <c r="D82" s="52"/>
      <c r="E82" s="52"/>
      <c r="F82" s="55"/>
      <c r="G82" s="52"/>
      <c r="H82" s="52"/>
      <c r="I82" s="52"/>
      <c r="K82" s="52"/>
      <c r="L82" s="52"/>
      <c r="M82" s="52"/>
      <c r="N82" s="52"/>
      <c r="O82" s="52"/>
      <c r="P82" s="52"/>
    </row>
    <row r="83" spans="2:16" s="168" customFormat="1" ht="25.5" customHeight="1" x14ac:dyDescent="0.25">
      <c r="B83" s="52"/>
      <c r="C83" s="52"/>
      <c r="D83" s="52"/>
      <c r="E83" s="52"/>
      <c r="F83" s="55"/>
      <c r="G83" s="52"/>
      <c r="H83" s="52"/>
      <c r="I83" s="52"/>
      <c r="K83" s="52"/>
      <c r="L83" s="52"/>
      <c r="M83" s="52"/>
      <c r="N83" s="52"/>
      <c r="O83" s="52"/>
      <c r="P83" s="52"/>
    </row>
    <row r="84" spans="2:16" s="168" customFormat="1" ht="25.5" customHeight="1" x14ac:dyDescent="0.25">
      <c r="B84" s="52"/>
      <c r="C84" s="52"/>
      <c r="D84" s="52"/>
      <c r="E84" s="52"/>
      <c r="F84" s="55"/>
      <c r="G84" s="52"/>
      <c r="H84" s="52"/>
      <c r="I84" s="52"/>
      <c r="K84" s="52"/>
      <c r="L84" s="52"/>
      <c r="M84" s="52"/>
      <c r="N84" s="52"/>
      <c r="O84" s="52"/>
      <c r="P84" s="52"/>
    </row>
    <row r="85" spans="2:16" s="168" customFormat="1" ht="25.5" customHeight="1" x14ac:dyDescent="0.25">
      <c r="B85" s="52"/>
      <c r="C85" s="52"/>
      <c r="D85" s="52"/>
      <c r="E85" s="52"/>
      <c r="F85" s="55"/>
      <c r="G85" s="52"/>
      <c r="H85" s="52"/>
      <c r="I85" s="52"/>
      <c r="K85" s="52"/>
      <c r="L85" s="52"/>
      <c r="M85" s="52"/>
      <c r="N85" s="52"/>
      <c r="O85" s="52"/>
      <c r="P85" s="52"/>
    </row>
    <row r="86" spans="2:16" s="168" customFormat="1" ht="25.5" customHeight="1" x14ac:dyDescent="0.25">
      <c r="B86" s="52"/>
      <c r="C86" s="52"/>
      <c r="D86" s="52"/>
      <c r="E86" s="52"/>
      <c r="F86" s="55"/>
      <c r="G86" s="52"/>
      <c r="H86" s="52"/>
      <c r="I86" s="52"/>
      <c r="K86" s="52"/>
      <c r="L86" s="52"/>
      <c r="M86" s="52"/>
      <c r="N86" s="52"/>
      <c r="O86" s="52"/>
      <c r="P86" s="52"/>
    </row>
    <row r="87" spans="2:16" s="168" customFormat="1" ht="25.5" customHeight="1" x14ac:dyDescent="0.25">
      <c r="B87" s="52"/>
      <c r="C87" s="52"/>
      <c r="D87" s="52"/>
      <c r="E87" s="52"/>
      <c r="F87" s="55"/>
      <c r="G87" s="52"/>
      <c r="H87" s="52"/>
      <c r="I87" s="52"/>
      <c r="K87" s="52"/>
      <c r="L87" s="52"/>
      <c r="M87" s="52"/>
      <c r="N87" s="52"/>
      <c r="O87" s="52"/>
      <c r="P87" s="52"/>
    </row>
    <row r="88" spans="2:16" s="168" customFormat="1" ht="25.5" customHeight="1" x14ac:dyDescent="0.25">
      <c r="B88" s="52"/>
      <c r="C88" s="52"/>
      <c r="D88" s="52"/>
      <c r="E88" s="52"/>
      <c r="F88" s="55"/>
      <c r="G88" s="52"/>
      <c r="H88" s="52"/>
      <c r="I88" s="52"/>
      <c r="K88" s="52"/>
      <c r="L88" s="52"/>
      <c r="M88" s="52"/>
      <c r="N88" s="52"/>
      <c r="O88" s="52"/>
      <c r="P88" s="52"/>
    </row>
    <row r="89" spans="2:16" s="168" customFormat="1" ht="25.5" customHeight="1" x14ac:dyDescent="0.25">
      <c r="B89" s="52"/>
      <c r="C89" s="52"/>
      <c r="D89" s="52"/>
      <c r="E89" s="52"/>
      <c r="F89" s="55"/>
      <c r="G89" s="52"/>
      <c r="H89" s="52"/>
      <c r="I89" s="52"/>
      <c r="K89" s="52"/>
      <c r="L89" s="52"/>
      <c r="M89" s="52"/>
      <c r="N89" s="52"/>
      <c r="O89" s="52"/>
      <c r="P89" s="52"/>
    </row>
    <row r="90" spans="2:16" s="168" customFormat="1" ht="25.5" customHeight="1" x14ac:dyDescent="0.25">
      <c r="B90" s="52"/>
      <c r="C90" s="52"/>
      <c r="D90" s="52"/>
      <c r="E90" s="52"/>
      <c r="F90" s="55"/>
      <c r="G90" s="52"/>
      <c r="H90" s="52"/>
      <c r="I90" s="52"/>
      <c r="K90" s="52"/>
      <c r="L90" s="52"/>
      <c r="M90" s="52"/>
      <c r="N90" s="52"/>
      <c r="O90" s="52"/>
      <c r="P90" s="52"/>
    </row>
    <row r="91" spans="2:16" s="168" customFormat="1" ht="25.5" customHeight="1" x14ac:dyDescent="0.25">
      <c r="B91" s="52"/>
      <c r="C91" s="52"/>
      <c r="D91" s="52"/>
      <c r="E91" s="52"/>
      <c r="F91" s="55"/>
      <c r="G91" s="52"/>
      <c r="H91" s="52"/>
      <c r="I91" s="52"/>
      <c r="K91" s="52"/>
      <c r="L91" s="52"/>
      <c r="M91" s="52"/>
      <c r="N91" s="52"/>
      <c r="O91" s="52"/>
      <c r="P91" s="52"/>
    </row>
    <row r="92" spans="2:16" s="168" customFormat="1" ht="25.5" customHeight="1" x14ac:dyDescent="0.25">
      <c r="B92" s="52"/>
      <c r="C92" s="52"/>
      <c r="D92" s="52"/>
      <c r="E92" s="52"/>
      <c r="F92" s="55"/>
      <c r="G92" s="52"/>
      <c r="H92" s="52"/>
      <c r="I92" s="52"/>
      <c r="K92" s="52"/>
      <c r="L92" s="52"/>
      <c r="M92" s="52"/>
      <c r="N92" s="52"/>
      <c r="O92" s="52"/>
      <c r="P92" s="52"/>
    </row>
    <row r="93" spans="2:16" s="168" customFormat="1" ht="25.5" customHeight="1" x14ac:dyDescent="0.25">
      <c r="B93" s="52"/>
      <c r="C93" s="52"/>
      <c r="D93" s="52"/>
      <c r="E93" s="52"/>
      <c r="F93" s="55"/>
      <c r="G93" s="52"/>
      <c r="H93" s="52"/>
      <c r="I93" s="52"/>
      <c r="K93" s="52"/>
      <c r="L93" s="52"/>
      <c r="M93" s="52"/>
      <c r="N93" s="52"/>
      <c r="O93" s="52"/>
      <c r="P93" s="52"/>
    </row>
    <row r="94" spans="2:16" s="168" customFormat="1" ht="25.5" customHeight="1" x14ac:dyDescent="0.25">
      <c r="B94" s="52"/>
      <c r="C94" s="52"/>
      <c r="D94" s="52"/>
      <c r="E94" s="52"/>
      <c r="F94" s="55"/>
      <c r="G94" s="52"/>
      <c r="H94" s="52"/>
      <c r="I94" s="52"/>
      <c r="K94" s="52"/>
      <c r="L94" s="52"/>
      <c r="M94" s="52"/>
      <c r="N94" s="52"/>
      <c r="O94" s="52"/>
      <c r="P94" s="52"/>
    </row>
    <row r="95" spans="2:16" s="168" customFormat="1" ht="25.5" customHeight="1" x14ac:dyDescent="0.25">
      <c r="B95" s="52"/>
      <c r="C95" s="52"/>
      <c r="D95" s="52"/>
      <c r="E95" s="52"/>
      <c r="F95" s="55"/>
      <c r="G95" s="52"/>
      <c r="H95" s="52"/>
      <c r="I95" s="52"/>
      <c r="K95" s="52"/>
      <c r="L95" s="52"/>
      <c r="M95" s="52"/>
      <c r="N95" s="52"/>
      <c r="O95" s="52"/>
      <c r="P95" s="52"/>
    </row>
    <row r="96" spans="2:16" s="168" customFormat="1" ht="25.5" customHeight="1" x14ac:dyDescent="0.25">
      <c r="B96" s="52"/>
      <c r="C96" s="52"/>
      <c r="D96" s="52"/>
      <c r="E96" s="52"/>
      <c r="F96" s="55"/>
      <c r="G96" s="52"/>
      <c r="H96" s="52"/>
      <c r="I96" s="52"/>
      <c r="K96" s="52"/>
      <c r="L96" s="52"/>
      <c r="M96" s="52"/>
      <c r="N96" s="52"/>
      <c r="O96" s="52"/>
      <c r="P96" s="52"/>
    </row>
    <row r="97" spans="2:16" s="168" customFormat="1" ht="25.5" customHeight="1" x14ac:dyDescent="0.25">
      <c r="B97" s="52"/>
      <c r="C97" s="52"/>
      <c r="D97" s="52"/>
      <c r="E97" s="52"/>
      <c r="F97" s="55"/>
      <c r="G97" s="52"/>
      <c r="H97" s="52"/>
      <c r="I97" s="52"/>
      <c r="K97" s="52"/>
      <c r="L97" s="52"/>
      <c r="M97" s="52"/>
      <c r="N97" s="52"/>
      <c r="O97" s="52"/>
      <c r="P97" s="52"/>
    </row>
    <row r="98" spans="2:16" s="168" customFormat="1" ht="25.5" customHeight="1" x14ac:dyDescent="0.25">
      <c r="B98" s="52"/>
      <c r="C98" s="52"/>
      <c r="D98" s="52"/>
      <c r="E98" s="52"/>
      <c r="F98" s="55"/>
      <c r="G98" s="52"/>
      <c r="H98" s="52"/>
      <c r="I98" s="52"/>
      <c r="K98" s="52"/>
      <c r="L98" s="52"/>
      <c r="M98" s="52"/>
      <c r="N98" s="52"/>
      <c r="O98" s="52"/>
      <c r="P98" s="52"/>
    </row>
    <row r="99" spans="2:16" s="168" customFormat="1" ht="25.5" customHeight="1" x14ac:dyDescent="0.25">
      <c r="B99" s="52"/>
      <c r="C99" s="52"/>
      <c r="D99" s="52"/>
      <c r="E99" s="52"/>
      <c r="F99" s="55"/>
      <c r="G99" s="52"/>
      <c r="H99" s="52"/>
      <c r="I99" s="52"/>
      <c r="K99" s="52"/>
      <c r="L99" s="52"/>
      <c r="M99" s="52"/>
      <c r="N99" s="52"/>
      <c r="O99" s="52"/>
      <c r="P99" s="52"/>
    </row>
    <row r="100" spans="2:16" s="168" customFormat="1" ht="25.5" customHeight="1" x14ac:dyDescent="0.25">
      <c r="B100" s="52"/>
      <c r="C100" s="52"/>
      <c r="D100" s="52"/>
      <c r="E100" s="52"/>
      <c r="F100" s="55"/>
      <c r="G100" s="52"/>
      <c r="H100" s="52"/>
      <c r="I100" s="52"/>
      <c r="K100" s="52"/>
      <c r="L100" s="52"/>
      <c r="M100" s="52"/>
      <c r="N100" s="52"/>
      <c r="O100" s="52"/>
      <c r="P100" s="52"/>
    </row>
    <row r="101" spans="2:16" s="168" customFormat="1" ht="25.5" customHeight="1" x14ac:dyDescent="0.25">
      <c r="B101" s="52"/>
      <c r="C101" s="52"/>
      <c r="D101" s="52"/>
      <c r="E101" s="52"/>
      <c r="F101" s="55"/>
      <c r="G101" s="52"/>
      <c r="H101" s="52"/>
      <c r="I101" s="52"/>
      <c r="K101" s="52"/>
      <c r="L101" s="52"/>
      <c r="M101" s="52"/>
      <c r="N101" s="52"/>
      <c r="O101" s="52"/>
      <c r="P101" s="52"/>
    </row>
    <row r="102" spans="2:16" s="168" customFormat="1" ht="25.5" customHeight="1" x14ac:dyDescent="0.25">
      <c r="B102" s="52"/>
      <c r="C102" s="52"/>
      <c r="D102" s="52"/>
      <c r="E102" s="52"/>
      <c r="F102" s="55"/>
      <c r="G102" s="52"/>
      <c r="H102" s="52"/>
      <c r="I102" s="52"/>
      <c r="K102" s="52"/>
      <c r="L102" s="52"/>
      <c r="M102" s="52"/>
      <c r="N102" s="52"/>
      <c r="O102" s="52"/>
      <c r="P102" s="52"/>
    </row>
    <row r="103" spans="2:16" s="168" customFormat="1" ht="25.5" customHeight="1" x14ac:dyDescent="0.25">
      <c r="B103" s="52"/>
      <c r="C103" s="52"/>
      <c r="D103" s="52"/>
      <c r="E103" s="52"/>
      <c r="F103" s="55"/>
      <c r="G103" s="52"/>
      <c r="H103" s="52"/>
      <c r="I103" s="52"/>
      <c r="K103" s="52"/>
      <c r="L103" s="52"/>
      <c r="M103" s="52"/>
      <c r="N103" s="52"/>
      <c r="O103" s="52"/>
      <c r="P103" s="52"/>
    </row>
    <row r="104" spans="2:16" s="168" customFormat="1" ht="25.5" customHeight="1" x14ac:dyDescent="0.25">
      <c r="B104" s="52"/>
      <c r="C104" s="52"/>
      <c r="D104" s="52"/>
      <c r="E104" s="52"/>
      <c r="F104" s="55"/>
      <c r="G104" s="52"/>
      <c r="H104" s="52"/>
      <c r="I104" s="52"/>
      <c r="K104" s="52"/>
      <c r="L104" s="52"/>
      <c r="M104" s="52"/>
      <c r="N104" s="52"/>
      <c r="O104" s="52"/>
      <c r="P104" s="52"/>
    </row>
    <row r="105" spans="2:16" s="168" customFormat="1" ht="25.5" customHeight="1" x14ac:dyDescent="0.25">
      <c r="B105" s="52"/>
      <c r="C105" s="52"/>
      <c r="D105" s="52"/>
      <c r="E105" s="52"/>
      <c r="F105" s="55"/>
      <c r="G105" s="52"/>
      <c r="H105" s="52"/>
      <c r="I105" s="52"/>
      <c r="K105" s="52"/>
      <c r="L105" s="52"/>
      <c r="M105" s="52"/>
      <c r="N105" s="52"/>
      <c r="O105" s="52"/>
      <c r="P105" s="52"/>
    </row>
    <row r="106" spans="2:16" s="168" customFormat="1" ht="25.5" customHeight="1" x14ac:dyDescent="0.25">
      <c r="B106" s="52"/>
      <c r="C106" s="52"/>
      <c r="D106" s="52"/>
      <c r="E106" s="52"/>
      <c r="F106" s="55"/>
      <c r="G106" s="52"/>
      <c r="H106" s="52"/>
      <c r="I106" s="52"/>
      <c r="K106" s="52"/>
      <c r="L106" s="52"/>
      <c r="M106" s="52"/>
      <c r="N106" s="52"/>
      <c r="O106" s="52"/>
      <c r="P106" s="52"/>
    </row>
    <row r="107" spans="2:16" s="168" customFormat="1" ht="25.5" customHeight="1" x14ac:dyDescent="0.25">
      <c r="B107" s="52"/>
      <c r="C107" s="52"/>
      <c r="D107" s="52"/>
      <c r="E107" s="52"/>
      <c r="F107" s="55"/>
      <c r="G107" s="52"/>
      <c r="H107" s="52"/>
      <c r="I107" s="52"/>
      <c r="K107" s="52"/>
      <c r="L107" s="52"/>
      <c r="M107" s="52"/>
      <c r="N107" s="52"/>
      <c r="O107" s="52"/>
      <c r="P107" s="52"/>
    </row>
    <row r="108" spans="2:16" s="168" customFormat="1" ht="25.5" customHeight="1" x14ac:dyDescent="0.25">
      <c r="B108" s="52"/>
      <c r="C108" s="52"/>
      <c r="D108" s="52"/>
      <c r="E108" s="52"/>
      <c r="F108" s="55"/>
      <c r="G108" s="52"/>
      <c r="H108" s="52"/>
      <c r="I108" s="52"/>
      <c r="K108" s="52"/>
      <c r="L108" s="52"/>
      <c r="M108" s="52"/>
      <c r="N108" s="52"/>
      <c r="O108" s="52"/>
      <c r="P108" s="52"/>
    </row>
    <row r="109" spans="2:16" s="168" customFormat="1" ht="25.5" customHeight="1" x14ac:dyDescent="0.25">
      <c r="B109" s="52"/>
      <c r="C109" s="52"/>
      <c r="D109" s="52"/>
      <c r="E109" s="52"/>
      <c r="F109" s="55"/>
      <c r="G109" s="52"/>
      <c r="H109" s="52"/>
      <c r="I109" s="52"/>
      <c r="K109" s="52"/>
      <c r="L109" s="52"/>
      <c r="M109" s="52"/>
      <c r="N109" s="52"/>
      <c r="O109" s="52"/>
      <c r="P109" s="52"/>
    </row>
    <row r="110" spans="2:16" s="168" customFormat="1" ht="25.5" customHeight="1" x14ac:dyDescent="0.25">
      <c r="B110" s="52"/>
      <c r="C110" s="52"/>
      <c r="D110" s="52"/>
      <c r="E110" s="52"/>
      <c r="F110" s="55"/>
      <c r="G110" s="52"/>
      <c r="H110" s="52"/>
      <c r="I110" s="52"/>
      <c r="K110" s="52"/>
      <c r="L110" s="52"/>
      <c r="M110" s="52"/>
      <c r="N110" s="52"/>
      <c r="O110" s="52"/>
      <c r="P110" s="52"/>
    </row>
    <row r="111" spans="2:16" s="168" customFormat="1" ht="25.5" customHeight="1" x14ac:dyDescent="0.25">
      <c r="B111" s="52"/>
      <c r="C111" s="52"/>
      <c r="D111" s="52"/>
      <c r="E111" s="52"/>
      <c r="F111" s="55"/>
      <c r="G111" s="52"/>
      <c r="H111" s="52"/>
      <c r="I111" s="52"/>
      <c r="K111" s="52"/>
      <c r="L111" s="52"/>
      <c r="M111" s="52"/>
      <c r="N111" s="52"/>
      <c r="O111" s="52"/>
      <c r="P111" s="52"/>
    </row>
    <row r="112" spans="2:16" s="168" customFormat="1" ht="25.5" customHeight="1" x14ac:dyDescent="0.25">
      <c r="B112" s="52"/>
      <c r="C112" s="52"/>
      <c r="D112" s="52"/>
      <c r="E112" s="52"/>
      <c r="F112" s="55"/>
      <c r="G112" s="52"/>
      <c r="H112" s="52"/>
      <c r="I112" s="52"/>
      <c r="K112" s="52"/>
      <c r="L112" s="52"/>
      <c r="M112" s="52"/>
      <c r="N112" s="52"/>
      <c r="O112" s="52"/>
      <c r="P112" s="52"/>
    </row>
    <row r="113" spans="2:16" s="168" customFormat="1" ht="25.5" customHeight="1" x14ac:dyDescent="0.25">
      <c r="B113" s="52"/>
      <c r="C113" s="52"/>
      <c r="D113" s="52"/>
      <c r="E113" s="52"/>
      <c r="F113" s="55"/>
      <c r="G113" s="52"/>
      <c r="H113" s="52"/>
      <c r="I113" s="52"/>
      <c r="K113" s="52"/>
      <c r="L113" s="52"/>
      <c r="M113" s="52"/>
      <c r="N113" s="52"/>
      <c r="O113" s="52"/>
      <c r="P113" s="52"/>
    </row>
    <row r="114" spans="2:16" s="168" customFormat="1" ht="25.5" customHeight="1" x14ac:dyDescent="0.25">
      <c r="B114" s="52"/>
      <c r="C114" s="52"/>
      <c r="D114" s="52"/>
      <c r="E114" s="52"/>
      <c r="F114" s="55"/>
      <c r="G114" s="52"/>
      <c r="H114" s="52"/>
      <c r="I114" s="52"/>
      <c r="K114" s="52"/>
      <c r="L114" s="52"/>
      <c r="M114" s="52"/>
      <c r="N114" s="52"/>
      <c r="O114" s="52"/>
      <c r="P114" s="52"/>
    </row>
    <row r="115" spans="2:16" s="168" customFormat="1" ht="25.5" customHeight="1" x14ac:dyDescent="0.25">
      <c r="B115" s="52"/>
      <c r="C115" s="52"/>
      <c r="D115" s="52"/>
      <c r="E115" s="52"/>
      <c r="F115" s="55"/>
      <c r="G115" s="52"/>
      <c r="H115" s="52"/>
      <c r="I115" s="52"/>
      <c r="K115" s="52"/>
      <c r="L115" s="52"/>
      <c r="M115" s="52"/>
      <c r="N115" s="52"/>
      <c r="O115" s="52"/>
      <c r="P115" s="52"/>
    </row>
    <row r="116" spans="2:16" s="168" customFormat="1" ht="25.5" customHeight="1" x14ac:dyDescent="0.25">
      <c r="B116" s="52"/>
      <c r="C116" s="52"/>
      <c r="D116" s="52"/>
      <c r="E116" s="52"/>
      <c r="F116" s="55"/>
      <c r="G116" s="52"/>
      <c r="H116" s="52"/>
      <c r="I116" s="52"/>
      <c r="K116" s="52"/>
      <c r="L116" s="52"/>
      <c r="M116" s="52"/>
      <c r="N116" s="52"/>
      <c r="O116" s="52"/>
      <c r="P116" s="52"/>
    </row>
    <row r="117" spans="2:16" s="168" customFormat="1" ht="25.5" customHeight="1" x14ac:dyDescent="0.25">
      <c r="B117" s="52"/>
      <c r="C117" s="52"/>
      <c r="D117" s="52"/>
      <c r="E117" s="52"/>
      <c r="F117" s="55"/>
      <c r="G117" s="52"/>
      <c r="H117" s="52"/>
      <c r="I117" s="52"/>
      <c r="K117" s="52"/>
      <c r="L117" s="52"/>
      <c r="M117" s="52"/>
      <c r="N117" s="52"/>
      <c r="O117" s="52"/>
      <c r="P117" s="52"/>
    </row>
    <row r="118" spans="2:16" s="168" customFormat="1" ht="25.5" customHeight="1" x14ac:dyDescent="0.25">
      <c r="B118" s="52"/>
      <c r="C118" s="52"/>
      <c r="D118" s="52"/>
      <c r="E118" s="52"/>
      <c r="F118" s="55"/>
      <c r="G118" s="52"/>
      <c r="H118" s="52"/>
      <c r="I118" s="52"/>
      <c r="K118" s="52"/>
      <c r="L118" s="52"/>
      <c r="M118" s="52"/>
      <c r="N118" s="52"/>
      <c r="O118" s="52"/>
      <c r="P118" s="52"/>
    </row>
  </sheetData>
  <sheetProtection algorithmName="SHA-512" hashValue="5oMaoOX1q04E1+XWgRp/vHJInGFkuPSpj1EtobawcFAyNWS3RP3Kqsx3rOy/7ZDPhCl73XvIPvsIDRFRqR4GwQ==" saltValue="xZSTlBWDCZ7dV2w4Blyl0Q==" spinCount="100000" sheet="1" objects="1" scenarios="1" formatCells="0"/>
  <protectedRanges>
    <protectedRange sqref="H22:I25" name="Range1_1"/>
    <protectedRange sqref="C5 H13 I14 E20 E22 E24 E28 H31 E30 C31 H35 I36 D58:D59 D55" name="Range1"/>
  </protectedRanges>
  <mergeCells count="28">
    <mergeCell ref="C13:E13"/>
    <mergeCell ref="H13:I13"/>
    <mergeCell ref="C7:E7"/>
    <mergeCell ref="C9:E9"/>
    <mergeCell ref="H9:I9"/>
    <mergeCell ref="C10:E10"/>
    <mergeCell ref="G10:G12"/>
    <mergeCell ref="H10:I12"/>
    <mergeCell ref="C12:E12"/>
    <mergeCell ref="C11:E11"/>
    <mergeCell ref="H2:I2"/>
    <mergeCell ref="B3:I3"/>
    <mergeCell ref="C5:E5"/>
    <mergeCell ref="H5:I5"/>
    <mergeCell ref="C6:E6"/>
    <mergeCell ref="H6:I6"/>
    <mergeCell ref="C14:E14"/>
    <mergeCell ref="C15:I15"/>
    <mergeCell ref="B17:B18"/>
    <mergeCell ref="G58:I63"/>
    <mergeCell ref="B63:C63"/>
    <mergeCell ref="B36:C36"/>
    <mergeCell ref="B38:I38"/>
    <mergeCell ref="D49:D51"/>
    <mergeCell ref="B50:C51"/>
    <mergeCell ref="B56:C56"/>
    <mergeCell ref="G56:H56"/>
    <mergeCell ref="G28:H28"/>
  </mergeCells>
  <dataValidations count="1">
    <dataValidation type="custom" operator="greaterThan" showInputMessage="1" showErrorMessage="1" sqref="B40:B46">
      <formula1>38322</formula1>
    </dataValidation>
  </dataValidations>
  <printOptions horizontalCentered="1" verticalCentered="1"/>
  <pageMargins left="0.27559055118110237" right="0.23622047244094491" top="0.39370078740157483" bottom="0.23622047244094491" header="0.19685039370078741" footer="0.19685039370078741"/>
  <pageSetup paperSize="9" scale="45" orientation="portrait" r:id="rId1"/>
  <headerFooter alignWithMargins="0"/>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7"/>
  <sheetViews>
    <sheetView showGridLines="0" view="pageBreakPreview" zoomScale="80" zoomScaleNormal="85" zoomScaleSheetLayoutView="80" workbookViewId="0">
      <selection activeCell="J21" sqref="J21"/>
    </sheetView>
  </sheetViews>
  <sheetFormatPr defaultColWidth="9.21875" defaultRowHeight="17.399999999999999" x14ac:dyDescent="0.3"/>
  <cols>
    <col min="1" max="1" width="2.21875" style="3" customWidth="1"/>
    <col min="2" max="2" width="31.5546875" style="3" customWidth="1"/>
    <col min="3" max="3" width="48.5546875" style="3" customWidth="1"/>
    <col min="4" max="5" width="2.21875" style="3" customWidth="1"/>
    <col min="6" max="6" width="31.44140625" style="3" customWidth="1"/>
    <col min="7" max="8" width="24.21875" style="3" customWidth="1"/>
    <col min="9" max="9" width="2.21875" style="3" customWidth="1"/>
    <col min="10" max="10" width="6.77734375" style="3" customWidth="1"/>
    <col min="11" max="16384" width="9.21875" style="3"/>
  </cols>
  <sheetData>
    <row r="1" spans="1:15" ht="15" customHeight="1" x14ac:dyDescent="0.3">
      <c r="A1" s="10"/>
      <c r="B1" s="11"/>
      <c r="C1" s="12"/>
      <c r="D1" s="12"/>
      <c r="E1" s="12"/>
      <c r="F1" s="12"/>
      <c r="G1" s="13"/>
      <c r="H1" s="14"/>
      <c r="I1" s="15"/>
      <c r="J1" s="179"/>
    </row>
    <row r="2" spans="1:15" ht="43.5" customHeight="1" x14ac:dyDescent="0.3">
      <c r="A2" s="16"/>
      <c r="B2" s="5"/>
      <c r="C2" s="606"/>
      <c r="D2" s="606"/>
      <c r="E2" s="606"/>
      <c r="F2" s="606"/>
      <c r="G2" s="607"/>
      <c r="H2" s="607"/>
      <c r="I2" s="17"/>
      <c r="J2" s="179"/>
    </row>
    <row r="3" spans="1:15" ht="25.5" customHeight="1" x14ac:dyDescent="0.3">
      <c r="A3" s="16"/>
      <c r="B3" s="5"/>
      <c r="C3" s="606"/>
      <c r="D3" s="606"/>
      <c r="E3" s="606"/>
      <c r="F3" s="606"/>
      <c r="G3" s="607"/>
      <c r="H3" s="607"/>
      <c r="I3" s="17"/>
      <c r="J3" s="179"/>
      <c r="K3" s="6"/>
      <c r="L3" s="6"/>
    </row>
    <row r="4" spans="1:15" ht="30" customHeight="1" x14ac:dyDescent="0.3">
      <c r="A4" s="16"/>
      <c r="B4" s="5"/>
      <c r="C4" s="606"/>
      <c r="D4" s="606"/>
      <c r="E4" s="606"/>
      <c r="F4" s="606"/>
      <c r="G4" s="607"/>
      <c r="H4" s="607"/>
      <c r="I4" s="17"/>
      <c r="J4" s="179"/>
      <c r="K4" s="6"/>
      <c r="L4" s="6"/>
    </row>
    <row r="5" spans="1:15" ht="51" customHeight="1" x14ac:dyDescent="0.3">
      <c r="A5" s="16"/>
      <c r="B5" s="5"/>
      <c r="C5" s="606"/>
      <c r="D5" s="606"/>
      <c r="E5" s="606"/>
      <c r="F5" s="606"/>
      <c r="G5" s="608"/>
      <c r="H5" s="609"/>
      <c r="I5" s="17"/>
      <c r="K5" s="6"/>
      <c r="L5" s="6"/>
    </row>
    <row r="6" spans="1:15" ht="22.5" customHeight="1" x14ac:dyDescent="0.3">
      <c r="A6" s="16"/>
      <c r="B6" s="5"/>
      <c r="C6" s="179"/>
      <c r="D6" s="179"/>
      <c r="E6" s="179"/>
      <c r="F6" s="179"/>
      <c r="G6" s="609"/>
      <c r="H6" s="609"/>
      <c r="I6" s="17"/>
    </row>
    <row r="7" spans="1:15" ht="28.5" customHeight="1" x14ac:dyDescent="0.3">
      <c r="A7" s="16"/>
      <c r="B7" s="5"/>
      <c r="C7" s="179"/>
      <c r="D7" s="179"/>
      <c r="E7" s="179"/>
      <c r="F7" s="179"/>
      <c r="G7" s="609"/>
      <c r="H7" s="609"/>
      <c r="I7" s="17"/>
    </row>
    <row r="8" spans="1:15" ht="27.75" customHeight="1" x14ac:dyDescent="0.3">
      <c r="A8" s="16"/>
      <c r="B8" s="5"/>
      <c r="C8" s="176"/>
      <c r="D8" s="174"/>
      <c r="E8" s="174"/>
      <c r="F8" s="174"/>
      <c r="G8" s="4"/>
      <c r="H8" s="179"/>
      <c r="I8" s="17"/>
    </row>
    <row r="9" spans="1:15" ht="15" customHeight="1" x14ac:dyDescent="0.3">
      <c r="A9" s="16"/>
      <c r="B9" s="5"/>
      <c r="C9" s="176"/>
      <c r="D9" s="174"/>
      <c r="E9" s="174"/>
      <c r="F9" s="174"/>
      <c r="G9" s="4"/>
      <c r="H9" s="179"/>
      <c r="I9" s="17"/>
    </row>
    <row r="10" spans="1:15" ht="175.5" customHeight="1" x14ac:dyDescent="0.3">
      <c r="A10" s="18"/>
      <c r="B10" s="180"/>
      <c r="C10" s="40"/>
      <c r="D10" s="40"/>
      <c r="E10" s="40"/>
      <c r="F10" s="40"/>
      <c r="G10" s="20"/>
      <c r="H10" s="19"/>
      <c r="I10" s="21"/>
    </row>
    <row r="11" spans="1:15" ht="33.75" customHeight="1" x14ac:dyDescent="0.3">
      <c r="A11" s="590" t="s">
        <v>110</v>
      </c>
      <c r="B11" s="591"/>
      <c r="C11" s="591"/>
      <c r="D11" s="591"/>
      <c r="E11" s="591"/>
      <c r="F11" s="591"/>
      <c r="G11" s="591"/>
      <c r="H11" s="591"/>
      <c r="I11" s="592"/>
    </row>
    <row r="12" spans="1:15" s="1" customFormat="1" ht="15" customHeight="1" x14ac:dyDescent="0.3">
      <c r="A12" s="22"/>
      <c r="B12" s="178"/>
      <c r="C12" s="570"/>
      <c r="D12" s="570"/>
      <c r="E12" s="570"/>
      <c r="F12" s="570"/>
      <c r="G12" s="570"/>
      <c r="H12" s="570"/>
      <c r="I12" s="23"/>
    </row>
    <row r="13" spans="1:15" ht="6.75" hidden="1" customHeight="1" thickBot="1" x14ac:dyDescent="0.35">
      <c r="A13" s="22"/>
      <c r="B13" s="7"/>
      <c r="C13" s="7"/>
      <c r="D13" s="7"/>
      <c r="E13" s="7"/>
      <c r="F13" s="7"/>
      <c r="G13" s="7"/>
      <c r="H13" s="7"/>
      <c r="I13" s="23"/>
    </row>
    <row r="14" spans="1:15" ht="6.75" hidden="1" customHeight="1" x14ac:dyDescent="0.3">
      <c r="A14" s="24"/>
      <c r="B14" s="179" t="s">
        <v>0</v>
      </c>
      <c r="C14" s="595"/>
      <c r="D14" s="595"/>
      <c r="E14" s="595"/>
      <c r="F14" s="595"/>
      <c r="G14" s="595"/>
      <c r="H14" s="595"/>
      <c r="I14" s="25"/>
      <c r="O14" s="179"/>
    </row>
    <row r="15" spans="1:15" ht="33.75" customHeight="1" x14ac:dyDescent="0.3">
      <c r="A15" s="24"/>
      <c r="B15" s="2" t="s">
        <v>1</v>
      </c>
      <c r="C15" s="596" t="e">
        <f>#REF!</f>
        <v>#REF!</v>
      </c>
      <c r="D15" s="597"/>
      <c r="E15" s="597"/>
      <c r="F15" s="597"/>
      <c r="G15" s="597"/>
      <c r="H15" s="598"/>
      <c r="I15" s="25"/>
    </row>
    <row r="16" spans="1:15" ht="33.75" customHeight="1" x14ac:dyDescent="0.3">
      <c r="A16" s="24"/>
      <c r="B16" s="2" t="s">
        <v>672</v>
      </c>
      <c r="C16" s="208" t="e">
        <f>INFORMATION!C6</f>
        <v>#REF!</v>
      </c>
      <c r="D16" s="209"/>
      <c r="E16" s="209"/>
      <c r="F16" s="209"/>
      <c r="G16" s="209"/>
      <c r="H16" s="210"/>
      <c r="I16" s="25"/>
    </row>
    <row r="17" spans="1:15" ht="33.75" customHeight="1" x14ac:dyDescent="0.3">
      <c r="A17" s="24"/>
      <c r="B17" s="2" t="s">
        <v>20</v>
      </c>
      <c r="C17" s="189" t="e">
        <f>#REF!</f>
        <v>#REF!</v>
      </c>
      <c r="D17" s="190"/>
      <c r="E17" s="190"/>
      <c r="F17" s="190"/>
      <c r="G17" s="190"/>
      <c r="H17" s="191"/>
      <c r="I17" s="25"/>
    </row>
    <row r="18" spans="1:15" ht="33.75" customHeight="1" x14ac:dyDescent="0.3">
      <c r="A18" s="24"/>
      <c r="B18" s="2" t="s">
        <v>17</v>
      </c>
      <c r="C18" s="599" t="e">
        <f>#REF!</f>
        <v>#REF!</v>
      </c>
      <c r="D18" s="600"/>
      <c r="E18" s="600"/>
      <c r="F18" s="600"/>
      <c r="G18" s="600"/>
      <c r="H18" s="601"/>
      <c r="I18" s="25"/>
    </row>
    <row r="19" spans="1:15" ht="33.75" customHeight="1" x14ac:dyDescent="0.3">
      <c r="A19" s="24"/>
      <c r="B19" s="2" t="s">
        <v>2</v>
      </c>
      <c r="C19" s="596" t="e">
        <f>#REF!</f>
        <v>#REF!</v>
      </c>
      <c r="D19" s="597"/>
      <c r="E19" s="597"/>
      <c r="F19" s="597"/>
      <c r="G19" s="597"/>
      <c r="H19" s="598"/>
      <c r="I19" s="25"/>
    </row>
    <row r="20" spans="1:15" ht="33.75" customHeight="1" x14ac:dyDescent="0.3">
      <c r="A20" s="24"/>
      <c r="B20" s="2" t="s">
        <v>18</v>
      </c>
      <c r="C20" s="596" t="e">
        <f>#REF!</f>
        <v>#REF!</v>
      </c>
      <c r="D20" s="597"/>
      <c r="E20" s="597"/>
      <c r="F20" s="597"/>
      <c r="G20" s="597"/>
      <c r="H20" s="598"/>
      <c r="I20" s="25"/>
    </row>
    <row r="21" spans="1:15" ht="33.75" customHeight="1" x14ac:dyDescent="0.3">
      <c r="A21" s="24"/>
      <c r="B21" s="2" t="s">
        <v>4</v>
      </c>
      <c r="C21" s="596" t="e">
        <f>#REF!</f>
        <v>#REF!</v>
      </c>
      <c r="D21" s="597"/>
      <c r="E21" s="597"/>
      <c r="F21" s="597"/>
      <c r="G21" s="597"/>
      <c r="H21" s="598"/>
      <c r="I21" s="25"/>
    </row>
    <row r="22" spans="1:15" ht="33.75" customHeight="1" x14ac:dyDescent="0.3">
      <c r="A22" s="24"/>
      <c r="B22" s="2" t="s">
        <v>25</v>
      </c>
      <c r="C22" s="596" t="e">
        <f>#REF!</f>
        <v>#REF!</v>
      </c>
      <c r="D22" s="597"/>
      <c r="E22" s="597"/>
      <c r="F22" s="597"/>
      <c r="G22" s="597"/>
      <c r="H22" s="598"/>
      <c r="I22" s="25"/>
    </row>
    <row r="23" spans="1:15" ht="11.25" customHeight="1" x14ac:dyDescent="0.3">
      <c r="A23" s="24"/>
      <c r="B23" s="7"/>
      <c r="C23" s="7"/>
      <c r="D23" s="7"/>
      <c r="E23" s="7"/>
      <c r="F23" s="7"/>
      <c r="G23" s="7"/>
      <c r="H23" s="7"/>
      <c r="I23" s="25"/>
      <c r="O23" s="179"/>
    </row>
    <row r="24" spans="1:15" ht="36.75" customHeight="1" x14ac:dyDescent="0.3">
      <c r="A24" s="24"/>
      <c r="B24" s="174" t="s">
        <v>21</v>
      </c>
      <c r="C24" s="188" t="e">
        <f>#REF!</f>
        <v>#REF!</v>
      </c>
      <c r="D24" s="2"/>
      <c r="E24" s="2"/>
      <c r="F24" s="2" t="s">
        <v>31</v>
      </c>
      <c r="G24" s="602" t="e">
        <f>#REF!</f>
        <v>#REF!</v>
      </c>
      <c r="H24" s="603"/>
      <c r="I24" s="25"/>
      <c r="O24" s="179"/>
    </row>
    <row r="25" spans="1:15" ht="36.75" customHeight="1" x14ac:dyDescent="0.3">
      <c r="A25" s="24"/>
      <c r="B25" s="174" t="s">
        <v>15</v>
      </c>
      <c r="C25" s="183"/>
      <c r="D25" s="2"/>
      <c r="E25" s="2"/>
      <c r="F25" s="2" t="s">
        <v>22</v>
      </c>
      <c r="G25" s="604" t="e">
        <f>'PAYMENT 8'!H35</f>
        <v>#REF!</v>
      </c>
      <c r="H25" s="605"/>
      <c r="I25" s="25"/>
      <c r="O25" s="179"/>
    </row>
    <row r="26" spans="1:15" ht="36.75" customHeight="1" x14ac:dyDescent="0.3">
      <c r="A26" s="24"/>
      <c r="B26" s="174" t="s">
        <v>3</v>
      </c>
      <c r="C26" s="192" t="e">
        <f>#REF!</f>
        <v>#REF!</v>
      </c>
      <c r="D26" s="2"/>
      <c r="E26" s="2"/>
      <c r="F26" s="2" t="s">
        <v>102</v>
      </c>
      <c r="G26" s="594" t="e">
        <f>'PAYMENT 8'!I36</f>
        <v>#REF!</v>
      </c>
      <c r="H26" s="594"/>
      <c r="I26" s="25"/>
      <c r="O26" s="179"/>
    </row>
    <row r="27" spans="1:15" ht="36.75" customHeight="1" x14ac:dyDescent="0.3">
      <c r="A27" s="24"/>
      <c r="B27" s="174" t="s">
        <v>26</v>
      </c>
      <c r="C27" s="39">
        <f>COUNT('PAYMENT 8'!H22:H25)</f>
        <v>0</v>
      </c>
      <c r="D27" s="2"/>
      <c r="E27" s="2"/>
      <c r="F27" s="2" t="s">
        <v>23</v>
      </c>
      <c r="G27" s="588" t="e">
        <f>'PAYMENT 8'!I28</f>
        <v>#REF!</v>
      </c>
      <c r="H27" s="588"/>
      <c r="I27" s="25"/>
      <c r="O27" s="179"/>
    </row>
    <row r="28" spans="1:15" ht="36.75" customHeight="1" x14ac:dyDescent="0.3">
      <c r="A28" s="24"/>
      <c r="B28" s="174" t="s">
        <v>19</v>
      </c>
      <c r="C28" s="175" t="e">
        <f>#REF!</f>
        <v>#REF!</v>
      </c>
      <c r="D28" s="184"/>
      <c r="E28" s="2"/>
      <c r="F28" s="2" t="s">
        <v>27</v>
      </c>
      <c r="G28" s="588" t="e">
        <f>C28+G27</f>
        <v>#REF!</v>
      </c>
      <c r="H28" s="589"/>
      <c r="I28" s="25"/>
      <c r="O28" s="179"/>
    </row>
    <row r="29" spans="1:15" ht="12" customHeight="1" x14ac:dyDescent="0.3">
      <c r="A29" s="26"/>
      <c r="B29" s="177"/>
      <c r="C29" s="34"/>
      <c r="D29" s="587"/>
      <c r="E29" s="587"/>
      <c r="F29" s="587"/>
      <c r="G29" s="587"/>
      <c r="H29" s="587"/>
      <c r="I29" s="27"/>
      <c r="O29" s="179"/>
    </row>
    <row r="30" spans="1:15" s="1" customFormat="1" ht="33.75" customHeight="1" x14ac:dyDescent="0.25">
      <c r="A30" s="590" t="s">
        <v>9</v>
      </c>
      <c r="B30" s="591"/>
      <c r="C30" s="591"/>
      <c r="D30" s="591"/>
      <c r="E30" s="591"/>
      <c r="F30" s="591"/>
      <c r="G30" s="591"/>
      <c r="H30" s="591"/>
      <c r="I30" s="592"/>
      <c r="O30" s="2"/>
    </row>
    <row r="31" spans="1:15" s="1" customFormat="1" ht="12" customHeight="1" x14ac:dyDescent="0.25">
      <c r="A31" s="181"/>
      <c r="B31" s="8"/>
      <c r="C31" s="8"/>
      <c r="D31" s="8"/>
      <c r="E31" s="8"/>
      <c r="F31" s="8"/>
      <c r="G31" s="8"/>
      <c r="H31" s="8"/>
      <c r="I31" s="182"/>
      <c r="O31" s="2"/>
    </row>
    <row r="32" spans="1:15" s="1" customFormat="1" ht="33" customHeight="1" x14ac:dyDescent="0.25">
      <c r="A32" s="181"/>
      <c r="B32" s="174" t="s">
        <v>10</v>
      </c>
      <c r="C32" s="37" t="s">
        <v>32</v>
      </c>
      <c r="D32" s="2"/>
      <c r="E32" s="8"/>
      <c r="F32" s="174" t="s">
        <v>24</v>
      </c>
      <c r="G32" s="588" t="e">
        <f>'PAYMENT 8'!I47</f>
        <v>#REF!</v>
      </c>
      <c r="H32" s="588"/>
      <c r="I32" s="182"/>
      <c r="O32" s="2"/>
    </row>
    <row r="33" spans="1:16" s="1" customFormat="1" ht="33" customHeight="1" x14ac:dyDescent="0.25">
      <c r="A33" s="181"/>
      <c r="B33" s="174" t="s">
        <v>11</v>
      </c>
      <c r="C33" s="38">
        <v>8</v>
      </c>
      <c r="D33" s="36"/>
      <c r="E33" s="8"/>
      <c r="F33" s="174" t="s">
        <v>12</v>
      </c>
      <c r="G33" s="588" t="e">
        <f>'PAYMENT 8'!E36</f>
        <v>#REF!</v>
      </c>
      <c r="H33" s="588"/>
      <c r="I33" s="182"/>
      <c r="O33" s="2"/>
    </row>
    <row r="34" spans="1:16" s="1" customFormat="1" ht="33" customHeight="1" x14ac:dyDescent="0.25">
      <c r="A34" s="181"/>
      <c r="B34" s="174" t="s">
        <v>13</v>
      </c>
      <c r="C34" s="569"/>
      <c r="D34" s="569"/>
      <c r="E34" s="569"/>
      <c r="F34" s="569"/>
      <c r="G34" s="569"/>
      <c r="H34" s="569"/>
      <c r="I34" s="182"/>
      <c r="O34" s="2"/>
    </row>
    <row r="35" spans="1:16" s="1" customFormat="1" ht="33" customHeight="1" x14ac:dyDescent="0.25">
      <c r="A35" s="181"/>
      <c r="B35" s="174"/>
      <c r="C35" s="593"/>
      <c r="D35" s="593"/>
      <c r="E35" s="593"/>
      <c r="F35" s="593"/>
      <c r="G35" s="593"/>
      <c r="H35" s="593"/>
      <c r="I35" s="182"/>
      <c r="O35" s="2"/>
    </row>
    <row r="36" spans="1:16" s="1" customFormat="1" ht="33" customHeight="1" x14ac:dyDescent="0.25">
      <c r="A36" s="181"/>
      <c r="B36" s="174"/>
      <c r="C36" s="593"/>
      <c r="D36" s="593"/>
      <c r="E36" s="593"/>
      <c r="F36" s="593"/>
      <c r="G36" s="593"/>
      <c r="H36" s="593"/>
      <c r="I36" s="182"/>
      <c r="O36" s="2"/>
    </row>
    <row r="37" spans="1:16" s="1" customFormat="1" ht="33" customHeight="1" x14ac:dyDescent="0.25">
      <c r="A37" s="181"/>
      <c r="B37" s="174"/>
      <c r="C37" s="593"/>
      <c r="D37" s="593"/>
      <c r="E37" s="593"/>
      <c r="F37" s="593"/>
      <c r="G37" s="593"/>
      <c r="H37" s="593"/>
      <c r="I37" s="182"/>
      <c r="O37" s="2"/>
    </row>
    <row r="38" spans="1:16" s="1" customFormat="1" ht="33" customHeight="1" x14ac:dyDescent="0.25">
      <c r="A38" s="181"/>
      <c r="B38" s="174"/>
      <c r="C38" s="569"/>
      <c r="D38" s="569"/>
      <c r="E38" s="569"/>
      <c r="F38" s="569"/>
      <c r="G38" s="569"/>
      <c r="H38" s="569"/>
      <c r="I38" s="182"/>
      <c r="O38" s="2"/>
    </row>
    <row r="39" spans="1:16" s="1" customFormat="1" ht="33" customHeight="1" x14ac:dyDescent="0.25">
      <c r="A39" s="181"/>
      <c r="B39" s="174"/>
      <c r="C39" s="569"/>
      <c r="D39" s="569"/>
      <c r="E39" s="569"/>
      <c r="F39" s="569"/>
      <c r="G39" s="569"/>
      <c r="H39" s="569"/>
      <c r="I39" s="182"/>
      <c r="O39" s="2"/>
    </row>
    <row r="40" spans="1:16" ht="12" customHeight="1" x14ac:dyDescent="0.3">
      <c r="A40" s="24"/>
      <c r="B40" s="178"/>
      <c r="C40" s="570"/>
      <c r="D40" s="570"/>
      <c r="E40" s="179"/>
      <c r="F40" s="179"/>
      <c r="G40" s="570"/>
      <c r="H40" s="570"/>
      <c r="I40" s="25"/>
    </row>
    <row r="41" spans="1:16" ht="33.75" customHeight="1" x14ac:dyDescent="0.3">
      <c r="A41" s="571" t="s">
        <v>7</v>
      </c>
      <c r="B41" s="572"/>
      <c r="C41" s="573"/>
      <c r="D41" s="573"/>
      <c r="E41" s="573"/>
      <c r="F41" s="573"/>
      <c r="G41" s="573"/>
      <c r="H41" s="573"/>
      <c r="I41" s="574"/>
    </row>
    <row r="42" spans="1:16" ht="33.75" customHeight="1" x14ac:dyDescent="0.3">
      <c r="A42" s="571" t="s">
        <v>14</v>
      </c>
      <c r="B42" s="572"/>
      <c r="C42" s="573"/>
      <c r="D42" s="573"/>
      <c r="E42" s="573"/>
      <c r="F42" s="573"/>
      <c r="G42" s="573"/>
      <c r="H42" s="573"/>
      <c r="I42" s="574"/>
    </row>
    <row r="43" spans="1:16" s="9" customFormat="1" ht="45" customHeight="1" x14ac:dyDescent="0.3">
      <c r="A43" s="30"/>
      <c r="B43" s="35" t="s">
        <v>8</v>
      </c>
      <c r="C43" s="575" t="e">
        <f>#REF!</f>
        <v>#REF!</v>
      </c>
      <c r="D43" s="575"/>
      <c r="E43" s="575"/>
      <c r="F43" s="576"/>
      <c r="G43" s="577"/>
      <c r="H43" s="578"/>
      <c r="I43" s="579"/>
      <c r="L43" s="173"/>
      <c r="M43" s="173"/>
      <c r="N43" s="173"/>
      <c r="O43" s="33"/>
    </row>
    <row r="44" spans="1:16" s="9" customFormat="1" ht="45" customHeight="1" x14ac:dyDescent="0.3">
      <c r="A44" s="31"/>
      <c r="B44" s="176" t="s">
        <v>5</v>
      </c>
      <c r="C44" s="586"/>
      <c r="D44" s="586"/>
      <c r="E44" s="586"/>
      <c r="F44" s="586"/>
      <c r="G44" s="580"/>
      <c r="H44" s="581"/>
      <c r="I44" s="582"/>
      <c r="P44" s="173"/>
    </row>
    <row r="45" spans="1:16" s="9" customFormat="1" ht="45" customHeight="1" x14ac:dyDescent="0.3">
      <c r="A45" s="31"/>
      <c r="B45" s="176" t="s">
        <v>6</v>
      </c>
      <c r="C45" s="575" t="s">
        <v>33</v>
      </c>
      <c r="D45" s="575"/>
      <c r="E45" s="575"/>
      <c r="F45" s="576"/>
      <c r="G45" s="580"/>
      <c r="H45" s="581"/>
      <c r="I45" s="582"/>
    </row>
    <row r="46" spans="1:16" ht="12" customHeight="1" x14ac:dyDescent="0.3">
      <c r="A46" s="26"/>
      <c r="B46" s="177"/>
      <c r="C46" s="587"/>
      <c r="D46" s="587"/>
      <c r="E46" s="587"/>
      <c r="F46" s="32"/>
      <c r="G46" s="583"/>
      <c r="H46" s="584"/>
      <c r="I46" s="585"/>
    </row>
    <row r="47" spans="1:16" ht="4.5" customHeight="1" x14ac:dyDescent="0.3"/>
  </sheetData>
  <sheetProtection algorithmName="SHA-512" hashValue="UHCvnK6wiRlct4xlI1mWz5m0hu9samVPIAnV20SNrEdu2ZsP2ov1vOp28+GsLwLbnXJfNWugp9PiFNL5gp66yQ==" saltValue="frVxEqSqeg08ATJ3+banjg==" spinCount="100000" sheet="1" objects="1" scenarios="1"/>
  <protectedRanges>
    <protectedRange sqref="C25 C32 C34:H39" name="Range1"/>
  </protectedRanges>
  <mergeCells count="39">
    <mergeCell ref="C2:F2"/>
    <mergeCell ref="G2:H4"/>
    <mergeCell ref="C3:F3"/>
    <mergeCell ref="C4:F4"/>
    <mergeCell ref="C5:F5"/>
    <mergeCell ref="G5:H7"/>
    <mergeCell ref="G26:H26"/>
    <mergeCell ref="A11:I11"/>
    <mergeCell ref="C12:H12"/>
    <mergeCell ref="C14:H14"/>
    <mergeCell ref="C15:H15"/>
    <mergeCell ref="C18:H18"/>
    <mergeCell ref="C19:H19"/>
    <mergeCell ref="C20:H20"/>
    <mergeCell ref="C21:H21"/>
    <mergeCell ref="C22:H22"/>
    <mergeCell ref="G24:H24"/>
    <mergeCell ref="G25:H25"/>
    <mergeCell ref="C38:H38"/>
    <mergeCell ref="G27:H27"/>
    <mergeCell ref="G28:H28"/>
    <mergeCell ref="D29:H29"/>
    <mergeCell ref="A30:I30"/>
    <mergeCell ref="G32:H32"/>
    <mergeCell ref="G33:H33"/>
    <mergeCell ref="C34:H34"/>
    <mergeCell ref="C35:H35"/>
    <mergeCell ref="C36:H36"/>
    <mergeCell ref="C37:H37"/>
    <mergeCell ref="C43:F43"/>
    <mergeCell ref="G43:I46"/>
    <mergeCell ref="C44:F44"/>
    <mergeCell ref="C45:F45"/>
    <mergeCell ref="C46:E46"/>
    <mergeCell ref="C39:H39"/>
    <mergeCell ref="C40:D40"/>
    <mergeCell ref="G40:H40"/>
    <mergeCell ref="A41:I41"/>
    <mergeCell ref="A42:I42"/>
  </mergeCells>
  <printOptions horizontalCentered="1" verticalCentered="1"/>
  <pageMargins left="0.27559055118110237" right="0.23622047244094491" top="0.39370078740157483" bottom="0.23622047244094491" header="0.19685039370078741" footer="0.19685039370078741"/>
  <pageSetup paperSize="9" scale="56"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18</vt:i4>
      </vt:variant>
    </vt:vector>
  </HeadingPairs>
  <TitlesOfParts>
    <vt:vector size="36" baseType="lpstr">
      <vt:lpstr>MAINTENANCE ALLOCATION</vt:lpstr>
      <vt:lpstr>CONTRACTOR NOTES (2)</vt:lpstr>
      <vt:lpstr>INFORMATION</vt:lpstr>
      <vt:lpstr>COVER PAGE</vt:lpstr>
      <vt:lpstr>CONTRACTOR NOTES (1)</vt:lpstr>
      <vt:lpstr>SPECIFICATION-UNPRICED</vt:lpstr>
      <vt:lpstr>PAYMENT 3</vt:lpstr>
      <vt:lpstr>PROGRESS REPORT 3</vt:lpstr>
      <vt:lpstr>PAYMENT 4</vt:lpstr>
      <vt:lpstr>PROGRESS REPORT 4</vt:lpstr>
      <vt:lpstr>PAYMENT 5</vt:lpstr>
      <vt:lpstr>PROGRESS REPORT 5</vt:lpstr>
      <vt:lpstr>PAYMENT 6</vt:lpstr>
      <vt:lpstr>PROGRESS REPORT 6</vt:lpstr>
      <vt:lpstr>PAYMENT 7</vt:lpstr>
      <vt:lpstr>PROGRESS REPORT 7</vt:lpstr>
      <vt:lpstr>PAYMENT 8</vt:lpstr>
      <vt:lpstr>PROGRESS REPORT 8</vt:lpstr>
      <vt:lpstr>'CONTRACTOR NOTES (1)'!Print_Area</vt:lpstr>
      <vt:lpstr>'CONTRACTOR NOTES (2)'!Print_Area</vt:lpstr>
      <vt:lpstr>'COVER PAGE'!Print_Area</vt:lpstr>
      <vt:lpstr>INFORMATION!Print_Area</vt:lpstr>
      <vt:lpstr>'PAYMENT 3'!Print_Area</vt:lpstr>
      <vt:lpstr>'PAYMENT 4'!Print_Area</vt:lpstr>
      <vt:lpstr>'PAYMENT 5'!Print_Area</vt:lpstr>
      <vt:lpstr>'PAYMENT 6'!Print_Area</vt:lpstr>
      <vt:lpstr>'PAYMENT 7'!Print_Area</vt:lpstr>
      <vt:lpstr>'PAYMENT 8'!Print_Area</vt:lpstr>
      <vt:lpstr>'PROGRESS REPORT 3'!Print_Area</vt:lpstr>
      <vt:lpstr>'PROGRESS REPORT 4'!Print_Area</vt:lpstr>
      <vt:lpstr>'PROGRESS REPORT 5'!Print_Area</vt:lpstr>
      <vt:lpstr>'PROGRESS REPORT 6'!Print_Area</vt:lpstr>
      <vt:lpstr>'PROGRESS REPORT 7'!Print_Area</vt:lpstr>
      <vt:lpstr>'PROGRESS REPORT 8'!Print_Area</vt:lpstr>
      <vt:lpstr>'SPECIFICATION-UNPRICED'!Print_Area</vt:lpstr>
      <vt:lpstr>'SPECIFICATION-UNPRICED'!Print_Titles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Horatius H. Dladla</cp:lastModifiedBy>
  <cp:lastPrinted>2023-01-18T10:47:51Z</cp:lastPrinted>
  <dcterms:created xsi:type="dcterms:W3CDTF">2002-11-12T08:03:15Z</dcterms:created>
  <dcterms:modified xsi:type="dcterms:W3CDTF">2024-01-30T07:45:19Z</dcterms:modified>
</cp:coreProperties>
</file>